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02_Raporty_okresowe\Wyniki roczne BRE - produkcja\2016\Raport Online\EXCELE do raportu\"/>
    </mc:Choice>
  </mc:AlternateContent>
  <bookViews>
    <workbookView xWindow="0" yWindow="0" windowWidth="14535" windowHeight="12060" tabRatio="702"/>
  </bookViews>
  <sheets>
    <sheet name="Key financial data" sheetId="195" r:id="rId1"/>
    <sheet name="6.2. P&amp;L" sheetId="196" r:id="rId2"/>
    <sheet name="6.2. Income" sheetId="197" r:id="rId3"/>
    <sheet name="6.2. Costs" sheetId="200" r:id="rId4"/>
    <sheet name="6.2. LLPs" sheetId="201" r:id="rId5"/>
    <sheet name="6.2. Business lines" sheetId="202" r:id="rId6"/>
    <sheet name="6.4. Retail Banking" sheetId="203" r:id="rId7"/>
    <sheet name="6.5. Corpo&amp;Invest B" sheetId="198" r:id="rId8"/>
    <sheet name="Business lines results" sheetId="199" r:id="rId9"/>
    <sheet name="6.6. Subsidiaries" sheetId="205" r:id="rId10"/>
    <sheet name="skons P&amp;L" sheetId="6" r:id="rId11"/>
    <sheet name="Comp. Inc." sheetId="132" r:id="rId12"/>
    <sheet name="skons bilans" sheetId="5" r:id="rId13"/>
    <sheet name="kapitały-skons" sheetId="40" r:id="rId14"/>
    <sheet name="cash flow-skons" sheetId="39" r:id="rId15"/>
    <sheet name="Nota 1 - Grupa" sheetId="71" r:id="rId16"/>
    <sheet name="Lokalizacja inf. nota 3.1" sheetId="168" r:id="rId17"/>
    <sheet name="Nota 3.4.4 syst. rating" sheetId="104" r:id="rId18"/>
    <sheet name="Nota 3.4.6.6 rating należności" sheetId="96" r:id="rId19"/>
    <sheet name="Nota 3.4.7 Forbearance" sheetId="169" r:id="rId20"/>
    <sheet name="3.4.8 PDR ekspozycja kredytowa " sheetId="188" r:id="rId21"/>
    <sheet name="3.4.8 wycena pochodnych" sheetId="171" r:id="rId22"/>
    <sheet name="3.4.8 Pochodne rating" sheetId="145" r:id="rId23"/>
    <sheet name="3.5 Instrumenty dłużne" sheetId="103" r:id="rId24"/>
    <sheet name="3.6 Branże -Grupa" sheetId="126" r:id="rId25"/>
    <sheet name="3.6 branże klasy ryzyka" sheetId="180" r:id="rId26"/>
    <sheet name="3.7.3 VaR mBank" sheetId="89" r:id="rId27"/>
    <sheet name="3.7.3 VaR Grupa i mBank" sheetId="95" r:id="rId28"/>
    <sheet name="3.7.3 VaR oczekiwanej straty" sheetId="182" r:id="rId29"/>
    <sheet name="3.7.3 Stressed VaR" sheetId="183" r:id="rId30"/>
    <sheet name="3.8 ryzyko walutowe" sheetId="42" r:id="rId31"/>
    <sheet name="3.9 ryzyko zmiany stopy" sheetId="43" r:id="rId32"/>
    <sheet name="3.9 EaR spółki" sheetId="110" r:id="rId33"/>
    <sheet name="3.9 EaR mBank" sheetId="172" r:id="rId34"/>
    <sheet name="3.10 Rezerwy płynności" sheetId="184" r:id="rId35"/>
    <sheet name="3.10 luka urealniona" sheetId="112" r:id="rId36"/>
    <sheet name="3.10 niedopasowanie luki ANL" sheetId="173" r:id="rId37"/>
    <sheet name="3.10.1 niepochodne przepływy" sheetId="49" r:id="rId38"/>
    <sheet name="3.10.2 pochodne przepływy" sheetId="106" r:id="rId39"/>
    <sheet name="3.11 straty operacyjne" sheetId="181" r:id="rId40"/>
    <sheet name="3.16 Wart-godziwa " sheetId="50" r:id="rId41"/>
    <sheet name="3.16 FV dla innych " sheetId="155" r:id="rId42"/>
    <sheet name="3.16Hierarchia FV" sheetId="154" r:id="rId43"/>
    <sheet name="3.16 poziom 3 ryzyko kred" sheetId="185" r:id="rId44"/>
    <sheet name="segmenty 12-2016" sheetId="115" r:id="rId45"/>
    <sheet name="segmenty 12-2015" sheetId="83" r:id="rId46"/>
    <sheet name="segmenty geograficzne" sheetId="141" r:id="rId47"/>
    <sheet name="RW nota 6" sheetId="1" r:id="rId48"/>
    <sheet name="RW nota 7" sheetId="10" r:id="rId49"/>
    <sheet name="RW nota 8" sheetId="9" r:id="rId50"/>
    <sheet name="RW nota 9" sheetId="8" r:id="rId51"/>
    <sheet name="RW nota 10" sheetId="19" r:id="rId52"/>
    <sheet name="RW nota 11" sheetId="18" r:id="rId53"/>
    <sheet name="RW nota 12" sheetId="17" r:id="rId54"/>
    <sheet name="RW nota 13" sheetId="15" r:id="rId55"/>
    <sheet name="RW nota 14" sheetId="14" r:id="rId56"/>
    <sheet name="RW nota 15" sheetId="13" r:id="rId57"/>
    <sheet name="CI nota 16" sheetId="134" r:id="rId58"/>
    <sheet name="CI nota 16A" sheetId="133" r:id="rId59"/>
    <sheet name="BA nota 17" sheetId="12" r:id="rId60"/>
    <sheet name="BA nota 18" sheetId="11" r:id="rId61"/>
    <sheet name="BA nota 18 jakość" sheetId="174" r:id="rId62"/>
    <sheet name="BA nota 18 rating" sheetId="175" r:id="rId63"/>
    <sheet name="BA nota 19" sheetId="22" r:id="rId64"/>
    <sheet name="BA nota 20" sheetId="65" r:id="rId65"/>
    <sheet name="BA nota 21 - HAAC" sheetId="156" r:id="rId66"/>
    <sheet name="BA nota 21 przepływ CFHAAC" sheetId="176" r:id="rId67"/>
    <sheet name="BA nota 22" sheetId="20" r:id="rId68"/>
    <sheet name="BA nota 22 zmiana stanu" sheetId="140" r:id="rId69"/>
    <sheet name="BA nota 22 kredyty jakość" sheetId="101" r:id="rId70"/>
    <sheet name="Nota 22 kredyty nieprzeterm" sheetId="105" r:id="rId71"/>
    <sheet name="Nota 22 kredyty przeterminowane" sheetId="98" r:id="rId72"/>
    <sheet name="Nota 22 kredyty z utratą wart" sheetId="99" r:id="rId73"/>
    <sheet name="Nota 22 Finansowy efekt zabezp" sheetId="149" r:id="rId74"/>
    <sheet name="BA nota 23" sheetId="25" r:id="rId75"/>
    <sheet name="BA nota 23 cd" sheetId="142" r:id="rId76"/>
    <sheet name="BA nota 24" sheetId="28" r:id="rId77"/>
    <sheet name="BA nota 24 - zmiana stanu" sheetId="61" r:id="rId78"/>
    <sheet name="BA nota 25" sheetId="27" r:id="rId79"/>
    <sheet name="BA nota 25-zmiana stanu" sheetId="60" r:id="rId80"/>
    <sheet name="BA nota 25 Leasing operacyjny" sheetId="139" r:id="rId81"/>
    <sheet name="BA nota 26" sheetId="30" r:id="rId82"/>
    <sheet name="BP nota 27" sheetId="26" r:id="rId83"/>
    <sheet name="BP nota 28" sheetId="34" r:id="rId84"/>
    <sheet name="BP nota 29" sheetId="33" r:id="rId85"/>
    <sheet name="BP nota 29 zmiana" sheetId="32" r:id="rId86"/>
    <sheet name="BP nota 30" sheetId="31" r:id="rId87"/>
    <sheet name="BP nota 30 zmiana" sheetId="36" r:id="rId88"/>
    <sheet name="BP nota 31" sheetId="38" r:id="rId89"/>
    <sheet name="BP nota 32" sheetId="37" r:id="rId90"/>
    <sheet name="B nota 33-podatek" sheetId="35" r:id="rId91"/>
    <sheet name="Nota 36 zobowiązania warunkowe" sheetId="57" r:id="rId92"/>
    <sheet name="Nota 37 Aktywa zastawione" sheetId="158" r:id="rId93"/>
    <sheet name="Nota 38 Kapitał akcyjny" sheetId="70" r:id="rId94"/>
    <sheet name="Nota 40 Zyski zatrzymane" sheetId="53" r:id="rId95"/>
    <sheet name="Nota 41 Inne pozycje kapitału" sheetId="55" r:id="rId96"/>
    <sheet name="Nota 43 środki pieniężne" sheetId="58" r:id="rId97"/>
    <sheet name="Nota 43 do cash flow" sheetId="167" r:id="rId98"/>
    <sheet name="Nota 44 Opcje ZB 2008" sheetId="147" r:id="rId99"/>
    <sheet name="Nota 44 Opcje ZB-nowy program" sheetId="153" r:id="rId100"/>
    <sheet name="Nota 44 Opcje pracowników" sheetId="146" r:id="rId101"/>
    <sheet name="Nota 44 Opcje prac-rozliczenie" sheetId="56" r:id="rId102"/>
    <sheet name="Nota 45-powiązane" sheetId="64" r:id="rId103"/>
    <sheet name="Nota 45 Wynagrodzenia ZB" sheetId="138" r:id="rId104"/>
    <sheet name="Nota 45 Wynagrodzenia RN" sheetId="137" r:id="rId105"/>
    <sheet name="Nota 48 Grupa" sheetId="190" r:id="rId106"/>
    <sheet name="Nota 48 P&amp;L" sheetId="191" r:id="rId107"/>
    <sheet name="Nota 48 bilans" sheetId="192" r:id="rId108"/>
    <sheet name="Nota 48 dane porównawcze bilans" sheetId="193" r:id="rId109"/>
    <sheet name="Nota 48 dane porównawcze P&amp;L" sheetId="194" r:id="rId110"/>
    <sheet name="Nota 49 Współczynniki" sheetId="189" r:id="rId111"/>
    <sheet name="Nota 49 Kapitał wewnętrzny" sheetId="178" r:id="rId112"/>
    <sheet name="Nota 49 Fundusze" sheetId="177" r:id="rId113"/>
    <sheet name="Nota 49 Ryzyko kredytowe" sheetId="179" r:id="rId114"/>
    <sheet name="Wybr.dane BS" sheetId="136" r:id="rId115"/>
    <sheet name="Wybr.dane P&amp;L" sheetId="62" r:id="rId116"/>
    <sheet name="okresy amortyzacji-2.19" sheetId="111" r:id="rId117"/>
    <sheet name="Podpisy ZB" sheetId="187" r:id="rId118"/>
  </sheets>
  <externalReferences>
    <externalReference r:id="rId119"/>
    <externalReference r:id="rId120"/>
    <externalReference r:id="rId121"/>
  </externalReferences>
  <definedNames>
    <definedName name="_xlnm.Print_Area" localSheetId="5">'6.2. Business lines'!$A$1:$F$10</definedName>
    <definedName name="_xlnm.Print_Area" localSheetId="3">'6.2. Costs'!$B$1:$F$17</definedName>
    <definedName name="_xlnm.Print_Area" localSheetId="2">'6.2. Income'!$A$1:$E$59</definedName>
    <definedName name="_xlnm.Print_Area" localSheetId="4">'6.2. LLPs'!$A$1:$F$9</definedName>
    <definedName name="_xlnm.Print_Area" localSheetId="1">'6.2. P&amp;L'!$B$1:$F$19</definedName>
    <definedName name="_xlnm.Print_Area" localSheetId="6">'6.4. Retail Banking'!$A$1:$E$39</definedName>
    <definedName name="_xlnm.Print_Area" localSheetId="7">'6.5. Corpo&amp;Invest B'!$A$1:$E$23</definedName>
    <definedName name="_xlnm.Print_Area" localSheetId="9">'6.6. Subsidiaries'!$A$1:$E$20</definedName>
    <definedName name="_xlnm.Print_Area" localSheetId="8">'Business lines results'!$B$1:$G$63</definedName>
    <definedName name="_xlnm.Print_Area" localSheetId="0">'Key financial data'!$A$1:$F$24</definedName>
    <definedName name="_xlnm.Print_Area" localSheetId="115">'Wybr.dane P&amp;L'!#REF!</definedName>
  </definedNames>
  <calcPr calcId="152511"/>
</workbook>
</file>

<file path=xl/calcChain.xml><?xml version="1.0" encoding="utf-8"?>
<calcChain xmlns="http://schemas.openxmlformats.org/spreadsheetml/2006/main">
  <c r="E21" i="195" l="1"/>
  <c r="D21" i="195"/>
  <c r="C21" i="195"/>
  <c r="E20" i="195"/>
  <c r="D20" i="195"/>
  <c r="C20" i="195"/>
  <c r="E19" i="195"/>
  <c r="D19" i="195"/>
  <c r="C19" i="195"/>
  <c r="E13" i="195"/>
  <c r="D13" i="195"/>
  <c r="C13" i="195"/>
  <c r="E12" i="195"/>
  <c r="D12" i="195"/>
  <c r="C12" i="195"/>
  <c r="D11" i="195"/>
  <c r="D16" i="195" s="1"/>
  <c r="C11" i="195"/>
  <c r="C16" i="195" s="1"/>
  <c r="E10" i="195"/>
  <c r="D10" i="195"/>
  <c r="C10" i="195"/>
  <c r="E9" i="195"/>
  <c r="D9" i="195"/>
  <c r="C9" i="195"/>
  <c r="E8" i="195"/>
  <c r="D8" i="195"/>
  <c r="C8" i="195"/>
  <c r="D7" i="195"/>
  <c r="C7" i="195"/>
  <c r="F6" i="195"/>
  <c r="E6" i="195"/>
  <c r="D6" i="195"/>
  <c r="C6" i="195"/>
  <c r="F5" i="195"/>
  <c r="E5" i="195"/>
  <c r="D5" i="195"/>
  <c r="C5" i="195"/>
  <c r="D4" i="195"/>
  <c r="C4" i="195"/>
  <c r="D27" i="194" l="1"/>
  <c r="C27" i="194"/>
  <c r="E27" i="194"/>
  <c r="D26" i="194"/>
  <c r="E26" i="194"/>
  <c r="C26" i="194"/>
  <c r="D23" i="194"/>
  <c r="C23" i="194"/>
  <c r="E23" i="194" s="1"/>
  <c r="D21" i="194"/>
  <c r="C21" i="194"/>
  <c r="E21" i="194"/>
  <c r="D19" i="194"/>
  <c r="C19" i="194"/>
  <c r="E19" i="194" s="1"/>
  <c r="D18" i="194"/>
  <c r="C18" i="194"/>
  <c r="E18" i="194" s="1"/>
  <c r="D17" i="194"/>
  <c r="C17" i="194"/>
  <c r="E17" i="194" s="1"/>
  <c r="D16" i="194"/>
  <c r="C16" i="194"/>
  <c r="E16" i="194"/>
  <c r="D15" i="194"/>
  <c r="C15" i="194"/>
  <c r="E15" i="194" s="1"/>
  <c r="D14" i="194"/>
  <c r="C14" i="194"/>
  <c r="E14" i="194" s="1"/>
  <c r="D13" i="194"/>
  <c r="C13" i="194"/>
  <c r="E13" i="194"/>
  <c r="D12" i="194"/>
  <c r="C12" i="194"/>
  <c r="E12" i="194" s="1"/>
  <c r="D11" i="194"/>
  <c r="C11" i="194"/>
  <c r="E11" i="194"/>
  <c r="D10" i="194"/>
  <c r="D9" i="194"/>
  <c r="C10" i="194"/>
  <c r="D8" i="194"/>
  <c r="C8" i="194"/>
  <c r="E8" i="194"/>
  <c r="D6" i="194"/>
  <c r="C6" i="194"/>
  <c r="E6" i="194" s="1"/>
  <c r="D5" i="194"/>
  <c r="D7" i="194" s="1"/>
  <c r="C5" i="194"/>
  <c r="C7" i="194"/>
  <c r="D3" i="194"/>
  <c r="C3" i="194"/>
  <c r="E3" i="194" s="1"/>
  <c r="D2" i="194"/>
  <c r="D4" i="194"/>
  <c r="C2" i="194"/>
  <c r="C4" i="194"/>
  <c r="D47" i="193"/>
  <c r="C47" i="193"/>
  <c r="E47" i="193"/>
  <c r="D45" i="193"/>
  <c r="C45" i="193"/>
  <c r="E45" i="193" s="1"/>
  <c r="D44" i="193"/>
  <c r="C44" i="193"/>
  <c r="E44" i="193"/>
  <c r="D43" i="193"/>
  <c r="D42" i="193"/>
  <c r="D40" i="193"/>
  <c r="C43" i="193"/>
  <c r="E43" i="193"/>
  <c r="D41" i="193"/>
  <c r="D48" i="193"/>
  <c r="C41" i="193"/>
  <c r="D36" i="193"/>
  <c r="C36" i="193"/>
  <c r="E36" i="193"/>
  <c r="D35" i="193"/>
  <c r="D37" i="193"/>
  <c r="D49" i="193" s="1"/>
  <c r="C35" i="193"/>
  <c r="C37" i="193" s="1"/>
  <c r="C49" i="193" s="1"/>
  <c r="D30" i="193"/>
  <c r="C30" i="193"/>
  <c r="E30" i="193"/>
  <c r="D29" i="193"/>
  <c r="D31" i="193"/>
  <c r="C29" i="193"/>
  <c r="C31" i="193"/>
  <c r="D22" i="193"/>
  <c r="C22" i="193"/>
  <c r="E22" i="193" s="1"/>
  <c r="D20" i="193"/>
  <c r="C20" i="193"/>
  <c r="E20" i="193" s="1"/>
  <c r="D19" i="193"/>
  <c r="E19" i="193"/>
  <c r="C19" i="193"/>
  <c r="D18" i="193"/>
  <c r="D17" i="193" s="1"/>
  <c r="C18" i="193"/>
  <c r="E18" i="193" s="1"/>
  <c r="D16" i="193"/>
  <c r="D15" i="193" s="1"/>
  <c r="D23" i="193" s="1"/>
  <c r="C16" i="193"/>
  <c r="E16" i="193"/>
  <c r="D11" i="193"/>
  <c r="C11" i="193"/>
  <c r="E11" i="193" s="1"/>
  <c r="D10" i="193"/>
  <c r="D12" i="193" s="1"/>
  <c r="C10" i="193"/>
  <c r="C12" i="193" s="1"/>
  <c r="D5" i="193"/>
  <c r="C5" i="193"/>
  <c r="E5" i="193"/>
  <c r="D4" i="193"/>
  <c r="D6" i="193"/>
  <c r="C4" i="193"/>
  <c r="C6" i="193"/>
  <c r="E6" i="193" s="1"/>
  <c r="C28" i="191"/>
  <c r="C27" i="191"/>
  <c r="C24" i="191"/>
  <c r="C22" i="191"/>
  <c r="C20" i="191"/>
  <c r="C19" i="191"/>
  <c r="C18" i="191"/>
  <c r="C17" i="191"/>
  <c r="C16" i="191"/>
  <c r="C15" i="191"/>
  <c r="C14" i="191"/>
  <c r="C13" i="191"/>
  <c r="C12" i="191"/>
  <c r="C11" i="191"/>
  <c r="C10" i="191"/>
  <c r="C9" i="191" s="1"/>
  <c r="C8" i="191"/>
  <c r="C6" i="191"/>
  <c r="C5" i="191"/>
  <c r="C7" i="191" s="1"/>
  <c r="C3" i="191"/>
  <c r="C2" i="191"/>
  <c r="C4" i="191"/>
  <c r="C21" i="191" s="1"/>
  <c r="C23" i="191" s="1"/>
  <c r="C25" i="191" s="1"/>
  <c r="E11" i="190"/>
  <c r="C11" i="190"/>
  <c r="E10" i="190"/>
  <c r="C10" i="190"/>
  <c r="E9" i="190"/>
  <c r="C9" i="190"/>
  <c r="E8" i="190"/>
  <c r="C8" i="190"/>
  <c r="E7" i="190"/>
  <c r="C7" i="190"/>
  <c r="E6" i="190"/>
  <c r="C6" i="190"/>
  <c r="E5" i="190"/>
  <c r="C5" i="190"/>
  <c r="E4" i="190"/>
  <c r="C4" i="190"/>
  <c r="E3" i="190"/>
  <c r="C3" i="190"/>
  <c r="C9" i="194"/>
  <c r="E35" i="193"/>
  <c r="E37" i="193"/>
  <c r="E41" i="193"/>
  <c r="C42" i="193"/>
  <c r="E4" i="193"/>
  <c r="E11" i="138"/>
  <c r="F11" i="138"/>
  <c r="H10" i="106"/>
  <c r="C63" i="167"/>
  <c r="D63" i="167"/>
  <c r="F95" i="33"/>
  <c r="B37" i="33"/>
  <c r="D38" i="138"/>
  <c r="G38" i="138"/>
  <c r="E38" i="138"/>
  <c r="G11" i="138"/>
  <c r="D46" i="37"/>
  <c r="D41" i="37"/>
  <c r="C14" i="37"/>
  <c r="C13" i="37"/>
  <c r="D20" i="37"/>
  <c r="D16" i="37"/>
  <c r="D15" i="37"/>
  <c r="G23" i="31"/>
  <c r="D37" i="1"/>
  <c r="I59" i="42"/>
  <c r="K59" i="42"/>
  <c r="I58" i="42"/>
  <c r="K58" i="42"/>
  <c r="I57" i="42"/>
  <c r="I54" i="42"/>
  <c r="I44" i="42"/>
  <c r="K44" i="42"/>
  <c r="I43" i="42"/>
  <c r="I42" i="42"/>
  <c r="K42" i="42"/>
  <c r="I24" i="42"/>
  <c r="I12" i="42"/>
  <c r="C179" i="169"/>
  <c r="E179" i="169"/>
  <c r="D179" i="169"/>
  <c r="E147" i="169"/>
  <c r="D147" i="169"/>
  <c r="D111" i="169"/>
  <c r="E111" i="169"/>
  <c r="E104" i="169"/>
  <c r="D104" i="169"/>
  <c r="E94" i="169"/>
  <c r="E87" i="169"/>
  <c r="E77" i="169"/>
  <c r="D77" i="169"/>
  <c r="E70" i="169"/>
  <c r="D70" i="169"/>
  <c r="E62" i="169"/>
  <c r="D62" i="169"/>
  <c r="D55" i="169"/>
  <c r="E55" i="169"/>
  <c r="F48" i="169"/>
  <c r="F115" i="169"/>
  <c r="D48" i="169"/>
  <c r="D115" i="169"/>
  <c r="E40" i="169"/>
  <c r="D40" i="169"/>
  <c r="C40" i="169"/>
  <c r="E22" i="169"/>
  <c r="D22" i="169"/>
  <c r="C30" i="169"/>
  <c r="E30" i="169"/>
  <c r="D8" i="169"/>
  <c r="D7" i="169"/>
  <c r="D16" i="169"/>
  <c r="G9" i="31"/>
  <c r="G11" i="31"/>
  <c r="F11" i="50"/>
  <c r="F13" i="50"/>
  <c r="I146" i="154"/>
  <c r="K147" i="154"/>
  <c r="J147" i="154"/>
  <c r="J146" i="154"/>
  <c r="I147" i="154"/>
  <c r="H147" i="154"/>
  <c r="B132" i="154"/>
  <c r="E121" i="154"/>
  <c r="B120" i="154"/>
  <c r="B119" i="154"/>
  <c r="B118" i="154"/>
  <c r="B117" i="154"/>
  <c r="B114" i="154"/>
  <c r="E112" i="154"/>
  <c r="D112" i="154"/>
  <c r="B109" i="154"/>
  <c r="E104" i="154"/>
  <c r="C100" i="154"/>
  <c r="B98" i="154"/>
  <c r="B6" i="185"/>
  <c r="B4" i="178"/>
  <c r="F25" i="177"/>
  <c r="E25" i="177"/>
  <c r="F18" i="177"/>
  <c r="E18" i="177"/>
  <c r="E15" i="177"/>
  <c r="F9" i="177"/>
  <c r="E9" i="177"/>
  <c r="E5" i="177"/>
  <c r="C23" i="179"/>
  <c r="D23" i="179"/>
  <c r="D21" i="179"/>
  <c r="C21" i="179"/>
  <c r="D4" i="179"/>
  <c r="D3" i="179"/>
  <c r="D2" i="179"/>
  <c r="D27" i="55"/>
  <c r="D24" i="55"/>
  <c r="D20" i="55"/>
  <c r="D17" i="55"/>
  <c r="D7" i="55"/>
  <c r="D3" i="55"/>
  <c r="D43" i="57"/>
  <c r="F45" i="57"/>
  <c r="F41" i="57"/>
  <c r="E29" i="57"/>
  <c r="D75" i="35"/>
  <c r="I54" i="35"/>
  <c r="H56" i="35"/>
  <c r="G56" i="35"/>
  <c r="I41" i="35"/>
  <c r="G44" i="35"/>
  <c r="E44" i="35"/>
  <c r="I12" i="35"/>
  <c r="F15" i="35"/>
  <c r="D59" i="38"/>
  <c r="D55" i="38"/>
  <c r="D42" i="38"/>
  <c r="D30" i="38"/>
  <c r="D9" i="36"/>
  <c r="D9" i="32"/>
  <c r="D23" i="34"/>
  <c r="D16" i="34"/>
  <c r="D10" i="26"/>
  <c r="D23" i="30"/>
  <c r="D28" i="30"/>
  <c r="G64" i="60"/>
  <c r="I56" i="60"/>
  <c r="I55" i="60"/>
  <c r="G52" i="60"/>
  <c r="G60" i="60"/>
  <c r="I51" i="60"/>
  <c r="I47" i="60"/>
  <c r="H43" i="60"/>
  <c r="G43" i="60"/>
  <c r="I44" i="60"/>
  <c r="F38" i="60"/>
  <c r="I42" i="60"/>
  <c r="I41" i="60"/>
  <c r="H38" i="60"/>
  <c r="D38" i="60"/>
  <c r="D50" i="60"/>
  <c r="G38" i="60"/>
  <c r="F30" i="60"/>
  <c r="E30" i="60"/>
  <c r="D30" i="60"/>
  <c r="I25" i="60"/>
  <c r="I24" i="60"/>
  <c r="I23" i="60"/>
  <c r="E18" i="60"/>
  <c r="I22" i="60"/>
  <c r="I20" i="60"/>
  <c r="G18" i="60"/>
  <c r="F9" i="60"/>
  <c r="I14" i="60"/>
  <c r="I13" i="60"/>
  <c r="I12" i="60"/>
  <c r="G9" i="60"/>
  <c r="I10" i="60"/>
  <c r="I8" i="60"/>
  <c r="H4" i="60"/>
  <c r="H16" i="60"/>
  <c r="I7" i="60"/>
  <c r="I6" i="60"/>
  <c r="F4" i="60"/>
  <c r="I3" i="60"/>
  <c r="D10" i="27"/>
  <c r="D13" i="27"/>
  <c r="I67" i="61"/>
  <c r="E68" i="61"/>
  <c r="G68" i="61"/>
  <c r="C68" i="61"/>
  <c r="F56" i="61"/>
  <c r="I60" i="61"/>
  <c r="H56" i="61"/>
  <c r="G56" i="61"/>
  <c r="E56" i="61"/>
  <c r="E48" i="61"/>
  <c r="I49" i="61"/>
  <c r="I47" i="61"/>
  <c r="I46" i="61"/>
  <c r="H41" i="61"/>
  <c r="D41" i="61"/>
  <c r="I40" i="61"/>
  <c r="G32" i="61"/>
  <c r="I26" i="61"/>
  <c r="F20" i="61"/>
  <c r="F28" i="61"/>
  <c r="I23" i="61"/>
  <c r="E20" i="61"/>
  <c r="E28" i="61"/>
  <c r="C20" i="61"/>
  <c r="D12" i="61"/>
  <c r="I16" i="61"/>
  <c r="G12" i="61"/>
  <c r="I8" i="61"/>
  <c r="E5" i="61"/>
  <c r="E18" i="61"/>
  <c r="H5" i="61"/>
  <c r="I4" i="61"/>
  <c r="D61" i="142"/>
  <c r="D53" i="142"/>
  <c r="D22" i="142"/>
  <c r="D10" i="142"/>
  <c r="H21" i="25"/>
  <c r="H20" i="25"/>
  <c r="G14" i="25"/>
  <c r="D14" i="25"/>
  <c r="H13" i="25"/>
  <c r="H12" i="25"/>
  <c r="H10" i="25"/>
  <c r="H6" i="25"/>
  <c r="M12" i="99"/>
  <c r="M11" i="99"/>
  <c r="M18" i="98"/>
  <c r="L20" i="98"/>
  <c r="M17" i="98"/>
  <c r="D20" i="98"/>
  <c r="K20" i="98"/>
  <c r="M30" i="105"/>
  <c r="M29" i="105"/>
  <c r="M28" i="105"/>
  <c r="M27" i="105"/>
  <c r="M26" i="105"/>
  <c r="C31" i="105"/>
  <c r="J31" i="105"/>
  <c r="I31" i="105"/>
  <c r="M22" i="105"/>
  <c r="E9" i="101"/>
  <c r="E11" i="101"/>
  <c r="H35" i="140"/>
  <c r="H34" i="140"/>
  <c r="H33" i="140"/>
  <c r="H30" i="140"/>
  <c r="H29" i="140"/>
  <c r="H27" i="140"/>
  <c r="D42" i="20"/>
  <c r="D10" i="20"/>
  <c r="H16" i="22"/>
  <c r="G14" i="22"/>
  <c r="D14" i="22"/>
  <c r="F9" i="22"/>
  <c r="D9" i="22"/>
  <c r="D24" i="11"/>
  <c r="D9" i="133"/>
  <c r="D5" i="133"/>
  <c r="D21" i="14"/>
  <c r="C16" i="14"/>
  <c r="D8" i="15"/>
  <c r="D10" i="15"/>
  <c r="D15" i="17"/>
  <c r="D11" i="8"/>
  <c r="D4" i="8"/>
  <c r="D6" i="9"/>
  <c r="D8" i="9"/>
  <c r="D37" i="10"/>
  <c r="D13" i="1"/>
  <c r="D15" i="1"/>
  <c r="H40" i="106"/>
  <c r="H28" i="106"/>
  <c r="I35" i="43"/>
  <c r="K35" i="43"/>
  <c r="D29" i="43"/>
  <c r="E35" i="103"/>
  <c r="E49" i="39"/>
  <c r="D35" i="39"/>
  <c r="D29" i="39"/>
  <c r="E5" i="39"/>
  <c r="D5" i="39"/>
  <c r="E37" i="5"/>
  <c r="E13" i="6"/>
  <c r="E8" i="6"/>
  <c r="D14" i="13"/>
  <c r="G4" i="140"/>
  <c r="G17" i="140"/>
  <c r="G9" i="140"/>
  <c r="B83" i="33"/>
  <c r="D134" i="154"/>
  <c r="B99" i="154"/>
  <c r="F25" i="70"/>
  <c r="F15" i="177"/>
  <c r="E5" i="6"/>
  <c r="C4" i="178"/>
  <c r="K146" i="154"/>
  <c r="C77" i="169"/>
  <c r="I45" i="42"/>
  <c r="K45" i="42"/>
  <c r="H30" i="60"/>
  <c r="D130" i="154"/>
  <c r="B95" i="154"/>
  <c r="D43" i="60"/>
  <c r="F5" i="25"/>
  <c r="F4" i="25"/>
  <c r="C5" i="61"/>
  <c r="C41" i="61"/>
  <c r="D4" i="60"/>
  <c r="D108" i="154"/>
  <c r="C134" i="154"/>
  <c r="B136" i="154"/>
  <c r="F20" i="98"/>
  <c r="G20" i="98"/>
  <c r="H8" i="25"/>
  <c r="I53" i="35"/>
  <c r="C34" i="19"/>
  <c r="C75" i="35"/>
  <c r="C6" i="185"/>
  <c r="C55" i="169"/>
  <c r="F55" i="169"/>
  <c r="D25" i="38"/>
  <c r="E13" i="50"/>
  <c r="E11" i="50"/>
  <c r="E113" i="169"/>
  <c r="D48" i="1"/>
  <c r="D50" i="1"/>
  <c r="D100" i="154"/>
  <c r="B102" i="154"/>
  <c r="E32" i="61"/>
  <c r="D47" i="19"/>
  <c r="B20" i="98"/>
  <c r="D26" i="18"/>
  <c r="J20" i="98"/>
  <c r="G5" i="25"/>
  <c r="G4" i="25"/>
  <c r="M16" i="98"/>
  <c r="I52" i="35"/>
  <c r="G147" i="154"/>
  <c r="G146" i="154"/>
  <c r="C147" i="169"/>
  <c r="F147" i="169"/>
  <c r="E12" i="61"/>
  <c r="C27" i="19"/>
  <c r="I53" i="61"/>
  <c r="G29" i="43"/>
  <c r="E29" i="43"/>
  <c r="M23" i="105"/>
  <c r="D5" i="61"/>
  <c r="D32" i="61"/>
  <c r="F48" i="61"/>
  <c r="I46" i="60"/>
  <c r="E52" i="60"/>
  <c r="E60" i="60"/>
  <c r="I53" i="60"/>
  <c r="I61" i="60"/>
  <c r="F64" i="60"/>
  <c r="D15" i="35"/>
  <c r="F64" i="61"/>
  <c r="F40" i="57"/>
  <c r="E39" i="57"/>
  <c r="E43" i="57"/>
  <c r="I20" i="35"/>
  <c r="I55" i="35"/>
  <c r="B113" i="154"/>
  <c r="E40" i="5"/>
  <c r="H12" i="22"/>
  <c r="K31" i="105"/>
  <c r="I27" i="61"/>
  <c r="I21" i="35"/>
  <c r="I40" i="35"/>
  <c r="I42" i="35"/>
  <c r="F34" i="57"/>
  <c r="C62" i="169"/>
  <c r="F62" i="169"/>
  <c r="C60" i="42"/>
  <c r="E20" i="98"/>
  <c r="D14" i="36"/>
  <c r="E60" i="42"/>
  <c r="D7" i="13"/>
  <c r="E8" i="174"/>
  <c r="E10" i="174"/>
  <c r="D36" i="142"/>
  <c r="D64" i="60"/>
  <c r="D46" i="38"/>
  <c r="I14" i="35"/>
  <c r="H44" i="35"/>
  <c r="F56" i="35"/>
  <c r="I49" i="60"/>
  <c r="I33" i="43"/>
  <c r="K33" i="43"/>
  <c r="F31" i="105"/>
  <c r="E48" i="169"/>
  <c r="E115" i="169"/>
  <c r="I7" i="61"/>
  <c r="I42" i="61"/>
  <c r="G41" i="61"/>
  <c r="I44" i="61"/>
  <c r="I58" i="60"/>
  <c r="B106" i="154"/>
  <c r="E108" i="154"/>
  <c r="F7" i="50"/>
  <c r="F26" i="50"/>
  <c r="D94" i="169"/>
  <c r="M25" i="105"/>
  <c r="D31" i="105"/>
  <c r="C20" i="98"/>
  <c r="I22" i="61"/>
  <c r="H32" i="61"/>
  <c r="H9" i="60"/>
  <c r="D9" i="60"/>
  <c r="D16" i="60"/>
  <c r="I48" i="60"/>
  <c r="D52" i="60"/>
  <c r="D60" i="60"/>
  <c r="F52" i="60"/>
  <c r="F60" i="60"/>
  <c r="H15" i="35"/>
  <c r="E8" i="169"/>
  <c r="D17" i="10"/>
  <c r="D29" i="10"/>
  <c r="C6" i="14"/>
  <c r="F68" i="61"/>
  <c r="I54" i="60"/>
  <c r="H52" i="60"/>
  <c r="H60" i="60"/>
  <c r="C108" i="154"/>
  <c r="C22" i="169"/>
  <c r="F22" i="169"/>
  <c r="D87" i="169"/>
  <c r="C87" i="169"/>
  <c r="H21" i="49"/>
  <c r="H22" i="49"/>
  <c r="H23" i="49"/>
  <c r="H24" i="49"/>
  <c r="H25" i="49"/>
  <c r="H30" i="49"/>
  <c r="D25" i="1"/>
  <c r="D27" i="1"/>
  <c r="D73" i="167"/>
  <c r="I6" i="61"/>
  <c r="I64" i="42"/>
  <c r="D129" i="154"/>
  <c r="D137" i="154"/>
  <c r="D141" i="154"/>
  <c r="D20" i="61"/>
  <c r="D28" i="61"/>
  <c r="E31" i="105"/>
  <c r="I50" i="61"/>
  <c r="C48" i="61"/>
  <c r="K54" i="42"/>
  <c r="L31" i="105"/>
  <c r="I31" i="61"/>
  <c r="I59" i="60"/>
  <c r="D33" i="57"/>
  <c r="F37" i="57"/>
  <c r="H26" i="49"/>
  <c r="H29" i="106"/>
  <c r="H26" i="140"/>
  <c r="D69" i="142"/>
  <c r="D10" i="28"/>
  <c r="D13" i="28"/>
  <c r="E41" i="61"/>
  <c r="E54" i="61"/>
  <c r="H64" i="60"/>
  <c r="C111" i="169"/>
  <c r="F111" i="169"/>
  <c r="D19" i="137"/>
  <c r="D6" i="14"/>
  <c r="G31" i="105"/>
  <c r="H7" i="25"/>
  <c r="H5" i="25"/>
  <c r="C52" i="60"/>
  <c r="C60" i="60"/>
  <c r="C70" i="169"/>
  <c r="F70" i="169"/>
  <c r="I57" i="60"/>
  <c r="D8" i="139"/>
  <c r="C4" i="179"/>
  <c r="C3" i="179"/>
  <c r="C121" i="154"/>
  <c r="B123" i="154"/>
  <c r="I37" i="42"/>
  <c r="I38" i="42"/>
  <c r="K38" i="42"/>
  <c r="I62" i="42"/>
  <c r="C9" i="60"/>
  <c r="I11" i="60"/>
  <c r="C33" i="57"/>
  <c r="F36" i="57"/>
  <c r="D104" i="154"/>
  <c r="B107" i="154"/>
  <c r="I45" i="61"/>
  <c r="I27" i="35"/>
  <c r="E30" i="35"/>
  <c r="I26" i="35"/>
  <c r="B131" i="154"/>
  <c r="C25" i="40"/>
  <c r="C9" i="40"/>
  <c r="M9" i="99"/>
  <c r="M8" i="99"/>
  <c r="J10" i="98"/>
  <c r="K10" i="98"/>
  <c r="I10" i="98"/>
  <c r="F10" i="98"/>
  <c r="E10" i="98"/>
  <c r="C10" i="98"/>
  <c r="B10" i="98"/>
  <c r="L15" i="105"/>
  <c r="M5" i="105"/>
  <c r="B8" i="174"/>
  <c r="E18" i="103"/>
  <c r="D13" i="6"/>
  <c r="C46" i="38"/>
  <c r="E46" i="154"/>
  <c r="D50" i="154"/>
  <c r="B47" i="154"/>
  <c r="E24" i="154"/>
  <c r="E20" i="154"/>
  <c r="B36" i="154"/>
  <c r="B35" i="154"/>
  <c r="C24" i="154"/>
  <c r="B22" i="154"/>
  <c r="C16" i="154"/>
  <c r="B13" i="154"/>
  <c r="B11" i="154"/>
  <c r="C30" i="38"/>
  <c r="E10" i="25"/>
  <c r="E11" i="22"/>
  <c r="D5" i="57"/>
  <c r="F8" i="57"/>
  <c r="C19" i="57"/>
  <c r="C24" i="55"/>
  <c r="C9" i="133"/>
  <c r="C6" i="9"/>
  <c r="E12" i="22"/>
  <c r="I27" i="42"/>
  <c r="I21" i="42"/>
  <c r="I13" i="42"/>
  <c r="K13" i="42"/>
  <c r="H16" i="42"/>
  <c r="H19" i="106"/>
  <c r="H11" i="49"/>
  <c r="H7" i="49"/>
  <c r="F21" i="57"/>
  <c r="E19" i="57"/>
  <c r="H9" i="106"/>
  <c r="G14" i="106"/>
  <c r="D9" i="43"/>
  <c r="E15" i="57"/>
  <c r="F13" i="57"/>
  <c r="F10" i="57"/>
  <c r="C13" i="55"/>
  <c r="E16" i="42"/>
  <c r="I14" i="42"/>
  <c r="I18" i="42"/>
  <c r="I31" i="42"/>
  <c r="E15" i="22"/>
  <c r="C54" i="20"/>
  <c r="E15" i="25"/>
  <c r="E14" i="25"/>
  <c r="C16" i="37"/>
  <c r="F20" i="57"/>
  <c r="C10" i="28"/>
  <c r="C13" i="28"/>
  <c r="I11" i="42"/>
  <c r="C37" i="10"/>
  <c r="C39" i="10"/>
  <c r="C11" i="8"/>
  <c r="C7" i="58"/>
  <c r="E16" i="22"/>
  <c r="C37" i="1"/>
  <c r="C39" i="1"/>
  <c r="E13" i="22"/>
  <c r="E9" i="22"/>
  <c r="C10" i="20"/>
  <c r="C8" i="20"/>
  <c r="H12" i="140"/>
  <c r="C27" i="10"/>
  <c r="C30" i="10"/>
  <c r="E8" i="25"/>
  <c r="C4" i="8"/>
  <c r="C15" i="8"/>
  <c r="C17" i="8"/>
  <c r="F12" i="57"/>
  <c r="C3" i="20"/>
  <c r="C17" i="20"/>
  <c r="F4" i="140"/>
  <c r="F17" i="140"/>
  <c r="F17" i="57"/>
  <c r="E10" i="22"/>
  <c r="C8" i="15"/>
  <c r="C10" i="15"/>
  <c r="C14" i="38"/>
  <c r="C16" i="38"/>
  <c r="E20" i="25"/>
  <c r="C9" i="140"/>
  <c r="E12" i="25"/>
  <c r="E8" i="22"/>
  <c r="F9" i="140"/>
  <c r="C48" i="1"/>
  <c r="C50" i="1"/>
  <c r="E9" i="140"/>
  <c r="E6" i="25"/>
  <c r="C7" i="50"/>
  <c r="C47" i="19"/>
  <c r="C49" i="19"/>
  <c r="C23" i="30"/>
  <c r="C28" i="30"/>
  <c r="D5" i="25"/>
  <c r="D4" i="25"/>
  <c r="D18" i="25"/>
  <c r="C13" i="50"/>
  <c r="C11" i="50"/>
  <c r="F50" i="65"/>
  <c r="D27" i="39"/>
  <c r="D3" i="39"/>
  <c r="D50" i="65"/>
  <c r="C50" i="65"/>
  <c r="E50" i="65"/>
  <c r="C7" i="13"/>
  <c r="E16" i="25"/>
  <c r="C21" i="14"/>
  <c r="D40" i="5"/>
  <c r="C14" i="13"/>
  <c r="C46" i="37"/>
  <c r="G63" i="154"/>
  <c r="G62" i="154"/>
  <c r="G75" i="154"/>
  <c r="B26" i="154"/>
  <c r="D20" i="154"/>
  <c r="F22" i="57"/>
  <c r="H17" i="43"/>
  <c r="H13" i="106"/>
  <c r="D14" i="106"/>
  <c r="I15" i="42"/>
  <c r="K15" i="42"/>
  <c r="I19" i="42"/>
  <c r="E28" i="42"/>
  <c r="B39" i="154"/>
  <c r="C37" i="154"/>
  <c r="K15" i="105"/>
  <c r="B16" i="175"/>
  <c r="C8" i="139"/>
  <c r="H14" i="140"/>
  <c r="C9" i="36"/>
  <c r="C14" i="36"/>
  <c r="I5" i="42"/>
  <c r="K5" i="42"/>
  <c r="F14" i="106"/>
  <c r="I4" i="43"/>
  <c r="K4" i="43"/>
  <c r="F9" i="43"/>
  <c r="I5" i="43"/>
  <c r="K5" i="43"/>
  <c r="C9" i="43"/>
  <c r="G17" i="43"/>
  <c r="I15" i="43"/>
  <c r="K15" i="43"/>
  <c r="H15" i="49"/>
  <c r="C50" i="154"/>
  <c r="C2" i="179"/>
  <c r="D15" i="26"/>
  <c r="D33" i="5"/>
  <c r="E9" i="25"/>
  <c r="C8" i="30"/>
  <c r="C14" i="22"/>
  <c r="C25" i="1"/>
  <c r="C27" i="1"/>
  <c r="H10" i="140"/>
  <c r="C36" i="11"/>
  <c r="C39" i="11"/>
  <c r="C8" i="9"/>
  <c r="H16" i="140"/>
  <c r="F7" i="57"/>
  <c r="E28" i="154"/>
  <c r="E15" i="105"/>
  <c r="I15" i="105"/>
  <c r="E103" i="154"/>
  <c r="B108" i="154"/>
  <c r="C8" i="34"/>
  <c r="F18" i="57"/>
  <c r="C36" i="142"/>
  <c r="I4" i="42"/>
  <c r="K4" i="42"/>
  <c r="H6" i="49"/>
  <c r="H8" i="49"/>
  <c r="I26" i="42"/>
  <c r="K26" i="42"/>
  <c r="D10" i="6"/>
  <c r="C30" i="133"/>
  <c r="C29" i="133"/>
  <c r="B15" i="154"/>
  <c r="C46" i="154"/>
  <c r="C75" i="38"/>
  <c r="C9" i="101"/>
  <c r="C11" i="101"/>
  <c r="C15" i="105"/>
  <c r="F15" i="105"/>
  <c r="J15" i="105"/>
  <c r="B15" i="105"/>
  <c r="M14" i="105"/>
  <c r="H10" i="98"/>
  <c r="C22" i="142"/>
  <c r="D5" i="22"/>
  <c r="D4" i="22"/>
  <c r="D18" i="22"/>
  <c r="C15" i="17"/>
  <c r="C17" i="17"/>
  <c r="C5" i="133"/>
  <c r="H9" i="43"/>
  <c r="I12" i="43"/>
  <c r="K12" i="43"/>
  <c r="I16" i="43"/>
  <c r="K16" i="43"/>
  <c r="F17" i="43"/>
  <c r="I32" i="42"/>
  <c r="C34" i="38"/>
  <c r="B33" i="154"/>
  <c r="D28" i="154"/>
  <c r="D37" i="154"/>
  <c r="D27" i="154"/>
  <c r="D40" i="154"/>
  <c r="D56" i="154"/>
  <c r="E7" i="154"/>
  <c r="B48" i="154"/>
  <c r="D46" i="154"/>
  <c r="B46" i="154"/>
  <c r="C55" i="38"/>
  <c r="G15" i="105"/>
  <c r="M10" i="105"/>
  <c r="M13" i="105"/>
  <c r="P30" i="40"/>
  <c r="E111" i="154"/>
  <c r="K57" i="42"/>
  <c r="G5" i="22"/>
  <c r="G4" i="22"/>
  <c r="G18" i="22"/>
  <c r="H7" i="22"/>
  <c r="H15" i="22"/>
  <c r="H14" i="22"/>
  <c r="F14" i="22"/>
  <c r="I25" i="42"/>
  <c r="K25" i="42"/>
  <c r="F28" i="42"/>
  <c r="C7" i="55"/>
  <c r="E9" i="57"/>
  <c r="H5" i="106"/>
  <c r="C37" i="20"/>
  <c r="C27" i="55"/>
  <c r="G9" i="43"/>
  <c r="G19" i="43"/>
  <c r="I7" i="43"/>
  <c r="K7" i="43"/>
  <c r="C17" i="43"/>
  <c r="C19" i="43"/>
  <c r="E11" i="25"/>
  <c r="B18" i="154"/>
  <c r="B23" i="154"/>
  <c r="B30" i="154"/>
  <c r="B34" i="154"/>
  <c r="B10" i="154"/>
  <c r="B14" i="154"/>
  <c r="B49" i="154"/>
  <c r="I63" i="154"/>
  <c r="I62" i="154"/>
  <c r="I75" i="154"/>
  <c r="C71" i="38"/>
  <c r="C5" i="18"/>
  <c r="C15" i="18"/>
  <c r="C18" i="18"/>
  <c r="C8" i="174"/>
  <c r="C10" i="174"/>
  <c r="B9" i="101"/>
  <c r="B11" i="101"/>
  <c r="H15" i="105"/>
  <c r="M8" i="105"/>
  <c r="M12" i="105"/>
  <c r="D25" i="40"/>
  <c r="E10" i="6"/>
  <c r="E22" i="6"/>
  <c r="E24" i="6"/>
  <c r="E26" i="6"/>
  <c r="I32" i="43"/>
  <c r="K32" i="43"/>
  <c r="F37" i="43"/>
  <c r="H25" i="106"/>
  <c r="F34" i="106"/>
  <c r="D34" i="106"/>
  <c r="H27" i="106"/>
  <c r="D17" i="17"/>
  <c r="F5" i="22"/>
  <c r="F4" i="22"/>
  <c r="F18" i="22"/>
  <c r="H6" i="22"/>
  <c r="H5" i="22"/>
  <c r="D49" i="39"/>
  <c r="C23" i="19"/>
  <c r="C28" i="19"/>
  <c r="C38" i="19"/>
  <c r="C40" i="19"/>
  <c r="D16" i="133"/>
  <c r="D26" i="133"/>
  <c r="H11" i="22"/>
  <c r="G20" i="61"/>
  <c r="G28" i="61"/>
  <c r="I39" i="60"/>
  <c r="I9" i="35"/>
  <c r="I22" i="35"/>
  <c r="F35" i="57"/>
  <c r="D13" i="55"/>
  <c r="D30" i="55"/>
  <c r="F5" i="177"/>
  <c r="F4" i="177"/>
  <c r="F3" i="177"/>
  <c r="F2" i="177"/>
  <c r="B97" i="154"/>
  <c r="D48" i="42"/>
  <c r="I46" i="42"/>
  <c r="K46" i="42"/>
  <c r="D9" i="101"/>
  <c r="I11" i="61"/>
  <c r="I25" i="61"/>
  <c r="D18" i="60"/>
  <c r="D26" i="60"/>
  <c r="D31" i="60"/>
  <c r="D33" i="60"/>
  <c r="D19" i="34"/>
  <c r="I6" i="35"/>
  <c r="D30" i="35"/>
  <c r="E17" i="5"/>
  <c r="C34" i="106"/>
  <c r="H34" i="106"/>
  <c r="G34" i="106"/>
  <c r="H39" i="106"/>
  <c r="D39" i="10"/>
  <c r="D7" i="8"/>
  <c r="D15" i="8"/>
  <c r="D17" i="8"/>
  <c r="D14" i="19"/>
  <c r="D16" i="19"/>
  <c r="D6" i="12"/>
  <c r="D7" i="12"/>
  <c r="D36" i="11"/>
  <c r="D38" i="11"/>
  <c r="G9" i="22"/>
  <c r="D3" i="20"/>
  <c r="D54" i="20"/>
  <c r="D60" i="20"/>
  <c r="B4" i="140"/>
  <c r="H22" i="140"/>
  <c r="H23" i="140"/>
  <c r="H25" i="140"/>
  <c r="G60" i="42"/>
  <c r="I52" i="42"/>
  <c r="K52" i="42"/>
  <c r="I53" i="42"/>
  <c r="K53" i="42"/>
  <c r="H27" i="49"/>
  <c r="H31" i="49"/>
  <c r="I52" i="60"/>
  <c r="E33" i="61"/>
  <c r="E35" i="61"/>
  <c r="D49" i="19"/>
  <c r="D39" i="39"/>
  <c r="D28" i="39"/>
  <c r="P59" i="40"/>
  <c r="E41" i="39"/>
  <c r="E60" i="39"/>
  <c r="E40" i="39"/>
  <c r="D37" i="43"/>
  <c r="D39" i="43"/>
  <c r="D30" i="133"/>
  <c r="D29" i="133"/>
  <c r="D33" i="133"/>
  <c r="H8" i="22"/>
  <c r="H31" i="140"/>
  <c r="H48" i="42"/>
  <c r="I40" i="42"/>
  <c r="K40" i="42"/>
  <c r="D7" i="58"/>
  <c r="C38" i="11"/>
  <c r="C7" i="8"/>
  <c r="C3" i="34"/>
  <c r="H19" i="57"/>
  <c r="H28" i="42"/>
  <c r="D24" i="154"/>
  <c r="D19" i="154"/>
  <c r="E7" i="22"/>
  <c r="I13" i="43"/>
  <c r="K13" i="43"/>
  <c r="B25" i="154"/>
  <c r="B38" i="154"/>
  <c r="B31" i="154"/>
  <c r="D16" i="154"/>
  <c r="B16" i="154"/>
  <c r="E37" i="154"/>
  <c r="E27" i="154"/>
  <c r="J63" i="154"/>
  <c r="J62" i="154"/>
  <c r="J75" i="154"/>
  <c r="C38" i="38"/>
  <c r="C67" i="38"/>
  <c r="C9" i="22"/>
  <c r="D28" i="42"/>
  <c r="C7" i="154"/>
  <c r="C28" i="154"/>
  <c r="B28" i="154"/>
  <c r="B29" i="154"/>
  <c r="C59" i="38"/>
  <c r="I60" i="60"/>
  <c r="D65" i="60"/>
  <c r="D67" i="60"/>
  <c r="H31" i="106"/>
  <c r="E34" i="106"/>
  <c r="I52" i="61"/>
  <c r="D48" i="61"/>
  <c r="D54" i="61"/>
  <c r="M6" i="105"/>
  <c r="E100" i="154"/>
  <c r="B100" i="154"/>
  <c r="B101" i="154"/>
  <c r="C104" i="154"/>
  <c r="C103" i="154"/>
  <c r="B103" i="154"/>
  <c r="B105" i="154"/>
  <c r="B104" i="154"/>
  <c r="I23" i="35"/>
  <c r="C30" i="35"/>
  <c r="F30" i="57"/>
  <c r="C29" i="57"/>
  <c r="D113" i="169"/>
  <c r="D117" i="169"/>
  <c r="F18" i="60"/>
  <c r="F26" i="60"/>
  <c r="I19" i="60"/>
  <c r="D11" i="34"/>
  <c r="F5" i="61"/>
  <c r="I51" i="61"/>
  <c r="B6" i="33"/>
  <c r="H12" i="61"/>
  <c r="H18" i="61"/>
  <c r="E15" i="35"/>
  <c r="D7" i="50"/>
  <c r="I39" i="42"/>
  <c r="K39" i="42"/>
  <c r="I55" i="42"/>
  <c r="K55" i="42"/>
  <c r="C19" i="137"/>
  <c r="H37" i="43"/>
  <c r="D8" i="174"/>
  <c r="D10" i="174"/>
  <c r="H10" i="22"/>
  <c r="I9" i="61"/>
  <c r="H20" i="61"/>
  <c r="H28" i="61"/>
  <c r="H33" i="61"/>
  <c r="H35" i="61"/>
  <c r="D8" i="34"/>
  <c r="D3" i="34"/>
  <c r="D26" i="34"/>
  <c r="D31" i="34"/>
  <c r="D6" i="37"/>
  <c r="D8" i="37"/>
  <c r="H30" i="35"/>
  <c r="F38" i="57"/>
  <c r="D39" i="57"/>
  <c r="F46" i="57"/>
  <c r="E91" i="154"/>
  <c r="E90" i="154"/>
  <c r="E124" i="154"/>
  <c r="E140" i="154"/>
  <c r="B24" i="154"/>
  <c r="C45" i="154"/>
  <c r="C53" i="154"/>
  <c r="D39" i="11"/>
  <c r="D11" i="101"/>
  <c r="C6" i="154"/>
  <c r="C28" i="57"/>
  <c r="C57" i="154"/>
  <c r="I20" i="61"/>
  <c r="C5" i="25"/>
  <c r="C4" i="25"/>
  <c r="C18" i="25"/>
  <c r="E7" i="25"/>
  <c r="C17" i="10"/>
  <c r="C29" i="10"/>
  <c r="K31" i="42"/>
  <c r="C8" i="53"/>
  <c r="D15" i="57"/>
  <c r="H10" i="49"/>
  <c r="E14" i="106"/>
  <c r="H11" i="106"/>
  <c r="I8" i="42"/>
  <c r="I10" i="42"/>
  <c r="C28" i="42"/>
  <c r="F19" i="43"/>
  <c r="C5" i="11"/>
  <c r="C10" i="11"/>
  <c r="C12" i="11"/>
  <c r="C17" i="11"/>
  <c r="D17" i="5"/>
  <c r="C10" i="26"/>
  <c r="C15" i="26"/>
  <c r="H13" i="140"/>
  <c r="I22" i="42"/>
  <c r="C24" i="11"/>
  <c r="C26" i="11"/>
  <c r="H7" i="140"/>
  <c r="C9" i="32"/>
  <c r="C11" i="32"/>
  <c r="D19" i="57"/>
  <c r="F19" i="57"/>
  <c r="I23" i="42"/>
  <c r="C42" i="20"/>
  <c r="E149" i="169"/>
  <c r="E117" i="169"/>
  <c r="D4" i="133"/>
  <c r="H11" i="140"/>
  <c r="C41" i="37"/>
  <c r="E5" i="57"/>
  <c r="G16" i="42"/>
  <c r="C26" i="133"/>
  <c r="F11" i="57"/>
  <c r="E16" i="154"/>
  <c r="C23" i="34"/>
  <c r="D103" i="154"/>
  <c r="C54" i="61"/>
  <c r="H29" i="43"/>
  <c r="H9" i="25"/>
  <c r="H4" i="25"/>
  <c r="G35" i="103"/>
  <c r="H11" i="25"/>
  <c r="I15" i="61"/>
  <c r="G48" i="61"/>
  <c r="G54" i="61"/>
  <c r="G69" i="61"/>
  <c r="G71" i="61"/>
  <c r="F43" i="60"/>
  <c r="I10" i="35"/>
  <c r="E7" i="50"/>
  <c r="C104" i="169"/>
  <c r="F104" i="169"/>
  <c r="I36" i="42"/>
  <c r="K36" i="42"/>
  <c r="C16" i="175"/>
  <c r="D11" i="37"/>
  <c r="D30" i="37"/>
  <c r="D35" i="37"/>
  <c r="D7" i="154"/>
  <c r="B32" i="154"/>
  <c r="B10" i="174"/>
  <c r="M7" i="98"/>
  <c r="D9" i="40"/>
  <c r="H50" i="60"/>
  <c r="H65" i="60"/>
  <c r="H67" i="60"/>
  <c r="K37" i="42"/>
  <c r="I28" i="43"/>
  <c r="K28" i="43"/>
  <c r="H30" i="106"/>
  <c r="B9" i="140"/>
  <c r="D11" i="32"/>
  <c r="D14" i="38"/>
  <c r="D16" i="38"/>
  <c r="G30" i="35"/>
  <c r="B92" i="154"/>
  <c r="B116" i="154"/>
  <c r="G159" i="154"/>
  <c r="D149" i="169"/>
  <c r="F87" i="169"/>
  <c r="C69" i="142"/>
  <c r="C4" i="30"/>
  <c r="C15" i="30"/>
  <c r="C20" i="30"/>
  <c r="C20" i="55"/>
  <c r="C60" i="20"/>
  <c r="C16" i="34"/>
  <c r="C11" i="34"/>
  <c r="C26" i="34"/>
  <c r="C31" i="34"/>
  <c r="H12" i="106"/>
  <c r="C61" i="142"/>
  <c r="C48" i="37"/>
  <c r="C16" i="133"/>
  <c r="C4" i="133"/>
  <c r="I8" i="43"/>
  <c r="K8" i="43"/>
  <c r="D17" i="43"/>
  <c r="D19" i="43"/>
  <c r="H9" i="49"/>
  <c r="H12" i="49"/>
  <c r="H16" i="49"/>
  <c r="I11" i="43"/>
  <c r="K11" i="43"/>
  <c r="H20" i="106"/>
  <c r="H8" i="140"/>
  <c r="I6" i="42"/>
  <c r="K6" i="42"/>
  <c r="D5" i="6"/>
  <c r="C26" i="18"/>
  <c r="C30" i="18"/>
  <c r="C32" i="18"/>
  <c r="C19" i="34"/>
  <c r="I9" i="42"/>
  <c r="E19" i="154"/>
  <c r="B52" i="154"/>
  <c r="E26" i="50"/>
  <c r="I25" i="43"/>
  <c r="I24" i="61"/>
  <c r="G64" i="61"/>
  <c r="I59" i="61"/>
  <c r="I61" i="61"/>
  <c r="I62" i="61"/>
  <c r="I63" i="61"/>
  <c r="F16" i="60"/>
  <c r="F31" i="60"/>
  <c r="F33" i="60"/>
  <c r="I17" i="60"/>
  <c r="I24" i="35"/>
  <c r="I25" i="35"/>
  <c r="I56" i="42"/>
  <c r="K56" i="42"/>
  <c r="C17" i="55"/>
  <c r="C10" i="142"/>
  <c r="C9" i="57"/>
  <c r="C6" i="37"/>
  <c r="C8" i="37"/>
  <c r="H7" i="106"/>
  <c r="C6" i="12"/>
  <c r="C7" i="12"/>
  <c r="C3" i="55"/>
  <c r="C30" i="55"/>
  <c r="D9" i="57"/>
  <c r="D4" i="57"/>
  <c r="D3" i="57"/>
  <c r="D23" i="57"/>
  <c r="H6" i="106"/>
  <c r="H14" i="106"/>
  <c r="C44" i="142"/>
  <c r="C4" i="140"/>
  <c r="C17" i="140"/>
  <c r="C25" i="38"/>
  <c r="B8" i="154"/>
  <c r="C20" i="154"/>
  <c r="C19" i="154"/>
  <c r="B19" i="154"/>
  <c r="E50" i="154"/>
  <c r="E45" i="154"/>
  <c r="E53" i="154"/>
  <c r="E57" i="154"/>
  <c r="C42" i="38"/>
  <c r="C29" i="38"/>
  <c r="E17" i="103"/>
  <c r="L10" i="98"/>
  <c r="F149" i="169"/>
  <c r="F50" i="60"/>
  <c r="F65" i="60"/>
  <c r="F67" i="60"/>
  <c r="E35" i="39"/>
  <c r="H26" i="106"/>
  <c r="H32" i="106"/>
  <c r="D5" i="11"/>
  <c r="D10" i="11"/>
  <c r="D12" i="11"/>
  <c r="D17" i="11"/>
  <c r="D37" i="20"/>
  <c r="D49" i="20"/>
  <c r="G18" i="25"/>
  <c r="C12" i="61"/>
  <c r="D68" i="61"/>
  <c r="H68" i="61"/>
  <c r="G4" i="60"/>
  <c r="G16" i="60"/>
  <c r="G31" i="60"/>
  <c r="G33" i="60"/>
  <c r="E4" i="60"/>
  <c r="D34" i="38"/>
  <c r="I11" i="35"/>
  <c r="I13" i="35"/>
  <c r="F32" i="57"/>
  <c r="C8" i="169"/>
  <c r="C7" i="169"/>
  <c r="C16" i="169"/>
  <c r="G48" i="42"/>
  <c r="H60" i="42"/>
  <c r="F60" i="42"/>
  <c r="E24" i="70"/>
  <c r="D11" i="138"/>
  <c r="C11" i="138"/>
  <c r="I11" i="138"/>
  <c r="C27" i="154"/>
  <c r="B27" i="154"/>
  <c r="I14" i="43"/>
  <c r="K14" i="43"/>
  <c r="D28" i="40"/>
  <c r="D30" i="40"/>
  <c r="K19" i="42"/>
  <c r="E6" i="22"/>
  <c r="E5" i="22"/>
  <c r="C5" i="22"/>
  <c r="C4" i="22"/>
  <c r="C18" i="22"/>
  <c r="K14" i="42"/>
  <c r="C10" i="53"/>
  <c r="D16" i="42"/>
  <c r="D30" i="42"/>
  <c r="I7" i="42"/>
  <c r="K7" i="42"/>
  <c r="K22" i="42"/>
  <c r="H6" i="140"/>
  <c r="D4" i="140"/>
  <c r="D17" i="140"/>
  <c r="K21" i="42"/>
  <c r="E30" i="42"/>
  <c r="K8" i="42"/>
  <c r="D37" i="5"/>
  <c r="D36" i="5"/>
  <c r="D46" i="5"/>
  <c r="D47" i="5"/>
  <c r="C16" i="42"/>
  <c r="C30" i="42"/>
  <c r="K63" i="154"/>
  <c r="K62" i="154"/>
  <c r="K75" i="154"/>
  <c r="M9" i="105"/>
  <c r="C130" i="154"/>
  <c r="C129" i="154"/>
  <c r="E7" i="169"/>
  <c r="E16" i="169"/>
  <c r="F16" i="169"/>
  <c r="F8" i="169"/>
  <c r="K25" i="43"/>
  <c r="I19" i="61"/>
  <c r="I28" i="61"/>
  <c r="C28" i="61"/>
  <c r="I55" i="61"/>
  <c r="I57" i="61"/>
  <c r="D56" i="61"/>
  <c r="D64" i="61"/>
  <c r="I159" i="154"/>
  <c r="H146" i="154"/>
  <c r="H159" i="154"/>
  <c r="C29" i="43"/>
  <c r="I24" i="43"/>
  <c r="K24" i="43"/>
  <c r="D121" i="154"/>
  <c r="B121" i="154"/>
  <c r="B122" i="154"/>
  <c r="I51" i="42"/>
  <c r="K51" i="42"/>
  <c r="D60" i="42"/>
  <c r="I60" i="42"/>
  <c r="H5" i="140"/>
  <c r="C20" i="37"/>
  <c r="C15" i="37"/>
  <c r="E21" i="25"/>
  <c r="B9" i="154"/>
  <c r="B12" i="154"/>
  <c r="M11" i="105"/>
  <c r="C28" i="40"/>
  <c r="C30" i="40"/>
  <c r="I28" i="60"/>
  <c r="B51" i="154"/>
  <c r="E36" i="5"/>
  <c r="E46" i="5"/>
  <c r="I27" i="60"/>
  <c r="G30" i="60"/>
  <c r="I29" i="60"/>
  <c r="C30" i="60"/>
  <c r="I30" i="60"/>
  <c r="G50" i="60"/>
  <c r="G65" i="60"/>
  <c r="G67" i="60"/>
  <c r="I40" i="60"/>
  <c r="E38" i="60"/>
  <c r="G15" i="35"/>
  <c r="I5" i="35"/>
  <c r="C15" i="35"/>
  <c r="I7" i="35"/>
  <c r="I15" i="35"/>
  <c r="F31" i="57"/>
  <c r="D29" i="57"/>
  <c r="F29" i="57"/>
  <c r="H16" i="25"/>
  <c r="K159" i="154"/>
  <c r="D41" i="39"/>
  <c r="D60" i="39"/>
  <c r="D40" i="39"/>
  <c r="F29" i="43"/>
  <c r="F39" i="43"/>
  <c r="I34" i="43"/>
  <c r="K34" i="43"/>
  <c r="H13" i="22"/>
  <c r="H9" i="22"/>
  <c r="H4" i="22"/>
  <c r="H18" i="22"/>
  <c r="H48" i="61"/>
  <c r="D38" i="38"/>
  <c r="D29" i="38"/>
  <c r="D50" i="38"/>
  <c r="F42" i="57"/>
  <c r="C39" i="57"/>
  <c r="F39" i="57"/>
  <c r="C91" i="154"/>
  <c r="B91" i="154"/>
  <c r="B96" i="154"/>
  <c r="D30" i="169"/>
  <c r="C48" i="169"/>
  <c r="C115" i="169"/>
  <c r="C38" i="138"/>
  <c r="F30" i="169"/>
  <c r="I26" i="43"/>
  <c r="H33" i="106"/>
  <c r="E64" i="60"/>
  <c r="I62" i="60"/>
  <c r="C64" i="60"/>
  <c r="I63" i="60"/>
  <c r="I28" i="35"/>
  <c r="I38" i="35"/>
  <c r="F44" i="35"/>
  <c r="D44" i="35"/>
  <c r="I39" i="35"/>
  <c r="F6" i="33"/>
  <c r="E4" i="177"/>
  <c r="E3" i="177"/>
  <c r="E2" i="177"/>
  <c r="F30" i="35"/>
  <c r="E33" i="5"/>
  <c r="E47" i="5"/>
  <c r="E56" i="5"/>
  <c r="D26" i="11"/>
  <c r="D8" i="20"/>
  <c r="D17" i="20"/>
  <c r="H9" i="101"/>
  <c r="H28" i="140"/>
  <c r="G26" i="60"/>
  <c r="C112" i="154"/>
  <c r="C111" i="154"/>
  <c r="B111" i="154"/>
  <c r="B112" i="154"/>
  <c r="K43" i="42"/>
  <c r="E6" i="154"/>
  <c r="B6" i="154"/>
  <c r="B40" i="154"/>
  <c r="E40" i="154"/>
  <c r="E56" i="154"/>
  <c r="C27" i="57"/>
  <c r="B17" i="140"/>
  <c r="C18" i="61"/>
  <c r="B7" i="154"/>
  <c r="D6" i="154"/>
  <c r="E4" i="57"/>
  <c r="E3" i="57"/>
  <c r="E23" i="57"/>
  <c r="F9" i="57"/>
  <c r="D19" i="20"/>
  <c r="H11" i="101"/>
  <c r="C59" i="40"/>
  <c r="C40" i="154"/>
  <c r="C56" i="154"/>
  <c r="B56" i="154"/>
  <c r="D28" i="57"/>
  <c r="D27" i="57"/>
  <c r="D47" i="57"/>
  <c r="D111" i="154"/>
  <c r="I16" i="42"/>
  <c r="K16" i="42"/>
  <c r="I64" i="60"/>
  <c r="C90" i="154"/>
  <c r="H54" i="61"/>
  <c r="I48" i="61"/>
  <c r="F7" i="169"/>
  <c r="I29" i="43"/>
  <c r="D24" i="20"/>
  <c r="C50" i="38"/>
  <c r="B37" i="154"/>
  <c r="E5" i="25"/>
  <c r="E4" i="25"/>
  <c r="C49" i="20"/>
  <c r="C14" i="25"/>
  <c r="F14" i="57"/>
  <c r="E13" i="25"/>
  <c r="E14" i="22"/>
  <c r="C15" i="57"/>
  <c r="F15" i="57"/>
  <c r="C14" i="106"/>
  <c r="D15" i="105"/>
  <c r="M9" i="98"/>
  <c r="B21" i="154"/>
  <c r="B20" i="154"/>
  <c r="E9" i="43"/>
  <c r="I9" i="43"/>
  <c r="G28" i="42"/>
  <c r="G30" i="42"/>
  <c r="H63" i="154"/>
  <c r="H62" i="154"/>
  <c r="H75" i="154"/>
  <c r="M7" i="105"/>
  <c r="M15" i="105"/>
  <c r="N15" i="105"/>
  <c r="M8" i="98"/>
  <c r="D45" i="154"/>
  <c r="D53" i="154"/>
  <c r="D57" i="154"/>
  <c r="B57" i="154"/>
  <c r="F16" i="57"/>
  <c r="I6" i="43"/>
  <c r="E17" i="43"/>
  <c r="I17" i="43"/>
  <c r="C53" i="142"/>
  <c r="D8" i="6"/>
  <c r="D22" i="6"/>
  <c r="D24" i="6"/>
  <c r="D26" i="6"/>
  <c r="I36" i="43"/>
  <c r="K36" i="43"/>
  <c r="C37" i="43"/>
  <c r="C5" i="57"/>
  <c r="F5" i="57"/>
  <c r="F6" i="57"/>
  <c r="C14" i="19"/>
  <c r="C16" i="19"/>
  <c r="D9" i="140"/>
  <c r="H8" i="106"/>
  <c r="G10" i="98"/>
  <c r="M6" i="98"/>
  <c r="M10" i="98"/>
  <c r="D10" i="98"/>
  <c r="I27" i="43"/>
  <c r="K27" i="43"/>
  <c r="H15" i="25"/>
  <c r="H14" i="25"/>
  <c r="H18" i="25"/>
  <c r="F14" i="25"/>
  <c r="F18" i="25"/>
  <c r="C48" i="42"/>
  <c r="C4" i="60"/>
  <c r="I4" i="60"/>
  <c r="I31" i="43"/>
  <c r="K31" i="43"/>
  <c r="G37" i="43"/>
  <c r="G39" i="43"/>
  <c r="I37" i="60"/>
  <c r="D4" i="30"/>
  <c r="D8" i="30"/>
  <c r="D15" i="30"/>
  <c r="D20" i="30"/>
  <c r="C44" i="35"/>
  <c r="I44" i="35"/>
  <c r="I37" i="35"/>
  <c r="E56" i="35"/>
  <c r="I49" i="35"/>
  <c r="C43" i="57"/>
  <c r="F44" i="57"/>
  <c r="B93" i="154"/>
  <c r="J159" i="154"/>
  <c r="D13" i="50"/>
  <c r="D11" i="50"/>
  <c r="D26" i="50"/>
  <c r="F40" i="169"/>
  <c r="F12" i="61"/>
  <c r="I13" i="61"/>
  <c r="E43" i="60"/>
  <c r="E9" i="60"/>
  <c r="E16" i="60"/>
  <c r="F77" i="169"/>
  <c r="D16" i="14"/>
  <c r="H15" i="140"/>
  <c r="F179" i="169"/>
  <c r="I41" i="42"/>
  <c r="K41" i="42"/>
  <c r="F37" i="33"/>
  <c r="F75" i="33"/>
  <c r="I21" i="61"/>
  <c r="E27" i="39"/>
  <c r="E3" i="39"/>
  <c r="E61" i="39"/>
  <c r="E64" i="39"/>
  <c r="E29" i="39"/>
  <c r="E39" i="39"/>
  <c r="E28" i="39"/>
  <c r="E34" i="103"/>
  <c r="G34" i="103"/>
  <c r="D27" i="10"/>
  <c r="D30" i="10"/>
  <c r="H20" i="98"/>
  <c r="I58" i="61"/>
  <c r="C38" i="60"/>
  <c r="D67" i="38"/>
  <c r="I8" i="35"/>
  <c r="E33" i="57"/>
  <c r="E28" i="57"/>
  <c r="E27" i="57"/>
  <c r="D8" i="53"/>
  <c r="D10" i="53"/>
  <c r="D91" i="154"/>
  <c r="D90" i="154"/>
  <c r="B90" i="154"/>
  <c r="B115" i="154"/>
  <c r="D48" i="37"/>
  <c r="C12" i="37"/>
  <c r="C11" i="37"/>
  <c r="C30" i="37"/>
  <c r="C35" i="37"/>
  <c r="C16" i="60"/>
  <c r="I38" i="60"/>
  <c r="F18" i="61"/>
  <c r="I12" i="61"/>
  <c r="E19" i="43"/>
  <c r="F28" i="57"/>
  <c r="I9" i="60"/>
  <c r="F33" i="57"/>
  <c r="E50" i="60"/>
  <c r="E65" i="60"/>
  <c r="E67" i="60"/>
  <c r="F43" i="57"/>
  <c r="C47" i="57"/>
  <c r="C4" i="57"/>
  <c r="G18" i="103"/>
  <c r="E18" i="25"/>
  <c r="F4" i="57"/>
  <c r="C3" i="57"/>
  <c r="F3" i="57"/>
  <c r="B124" i="154"/>
  <c r="C23" i="57"/>
  <c r="F23" i="57"/>
  <c r="D124" i="154"/>
  <c r="D140" i="154"/>
  <c r="C149" i="169"/>
  <c r="C137" i="154"/>
  <c r="C141" i="154"/>
  <c r="D56" i="5"/>
  <c r="D69" i="61"/>
  <c r="D71" i="61"/>
  <c r="C124" i="154"/>
  <c r="C140" i="154"/>
  <c r="B140" i="154"/>
  <c r="E4" i="22"/>
  <c r="C33" i="133"/>
  <c r="F27" i="57"/>
  <c r="E47" i="57"/>
  <c r="D59" i="40"/>
  <c r="D61" i="39"/>
  <c r="D64" i="39"/>
  <c r="C19" i="20"/>
  <c r="C26" i="50"/>
  <c r="F47" i="57"/>
  <c r="H9" i="140"/>
  <c r="I16" i="60"/>
  <c r="B45" i="154"/>
  <c r="B53" i="154"/>
  <c r="C39" i="43"/>
  <c r="D44" i="20"/>
  <c r="B50" i="154"/>
  <c r="E4" i="140"/>
  <c r="I20" i="42"/>
  <c r="K18" i="42"/>
  <c r="F16" i="42"/>
  <c r="F30" i="42"/>
  <c r="K27" i="42"/>
  <c r="D25" i="20"/>
  <c r="C10" i="27"/>
  <c r="C13" i="27"/>
  <c r="C13" i="1"/>
  <c r="C15" i="1"/>
  <c r="H30" i="42"/>
  <c r="I30" i="42"/>
  <c r="I65" i="61"/>
  <c r="E37" i="43"/>
  <c r="E39" i="43"/>
  <c r="H24" i="140"/>
  <c r="H32" i="140"/>
  <c r="D44" i="142"/>
  <c r="I14" i="61"/>
  <c r="C32" i="61"/>
  <c r="C33" i="61"/>
  <c r="C35" i="61"/>
  <c r="I30" i="61"/>
  <c r="I43" i="61"/>
  <c r="F41" i="61"/>
  <c r="H64" i="61"/>
  <c r="H69" i="61"/>
  <c r="H71" i="61"/>
  <c r="I5" i="60"/>
  <c r="I15" i="60"/>
  <c r="E26" i="60"/>
  <c r="E31" i="60"/>
  <c r="E33" i="60"/>
  <c r="C18" i="60"/>
  <c r="I21" i="60"/>
  <c r="I45" i="60"/>
  <c r="C43" i="60"/>
  <c r="I43" i="60"/>
  <c r="D75" i="38"/>
  <c r="I43" i="35"/>
  <c r="C56" i="35"/>
  <c r="I50" i="35"/>
  <c r="I51" i="35"/>
  <c r="D56" i="35"/>
  <c r="B110" i="154"/>
  <c r="C94" i="169"/>
  <c r="F48" i="42"/>
  <c r="I47" i="42"/>
  <c r="K47" i="42"/>
  <c r="D39" i="1"/>
  <c r="D5" i="18"/>
  <c r="D15" i="18"/>
  <c r="D18" i="18"/>
  <c r="C73" i="167"/>
  <c r="B17" i="154"/>
  <c r="D18" i="61"/>
  <c r="D33" i="61"/>
  <c r="D35" i="61"/>
  <c r="M19" i="98"/>
  <c r="M20" i="98"/>
  <c r="I20" i="98"/>
  <c r="G5" i="61"/>
  <c r="I10" i="61"/>
  <c r="F32" i="61"/>
  <c r="F33" i="61"/>
  <c r="F35" i="61"/>
  <c r="I29" i="61"/>
  <c r="I32" i="61"/>
  <c r="E64" i="61"/>
  <c r="E69" i="61"/>
  <c r="E71" i="61"/>
  <c r="C56" i="61"/>
  <c r="I66" i="61"/>
  <c r="H18" i="60"/>
  <c r="H26" i="60"/>
  <c r="H31" i="60"/>
  <c r="H33" i="60"/>
  <c r="D71" i="38"/>
  <c r="B94" i="154"/>
  <c r="E130" i="154"/>
  <c r="B133" i="154"/>
  <c r="E48" i="42"/>
  <c r="I48" i="42"/>
  <c r="I50" i="42"/>
  <c r="K50" i="42"/>
  <c r="B95" i="33"/>
  <c r="B31" i="105"/>
  <c r="M24" i="105"/>
  <c r="I17" i="61"/>
  <c r="I29" i="35"/>
  <c r="I30" i="35"/>
  <c r="E134" i="154"/>
  <c r="B134" i="154"/>
  <c r="B135" i="154"/>
  <c r="I63" i="42"/>
  <c r="H31" i="105"/>
  <c r="M21" i="105"/>
  <c r="D30" i="18"/>
  <c r="D32" i="18"/>
  <c r="F83" i="33"/>
  <c r="F134" i="33"/>
  <c r="M31" i="105"/>
  <c r="N31" i="105"/>
  <c r="E129" i="154"/>
  <c r="B130" i="154"/>
  <c r="F94" i="169"/>
  <c r="F113" i="169"/>
  <c r="F117" i="169"/>
  <c r="C113" i="169"/>
  <c r="C117" i="169"/>
  <c r="I41" i="61"/>
  <c r="I54" i="61"/>
  <c r="F54" i="61"/>
  <c r="F69" i="61"/>
  <c r="F71" i="61"/>
  <c r="C64" i="61"/>
  <c r="C69" i="61"/>
  <c r="C71" i="61"/>
  <c r="I56" i="61"/>
  <c r="I64" i="61"/>
  <c r="I56" i="35"/>
  <c r="I68" i="61"/>
  <c r="C25" i="20"/>
  <c r="C44" i="20"/>
  <c r="C24" i="20"/>
  <c r="Q59" i="40"/>
  <c r="Q30" i="40"/>
  <c r="I37" i="43"/>
  <c r="I5" i="61"/>
  <c r="I18" i="61"/>
  <c r="I33" i="61"/>
  <c r="I35" i="61"/>
  <c r="G18" i="61"/>
  <c r="G33" i="61"/>
  <c r="G35" i="61"/>
  <c r="K20" i="42"/>
  <c r="I28" i="42"/>
  <c r="K28" i="42"/>
  <c r="G17" i="103"/>
  <c r="E18" i="22"/>
  <c r="C26" i="60"/>
  <c r="I18" i="60"/>
  <c r="E17" i="140"/>
  <c r="H17" i="140"/>
  <c r="H4" i="140"/>
  <c r="C50" i="60"/>
  <c r="I50" i="60"/>
  <c r="C65" i="60"/>
  <c r="I26" i="60"/>
  <c r="C31" i="60"/>
  <c r="I69" i="61"/>
  <c r="I71" i="61"/>
  <c r="E137" i="154"/>
  <c r="E141" i="154"/>
  <c r="B141" i="154"/>
  <c r="B129" i="154"/>
  <c r="B137" i="154"/>
  <c r="C67" i="60"/>
  <c r="I65" i="60"/>
  <c r="I67" i="60"/>
  <c r="C33" i="60"/>
  <c r="I31" i="60"/>
  <c r="I33" i="60"/>
  <c r="E42" i="193"/>
  <c r="E40" i="193" s="1"/>
  <c r="C40" i="193"/>
  <c r="E31" i="193"/>
  <c r="C20" i="194"/>
  <c r="C22" i="194" s="1"/>
  <c r="E4" i="194"/>
  <c r="C48" i="193"/>
  <c r="E48" i="193"/>
  <c r="E49" i="193" s="1"/>
  <c r="C17" i="193"/>
  <c r="E17" i="193" s="1"/>
  <c r="E15" i="193" s="1"/>
  <c r="E23" i="193" s="1"/>
  <c r="E5" i="194"/>
  <c r="E10" i="193"/>
  <c r="E29" i="193"/>
  <c r="E10" i="194"/>
  <c r="E9" i="194"/>
  <c r="E2" i="194"/>
  <c r="C15" i="193"/>
  <c r="C23" i="193" s="1"/>
  <c r="E12" i="193" l="1"/>
  <c r="E24" i="193" s="1"/>
  <c r="C24" i="193"/>
  <c r="C24" i="194"/>
  <c r="D24" i="193"/>
  <c r="D20" i="194"/>
  <c r="E7" i="194"/>
  <c r="E20" i="194" l="1"/>
  <c r="D22" i="194"/>
  <c r="D24" i="194" l="1"/>
  <c r="E24" i="194" s="1"/>
  <c r="E22" i="194"/>
</calcChain>
</file>

<file path=xl/comments1.xml><?xml version="1.0" encoding="utf-8"?>
<comments xmlns="http://schemas.openxmlformats.org/spreadsheetml/2006/main">
  <authors>
    <author>Autor</author>
  </authors>
  <commentList>
    <comment ref="B5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skorygowane aby się sumowało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skorygowane aby się sumowało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5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 celu uzgodnienia ze sprawozdaniem finansowym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skorygowane aby się sumowało do noty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skorygowane aby się sumowało do noty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skorygowane aby się sumowało do noty</t>
        </r>
      </text>
    </comment>
  </commentList>
</comments>
</file>

<file path=xl/sharedStrings.xml><?xml version="1.0" encoding="utf-8"?>
<sst xmlns="http://schemas.openxmlformats.org/spreadsheetml/2006/main" count="4623" uniqueCount="1917">
  <si>
    <t>Tangible assets under construction</t>
  </si>
  <si>
    <t>Financing activity inflows</t>
  </si>
  <si>
    <t xml:space="preserve">Proceeds from loans and advances from other banks </t>
  </si>
  <si>
    <t xml:space="preserve">Proceeds from other loans and advances </t>
  </si>
  <si>
    <t xml:space="preserve">Weighted average number of ordinary shares </t>
  </si>
  <si>
    <t xml:space="preserve">Issue of debt securities </t>
  </si>
  <si>
    <t>Increase of subordinated liabilities</t>
  </si>
  <si>
    <t>Issue of ordinary shares</t>
  </si>
  <si>
    <t>Sale of own shares</t>
  </si>
  <si>
    <t>Other financing inflows</t>
  </si>
  <si>
    <t>Financing activity outflows</t>
  </si>
  <si>
    <t>Repayments of loans and advances from other banks</t>
  </si>
  <si>
    <t xml:space="preserve">Repayments of other loans and advances </t>
  </si>
  <si>
    <t>Redemption of debt securities</t>
  </si>
  <si>
    <t>Decrease of subordinated liabilities</t>
  </si>
  <si>
    <t>Other financial liabilities</t>
  </si>
  <si>
    <t>Payments of financial lease liabilities</t>
  </si>
  <si>
    <t>Purchase of own shares</t>
  </si>
  <si>
    <t>Income from recovering receivables designated previously as prescribed, remitted or uncollectible</t>
  </si>
  <si>
    <t>Net increase / decrease in cash and cash equivalents (A+B+C)</t>
  </si>
  <si>
    <t>Cash and cash equivalents at the beginning of the reporting period</t>
  </si>
  <si>
    <t xml:space="preserve">LIABILITIES </t>
  </si>
  <si>
    <t>Other liabilities including tax liabilities</t>
  </si>
  <si>
    <t>Earnings per share for 12 months - continued operations</t>
  </si>
  <si>
    <t>Corporates &amp; Financial Markets</t>
  </si>
  <si>
    <t>Repo / sell-buy-back transactions</t>
  </si>
  <si>
    <t>Net profit</t>
  </si>
  <si>
    <t>Net on-balance sheet position</t>
  </si>
  <si>
    <t>Other</t>
  </si>
  <si>
    <t>(Gains) losses on investing activities</t>
  </si>
  <si>
    <t>CCC down to CC-</t>
  </si>
  <si>
    <t>Total liabilities</t>
  </si>
  <si>
    <t>Carrying value</t>
  </si>
  <si>
    <t>Loans and advances to customers</t>
  </si>
  <si>
    <t>Other operating costs</t>
  </si>
  <si>
    <t>Loans and advances</t>
  </si>
  <si>
    <t>Arising from issue of debt securities</t>
  </si>
  <si>
    <t xml:space="preserve">Other </t>
  </si>
  <si>
    <t>From banking sector</t>
  </si>
  <si>
    <t>From clients, including:</t>
  </si>
  <si>
    <t>- corporate clients</t>
  </si>
  <si>
    <t>- individual clients</t>
  </si>
  <si>
    <t>- public sector</t>
  </si>
  <si>
    <t xml:space="preserve"> Exchange differences on translation of foreign operations</t>
  </si>
  <si>
    <t>Effects of exchange rate changes on cash and cash equivalents</t>
  </si>
  <si>
    <t>Changes in loans and advances to banks</t>
  </si>
  <si>
    <t>Changes in trading securities</t>
  </si>
  <si>
    <t>Changes in loans and advances to customers</t>
  </si>
  <si>
    <t>Changes in investment securities</t>
  </si>
  <si>
    <t>- write-offs</t>
  </si>
  <si>
    <t>Loans and advances to customers, including:</t>
  </si>
  <si>
    <t>Changes in other assets</t>
  </si>
  <si>
    <t>Changes in amounts due to other banks</t>
  </si>
  <si>
    <t>Changes in amounts due to customers</t>
  </si>
  <si>
    <t>Changes in debt securities in issue</t>
  </si>
  <si>
    <t>Changes in provisions</t>
  </si>
  <si>
    <t>Changes in other liabilities</t>
  </si>
  <si>
    <t xml:space="preserve">Income due to release of provisions for future commitments </t>
  </si>
  <si>
    <t>VaR IR</t>
  </si>
  <si>
    <t>VaR FX</t>
  </si>
  <si>
    <t>VaR EQ</t>
  </si>
  <si>
    <t>VaR</t>
  </si>
  <si>
    <t>Loans and advances with impairment</t>
  </si>
  <si>
    <t>Commissions from money transfers</t>
  </si>
  <si>
    <t>Commissions from bank accounts</t>
  </si>
  <si>
    <t>Interest-bearing instruments</t>
  </si>
  <si>
    <t>Market risk instruments</t>
  </si>
  <si>
    <t>Total net trading income</t>
  </si>
  <si>
    <t>Total other operating income</t>
  </si>
  <si>
    <t>Taxes and fees</t>
  </si>
  <si>
    <t>Total overhead costs</t>
  </si>
  <si>
    <t xml:space="preserve">Provisions for future commitments  </t>
  </si>
  <si>
    <t>Measurement of impairment</t>
  </si>
  <si>
    <t>The classification of the loan portfolio (balance sheet and off-balance sheet) of corporate and individual clients by probability of default</t>
  </si>
  <si>
    <t>Exposure (%)</t>
  </si>
  <si>
    <t>other *)</t>
  </si>
  <si>
    <t>Corporate entities</t>
  </si>
  <si>
    <t>Public sector</t>
  </si>
  <si>
    <t>Term loans</t>
  </si>
  <si>
    <t xml:space="preserve">Profit before income tax </t>
  </si>
  <si>
    <t xml:space="preserve">Net profit </t>
  </si>
  <si>
    <t>Net profit attributable to:</t>
  </si>
  <si>
    <t>Weighted average number of ordinary shares for diluted earnings</t>
  </si>
  <si>
    <t>Change in the scope of consolidation/increase of share in consolidated company</t>
  </si>
  <si>
    <t>B.Cash flows from investing activities</t>
  </si>
  <si>
    <t>Disposal of shares in associates</t>
  </si>
  <si>
    <t xml:space="preserve">Dividends and other payments to shareholders </t>
  </si>
  <si>
    <t>Total interest income</t>
  </si>
  <si>
    <t>Total interest expense</t>
  </si>
  <si>
    <t>Commissions due to guarantees granted and trade finance commissions</t>
  </si>
  <si>
    <t>Fees from portfolio management services and other management-related fees</t>
  </si>
  <si>
    <t>Additions (issue)</t>
  </si>
  <si>
    <t>Disposals (redemption)</t>
  </si>
  <si>
    <t>Disposals (partial repayment)</t>
  </si>
  <si>
    <t>08.03.2017</t>
  </si>
  <si>
    <t>3M LIBOR + 1.4%**</t>
  </si>
  <si>
    <t>Debt securities in issue as at the end of the period</t>
  </si>
  <si>
    <t>Additions (loan raised)</t>
  </si>
  <si>
    <t>Disposals (repayment)</t>
  </si>
  <si>
    <t>Total other liabilities</t>
  </si>
  <si>
    <t>Change in the period (due to)</t>
  </si>
  <si>
    <t>Discharged brokerage fees</t>
  </si>
  <si>
    <t>Commissions paid to external entities for sale of the Bank’s products</t>
  </si>
  <si>
    <t>Other discharged fees</t>
  </si>
  <si>
    <t>Total fee and commision expense</t>
  </si>
  <si>
    <t>Total fee and commission income from insurance contracts</t>
  </si>
  <si>
    <t>Past due up to 30 days</t>
  </si>
  <si>
    <t>Past due 31 - 60 days</t>
  </si>
  <si>
    <t>Past due 61 - 90 days</t>
  </si>
  <si>
    <t xml:space="preserve">corporate &amp; institutional enterprises </t>
  </si>
  <si>
    <t>medium &amp; small enterprises</t>
  </si>
  <si>
    <t>3-12              months</t>
  </si>
  <si>
    <t>Off-balance sheet granted contingent liabilities with impairment</t>
  </si>
  <si>
    <t xml:space="preserve">No. </t>
  </si>
  <si>
    <t>guarantee</t>
  </si>
  <si>
    <t>Term placements</t>
  </si>
  <si>
    <t>Up to 1 month</t>
  </si>
  <si>
    <t>Over 5 years</t>
  </si>
  <si>
    <t>Including:</t>
  </si>
  <si>
    <t>Level 1</t>
  </si>
  <si>
    <t>Level 2</t>
  </si>
  <si>
    <t>Level 3</t>
  </si>
  <si>
    <t>Redemptions</t>
  </si>
  <si>
    <t>F i n a n c i a l   a s s e t s</t>
  </si>
  <si>
    <t>F i n a n c i a l   l i a b i l i t i e s</t>
  </si>
  <si>
    <t>- Net profit on hedged items</t>
  </si>
  <si>
    <t>Other net trading income and result on hedge accounting</t>
  </si>
  <si>
    <t>Total financial assets</t>
  </si>
  <si>
    <t>Net impairment losses on amounts due from other banks (Note 18)</t>
  </si>
  <si>
    <t>Loans and advances to banks (Note 18)</t>
  </si>
  <si>
    <t>Trading securities (Note 19)</t>
  </si>
  <si>
    <t>Gains and losses for the period:</t>
  </si>
  <si>
    <t xml:space="preserve">Value of realistic, cumulative gap of cash flows misfit (in PLN million) </t>
  </si>
  <si>
    <t>Recognised in other comprehensive income</t>
  </si>
  <si>
    <t>Purchases</t>
  </si>
  <si>
    <t>Issues</t>
  </si>
  <si>
    <t>Settlements</t>
  </si>
  <si>
    <t>Transfers into Level 3</t>
  </si>
  <si>
    <t>Transfers out of Level 3</t>
  </si>
  <si>
    <t xml:space="preserve">Of wich: Total gains or losses for the period included in profit or loss for assets held at the end of the reporting period </t>
  </si>
  <si>
    <t>Debt trading securities</t>
  </si>
  <si>
    <t>Equity trading securities</t>
  </si>
  <si>
    <t>Debt investment securities</t>
  </si>
  <si>
    <t>Equity investment securities</t>
  </si>
  <si>
    <t>Up to 1 year</t>
  </si>
  <si>
    <t>Exchange differences on translating foreign operations</t>
  </si>
  <si>
    <t>Available-for-sale financial assets</t>
  </si>
  <si>
    <t>Cash flow hedges</t>
  </si>
  <si>
    <t>Gains on property revaluation</t>
  </si>
  <si>
    <t>Total other components of equity</t>
  </si>
  <si>
    <t>Unrealized gains (positive differences)</t>
  </si>
  <si>
    <t>Unrealized losses (negative differences)</t>
  </si>
  <si>
    <t>Unrealized gains on debt instruments</t>
  </si>
  <si>
    <t>Unrealized losses on debt instruments</t>
  </si>
  <si>
    <t>Unrealized gains on equity instruments</t>
  </si>
  <si>
    <t>Unrealized losses on equity instruments</t>
  </si>
  <si>
    <t xml:space="preserve">Unrealized gains </t>
  </si>
  <si>
    <t xml:space="preserve">Unrealized losses </t>
  </si>
  <si>
    <t>Other comprehensive income</t>
  </si>
  <si>
    <t>Loans and advances to customers and banks</t>
  </si>
  <si>
    <t>Total,  gross</t>
  </si>
  <si>
    <t>Total, net</t>
  </si>
  <si>
    <t>Other fixed assets</t>
  </si>
  <si>
    <t>Rating</t>
  </si>
  <si>
    <t>Government bonds</t>
  </si>
  <si>
    <t>Treasury bills</t>
  </si>
  <si>
    <t>AAA</t>
  </si>
  <si>
    <t>AA- to AA+</t>
  </si>
  <si>
    <t>A- to A+</t>
  </si>
  <si>
    <t>Statement of Financial Position</t>
  </si>
  <si>
    <t>BBB+ to BBB-</t>
  </si>
  <si>
    <t>BB+ to BB-</t>
  </si>
  <si>
    <t>B+ to B-</t>
  </si>
  <si>
    <t>Lower than B-</t>
  </si>
  <si>
    <t>Unrated</t>
  </si>
  <si>
    <t xml:space="preserve">Net basic profit per share (in PLN per share) </t>
  </si>
  <si>
    <t>Compensation, penalties and fines paid</t>
  </si>
  <si>
    <t>- development costs</t>
  </si>
  <si>
    <t>Donations made</t>
  </si>
  <si>
    <t>Total other operating expenses</t>
  </si>
  <si>
    <t>Wages and salaries</t>
  </si>
  <si>
    <t>Social security expenses</t>
  </si>
  <si>
    <t>Cash in hand</t>
  </si>
  <si>
    <t>Current account</t>
  </si>
  <si>
    <t>Contingent liabilities granted and received</t>
  </si>
  <si>
    <t>I</t>
  </si>
  <si>
    <t>II</t>
  </si>
  <si>
    <t>1. Financing</t>
  </si>
  <si>
    <t>2. Guarantees and other financial facilities</t>
  </si>
  <si>
    <t>3. Other commitments</t>
  </si>
  <si>
    <t>1. Interest rate derivatives</t>
  </si>
  <si>
    <t>2. Currency derivatives</t>
  </si>
  <si>
    <t>3. Market risk derivatives</t>
  </si>
  <si>
    <t>ordinary bearer*</t>
  </si>
  <si>
    <t>ordinary registered*</t>
  </si>
  <si>
    <t>Share in voting rights (directly and indirectly)</t>
  </si>
  <si>
    <t xml:space="preserve">in PLN '000 </t>
  </si>
  <si>
    <t xml:space="preserve">As at          </t>
  </si>
  <si>
    <t>As at</t>
  </si>
  <si>
    <t>Acquisition of shares in subsidiaries</t>
  </si>
  <si>
    <t>Declared or paid dividend per share (in PLN/EUR)</t>
  </si>
  <si>
    <t>Gross other financial assets, including:</t>
  </si>
  <si>
    <t>- Not past due</t>
  </si>
  <si>
    <t>- Past due over 90 days</t>
  </si>
  <si>
    <t>- Provisions for impaired assets (negative amount)</t>
  </si>
  <si>
    <t>Fee and commission income from insurance contracts</t>
  </si>
  <si>
    <t>including: acquired computer software</t>
  </si>
  <si>
    <t>Receivables with impairment</t>
  </si>
  <si>
    <t>Provisions for receivables with impairment</t>
  </si>
  <si>
    <t>Loans and advances past due but not impaired</t>
  </si>
  <si>
    <t>Profit from the previous years</t>
  </si>
  <si>
    <t>Past due but not impaired</t>
  </si>
  <si>
    <t>Profit for the current year</t>
  </si>
  <si>
    <t>Total equity</t>
  </si>
  <si>
    <t>Other staff expenses</t>
  </si>
  <si>
    <t>Staff-related expenses, total</t>
  </si>
  <si>
    <t>Current tax</t>
  </si>
  <si>
    <t>Profit before tax</t>
  </si>
  <si>
    <t>Basic:</t>
  </si>
  <si>
    <t>- transfer to intangible assets</t>
  </si>
  <si>
    <t>1.0 - 1.2</t>
  </si>
  <si>
    <t>2.4 - 2.6</t>
  </si>
  <si>
    <t>3.2 - 3.4</t>
  </si>
  <si>
    <t>4.2 - 4.6</t>
  </si>
  <si>
    <t>5.2 - 5.4</t>
  </si>
  <si>
    <t>5.6 - 5.8</t>
  </si>
  <si>
    <t>6.1 - 6.5</t>
  </si>
  <si>
    <t>Diluted:</t>
  </si>
  <si>
    <t>Adjustments for:</t>
  </si>
  <si>
    <t>Weighted average number of ordinary shares for calculation of diluted earnings per share</t>
  </si>
  <si>
    <t>Diluted earnings per share (in PLN per share)</t>
  </si>
  <si>
    <t>Increase (due to)</t>
  </si>
  <si>
    <t>- foreign exchange differences</t>
  </si>
  <si>
    <t>- other</t>
  </si>
  <si>
    <t>Current accounts</t>
  </si>
  <si>
    <t>Other receivables</t>
  </si>
  <si>
    <t>Total (gross) loans and advances to banks</t>
  </si>
  <si>
    <t>Loans and advances to Polish banks (gross)</t>
  </si>
  <si>
    <t>Provisions created for loans and advances to Polish banks</t>
  </si>
  <si>
    <t>Loans and advances to foreign banks (gross)</t>
  </si>
  <si>
    <t>Loans and advances including the unwind of the impairment provision discount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</si>
  <si>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</si>
  <si>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</si>
  <si>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</si>
  <si>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</si>
  <si>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</si>
  <si>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</si>
  <si>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</si>
  <si>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</si>
  <si>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</si>
  <si>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</si>
  <si>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</si>
  <si>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</si>
  <si>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</si>
  <si>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</si>
  <si>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Net increase / decrease in cash and cash equivalents</t>
  </si>
  <si>
    <t>Total assets</t>
  </si>
  <si>
    <t>Provisions created for loans and advances to foreign banks</t>
  </si>
  <si>
    <t>Total (net) loans and advances to banks</t>
  </si>
  <si>
    <t>No.</t>
  </si>
  <si>
    <t>Commitments granted</t>
  </si>
  <si>
    <t>- share options</t>
  </si>
  <si>
    <t xml:space="preserve">Net exchange differences on translation </t>
  </si>
  <si>
    <t>Net transaction gains/(losses)</t>
  </si>
  <si>
    <t>Income from sale or liquidation of fixed assets, intangible assets, assets held for sale and inventories</t>
  </si>
  <si>
    <t>Reclassification adjustments of gains (losses) on debt instruments to the income statement (net)</t>
  </si>
  <si>
    <t>Reclassification adjustments of gains (losses) on equity instruments to the income statement (net)</t>
  </si>
  <si>
    <t>Disposals (sale, redemption and forfeiture)</t>
  </si>
  <si>
    <t>- buildings and structures</t>
  </si>
  <si>
    <t>Buildings and structures</t>
  </si>
  <si>
    <t xml:space="preserve">        a) Loan commitments</t>
  </si>
  <si>
    <t>Type of preference</t>
  </si>
  <si>
    <t>Type of restrictions</t>
  </si>
  <si>
    <t>Year of registration</t>
  </si>
  <si>
    <t>fully paid in cash</t>
  </si>
  <si>
    <t>Incentive Programs</t>
  </si>
  <si>
    <t>Number of options</t>
  </si>
  <si>
    <t>Outstanding at the beginning of the period</t>
  </si>
  <si>
    <t>Granted during the period</t>
  </si>
  <si>
    <t>Forfeited during the period</t>
  </si>
  <si>
    <t>Exercised during the period*</t>
  </si>
  <si>
    <t>Expired during the period</t>
  </si>
  <si>
    <t>Outstanding at the end of the period</t>
  </si>
  <si>
    <t>Exercisable at the end of the period</t>
  </si>
  <si>
    <t>Commitments received</t>
  </si>
  <si>
    <t>Amortization for the period (due to)</t>
  </si>
  <si>
    <t>Other related persons *</t>
  </si>
  <si>
    <t xml:space="preserve">Cash and cash equivalents at the end of the reporting period </t>
  </si>
  <si>
    <t>full</t>
  </si>
  <si>
    <t>Equity securities:</t>
  </si>
  <si>
    <t>- listed</t>
  </si>
  <si>
    <t>- unlisted</t>
  </si>
  <si>
    <t>Derivatives held for trading</t>
  </si>
  <si>
    <t>Foreign exchange derivatives</t>
  </si>
  <si>
    <t>- Currency forwards</t>
  </si>
  <si>
    <t>- Currency swaps</t>
  </si>
  <si>
    <t>- Cross-currency interest rate swaps</t>
  </si>
  <si>
    <t>- OTC currency options bought and sold</t>
  </si>
  <si>
    <t xml:space="preserve">Total OTC derivatives </t>
  </si>
  <si>
    <t>- Currency futures</t>
  </si>
  <si>
    <t>- Stock exchange traded currency options - bought and sold</t>
  </si>
  <si>
    <t>Total foreign exchange derivatives</t>
  </si>
  <si>
    <t>Interest rate derivatives</t>
  </si>
  <si>
    <t>- Interest rate swaps</t>
  </si>
  <si>
    <t xml:space="preserve"> - assets arising from employee benefits post-employment and rights arising from insurance contracts</t>
  </si>
  <si>
    <t>1-3 months</t>
  </si>
  <si>
    <t>3-12 months</t>
  </si>
  <si>
    <t>1-5 years</t>
  </si>
  <si>
    <t>Forward Rate Agreements (FRA)</t>
  </si>
  <si>
    <t>Options</t>
  </si>
  <si>
    <t>Futures contracts</t>
  </si>
  <si>
    <t>Total derivatives settled on a net basis</t>
  </si>
  <si>
    <t>- Forward rate agreements</t>
  </si>
  <si>
    <t xml:space="preserve">- OTC interest rate options </t>
  </si>
  <si>
    <t>- Other OTC derivatives</t>
  </si>
  <si>
    <t>Total OTC interest rate derivatives</t>
  </si>
  <si>
    <t>- Interest rate futures</t>
  </si>
  <si>
    <t>- inventories</t>
  </si>
  <si>
    <t>Net trading income</t>
  </si>
  <si>
    <t>Short-term (up to 1 year)</t>
  </si>
  <si>
    <t>Long-term (over 1 year)</t>
  </si>
  <si>
    <t>- term loans, including:</t>
  </si>
  <si>
    <t>housing and mortgage loans</t>
  </si>
  <si>
    <t>- term loans:</t>
  </si>
  <si>
    <t>Tangible assets</t>
  </si>
  <si>
    <t>Tangible assets, including:</t>
  </si>
  <si>
    <t>Total tangible assets</t>
  </si>
  <si>
    <t>- transfer from tangible assets under construction</t>
  </si>
  <si>
    <t>- transfer to tangible assets</t>
  </si>
  <si>
    <t>corporate &amp; institutional enterprises</t>
  </si>
  <si>
    <t xml:space="preserve">medium &amp; small enterprises </t>
  </si>
  <si>
    <t>Fair value of listed securities accepted as collateral for commercial loans</t>
  </si>
  <si>
    <t>of which were repledged or lent to third parties for periods not exceeding three months from the transfer</t>
  </si>
  <si>
    <t>1 - 5 years</t>
  </si>
  <si>
    <t>Total off-balance sheet items</t>
  </si>
  <si>
    <t>Income from services provided</t>
  </si>
  <si>
    <t>Income from insurance activity net</t>
  </si>
  <si>
    <t xml:space="preserve">Gains / (losses) from changes in fair value </t>
  </si>
  <si>
    <t>- reverse repo / buy-sell-back transactions</t>
  </si>
  <si>
    <t>Unlisted</t>
  </si>
  <si>
    <t>Income from premiums</t>
  </si>
  <si>
    <t>Costs arising from sale or liquidation of fixed assets, intangible assets, assets held for resale and inventories</t>
  </si>
  <si>
    <t>Other reserve capital</t>
  </si>
  <si>
    <t>Sale of fixed assets</t>
  </si>
  <si>
    <t>`</t>
  </si>
  <si>
    <t>PLN (000's)</t>
  </si>
  <si>
    <t>Income Statement</t>
  </si>
  <si>
    <t>Other operating inccome</t>
  </si>
  <si>
    <t>Overhead costs, amortisation and other operating expenses</t>
  </si>
  <si>
    <t>Liabilities granted</t>
  </si>
  <si>
    <t>Liabilities received</t>
  </si>
  <si>
    <t>Change in the scope of consolidation</t>
  </si>
  <si>
    <t xml:space="preserve"> - settlement  of exercised options</t>
  </si>
  <si>
    <t>Group</t>
  </si>
  <si>
    <t>- Stock exchange traded interest rate options</t>
  </si>
  <si>
    <t xml:space="preserve">Goodwill </t>
  </si>
  <si>
    <t>Derivatives held for hedging</t>
  </si>
  <si>
    <t>Derivatives designated as fair value hedges</t>
  </si>
  <si>
    <t>- Cross currency interest swaps</t>
  </si>
  <si>
    <t>PLN 000's</t>
  </si>
  <si>
    <t>Net impairment losses on loans and advances</t>
  </si>
  <si>
    <t>Market risk transactions</t>
  </si>
  <si>
    <t>Derivatives designated as cash flow hedges</t>
  </si>
  <si>
    <t>Year ended 31 December</t>
  </si>
  <si>
    <t>Transfer to General Risk Fund</t>
  </si>
  <si>
    <t>Contributions and transfers to the Bank Guarantee Fund</t>
  </si>
  <si>
    <t>Reverse repo / buy-sell-back transactions</t>
  </si>
  <si>
    <t>- Stock exchange traded currency options bought</t>
  </si>
  <si>
    <t>Total derivatives held for hedging</t>
  </si>
  <si>
    <t>Exchange differences</t>
  </si>
  <si>
    <t>Additions</t>
  </si>
  <si>
    <t>Assets</t>
  </si>
  <si>
    <t>Liabilities</t>
  </si>
  <si>
    <t>Provisions for off-balance sheet contingent liabilities analysed according 
to portfolio approach (negative amount)</t>
  </si>
  <si>
    <t>Effective interest rate (%)</t>
  </si>
  <si>
    <t>Terms of interest rate (%)</t>
  </si>
  <si>
    <t>As at the beginning of the period</t>
  </si>
  <si>
    <t>- purchase</t>
  </si>
  <si>
    <t xml:space="preserve">Share premium </t>
  </si>
  <si>
    <t xml:space="preserve">- stock exchange traded warrants - sold </t>
  </si>
  <si>
    <t>Overnight Index Swaps (OIS)</t>
  </si>
  <si>
    <t>Interest Rate Swaps (IRS)</t>
  </si>
  <si>
    <t>Cross Currency Interest Rate Swaps (CIRS)</t>
  </si>
  <si>
    <t>Tom-next index swaps (TOIS)</t>
  </si>
  <si>
    <t>Time range</t>
  </si>
  <si>
    <t>up to 3 working days</t>
  </si>
  <si>
    <t>up to 7 calendar days</t>
  </si>
  <si>
    <t>up to 15 calendar days</t>
  </si>
  <si>
    <t>up to 1 month</t>
  </si>
  <si>
    <t>Guarantee/collateral</t>
  </si>
  <si>
    <t>- increase of provisions, due to:</t>
  </si>
  <si>
    <t>therein those which the company is permitted to sell or repledge:</t>
  </si>
  <si>
    <t>Impairment provisions for exposures analysed according to portfolio approach</t>
  </si>
  <si>
    <t>Total provisions</t>
  </si>
  <si>
    <t>Cash and short-term placements</t>
  </si>
  <si>
    <t>Provisions created (Note 13)</t>
  </si>
  <si>
    <t>Release of provisions (Note 13)</t>
  </si>
  <si>
    <t>Reclassification</t>
  </si>
  <si>
    <t>Issued by government</t>
  </si>
  <si>
    <t>- government bonds</t>
  </si>
  <si>
    <t>- treasury bills</t>
  </si>
  <si>
    <t>Issued by central bank</t>
  </si>
  <si>
    <t>- bank's bonds</t>
  </si>
  <si>
    <t>- deposit certificates</t>
  </si>
  <si>
    <t>- corporate bonds</t>
  </si>
  <si>
    <t>- communal bonds</t>
  </si>
  <si>
    <t>Total debt and equity securities:</t>
  </si>
  <si>
    <t>Reclassification and foreign exchange differences</t>
  </si>
  <si>
    <t>Gross investment in finance leases, receivable:</t>
  </si>
  <si>
    <t>- not later than 1 year</t>
  </si>
  <si>
    <t>- later than 1 year and not later than 5 years</t>
  </si>
  <si>
    <t>- later than 5 years</t>
  </si>
  <si>
    <t>Unearned future finance income on finance leases (negative amount)</t>
  </si>
  <si>
    <t>Net investment in finance leases</t>
  </si>
  <si>
    <t>Net investment in finance leases, receivable:</t>
  </si>
  <si>
    <t>Debt securities</t>
  </si>
  <si>
    <t>Total  provisions for investment securities</t>
  </si>
  <si>
    <t xml:space="preserve">Mean </t>
  </si>
  <si>
    <t>Maximum</t>
  </si>
  <si>
    <t>Minimum</t>
  </si>
  <si>
    <t>1-3 
months</t>
  </si>
  <si>
    <t>1-5 
years</t>
  </si>
  <si>
    <t xml:space="preserve">Provisions created for loans and advances to banks (negative amount) </t>
  </si>
  <si>
    <t>Patents, licences and similar assets, including:</t>
  </si>
  <si>
    <t xml:space="preserve">- transfer from fixed assets under construction </t>
  </si>
  <si>
    <t>Guarantees, banker's acceptances, documentary and commercial letters of credit</t>
  </si>
  <si>
    <t>Impairment provisions for finance leases receivable</t>
  </si>
  <si>
    <t>Net carrying amount of finance leases receivable</t>
  </si>
  <si>
    <t>Total - Loans and advances to customers</t>
  </si>
  <si>
    <t>Debt securities: government bonds and  other eligible debt securities</t>
  </si>
  <si>
    <t>Accrued interest receivables related to loans and advances to customers</t>
  </si>
  <si>
    <t>Debt securities in issue 
by category</t>
  </si>
  <si>
    <t>Disposal of intangible assets and tangible fixed assets</t>
  </si>
  <si>
    <t>Fixed assets under construction</t>
  </si>
  <si>
    <t>Assets taken over and held for resale</t>
  </si>
  <si>
    <t>- transfer to intangible assets given to use</t>
  </si>
  <si>
    <t xml:space="preserve">Book value per share ( in PLN/EUR) </t>
  </si>
  <si>
    <t>Net cash flows from operating activities</t>
  </si>
  <si>
    <t>Net cash flows from investing activities</t>
  </si>
  <si>
    <t>Net cash flows from financing activities</t>
  </si>
  <si>
    <t>up to 2 months</t>
  </si>
  <si>
    <t>up to 3 months</t>
  </si>
  <si>
    <t>up to 4 months</t>
  </si>
  <si>
    <t>up to 5 months</t>
  </si>
  <si>
    <t>up to 6 months</t>
  </si>
  <si>
    <t>up to 7 months</t>
  </si>
  <si>
    <t>up to 8 months</t>
  </si>
  <si>
    <t>up to 9 months</t>
  </si>
  <si>
    <t>up to 10 months</t>
  </si>
  <si>
    <t>up to 11 months</t>
  </si>
  <si>
    <t>up to 12 months</t>
  </si>
  <si>
    <t>Foreign exchange (gains) losses related to financing activities</t>
  </si>
  <si>
    <t>Changes in assets and liabilities on derivative financial instruments</t>
  </si>
  <si>
    <t xml:space="preserve">- medium &amp; small enterprises </t>
  </si>
  <si>
    <t>reverse repo / buy sell back transactions</t>
  </si>
  <si>
    <t>Credit-related fees and commissions</t>
  </si>
  <si>
    <t>Payment cards-related fees</t>
  </si>
  <si>
    <t>Commissions on trust and fiduciary activities</t>
  </si>
  <si>
    <t>Total dividend income</t>
  </si>
  <si>
    <t>- Interest rate swap, OIS</t>
  </si>
  <si>
    <t>Decrease (due to)</t>
  </si>
  <si>
    <t>- sale</t>
  </si>
  <si>
    <t>As at the end of the period</t>
  </si>
  <si>
    <t>Development costs</t>
  </si>
  <si>
    <t>- computer software</t>
  </si>
  <si>
    <t>Other intangible assets</t>
  </si>
  <si>
    <t>Commerzbank AG</t>
  </si>
  <si>
    <t>Total intangible assets</t>
  </si>
  <si>
    <t>- other increases</t>
  </si>
  <si>
    <t>- liquidation</t>
  </si>
  <si>
    <t>- other decreases</t>
  </si>
  <si>
    <t>- increase</t>
  </si>
  <si>
    <t>- decrease</t>
  </si>
  <si>
    <t>- land</t>
  </si>
  <si>
    <t>- equipment</t>
  </si>
  <si>
    <t>- vehicles</t>
  </si>
  <si>
    <t>Intangible assets under development</t>
  </si>
  <si>
    <t>Equipment</t>
  </si>
  <si>
    <t>Vehicles</t>
  </si>
  <si>
    <t>Net liquidity gap</t>
  </si>
  <si>
    <t>Current income tax assets</t>
  </si>
  <si>
    <t>Liabilities in respect of cash collaterals</t>
  </si>
  <si>
    <t>Tax calculated at Polish current tax rate (19%)</t>
  </si>
  <si>
    <t xml:space="preserve">- Income from insurance policies administration </t>
  </si>
  <si>
    <t>- Income from insurance intermediation</t>
  </si>
  <si>
    <t>Before-tax amount</t>
  </si>
  <si>
    <t>Tax (expense) benefit</t>
  </si>
  <si>
    <t>Net amount</t>
  </si>
  <si>
    <t>Disclosure of tax effects relating to each component of other comprehensive income</t>
  </si>
  <si>
    <t xml:space="preserve">Exchange differences on translating foreign operations </t>
  </si>
  <si>
    <t xml:space="preserve">Available-for-sale financial assets </t>
  </si>
  <si>
    <t xml:space="preserve">Cash flow hedges </t>
  </si>
  <si>
    <t xml:space="preserve">Gains on property revaluation </t>
  </si>
  <si>
    <t xml:space="preserve">Share of other comprehensive income of associates </t>
  </si>
  <si>
    <t xml:space="preserve">Other comprehensive income </t>
  </si>
  <si>
    <t>Total other comprehensive income</t>
  </si>
  <si>
    <t>Total other comprehensive income (net)</t>
  </si>
  <si>
    <t>Reclassification adjustments for gains (losses) included in the income statement (net)</t>
  </si>
  <si>
    <t xml:space="preserve">Derivative financial instruments </t>
  </si>
  <si>
    <t>Hedge accounting adjustments related to fair value of hedged items</t>
  </si>
  <si>
    <t>as at 31.12.2011</t>
  </si>
  <si>
    <t>Provisions created</t>
  </si>
  <si>
    <t>Release of provisions</t>
  </si>
  <si>
    <t>Write-offs</t>
  </si>
  <si>
    <t>Term loans, including:</t>
  </si>
  <si>
    <t>Housing and mortgage loans</t>
  </si>
  <si>
    <t>Corporate &amp; institutional enterprises</t>
  </si>
  <si>
    <t xml:space="preserve">Medium &amp; small enterprises </t>
  </si>
  <si>
    <t>2011</t>
  </si>
  <si>
    <t>Unrealized gains arising during the year (net)</t>
  </si>
  <si>
    <t>Unrealized losses arising during the year (net)</t>
  </si>
  <si>
    <t>Share of other comprehensive income of associates arising during the year (net)</t>
  </si>
  <si>
    <t>Other comprehensive income arising during the year (net)</t>
  </si>
  <si>
    <t>Depreciation for the period (due to)</t>
  </si>
  <si>
    <t>- Profit from the previous years</t>
  </si>
  <si>
    <t>- Profit for the current year</t>
  </si>
  <si>
    <t>Book value per share (in PLN)</t>
  </si>
  <si>
    <t>Securities available for sale</t>
  </si>
  <si>
    <t>%</t>
  </si>
  <si>
    <t>Real estate management</t>
  </si>
  <si>
    <t>Household customers</t>
  </si>
  <si>
    <t>- depreciation charge</t>
  </si>
  <si>
    <t>- real estate</t>
  </si>
  <si>
    <t>Other, including:</t>
  </si>
  <si>
    <t>- debtors</t>
  </si>
  <si>
    <t>- interbank balances</t>
  </si>
  <si>
    <t>- other accruals</t>
  </si>
  <si>
    <t>Total interest rate derivatives</t>
  </si>
  <si>
    <t>Off-balance sheet contingent liabilities</t>
  </si>
  <si>
    <t>Net off-balance sheet contingent liabilities</t>
  </si>
  <si>
    <t>- accrued income</t>
  </si>
  <si>
    <t>Total other assets</t>
  </si>
  <si>
    <t>Payables to be settled</t>
  </si>
  <si>
    <t>Other assets, including tax assets</t>
  </si>
  <si>
    <t>Loans and advances received</t>
  </si>
  <si>
    <t>- liabilities in respect of cash collaterals</t>
  </si>
  <si>
    <t>Corporate customers:</t>
  </si>
  <si>
    <t>Term deposits</t>
  </si>
  <si>
    <t>Repo transactions</t>
  </si>
  <si>
    <t>Other liabilities:</t>
  </si>
  <si>
    <t>Individual customers:</t>
  </si>
  <si>
    <t>Public sector customers:</t>
  </si>
  <si>
    <t>Total amounts due to customers</t>
  </si>
  <si>
    <t>Nominal value</t>
  </si>
  <si>
    <t>Redemption date</t>
  </si>
  <si>
    <t>Long-term issues</t>
  </si>
  <si>
    <t>Short-term issues</t>
  </si>
  <si>
    <t>Currency</t>
  </si>
  <si>
    <t>Subordinated liabilities</t>
  </si>
  <si>
    <t>Subordinated liabilities as at the end of the period</t>
  </si>
  <si>
    <t>- tax liabilities</t>
  </si>
  <si>
    <t>- dividends payable</t>
  </si>
  <si>
    <t>- creditors</t>
  </si>
  <si>
    <t>- accrued expenses</t>
  </si>
  <si>
    <t>- deferred income</t>
  </si>
  <si>
    <t>Trading debt securities</t>
  </si>
  <si>
    <t>For legal proceedings</t>
  </si>
  <si>
    <t>For off-balance sheet granted contingent liabilities *</t>
  </si>
  <si>
    <t>For off-balance sheet granted contingent liabilities</t>
  </si>
  <si>
    <t xml:space="preserve">    for off-balance-sheet granted contingent liabilities (Note 13)</t>
  </si>
  <si>
    <t>Guarantees,  banker's acceptances,  documentary and commercial letters of credit</t>
  </si>
  <si>
    <t>As at the beginning of the period (by type)</t>
  </si>
  <si>
    <t>- utilization</t>
  </si>
  <si>
    <t>As at the end of the period (by type)</t>
  </si>
  <si>
    <t>Other provisions</t>
  </si>
  <si>
    <t>Interest</t>
  </si>
  <si>
    <t>Tax losses carried forward</t>
  </si>
  <si>
    <t>Loan commitments and other commitments</t>
  </si>
  <si>
    <t>Pochodne instrumenty finansowe</t>
  </si>
  <si>
    <t>Term placements with other banks</t>
  </si>
  <si>
    <t>Placements with other banks (up to 3 months)</t>
  </si>
  <si>
    <t>Other liabilities, including</t>
  </si>
  <si>
    <t>Effective tax rate 37,66% is mainly a result of losses incurred by Bank’s foreign branches, costs not deductible for tax purposes and costs of provisions and write-offs not allowed for tax purposes</t>
  </si>
  <si>
    <t xml:space="preserve">        b) Operating lease commitments</t>
  </si>
  <si>
    <t xml:space="preserve">        c) Capital commitments</t>
  </si>
  <si>
    <t xml:space="preserve">        a) Banker's acceptances</t>
  </si>
  <si>
    <t xml:space="preserve">        b) Guarantees and standby letters of credit</t>
  </si>
  <si>
    <t>Equity instruments</t>
  </si>
  <si>
    <t>Income from compensations, penalties and fines received</t>
  </si>
  <si>
    <t xml:space="preserve">   - Premiums attributable</t>
  </si>
  <si>
    <t xml:space="preserve">   - Change in provision for premiums</t>
  </si>
  <si>
    <t>-  Other operating income</t>
  </si>
  <si>
    <t>Contributions to the Social Benefits Fund</t>
  </si>
  <si>
    <t>Costs arising from provisions created for other receivables (excluding loans and advances)</t>
  </si>
  <si>
    <t>Costs arising from receivables and liabilities recognised as prescribed, remitted and uncollectible</t>
  </si>
  <si>
    <t>Impairment losses on non-financial assets</t>
  </si>
  <si>
    <t>Costs of sale of services</t>
  </si>
  <si>
    <t>Impairment provisions created for tangible fixed assets and intangible assets</t>
  </si>
  <si>
    <t>Total financial liabilities</t>
  </si>
  <si>
    <t xml:space="preserve">Provisions for loans and advances to banks as at the beginning of the period </t>
  </si>
  <si>
    <t>Contract amount</t>
  </si>
  <si>
    <t>Purchase</t>
  </si>
  <si>
    <t>Disposal</t>
  </si>
  <si>
    <t>Listed</t>
  </si>
  <si>
    <t>Debt  Securities</t>
  </si>
  <si>
    <t>Maksymalna ekspozycja na ryzyko kredytowe – finansowy efekt zabezpieczeń</t>
  </si>
  <si>
    <t>Gross amount</t>
  </si>
  <si>
    <t>Provisions without cash flow from collaterals</t>
  </si>
  <si>
    <t>Financial effect of collaterals</t>
  </si>
  <si>
    <t>Balace sheet data</t>
  </si>
  <si>
    <t>Loans to individuals:</t>
  </si>
  <si>
    <t xml:space="preserve">  −  Current accounts</t>
  </si>
  <si>
    <t xml:space="preserve">  −  Term loans, including:</t>
  </si>
  <si>
    <t>Loans to corporate clients:</t>
  </si>
  <si>
    <t xml:space="preserve">   −  Current accounts</t>
  </si>
  <si>
    <t xml:space="preserve">   −  Term loans:</t>
  </si>
  <si>
    <t>Total balance sheet data</t>
  </si>
  <si>
    <t>Off-balance sheet data:</t>
  </si>
  <si>
    <t>Total off-balance sheet data:</t>
  </si>
  <si>
    <t>- transfer from intangible assets under development</t>
  </si>
  <si>
    <t>Remuneration concerning share-based payments, including:</t>
  </si>
  <si>
    <t>- cash-settled share-based payments</t>
  </si>
  <si>
    <t>Deferred income tax</t>
  </si>
  <si>
    <t>Sectors</t>
  </si>
  <si>
    <t>Total cash and cash equivalents</t>
  </si>
  <si>
    <t>PLN</t>
  </si>
  <si>
    <t>EUR</t>
  </si>
  <si>
    <t>USD</t>
  </si>
  <si>
    <t>CHF</t>
  </si>
  <si>
    <t>sprawdzenie</t>
  </si>
  <si>
    <t>Other debt securities</t>
  </si>
  <si>
    <t>-</t>
  </si>
  <si>
    <t>Total income tax</t>
  </si>
  <si>
    <t>25-40 years,</t>
  </si>
  <si>
    <t>5 years,</t>
  </si>
  <si>
    <t>5-10 years.</t>
  </si>
  <si>
    <t>Effective tax rate calculation</t>
  </si>
  <si>
    <t>Income tax</t>
  </si>
  <si>
    <t>Effective tax rate</t>
  </si>
  <si>
    <t>Consolidation method</t>
  </si>
  <si>
    <t>Fair value</t>
  </si>
  <si>
    <t>Incurred but not identified losses</t>
  </si>
  <si>
    <t>Total derivative assets / liabilities held for trading</t>
  </si>
  <si>
    <t>Deferred income tax included in the income statement</t>
  </si>
  <si>
    <t xml:space="preserve">Interest </t>
  </si>
  <si>
    <t>Valuation of derivative financial instruments</t>
  </si>
  <si>
    <t>Valuation of investment securities</t>
  </si>
  <si>
    <t>Provisions for impairment of loans and advances</t>
  </si>
  <si>
    <t>Provisions for employee benefits</t>
  </si>
  <si>
    <t>Prepayments/accruals</t>
  </si>
  <si>
    <t>Differences between carrying and tax value of lease</t>
  </si>
  <si>
    <t>Other negative temporary differences</t>
  </si>
  <si>
    <t>Total deferred income tax assets</t>
  </si>
  <si>
    <t>2010</t>
  </si>
  <si>
    <t xml:space="preserve">Income taxes paid </t>
  </si>
  <si>
    <t>Other positive temporary differences</t>
  </si>
  <si>
    <t>Total deferred income tax liabilities</t>
  </si>
  <si>
    <t>1994</t>
  </si>
  <si>
    <t>1995</t>
  </si>
  <si>
    <t>1997</t>
  </si>
  <si>
    <t>1998</t>
  </si>
  <si>
    <t>2000</t>
  </si>
  <si>
    <t>2004</t>
  </si>
  <si>
    <t>2005</t>
  </si>
  <si>
    <t>2006</t>
  </si>
  <si>
    <t>2007</t>
  </si>
  <si>
    <t>2008</t>
  </si>
  <si>
    <t>Total recognised derivative assets/ liabilities</t>
  </si>
  <si>
    <t>Total recognised derivative assets/ liabilities and other trading liabilities</t>
  </si>
  <si>
    <t xml:space="preserve">- fixed assets </t>
  </si>
  <si>
    <t xml:space="preserve">Provisions for loans and advances to banks as at the end of the period </t>
  </si>
  <si>
    <t>Share capital:</t>
  </si>
  <si>
    <t>Debt securities:</t>
  </si>
  <si>
    <t>- Registered share capital</t>
  </si>
  <si>
    <t>Retained earnings:</t>
  </si>
  <si>
    <t>Registered share capital</t>
  </si>
  <si>
    <t>Other supplementary capital</t>
  </si>
  <si>
    <t>Total retained earnings</t>
  </si>
  <si>
    <t>Sales</t>
  </si>
  <si>
    <t>Deferred income tax assets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</si>
  <si>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</si>
  <si>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</si>
  <si>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</si>
  <si>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</si>
  <si>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</si>
  <si>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</si>
  <si>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</si>
  <si>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</si>
  <si>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</si>
  <si>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</si>
  <si>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</si>
  <si>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</si>
  <si>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</si>
  <si>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</si>
  <si>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</si>
  <si>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</si>
  <si>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</si>
  <si>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11.</t>
  </si>
  <si>
    <t>20.</t>
  </si>
  <si>
    <t>Cash flow hedges (net)</t>
  </si>
  <si>
    <t>Gains on property revaluation (net)</t>
  </si>
  <si>
    <t>Other comprehensive income (net)</t>
  </si>
  <si>
    <t>PD-rating</t>
  </si>
  <si>
    <t>Total comprehensive income (net), attributable to:</t>
  </si>
  <si>
    <t>- Non-controlling interests</t>
  </si>
  <si>
    <t>Contractual interest rate</t>
  </si>
  <si>
    <t>- interbank settlements</t>
  </si>
  <si>
    <t>in EUR '000</t>
  </si>
  <si>
    <t>Loans and advances to public sector</t>
  </si>
  <si>
    <t xml:space="preserve">Land      </t>
  </si>
  <si>
    <t>Assets of the segment, including:</t>
  </si>
  <si>
    <t xml:space="preserve"> - tangible assets</t>
  </si>
  <si>
    <t xml:space="preserve"> - deferred income tax assets</t>
  </si>
  <si>
    <t>Poland</t>
  </si>
  <si>
    <t>Foreign Countries</t>
  </si>
  <si>
    <t>Debt securities in issue (carrying value in PLN '000)</t>
  </si>
  <si>
    <t>including:</t>
  </si>
  <si>
    <t xml:space="preserve">Minimum lease payments under non-cancellable operating lease </t>
  </si>
  <si>
    <t>Over 1 year up to 5 years</t>
  </si>
  <si>
    <t>Cash and balances with the Central Bank (Note 17)</t>
  </si>
  <si>
    <t>Loans and advances to individuals:</t>
  </si>
  <si>
    <t>Loans and advances to corporate entities:</t>
  </si>
  <si>
    <t xml:space="preserve">Total (gross) loans and advances to customers </t>
  </si>
  <si>
    <t>Provisions for loans and advances to customers (negative amount)</t>
  </si>
  <si>
    <t>Total (net) loans and advances to customers</t>
  </si>
  <si>
    <t>Gross balance sheet exposure</t>
  </si>
  <si>
    <t>Net balance sheet exposure</t>
  </si>
  <si>
    <t xml:space="preserve">Gross balance sheet exposure </t>
  </si>
  <si>
    <t>n/a</t>
  </si>
  <si>
    <t>Interest income</t>
  </si>
  <si>
    <t>Interest expense</t>
  </si>
  <si>
    <t>Net interest income</t>
  </si>
  <si>
    <t>Fee and commission income</t>
  </si>
  <si>
    <t>Valuation of securities</t>
  </si>
  <si>
    <t>Fee and commission expense</t>
  </si>
  <si>
    <t>Net fee and commission income</t>
  </si>
  <si>
    <t>Dividend income</t>
  </si>
  <si>
    <t>Net trading income, including:</t>
  </si>
  <si>
    <t>Foreign exchange result</t>
  </si>
  <si>
    <t>Other operating income</t>
  </si>
  <si>
    <t>Overhead costs</t>
  </si>
  <si>
    <t>Other operating expenses</t>
  </si>
  <si>
    <t>Operating profit</t>
  </si>
  <si>
    <t>Profit before income tax</t>
  </si>
  <si>
    <t>Income tax expense</t>
  </si>
  <si>
    <t xml:space="preserve">- Share premium </t>
  </si>
  <si>
    <t>Cash and balances with the Central Bank</t>
  </si>
  <si>
    <t>Share type</t>
  </si>
  <si>
    <t>Loans and advances to individuals</t>
  </si>
  <si>
    <t>current accounts</t>
  </si>
  <si>
    <t>term loans</t>
  </si>
  <si>
    <t>Loans and advances to corporate entities</t>
  </si>
  <si>
    <t>other</t>
  </si>
  <si>
    <t>term loans including:</t>
  </si>
  <si>
    <t>- housing and mortgage loans</t>
  </si>
  <si>
    <t xml:space="preserve">- corporate &amp; institutional enterprises </t>
  </si>
  <si>
    <t>Series / issue value</t>
  </si>
  <si>
    <t>Paid up</t>
  </si>
  <si>
    <t>ordinary bearer</t>
  </si>
  <si>
    <t>Total number of shares</t>
  </si>
  <si>
    <t>Total registered share capital</t>
  </si>
  <si>
    <t>Nominal value per share</t>
  </si>
  <si>
    <t>Weighted average number of ordinary shares</t>
  </si>
  <si>
    <t>ASSETS</t>
  </si>
  <si>
    <t>Loans and advances to banks</t>
  </si>
  <si>
    <t>Trading securities</t>
  </si>
  <si>
    <t>SUBORDINATED LIABILITIES</t>
  </si>
  <si>
    <t>Derivative financial instruments</t>
  </si>
  <si>
    <t>Loans and advances  to customers</t>
  </si>
  <si>
    <t>Disposal of shares in subsidiaries, net of cash disposed</t>
  </si>
  <si>
    <t>Investment securities</t>
  </si>
  <si>
    <t>Intangible assets</t>
  </si>
  <si>
    <t>Provision (provision for impaired loans and advances as well as IBNI provision)</t>
  </si>
  <si>
    <t xml:space="preserve">    Loans and advances neither past due nor impaired
</t>
  </si>
  <si>
    <t xml:space="preserve">Individuals </t>
  </si>
  <si>
    <t>Individuals</t>
  </si>
  <si>
    <t xml:space="preserve">   Loans and advances with impairment recognized on an individual basis</t>
  </si>
  <si>
    <t>Liquidity risk (non-derivative instruments)</t>
  </si>
  <si>
    <t>Liquidity risk (derivatives)</t>
  </si>
  <si>
    <t>Currency derivatives:</t>
  </si>
  <si>
    <t xml:space="preserve"> -outflows</t>
  </si>
  <si>
    <t xml:space="preserve"> -inflows</t>
  </si>
  <si>
    <t>Gains less losses from investment securities, investments in subsidiaries and associates</t>
  </si>
  <si>
    <t>Changes in provisions for losses on investment securities and pledged assets:</t>
  </si>
  <si>
    <t>Provisions for losses on equity  securities</t>
  </si>
  <si>
    <t xml:space="preserve">Derivatives settled on a gross basis  </t>
  </si>
  <si>
    <t>(PLN'000)</t>
  </si>
  <si>
    <t>Retail Banking (including Private Banking)</t>
  </si>
  <si>
    <t>- sales to external clients</t>
  </si>
  <si>
    <t>- sales to other segments</t>
  </si>
  <si>
    <t>Other items of the segment</t>
  </si>
  <si>
    <t>Expenditures incurred on fixed assets and intangible assets</t>
  </si>
  <si>
    <t>Derivatives settled on a net basis</t>
  </si>
  <si>
    <t>Tangible fixed assets</t>
  </si>
  <si>
    <t>Other assets</t>
  </si>
  <si>
    <t>T o t a l  a s s e t s</t>
  </si>
  <si>
    <t xml:space="preserve">- sale </t>
  </si>
  <si>
    <t>Amounts due to the Central Bank</t>
  </si>
  <si>
    <t>Amounts due to other banks</t>
  </si>
  <si>
    <t>Non-interest bearing</t>
  </si>
  <si>
    <t>Other assets and derivative financial instruments</t>
  </si>
  <si>
    <t>Other liabilities and derivative financial instruments</t>
  </si>
  <si>
    <t>Total interest repricing gap</t>
  </si>
  <si>
    <t>Staff-related expenses</t>
  </si>
  <si>
    <t>Amounts due to customers</t>
  </si>
  <si>
    <t>Debt securities in issue</t>
  </si>
  <si>
    <t>Other liabilities</t>
  </si>
  <si>
    <t>Current income tax liabilities</t>
  </si>
  <si>
    <t>Provisions</t>
  </si>
  <si>
    <t>T o t a l   l i a b i l i t i e s</t>
  </si>
  <si>
    <t>E q u i t y</t>
  </si>
  <si>
    <t>Share capital</t>
  </si>
  <si>
    <t>Retained earnings</t>
  </si>
  <si>
    <t>T o t a l    e q u i t y</t>
  </si>
  <si>
    <t xml:space="preserve">Allowance for impairment </t>
  </si>
  <si>
    <t>Amounts written off during the period as uncollectible</t>
  </si>
  <si>
    <t>Amounts recovered during the period</t>
  </si>
  <si>
    <t>Foreign exchange differences</t>
  </si>
  <si>
    <t>Book value</t>
  </si>
  <si>
    <t>Number of shares</t>
  </si>
  <si>
    <t>- current accounts</t>
  </si>
  <si>
    <t>Effect of different tax rates in other countries</t>
  </si>
  <si>
    <t xml:space="preserve"> - changes to accounting policies</t>
  </si>
  <si>
    <t xml:space="preserve"> - adjustment of errors</t>
  </si>
  <si>
    <t>Profit from the previous year</t>
  </si>
  <si>
    <t>Neither past due nor impaired</t>
  </si>
  <si>
    <t>Impaired</t>
  </si>
  <si>
    <t>Dividends paid</t>
  </si>
  <si>
    <t>Transfer to supplementary capital</t>
  </si>
  <si>
    <t>No rating</t>
  </si>
  <si>
    <t>Transfer to reserve capital</t>
  </si>
  <si>
    <t>Loss coverage with reserve capital</t>
  </si>
  <si>
    <t>Loss coverage with supplementary capital</t>
  </si>
  <si>
    <t>Issue of shares</t>
  </si>
  <si>
    <t>Redemption of shares</t>
  </si>
  <si>
    <t>Purchase/sale of own shares</t>
  </si>
  <si>
    <t xml:space="preserve">Issue expenses </t>
  </si>
  <si>
    <t>Additional shareholder payments</t>
  </si>
  <si>
    <t>Other changes</t>
  </si>
  <si>
    <t>Stock option program for  employees</t>
  </si>
  <si>
    <t xml:space="preserve"> - value of services provided by the employees</t>
  </si>
  <si>
    <t xml:space="preserve">    for legal proceedings</t>
  </si>
  <si>
    <t xml:space="preserve">    other</t>
  </si>
  <si>
    <t>- release of provisions, due to:</t>
  </si>
  <si>
    <t>S&amp;P</t>
  </si>
  <si>
    <t>AA+</t>
  </si>
  <si>
    <t>AA, AA-</t>
  </si>
  <si>
    <t>A+, 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</si>
  <si>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</si>
  <si>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</si>
  <si>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</si>
  <si>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</si>
  <si>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</si>
  <si>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</si>
  <si>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</si>
  <si>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</si>
  <si>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</si>
  <si>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</si>
  <si>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CCC+</t>
  </si>
  <si>
    <t>C, D-I, D-II</t>
  </si>
  <si>
    <t>Default</t>
  </si>
  <si>
    <t>Investment Grade</t>
  </si>
  <si>
    <t>Non-Investment Grade</t>
  </si>
  <si>
    <t>Sub-portfolio</t>
  </si>
  <si>
    <t>Company</t>
  </si>
  <si>
    <t>Total</t>
  </si>
  <si>
    <t>Note</t>
  </si>
  <si>
    <t>Metals</t>
  </si>
  <si>
    <t>Motorization</t>
  </si>
  <si>
    <t>- Commerzbank AG</t>
  </si>
  <si>
    <t>Capital adequacy</t>
  </si>
  <si>
    <t>Net impairment losses on loans and advances to customers  (Note 22)</t>
  </si>
  <si>
    <t>Total net impairment losses on loans and advances</t>
  </si>
  <si>
    <t>Adjustments:</t>
  </si>
  <si>
    <t>Dividends received</t>
  </si>
  <si>
    <t>Interest paid</t>
  </si>
  <si>
    <t>Investing activity inflows</t>
  </si>
  <si>
    <t>Other investing inflows</t>
  </si>
  <si>
    <t>Investing activity outflows</t>
  </si>
  <si>
    <t>Purchase of intangible assets and tangible fixed assets</t>
  </si>
  <si>
    <t>- amortization</t>
  </si>
  <si>
    <t>Assets of the segment</t>
  </si>
  <si>
    <t>Deferred income tax liabilities</t>
  </si>
  <si>
    <t>Other components of equity</t>
  </si>
  <si>
    <t>Non-controlling interests</t>
  </si>
  <si>
    <t>Cash flows hedges</t>
  </si>
  <si>
    <t>Gains (losses) on property revaluation</t>
  </si>
  <si>
    <t>Share of other comprehensive income of associates</t>
  </si>
  <si>
    <t xml:space="preserve">Total comprehensive income </t>
  </si>
  <si>
    <t>Interest received</t>
  </si>
  <si>
    <t xml:space="preserve">Total figure for the Group </t>
  </si>
  <si>
    <t xml:space="preserve">   - Gross premiums written</t>
  </si>
  <si>
    <t>Premiums earned</t>
  </si>
  <si>
    <t>Reinsurer's shares</t>
  </si>
  <si>
    <t xml:space="preserve">   - Change in unearned premiums reserve</t>
  </si>
  <si>
    <t>Reinsurer's share in premiums earned</t>
  </si>
  <si>
    <t>Net premiums earned</t>
  </si>
  <si>
    <t xml:space="preserve">Claims and benefits </t>
  </si>
  <si>
    <t xml:space="preserve"> - Claims and benefits paid out in the current year including costs of 
    liquidation before tax</t>
  </si>
  <si>
    <t>Claims and benefits net</t>
  </si>
  <si>
    <t>-  Other costs net of reinsurance</t>
  </si>
  <si>
    <t>-  Costs of expertise and certificates concerning underwriting risk</t>
  </si>
  <si>
    <t>Total net income from insurance activity</t>
  </si>
  <si>
    <t>Statement of financial position reconciliation/ income statement reconciliation</t>
  </si>
  <si>
    <t>Trading income</t>
  </si>
  <si>
    <t>Unguaranteed residual value accruing to the lessor</t>
  </si>
  <si>
    <t>Gross profit of the segment</t>
  </si>
  <si>
    <t>Net profit attributable to non-controlling interests</t>
  </si>
  <si>
    <t>Acquired patents, licences and other similar assets</t>
  </si>
  <si>
    <t>- other fixed assets</t>
  </si>
  <si>
    <t>Default category</t>
  </si>
  <si>
    <t>Liabilities of the segment</t>
  </si>
  <si>
    <t>PDO</t>
  </si>
  <si>
    <t>DDS</t>
  </si>
  <si>
    <t>Other investing outflows</t>
  </si>
  <si>
    <t xml:space="preserve">C. Cash flows from financing activities </t>
  </si>
  <si>
    <t>CZK</t>
  </si>
  <si>
    <t>LIABILITIES AND EQUITY</t>
  </si>
  <si>
    <t>L i a b i l i t i e s</t>
  </si>
  <si>
    <t>- hedging Interest Rate Swaps</t>
  </si>
  <si>
    <t>Interest income on derivatives classified into banking book</t>
  </si>
  <si>
    <t>Interest expense on derivatives classified into banking book</t>
  </si>
  <si>
    <t>Arising from amounts due to banks</t>
  </si>
  <si>
    <t>Arising from amounts due to customers</t>
  </si>
  <si>
    <t>Net income from operating lease</t>
  </si>
  <si>
    <t>Hedge accounting adjustments related to fair value of hedged items - debt securities in issue</t>
  </si>
  <si>
    <t>19.</t>
  </si>
  <si>
    <t>Past due over 90 days</t>
  </si>
  <si>
    <t>Net income from operating lease, including:</t>
  </si>
  <si>
    <t>- Income from operating lease</t>
  </si>
  <si>
    <t>- Depreciation cost of fixed assets provided under operating lease</t>
  </si>
  <si>
    <t>Total net income from operating lease</t>
  </si>
  <si>
    <t>Trading securities without pledge</t>
  </si>
  <si>
    <t xml:space="preserve">Pledged trading securities </t>
  </si>
  <si>
    <t>Total trading securities</t>
  </si>
  <si>
    <t>Investment securities without pledge</t>
  </si>
  <si>
    <t xml:space="preserve">Pledged investment securities </t>
  </si>
  <si>
    <t>Total investment securities</t>
  </si>
  <si>
    <t>3M LIBOR + 1.2%*</t>
  </si>
  <si>
    <t>Osoby fizyczne</t>
  </si>
  <si>
    <t>Administracja publiczna</t>
  </si>
  <si>
    <t>Budownictwo</t>
  </si>
  <si>
    <t>Energetyka i ciepłownictwo</t>
  </si>
  <si>
    <t>Metale</t>
  </si>
  <si>
    <t>Motoryzacja</t>
  </si>
  <si>
    <t>VaR Mean</t>
  </si>
  <si>
    <t>VaR Maximum</t>
  </si>
  <si>
    <t>VaR Minimum</t>
  </si>
  <si>
    <t>Trading and investment securities</t>
  </si>
  <si>
    <t xml:space="preserve">Trading securities </t>
  </si>
  <si>
    <t xml:space="preserve">Investment debt securities </t>
  </si>
  <si>
    <t>Provisions for loans and advances with impairment</t>
  </si>
  <si>
    <t>General banking risk reserve</t>
  </si>
  <si>
    <t xml:space="preserve">Hedge accounting adjustments related to fair value of hedged items </t>
  </si>
  <si>
    <t>Release of impairment provisions for tangible fixed assets and 
intangible assets</t>
  </si>
  <si>
    <t xml:space="preserve">        c) Documentary and commercial letters of credit</t>
  </si>
  <si>
    <t xml:space="preserve">        c) Guarantees of issues underwritten</t>
  </si>
  <si>
    <t>Interest income (income statement)</t>
  </si>
  <si>
    <t>Interest expense (income statement)</t>
  </si>
  <si>
    <t>Unrealised gains (positive differences) arising during the year (net)</t>
  </si>
  <si>
    <t>Unrealised losses (negative differences) arising during the year (net)</t>
  </si>
  <si>
    <t>Unrealised gains on debt instruments arising during the year (net)</t>
  </si>
  <si>
    <t>Unrealised losses on debt instruments arising during the year (net)</t>
  </si>
  <si>
    <t>Unrealised gains on equity instruments arising during the year (net)</t>
  </si>
  <si>
    <t>Unrealised losses on equity instruments arising during the year (net)</t>
  </si>
  <si>
    <t xml:space="preserve">A. Cash flows from operating activities </t>
  </si>
  <si>
    <t>Impairment of investments in subsidiaries</t>
  </si>
  <si>
    <t>Diluted earnings per share (in PLN)</t>
  </si>
  <si>
    <t xml:space="preserve">Basic earnings per share (in PLN/EUR) </t>
  </si>
  <si>
    <t>Diluted earnings per share (in PLN/EUR)</t>
  </si>
  <si>
    <t xml:space="preserve"> - reclassification to book value through profit and loss account</t>
  </si>
  <si>
    <t>Acquisition of shares in subsidiaries - increase of involvement</t>
  </si>
  <si>
    <t>Interest paid from loans and advances received from other banks and from subordinated liabilities</t>
  </si>
  <si>
    <t>Provision coverage 
(%)</t>
  </si>
  <si>
    <t>mBank Group</t>
  </si>
  <si>
    <t>mBank</t>
  </si>
  <si>
    <t>mLeasing</t>
  </si>
  <si>
    <t>More than 5 years</t>
  </si>
  <si>
    <t>Income from the release of impairment provisions for tangible fixed assets and intangible assets under financial lease agreements and rentals</t>
  </si>
  <si>
    <t xml:space="preserve"> - Change in provision for claims and benefits paid out in the current 
    year including costs of liquidation before tax</t>
  </si>
  <si>
    <t xml:space="preserve"> -  Reinsurer's share in claims and benefits paid out in the current year 
     including costs of  liquidation</t>
  </si>
  <si>
    <t xml:space="preserve"> -  Change in provision for reinsurer's share of claims and benefits paid 
     out in the current year including  costs of  liquidation</t>
  </si>
  <si>
    <t>Impairment provisions created for tangible fixed assets and intangible assets under financial lease agreements and rentals</t>
  </si>
  <si>
    <t>Net impairment losses on off-balance sheet contingent liabilities due to other banks (Note 33)</t>
  </si>
  <si>
    <t>ZOBOWIĄZANIA Z TYTUŁU EMISJI DŁUŻNYCH PAPIERÓW WARTOŚCIOWYCH</t>
  </si>
  <si>
    <t>As at the end 
of the period 
(in PLN '000)</t>
  </si>
  <si>
    <t>Recognised in the income statement</t>
  </si>
  <si>
    <t>Recognised in equity equity</t>
  </si>
  <si>
    <t>Weighted average exercise price 
(in PLN)</t>
  </si>
  <si>
    <t>Basic salary</t>
  </si>
  <si>
    <t>Other benefits</t>
  </si>
  <si>
    <t>Cash settlement of the incentive program based on Commerzbank shares*</t>
  </si>
  <si>
    <t>2013</t>
  </si>
  <si>
    <t>Valuation of available for sale financial assets</t>
  </si>
  <si>
    <t>Provisions for off-balance sheet contingent liabilities analysed individually (negative amount)</t>
  </si>
  <si>
    <t>- Owners of mBank S.A.</t>
  </si>
  <si>
    <t>Net profit attributable to Owners of mBank S.A.</t>
  </si>
  <si>
    <t>Other comprehensive income net of tax, including:</t>
  </si>
  <si>
    <t>Exchange differences on translation of foreign operations (net)</t>
  </si>
  <si>
    <t>Change in valuation of available for sale financial assets (net)</t>
  </si>
  <si>
    <t>Gains on investment property revaluation (net)</t>
  </si>
  <si>
    <t>Items that will not be reclassified to the income statement</t>
  </si>
  <si>
    <t xml:space="preserve">Actuarial gains and losses relating to post-employment benefits </t>
  </si>
  <si>
    <t>Total comprehensive income (net)</t>
  </si>
  <si>
    <t>Equity attributable to Owners of mBank S.A.</t>
  </si>
  <si>
    <t>Equity attributable to Owners of mBank S.A., total</t>
  </si>
  <si>
    <t>Business segment reporting on the activities of mBank S.A. Group</t>
  </si>
  <si>
    <t>*) position 'other' concerns these entities which do not use the same systems as mBank</t>
  </si>
  <si>
    <t>mBH</t>
  </si>
  <si>
    <t>DM mBanku</t>
  </si>
  <si>
    <t>- share-based payments settled in mBank S.A. shares</t>
  </si>
  <si>
    <t xml:space="preserve">Net profit attributable to Owners of mBank S.A., applied for calculation of diluted earnings per share </t>
  </si>
  <si>
    <t>Items that may be reclassified subsequently to the the income statement</t>
  </si>
  <si>
    <t xml:space="preserve">Actuarial gains </t>
  </si>
  <si>
    <t>Actuarial losses</t>
  </si>
  <si>
    <t>6M WIBOR + 2.25%</t>
  </si>
  <si>
    <t>20.12.2023</t>
  </si>
  <si>
    <t>- provisions for holiday equivalents</t>
  </si>
  <si>
    <t>Zmiana stanu rezerwy na świadczenia pracownicze po okresie zatrudnienia</t>
  </si>
  <si>
    <t>Provisions for post-employment employee benefits</t>
  </si>
  <si>
    <t>pension and disability provisions</t>
  </si>
  <si>
    <t>provisions for death severance</t>
  </si>
  <si>
    <t>provisions for Social Benefit Fund</t>
  </si>
  <si>
    <t xml:space="preserve"> Provisions created, due to:</t>
  </si>
  <si>
    <t>Interest expense, due to:</t>
  </si>
  <si>
    <t xml:space="preserve"> Benefits paid, due to:</t>
  </si>
  <si>
    <t>Change in demographic assumptions, due to:</t>
  </si>
  <si>
    <t>Other changes, due to:</t>
  </si>
  <si>
    <t xml:space="preserve">Actuarial (losses) </t>
  </si>
  <si>
    <t>Supervisory Board,  Management Board and key management personnel of mBank S.A. as well as Supervisory Board and Management Board of Commerzbank AG</t>
  </si>
  <si>
    <t>Hotele i restauracje</t>
  </si>
  <si>
    <t>21.</t>
  </si>
  <si>
    <t>22.</t>
  </si>
  <si>
    <t>Hotels and restaurants</t>
  </si>
  <si>
    <t>Income not subject to tax  *)</t>
  </si>
  <si>
    <t xml:space="preserve">Other positions affecting income tax </t>
  </si>
  <si>
    <t>Bonds (in PLN)</t>
  </si>
  <si>
    <t>Mortgage bonds (in PLN)</t>
  </si>
  <si>
    <t>Bonds (in CHF)</t>
  </si>
  <si>
    <t>Bonds (in CZK)</t>
  </si>
  <si>
    <t>Bonds (in EUR)</t>
  </si>
  <si>
    <t>no collateral</t>
  </si>
  <si>
    <t>mortgage bond register</t>
  </si>
  <si>
    <t>mortgage bonds publicly registered</t>
  </si>
  <si>
    <t>Mortgage bonds (in EUR)</t>
  </si>
  <si>
    <t>DLA NOWEGO PROGRAMU Z 2012 ROKU</t>
  </si>
  <si>
    <t xml:space="preserve">Employee contributions related to post-employment benefits </t>
  </si>
  <si>
    <t>Change in financial assumptions, due to:</t>
  </si>
  <si>
    <t>Reduction / elimination of the plan, due to:</t>
  </si>
  <si>
    <t>Interest and fees received in advance</t>
  </si>
  <si>
    <t xml:space="preserve">Other temporary differences </t>
  </si>
  <si>
    <t>- provisions for post-employment employee benefits</t>
  </si>
  <si>
    <t>Difference between tax and book value of tangible and intangible assets</t>
  </si>
  <si>
    <t>Other valuation techniques</t>
  </si>
  <si>
    <t>RECURRING FAIR VALUE MEASUREMENTS</t>
  </si>
  <si>
    <t>FINANCIAL ASSETS</t>
  </si>
  <si>
    <t>Equity securities</t>
  </si>
  <si>
    <t>TOTAL FINANCIAL ASSETS</t>
  </si>
  <si>
    <t>FINANCIAL LIABILITIES</t>
  </si>
  <si>
    <t>TOTAL RECURRING FAIR VALUE MEASUREMENTS</t>
  </si>
  <si>
    <t>Quoted prices in active markets</t>
  </si>
  <si>
    <t>Valuation techniques based on observable market data</t>
  </si>
  <si>
    <t>VALUATION ONLY FOR PURPOSES OF DISCLOSURE</t>
  </si>
  <si>
    <t>TRADING SECURITIES</t>
  </si>
  <si>
    <t>- money bills</t>
  </si>
  <si>
    <t>- mortgage bonds</t>
  </si>
  <si>
    <t>- banks bonds</t>
  </si>
  <si>
    <t>DERIVATIVE FINANCIAL INSTRUMENTS</t>
  </si>
  <si>
    <t>Derivative financial instruments held for trading</t>
  </si>
  <si>
    <t>- interest rate derivatives</t>
  </si>
  <si>
    <t>- foreign exchange derivatives</t>
  </si>
  <si>
    <t>- market risks derivatives</t>
  </si>
  <si>
    <t>Derivative financial instruments held for hedging</t>
  </si>
  <si>
    <t>- derivatives designated as fair value hedges</t>
  </si>
  <si>
    <t>- derivatives designated as cash flow hedges</t>
  </si>
  <si>
    <t>INVESTMENT SECURITIES</t>
  </si>
  <si>
    <t>Recognised in profit or loss:</t>
  </si>
  <si>
    <t>- Net trading income</t>
  </si>
  <si>
    <t>- Gains less losses from investment securities, investments in subsidiaries and associates</t>
  </si>
  <si>
    <t>Recognised in other comprehensive income:</t>
  </si>
  <si>
    <t xml:space="preserve">   - Available for sale financial assets</t>
  </si>
  <si>
    <t>Profit for the current year attributable to Owners of mBank S.A.</t>
  </si>
  <si>
    <t>Amortisation</t>
  </si>
  <si>
    <t>Actuarial gains and losses relating to post-employment benefits  (net)</t>
  </si>
  <si>
    <t>Exchange differences on translation of foreign operations</t>
  </si>
  <si>
    <t>Change in valuation of available for sale financial assets</t>
  </si>
  <si>
    <t>Breakdown of actuarial gains and losses</t>
  </si>
  <si>
    <t>Prepayments regarding amortization of applied investment relief</t>
  </si>
  <si>
    <t xml:space="preserve">Geographical areas reporting on the acivities of mBank Group for the period from 1 January to 31 December
</t>
  </si>
  <si>
    <r>
      <t xml:space="preserve">perpetual </t>
    </r>
    <r>
      <rPr>
        <vertAlign val="superscript"/>
        <sz val="8"/>
        <color indexed="63"/>
        <rFont val="Verdana"/>
        <family val="2"/>
        <charset val="238"/>
      </rPr>
      <t>1)</t>
    </r>
  </si>
  <si>
    <t>Arising from subordinated liabilities</t>
  </si>
  <si>
    <t>Net cash generated from/(used in) operating activities</t>
  </si>
  <si>
    <t>Net cash generated from/(used in) investing activities</t>
  </si>
  <si>
    <t>Net cash generated from/(used in) financing activities</t>
  </si>
  <si>
    <t>Total movements in provisions for loans and advances to customers</t>
  </si>
  <si>
    <t>TOTAL LIABILITIES AND EQUITY</t>
  </si>
  <si>
    <t>Non-current assets held for sale</t>
  </si>
  <si>
    <t>Liabilities held for sale</t>
  </si>
  <si>
    <t xml:space="preserve">Interest income on derivatives concluded under the fair value hedge </t>
  </si>
  <si>
    <t>Interest income on derivatives concluded under the cash flow hedge</t>
  </si>
  <si>
    <t xml:space="preserve">Interest expense on derivatives concluded under the fair value hedge </t>
  </si>
  <si>
    <t>Result on fair value hedge accounting, including:</t>
  </si>
  <si>
    <t>- Net profit on fair value hedging instruments</t>
  </si>
  <si>
    <t>Ineffective portion of cash flow hedge</t>
  </si>
  <si>
    <t>Impact on other comprehensive income in the reporting period (gross)</t>
  </si>
  <si>
    <t>Deferred tax on cash flow hedges</t>
  </si>
  <si>
    <t>Impact on other comprehensive income in the reporting period (net)</t>
  </si>
  <si>
    <t>As at 31.12.2014</t>
  </si>
  <si>
    <t>2014</t>
  </si>
  <si>
    <t>2-10 years,</t>
  </si>
  <si>
    <t>2-5 years,</t>
  </si>
  <si>
    <t>6M WIBOR + 2.1%</t>
  </si>
  <si>
    <t>Cash flows hedges (net)</t>
  </si>
  <si>
    <t>Total cash and balances with the Central Bank (Note 43)</t>
  </si>
  <si>
    <t>exposure 
in PLN '000</t>
  </si>
  <si>
    <t>share/coverage 
(%)</t>
  </si>
  <si>
    <t xml:space="preserve">Accumulated net other comprehensive income at the end of the reporting period </t>
  </si>
  <si>
    <t>Provisions for deferred income tax</t>
  </si>
  <si>
    <t>Dane za bank po wyłączeniu konsolidacyjnym</t>
  </si>
  <si>
    <t>- Government bonds</t>
  </si>
  <si>
    <t>- Mortgage bonds</t>
  </si>
  <si>
    <t>- NBP bills</t>
  </si>
  <si>
    <t>Position (PLN 000's)</t>
  </si>
  <si>
    <t xml:space="preserve">Total </t>
  </si>
  <si>
    <t xml:space="preserve">Pledged </t>
  </si>
  <si>
    <t xml:space="preserve">Received </t>
  </si>
  <si>
    <t xml:space="preserve">- Other </t>
  </si>
  <si>
    <t>Property collateral</t>
  </si>
  <si>
    <t>VaR CS</t>
  </si>
  <si>
    <t>Obsługa rynku nieruchomości</t>
  </si>
  <si>
    <t>Handel hurtowy</t>
  </si>
  <si>
    <t>Handel detaliczny</t>
  </si>
  <si>
    <t>Transport i logistyka</t>
  </si>
  <si>
    <t>Branża spożywcza</t>
  </si>
  <si>
    <t>Paliwa i chemia</t>
  </si>
  <si>
    <t>Branża drzewna</t>
  </si>
  <si>
    <t>Informacja i komunikacja</t>
  </si>
  <si>
    <t>Działalność profesjonalna</t>
  </si>
  <si>
    <t>Usługi</t>
  </si>
  <si>
    <t>Kultura i rozrywka</t>
  </si>
  <si>
    <t>Branża finansowa</t>
  </si>
  <si>
    <t>Elektronika i AGD</t>
  </si>
  <si>
    <t>Przemysł</t>
  </si>
  <si>
    <t>Usługi komunalne</t>
  </si>
  <si>
    <t>Wholesale trade</t>
  </si>
  <si>
    <t>Retail trade</t>
  </si>
  <si>
    <t xml:space="preserve">Public administration </t>
  </si>
  <si>
    <t>Fuels and chemicals</t>
  </si>
  <si>
    <t>Food sector</t>
  </si>
  <si>
    <t>Information and communication</t>
  </si>
  <si>
    <t>Transport and logistics</t>
  </si>
  <si>
    <t>Electronics and household equipment</t>
  </si>
  <si>
    <t>Industry</t>
  </si>
  <si>
    <t>Services</t>
  </si>
  <si>
    <t>Municipal services</t>
  </si>
  <si>
    <t>Textiles and clothing</t>
  </si>
  <si>
    <t>Education</t>
  </si>
  <si>
    <t>Agriculture</t>
  </si>
  <si>
    <t>collateral</t>
  </si>
  <si>
    <t>(PLN m)</t>
  </si>
  <si>
    <t>kredyty nieprzeterminowane</t>
  </si>
  <si>
    <t>M1</t>
  </si>
  <si>
    <t>M2</t>
  </si>
  <si>
    <t>Mean</t>
  </si>
  <si>
    <t>Reused</t>
  </si>
  <si>
    <t>NPV</t>
  </si>
  <si>
    <t>Common Equity Tier 1 Capital</t>
  </si>
  <si>
    <t xml:space="preserve">Intangible assets </t>
  </si>
  <si>
    <t>Financial Markets</t>
  </si>
  <si>
    <t>Transfer 
into level 1</t>
  </si>
  <si>
    <t>Transfer 
out of level 1</t>
  </si>
  <si>
    <t>add-on</t>
  </si>
  <si>
    <t>Fair value
%</t>
  </si>
  <si>
    <t>Included in cash equivalents (Note 43)</t>
  </si>
  <si>
    <t>- non-current assets held for sale</t>
  </si>
  <si>
    <t xml:space="preserve">Net other financial assets </t>
  </si>
  <si>
    <t>- reclassification to non-current assets held for sale</t>
  </si>
  <si>
    <t>Reclassification to non-current assets hels for sale</t>
  </si>
  <si>
    <t xml:space="preserve"> - value of services provided by the employees </t>
  </si>
  <si>
    <t>Eligible for pledge</t>
  </si>
  <si>
    <t>Banks</t>
  </si>
  <si>
    <t>Corporates</t>
  </si>
  <si>
    <t>Assets available for pledge (3+6)</t>
  </si>
  <si>
    <t>Available for pledge</t>
  </si>
  <si>
    <t>Debt securities (Note 19 and 23) including:</t>
  </si>
  <si>
    <t>17.01.2025</t>
  </si>
  <si>
    <t>(PLN mln)</t>
  </si>
  <si>
    <t>Collateral received in kind of securities related with buy sell back transactions</t>
  </si>
  <si>
    <t>Corporate and Investment Banking</t>
  </si>
  <si>
    <t>(PLN 000's)</t>
  </si>
  <si>
    <t>Valuation included in other comprehensive income</t>
  </si>
  <si>
    <t>Impairment of investment securities</t>
  </si>
  <si>
    <t>Exclusion of a change in the balance of cash and cash equivalents</t>
  </si>
  <si>
    <t>Total change in loans and advances to banks</t>
  </si>
  <si>
    <t>Total change in trading securities</t>
  </si>
  <si>
    <t>Total change in derivative financial instruments</t>
  </si>
  <si>
    <t>Exclusion of change in cash flows from financing activity</t>
  </si>
  <si>
    <t>Exclusion of change in cash flows from investing activity</t>
  </si>
  <si>
    <t>Total change in investment securities</t>
  </si>
  <si>
    <t>Balances unrealised in cash recognised in income statement</t>
  </si>
  <si>
    <t>Total change in other assets</t>
  </si>
  <si>
    <t>Total change in amounts due to other banks</t>
  </si>
  <si>
    <t xml:space="preserve">Total change in other liabilities </t>
  </si>
  <si>
    <t>Total change in debt securities in issue</t>
  </si>
  <si>
    <t>Total change in amounts due to customers</t>
  </si>
  <si>
    <t xml:space="preserve">Total change in loans and advances to customers </t>
  </si>
  <si>
    <t>Financial activities</t>
  </si>
  <si>
    <t xml:space="preserve">Power, power and heating distribution </t>
  </si>
  <si>
    <t>Construction</t>
  </si>
  <si>
    <t>Forestry</t>
  </si>
  <si>
    <t>Scientific and technical activities</t>
  </si>
  <si>
    <t>Arts, entertainment</t>
  </si>
  <si>
    <t>Construction materials</t>
  </si>
  <si>
    <t xml:space="preserve">Mining </t>
  </si>
  <si>
    <t>Other manufactoring</t>
  </si>
  <si>
    <t>Health care</t>
  </si>
  <si>
    <t>Cash collaterals (due to derivatives transactions) (Note 18, 22)</t>
  </si>
  <si>
    <t>Valuation of incentive programmes recognised in income statement (Note 11)</t>
  </si>
  <si>
    <t>Actuarial gains and losses relating to post-employment benefits recognised in other comprehensive income (Note 16)</t>
  </si>
  <si>
    <t>Gains less losses from investment securities, investments in subsidiaries and associates, including:</t>
  </si>
  <si>
    <t>Gains less losses from investment securities</t>
  </si>
  <si>
    <t>Gains less losses from investments in subsidiaries and associates</t>
  </si>
  <si>
    <t xml:space="preserve">The share in the profits (losses) of joint ventures </t>
  </si>
  <si>
    <t>Earnings per share (in PLN)</t>
  </si>
  <si>
    <t>31.12.2015</t>
  </si>
  <si>
    <t>Total capital ratio</t>
  </si>
  <si>
    <t>Common Equity Tier 1 capital ratio</t>
  </si>
  <si>
    <t>Equity as at 1 January 2015</t>
  </si>
  <si>
    <t>Adjusted equity as at 1 January 2015</t>
  </si>
  <si>
    <t>Equity as at 31 December 2015</t>
  </si>
  <si>
    <t>Type of risk</t>
  </si>
  <si>
    <t>Information</t>
  </si>
  <si>
    <t>Disclosures regarding capital adequacy</t>
  </si>
  <si>
    <t>Management Board Report</t>
  </si>
  <si>
    <t>General information</t>
  </si>
  <si>
    <t>Location of risk management disclosures</t>
  </si>
  <si>
    <t>Glossary of terms</t>
  </si>
  <si>
    <t>Principles of risk management</t>
  </si>
  <si>
    <t>Division of responsibilities in the risk management process</t>
  </si>
  <si>
    <t>Risk appetite</t>
  </si>
  <si>
    <t>Capital planning</t>
  </si>
  <si>
    <t>Credit risk</t>
  </si>
  <si>
    <t>Collaterals accepted</t>
  </si>
  <si>
    <t>Rating system</t>
  </si>
  <si>
    <t>Monitoring and validation of models</t>
  </si>
  <si>
    <t>Counterparty risk that arises from derivative transactions</t>
  </si>
  <si>
    <t>Concentration risk</t>
  </si>
  <si>
    <t>Market risk</t>
  </si>
  <si>
    <t>Tools and measures</t>
  </si>
  <si>
    <t>Interest rate risk in the banking book</t>
  </si>
  <si>
    <t>Currency risk</t>
  </si>
  <si>
    <t>Liquidity risk and funding</t>
  </si>
  <si>
    <t>Funding sources</t>
  </si>
  <si>
    <t>Operational risk</t>
  </si>
  <si>
    <t>Operational losses</t>
  </si>
  <si>
    <t>Other types of risk</t>
  </si>
  <si>
    <t>Business risk</t>
  </si>
  <si>
    <t>Model risk</t>
  </si>
  <si>
    <t>Reputational risk</t>
  </si>
  <si>
    <t>Capital risk</t>
  </si>
  <si>
    <t>Annual Report of mBank Group</t>
  </si>
  <si>
    <t>Consolidated Financial Statements</t>
  </si>
  <si>
    <t>Portfel forbearance według stanu na:</t>
  </si>
  <si>
    <t>Gross carrying amount</t>
  </si>
  <si>
    <t>Of which defaulted</t>
  </si>
  <si>
    <t>Net value</t>
  </si>
  <si>
    <t xml:space="preserve">  -  Current accounts</t>
  </si>
  <si>
    <t xml:space="preserve">  -  Term loans, including:</t>
  </si>
  <si>
    <t>Zmiany wartości bilansowej ekspozycji forborne</t>
  </si>
  <si>
    <t>Outputs</t>
  </si>
  <si>
    <t>New forbearance</t>
  </si>
  <si>
    <t>Changes on existing loans</t>
  </si>
  <si>
    <t>Ekspozycje forborne według charakteru udzielonej ulgi</t>
  </si>
  <si>
    <t>Refinancing</t>
  </si>
  <si>
    <t>Modification of terms and conditions</t>
  </si>
  <si>
    <t>Ekspozycje forborne według struktury geograficznej</t>
  </si>
  <si>
    <t>Other countries</t>
  </si>
  <si>
    <t>Ekspozycje forborne bez rozpoznanej utraty wartości według długości przeterminowania</t>
  </si>
  <si>
    <t>31.12.2015
Overdue period</t>
  </si>
  <si>
    <t>Not past due</t>
  </si>
  <si>
    <t>Past due less than 30 days</t>
  </si>
  <si>
    <t>Past due 31 - 90 days</t>
  </si>
  <si>
    <t>Ekspozycje forborne z rozpoznaną utratą wartości według długości przeterminowania</t>
  </si>
  <si>
    <t>Ekspozycje forborne według struktury branżowej</t>
  </si>
  <si>
    <t>31.12.2015
Sectors</t>
  </si>
  <si>
    <t>31 December 2015</t>
  </si>
  <si>
    <t>Liabilities (by contractual maturity dates) as at 31.12.2015</t>
  </si>
  <si>
    <t>Transfery w 2015 roku</t>
  </si>
  <si>
    <t>Assets Measured at Fair Value Based on Level 3
- changes in 2015</t>
  </si>
  <si>
    <t>Transfers between levels in  2015</t>
  </si>
  <si>
    <t>for the period from 1 January  to  31 December 2015</t>
  </si>
  <si>
    <t>Commissions for agency service regarding sale of insurance products of external financial entities</t>
  </si>
  <si>
    <t>Fees from brokerage activity and debt securities issue</t>
  </si>
  <si>
    <t>Commissions for agency service regarding sale of other products of external financial entities</t>
  </si>
  <si>
    <t>Fees from cash services</t>
  </si>
  <si>
    <t>Commissions paid for agency service regarding sale of insurance products of external financial entities</t>
  </si>
  <si>
    <t>Cash services</t>
  </si>
  <si>
    <t>Fees to NBP and KIR</t>
  </si>
  <si>
    <t>Material costs, including:</t>
  </si>
  <si>
    <t>- logistics cost</t>
  </si>
  <si>
    <t>- IT costs</t>
  </si>
  <si>
    <t>- marketing costs</t>
  </si>
  <si>
    <t>- consulting costs</t>
  </si>
  <si>
    <t>- other material costs</t>
  </si>
  <si>
    <t>Year ended 31 December 2015</t>
  </si>
  <si>
    <t>share/coverage
 (%)</t>
  </si>
  <si>
    <t xml:space="preserve"> </t>
  </si>
  <si>
    <t>As at 31 December 2015</t>
  </si>
  <si>
    <t>Cash flows from loans secured under the cash flow hedge accounting (PLN 000's)</t>
  </si>
  <si>
    <t>period from 3 months to 1 year</t>
  </si>
  <si>
    <t>period from 1 year to 5 years</t>
  </si>
  <si>
    <t>- corporate &amp; institutional enterprises</t>
  </si>
  <si>
    <t>MOVEMENTS IN PROVISIONS FOR LOANS AND ADVANCES TO CUSTOMERS AS OF 2015</t>
  </si>
  <si>
    <t>Provisions as at 31.12.2015</t>
  </si>
  <si>
    <t>*) position "other" concerns these entities which do not use the same systems as mBank S.A.</t>
  </si>
  <si>
    <t>Sale/redemption of  financial assets available for sale</t>
  </si>
  <si>
    <t>Gains less losses related to sale of subsidiaries and associates</t>
  </si>
  <si>
    <t>Impairment of available for sale debt securities</t>
  </si>
  <si>
    <t>Impairment of investments in associates</t>
  </si>
  <si>
    <t>Movements in intangible assets  
from 1 January  to 31 December 2015</t>
  </si>
  <si>
    <t xml:space="preserve">Gross value of intangible assets as at the beginning of the period: 01.01.2015          </t>
  </si>
  <si>
    <t xml:space="preserve">Gross value of intangible assets as at the end of the period: 31.12.2015             </t>
  </si>
  <si>
    <t>Accumulated amortization as at the beginning of the period: 01.01.2015</t>
  </si>
  <si>
    <t>Accumulated amortization as at the end of the period: 31.12.2015</t>
  </si>
  <si>
    <t>Impairment losses as at the beginning of the period: 01.01.2015</t>
  </si>
  <si>
    <t>Impairment losses as at the end of the period: 31.12.2015</t>
  </si>
  <si>
    <t xml:space="preserve">Net value of intangible assets as at the end of the period: 31.12.2015           </t>
  </si>
  <si>
    <t>Movements in tangible assets  
from 1 January to 31 December 2015</t>
  </si>
  <si>
    <t xml:space="preserve">Gross value of tangible assets as at the beginning of the period: 01.01.2015                   </t>
  </si>
  <si>
    <t xml:space="preserve">Gross value of tangible assets as at the end of the period: 31.12.2015                    </t>
  </si>
  <si>
    <t>Accumulated depreciation as at the beginning of the period: 01.01.2015</t>
  </si>
  <si>
    <t>Accumulated depreciation as at the end of the period: 31.12.2015</t>
  </si>
  <si>
    <t xml:space="preserve">Impairment losses as at the end of the period: 31.12.2015   </t>
  </si>
  <si>
    <t xml:space="preserve">Net value of tangible assets as at the end of the period: 31.12.2015     </t>
  </si>
  <si>
    <t>As at 01.01.2015</t>
  </si>
  <si>
    <t>As at 31.12.2015</t>
  </si>
  <si>
    <t>Derivative financial instruments (nominal value of contracts)</t>
  </si>
  <si>
    <t>2015</t>
  </si>
  <si>
    <t>DLA NOWEGO PROGRAMU Z 2014 ROKU</t>
  </si>
  <si>
    <t>progam z 2008</t>
  </si>
  <si>
    <t>progam z 2013</t>
  </si>
  <si>
    <t>Remuneration paid in 2015 (in PLN)</t>
  </si>
  <si>
    <t>Bonus for 2014</t>
  </si>
  <si>
    <t>Total Own Funds</t>
  </si>
  <si>
    <t>Risk weighted exposure amounts for credit, counterparty credit, dilution risk and free deliveries:</t>
  </si>
  <si>
    <t>Settlement / delivery risk exposure amount</t>
  </si>
  <si>
    <t>Total risk exposure amount for position, foreign exchange and commodities risks</t>
  </si>
  <si>
    <t>Total risk exposure amount for operational risks</t>
  </si>
  <si>
    <t>Additional risk exposure amount due to fixed overheads</t>
  </si>
  <si>
    <t>Total risk exposure amount for credit valuation adjustments</t>
  </si>
  <si>
    <t>Total risk exposure amount for large exposures in the trading book</t>
  </si>
  <si>
    <t>Other risk exposure amounts</t>
  </si>
  <si>
    <t>Total risk exposure amount</t>
  </si>
  <si>
    <t>Comon Equity Tier 1 capital ratio</t>
  </si>
  <si>
    <t>Internal capital</t>
  </si>
  <si>
    <t>OWN FUNDS</t>
  </si>
  <si>
    <t>Own funds</t>
  </si>
  <si>
    <t>TIER 1 CAPITAL</t>
  </si>
  <si>
    <t>Capital instruments eligible as CET1 Capital</t>
  </si>
  <si>
    <t xml:space="preserve">Paid up capital instruments </t>
  </si>
  <si>
    <t>Share premium</t>
  </si>
  <si>
    <t>(-) Own CET1 instruments</t>
  </si>
  <si>
    <t>Previous years retained earnings</t>
  </si>
  <si>
    <t>Profit or loss eligible</t>
  </si>
  <si>
    <t>Accumulated other comprehensive income</t>
  </si>
  <si>
    <t>Other reserves</t>
  </si>
  <si>
    <t>Funds for general banking risk</t>
  </si>
  <si>
    <t>Adjustments to CET1 due to prudential filters</t>
  </si>
  <si>
    <t>Fair value gains and losses arising from the institution's own credit risk related to derivative liabilities</t>
  </si>
  <si>
    <t>(-) Value adjustments due to the requirements for prudent valuation</t>
  </si>
  <si>
    <t>(-)  Intangible assets</t>
  </si>
  <si>
    <t>(-) Other intangible assets gross amount</t>
  </si>
  <si>
    <t>Deferred tax liabilities associated to other intangible assets</t>
  </si>
  <si>
    <t>(-) IRB shortfall of credit risk adjustments to expected losses</t>
  </si>
  <si>
    <t>Other transitional adjustments to CET1 Capital</t>
  </si>
  <si>
    <t>CET1 capital elements or deductions - other</t>
  </si>
  <si>
    <t>Additional Tier 1 capital</t>
  </si>
  <si>
    <t>Capital instruments and subordinated loans eligible as T2 capital</t>
  </si>
  <si>
    <t>Tier 2 capital elements or deductions - other</t>
  </si>
  <si>
    <t>Transitional adjustments due to grandfathered T2 capital instruments and subordinated loans</t>
  </si>
  <si>
    <t>Risk weighted exposure amounts for credit risk, counterparty credit risk, dilution risk and free deliveries</t>
  </si>
  <si>
    <t>Standardised approach</t>
  </si>
  <si>
    <t>SA exposure classes excluding securitisation positions</t>
  </si>
  <si>
    <t>Central governments or central banks</t>
  </si>
  <si>
    <t>Regional governments or local authorities</t>
  </si>
  <si>
    <t xml:space="preserve">Public sector entities </t>
  </si>
  <si>
    <t>Multilateral Development Banks</t>
  </si>
  <si>
    <t>International Organisations</t>
  </si>
  <si>
    <t>Institutions</t>
  </si>
  <si>
    <t>Retail</t>
  </si>
  <si>
    <t>Secured by mortgages on immovable  property</t>
  </si>
  <si>
    <t xml:space="preserve">Exposures in default </t>
  </si>
  <si>
    <t>Items associated with particular high risk</t>
  </si>
  <si>
    <t>Covered bonds</t>
  </si>
  <si>
    <t xml:space="preserve">Claims on institutions and corporates with a short-term credit assessment </t>
  </si>
  <si>
    <t>Collective investments undertakings (CIU)</t>
  </si>
  <si>
    <t>Equity</t>
  </si>
  <si>
    <t>Other items</t>
  </si>
  <si>
    <t>AIRB approach</t>
  </si>
  <si>
    <t>AIRB approaches when neither own estimates of LGD nor Conversion Factors are used</t>
  </si>
  <si>
    <t>AIRB approaches when own estimates of LGD and/or Conversion Factors are used</t>
  </si>
  <si>
    <t>Central governments and central banks</t>
  </si>
  <si>
    <t>Corporates - SME</t>
  </si>
  <si>
    <t>Corporates - Specialised Lending</t>
  </si>
  <si>
    <t>Corporates - Other</t>
  </si>
  <si>
    <t>Retail - Secured by real estate SME</t>
  </si>
  <si>
    <t>Retail - Secured by real estate non-SME</t>
  </si>
  <si>
    <t>Retail - Qualifying revolving</t>
  </si>
  <si>
    <t>Retail - Other SME</t>
  </si>
  <si>
    <t>Retail - Other non-SME</t>
  </si>
  <si>
    <t>Equity AIRB</t>
  </si>
  <si>
    <t>Securitisation positions IRB</t>
  </si>
  <si>
    <t>Other non credit-obligation assets</t>
  </si>
  <si>
    <t>Year ended 31.12.2015</t>
  </si>
  <si>
    <t>Information technology hardware</t>
  </si>
  <si>
    <t>Investments in third party fixed assets</t>
  </si>
  <si>
    <t>10-40 years, no longer when the period of the lease contract,</t>
  </si>
  <si>
    <t>Office equipment, furniture</t>
  </si>
  <si>
    <t>Cezary Stypułkowski</t>
  </si>
  <si>
    <t>Lidia Jabłonowska-Luba</t>
  </si>
  <si>
    <t>Przemysław Gdański</t>
  </si>
  <si>
    <t>Hans-Dieter Kemler</t>
  </si>
  <si>
    <t>Cezary Kocik</t>
  </si>
  <si>
    <t>Jarosław Mastalerz</t>
  </si>
  <si>
    <t>Investments in joint ventures</t>
  </si>
  <si>
    <t>- provisions for other liabilities to employees</t>
  </si>
  <si>
    <t>medium</t>
  </si>
  <si>
    <t>low</t>
  </si>
  <si>
    <t>high</t>
  </si>
  <si>
    <t>Operational risk  category</t>
  </si>
  <si>
    <t>Distribution</t>
  </si>
  <si>
    <t>Crimes committed by outsiders</t>
  </si>
  <si>
    <t>Customers, products and business practices</t>
  </si>
  <si>
    <t>Execution, delivery and process management</t>
  </si>
  <si>
    <t>CCP</t>
  </si>
  <si>
    <t>ES</t>
  </si>
  <si>
    <t>TESTY WARYNKÓW SKRAJNYCH DLA GRUPY</t>
  </si>
  <si>
    <t>Base ST</t>
  </si>
  <si>
    <t>CS ST</t>
  </si>
  <si>
    <t>Total ST</t>
  </si>
  <si>
    <t>STRESSED VAR DLA GRUPY</t>
  </si>
  <si>
    <t>Stressed VaR IR</t>
  </si>
  <si>
    <t>Stressed VaR FX</t>
  </si>
  <si>
    <t>Stressed VaR EQ</t>
  </si>
  <si>
    <t>Stressed VaR CS</t>
  </si>
  <si>
    <t>Stressed VaR</t>
  </si>
  <si>
    <t>ES średni</t>
  </si>
  <si>
    <t>ES max</t>
  </si>
  <si>
    <t>ES min</t>
  </si>
  <si>
    <t>Stressed VaR Mean</t>
  </si>
  <si>
    <t>Stressed VaR Maximum</t>
  </si>
  <si>
    <t>Stressed VaR Minimum</t>
  </si>
  <si>
    <t>ES mean</t>
  </si>
  <si>
    <t>Bank</t>
  </si>
  <si>
    <t>Grupa</t>
  </si>
  <si>
    <t>Value of Liquidity Reserves (in PLN million)</t>
  </si>
  <si>
    <t>gap (31.12.2015)</t>
  </si>
  <si>
    <t xml:space="preserve">bucket </t>
  </si>
  <si>
    <t>cumulative</t>
  </si>
  <si>
    <t>up to 1 working day</t>
  </si>
  <si>
    <t>M3</t>
  </si>
  <si>
    <t>M4</t>
  </si>
  <si>
    <t>Measure*</t>
  </si>
  <si>
    <t>Issuer</t>
  </si>
  <si>
    <t>Change of fair value resulting from change in credit risk</t>
  </si>
  <si>
    <t>Credit institutions</t>
  </si>
  <si>
    <t>Non-financial customers</t>
  </si>
  <si>
    <t>Investments  in joint ventures</t>
  </si>
  <si>
    <t>Cintributions to the Borrowers Support Fund</t>
  </si>
  <si>
    <t>Deferred tax losses incurred by mBank branch in the Czech Republic in the previous years</t>
  </si>
  <si>
    <t>Inactive tax losses</t>
  </si>
  <si>
    <t>The total results of cash flow hedge accounting recognised in the income statement</t>
  </si>
  <si>
    <t>Cash and cash equivalents of subsidiaries classified as non-current assets (disposal groups) held for sale</t>
  </si>
  <si>
    <t>TIER 2 CAPITAL</t>
  </si>
  <si>
    <t>- reclassification to other positions of statement of financial position</t>
  </si>
  <si>
    <t>a) Financial commitments received</t>
  </si>
  <si>
    <t>b) Guarantees received</t>
  </si>
  <si>
    <t>nowa nota</t>
  </si>
  <si>
    <t>EaR  (PLN 000's)</t>
  </si>
  <si>
    <t>Interest rate risk</t>
  </si>
  <si>
    <t xml:space="preserve">Total VaR </t>
  </si>
  <si>
    <t>for position expressed in PLN</t>
  </si>
  <si>
    <t>for position expressed in USD</t>
  </si>
  <si>
    <t>for position expressed in EUR</t>
  </si>
  <si>
    <t>Transfer 
into level 2</t>
  </si>
  <si>
    <t>Transfer 
out of level 2</t>
  </si>
  <si>
    <t>Exclusion from the opening balance of the sold non-current assets held for sale</t>
  </si>
  <si>
    <t>Unsettled part of the liabilities due to long-term agreements related  to the sale of BRE TUiR shares and distribution agreements</t>
  </si>
  <si>
    <t xml:space="preserve">Risk exposure amount for contributions to the default fund of a CCP </t>
  </si>
  <si>
    <t>progam z 2014</t>
  </si>
  <si>
    <t xml:space="preserve"> - including under standardised approach</t>
  </si>
  <si>
    <t xml:space="preserve"> - including under AIRB approach</t>
  </si>
  <si>
    <t xml:space="preserve"> - including risk exposure amount for contributions to the default fund of a CCP </t>
  </si>
  <si>
    <t>PLN million</t>
  </si>
  <si>
    <t>other *</t>
  </si>
  <si>
    <t>Total deferred income tax included in the income statement (Note 14)</t>
  </si>
  <si>
    <t>Provisions as at 01.01.2015</t>
  </si>
  <si>
    <t>LCR</t>
  </si>
  <si>
    <t>Actuarial gains and losses recognised in other comprehensive income (Note 16), due to:</t>
  </si>
  <si>
    <t>Total gains less losses from investment securities, investments in subsidiaries and associates</t>
  </si>
  <si>
    <t>Górnictwo</t>
  </si>
  <si>
    <t>23.</t>
  </si>
  <si>
    <t>VaR IR Mean</t>
  </si>
  <si>
    <t>VaR FX Mean</t>
  </si>
  <si>
    <t>VaR EQ mean</t>
  </si>
  <si>
    <t>VaR CS Mean</t>
  </si>
  <si>
    <t>39, 44</t>
  </si>
  <si>
    <t>Taxes on the Group's balance sheet items</t>
  </si>
  <si>
    <t>31.12.2016</t>
  </si>
  <si>
    <t>TOTAL ASSETS</t>
  </si>
  <si>
    <t>Changes in consolidated equity from 1 January  to  31 December 2016</t>
  </si>
  <si>
    <t>Changes in consolidated equity from 1 January  to  31 December 2015</t>
  </si>
  <si>
    <t>Equity as at 1 January 2016</t>
  </si>
  <si>
    <t>Adjusted equity as at 1 January 2016</t>
  </si>
  <si>
    <t>Equity as at 31 December 2016</t>
  </si>
  <si>
    <t>Location of information for 2016</t>
  </si>
  <si>
    <t>As at 31.12.2016</t>
  </si>
  <si>
    <t>31.12.2016
Type of concession</t>
  </si>
  <si>
    <t>31.12.2015
Type of concession</t>
  </si>
  <si>
    <t>31.12.2016
Overdue period</t>
  </si>
  <si>
    <t>31.12.2016
Sectors</t>
  </si>
  <si>
    <t>31 December 2016</t>
  </si>
  <si>
    <t>gap (31.12.2016)</t>
  </si>
  <si>
    <t>Liabilities (by contractual maturity dates) as at 31.12.2016</t>
  </si>
  <si>
    <t>Assets (by remaining  contractual  maturity dates) as at 31.12.2016</t>
  </si>
  <si>
    <t>Assets (by remaining  contractual  maturity dates) as at 31.12.2015</t>
  </si>
  <si>
    <t>Assets Measured at Fair Value Based on Level 3
- changes in 2016</t>
  </si>
  <si>
    <t>for the period from 1 January  to  31 December 2016</t>
  </si>
  <si>
    <t>Year ended 31 December 2016</t>
  </si>
  <si>
    <t>default category</t>
  </si>
  <si>
    <t>Offsetting effect</t>
  </si>
  <si>
    <t>As at 31 December 2016</t>
  </si>
  <si>
    <t>MOVEMENTS IN PROVISIONS FOR LOANS AND ADVANCES TO CUSTOMERS AS OF 2016</t>
  </si>
  <si>
    <t>Provisions as at 31.12.2016</t>
  </si>
  <si>
    <t>Provisions as at 01.01.2016</t>
  </si>
  <si>
    <t xml:space="preserve">Gross value of intangible assets as at the beginning of the period: 01.01.2016         </t>
  </si>
  <si>
    <t xml:space="preserve">Gross value of intangible assets as at the end of the period: 31.12.2016             </t>
  </si>
  <si>
    <t>Accumulated amortization as at the beginning of the period: 01.01.2016</t>
  </si>
  <si>
    <t>Accumulated amortization as at the end of the period: 31.12.2016</t>
  </si>
  <si>
    <t>Impairment losses as at the beginning of the period: 01.01.2016</t>
  </si>
  <si>
    <t>Impairment losses as at the end of the period: 31.12.2016</t>
  </si>
  <si>
    <t xml:space="preserve">Net value of intangible assets as at the end of the period: 31.12.2016           </t>
  </si>
  <si>
    <t>Movements in  intangible  assets  from  
1 January  to  31  December 2016</t>
  </si>
  <si>
    <t>Acquired concessions, patents, licences and other similar assets</t>
  </si>
  <si>
    <t>Movements in tangible assets  
from 1 January to 31 December 2016</t>
  </si>
  <si>
    <t xml:space="preserve">Gross value of tangible assets as at the beginning of the period: 01.01.2016                   </t>
  </si>
  <si>
    <t xml:space="preserve">Gross value of tangible assets as at the end of the period: 31.12.2016                    </t>
  </si>
  <si>
    <t>Accumulated depreciation as at the beginning of the period: 01.01.2016</t>
  </si>
  <si>
    <t>Accumulated depreciation as at the end of the period: 31.12.2016</t>
  </si>
  <si>
    <t xml:space="preserve">Impairment losses as at the end of the period: 31.12.2016   </t>
  </si>
  <si>
    <t xml:space="preserve">Net value of tangible assets as at the end of the period: 31.12.2016     </t>
  </si>
  <si>
    <t>As at 01.01.2016</t>
  </si>
  <si>
    <t>REGISTERED SHARE CAPITAL (THE STRUCTURE) AS AT 31 DECEMBER 2016</t>
  </si>
  <si>
    <t>2016</t>
  </si>
  <si>
    <t>Loans and advances to banks - change resulting from the balance sheet balances</t>
  </si>
  <si>
    <t>The difference between the interest accrued and paid in cash during the reporting period</t>
  </si>
  <si>
    <t>Trading securities - change resulting from the balance sheet balances</t>
  </si>
  <si>
    <t>Derivative financial instruments - change resulting from the balance sheet balances</t>
  </si>
  <si>
    <t>Investment securities - change resulting from the balance sheet balances</t>
  </si>
  <si>
    <t>Amounts due to other banks - change resulting from the balance sheet balances</t>
  </si>
  <si>
    <t>Debt securities in issue - change resulting from the balance sheet balances</t>
  </si>
  <si>
    <t>Loans and advances to customers including hedge accounting adjustments related to fair value hedged items - change resulting from the balance sheet balances</t>
  </si>
  <si>
    <t>Amounts due to customers including hedge accounting adjustments related to fair value hedged items - change resulting from the balance sheet balances</t>
  </si>
  <si>
    <t>Changes in other liabilities - change resulting from the balance sheet balances</t>
  </si>
  <si>
    <t>Changes in other assets (including non-current assets held for sale) - change resulting from the balance sheet balances</t>
  </si>
  <si>
    <t>Odsetki otrzymane i zapłacone wykazane w części operacyjnej</t>
  </si>
  <si>
    <t>Interest income, including:</t>
  </si>
  <si>
    <t>Investment debt securities</t>
  </si>
  <si>
    <t>Other interest income</t>
  </si>
  <si>
    <t>Interest expense, including:</t>
  </si>
  <si>
    <t>Settlements with banks due to deposits received</t>
  </si>
  <si>
    <t>Settlements with customers due to deposits received</t>
  </si>
  <si>
    <t>Other interest expense</t>
  </si>
  <si>
    <t>Wynagrodzenia byłych Członków Zarządu wypłacone w 2016 roku</t>
  </si>
  <si>
    <t>Remuneration paid in 2016 (in PLN)</t>
  </si>
  <si>
    <t>Bonus for 2015</t>
  </si>
  <si>
    <t>Remuneration of the former  Management Board Members who ceased performing their functions in the year 2016</t>
  </si>
  <si>
    <t>Year ended 31.12.2016</t>
  </si>
  <si>
    <t>Date</t>
  </si>
  <si>
    <t>First and last name</t>
  </si>
  <si>
    <t>Position</t>
  </si>
  <si>
    <t>Signature</t>
  </si>
  <si>
    <t>President of the Management Board</t>
  </si>
  <si>
    <t>Christoph Heins</t>
  </si>
  <si>
    <t>Vice-President of the Management Board, Chief Risk Officer</t>
  </si>
  <si>
    <t>Vice President of the Management Board, Head of Corporate &amp; Investment Banking</t>
  </si>
  <si>
    <t>Vice-President of the Management Board, Chief Financial Officer</t>
  </si>
  <si>
    <t>Vice-President of the Management Board, Head of Financial Markets</t>
  </si>
  <si>
    <t>Vice-President of the Management Board, Head of Retail Banking</t>
  </si>
  <si>
    <t>Vice-President of the Management Board, Head of Operations and IT</t>
  </si>
  <si>
    <t>- Investors not associated with 
   mBank S.A. Group</t>
  </si>
  <si>
    <t xml:space="preserve">Other companies of the Commerzbank AG Group including not consolidated mBank S.A. subsidiaries </t>
  </si>
  <si>
    <t>- Available for sale financial assets</t>
  </si>
  <si>
    <t>Deffered bonus*</t>
  </si>
  <si>
    <t>Cash settlement of the incentive program based on Commerzbank shares**</t>
  </si>
  <si>
    <t>Remuneration of the former  Management Board Members who ceased performing their functions in the year 2012</t>
  </si>
  <si>
    <t>Christian Rhino</t>
  </si>
  <si>
    <t>Remuneration paid 
in 2016 (in PLN)</t>
  </si>
  <si>
    <t>Remuneration paid 
in 2015 (in PLN)</t>
  </si>
  <si>
    <t>Client type</t>
  </si>
  <si>
    <t>Credit exposure 2016
(PLN m)</t>
  </si>
  <si>
    <t>Bank CSA</t>
  </si>
  <si>
    <t>Bank uncollateralized</t>
  </si>
  <si>
    <t>Corpo collateralized</t>
  </si>
  <si>
    <t>Corpo limit</t>
  </si>
  <si>
    <t>Non-Bank Financial Institution</t>
  </si>
  <si>
    <t>Private Banking</t>
  </si>
  <si>
    <t>Principal exposure           (in PLN thousand)</t>
  </si>
  <si>
    <t>Principal exposure  
(in PLN thousand)</t>
  </si>
  <si>
    <t>24,25</t>
  </si>
  <si>
    <t>24, 25</t>
  </si>
  <si>
    <t>ANL Base 1M**</t>
  </si>
  <si>
    <t>ANL Base 1Y**</t>
  </si>
  <si>
    <t>ANL Stress 1M**</t>
  </si>
  <si>
    <t>ANL Stress 1Y**</t>
  </si>
  <si>
    <t>ANL Market 1M**</t>
  </si>
  <si>
    <t>ANL Combined 1M**</t>
  </si>
  <si>
    <t>LCR Group ***</t>
  </si>
  <si>
    <t>Value of net losses in relations to the value of gross profit</t>
  </si>
  <si>
    <t>Transfers between levels in  2016</t>
  </si>
  <si>
    <t xml:space="preserve">Costs other than tax deductible costs </t>
  </si>
  <si>
    <t>Other gross comprehensive income from cash flow hedge at the beginning of the period</t>
  </si>
  <si>
    <t>- Unrealised gains/losses included in other gross comprehensive income during the reporting period</t>
  </si>
  <si>
    <t xml:space="preserve">Accumulated other gross comprehensive income at the end of the reporting period </t>
  </si>
  <si>
    <t>Deferred income tax on accumulated other comprehensive income at the end of the reporting period</t>
  </si>
  <si>
    <t>Gains/losses rocognised in comprehensive income (gross) during the reporting period, including:</t>
  </si>
  <si>
    <t>- Unrealised gains/losses included in other comprehensive income (gross)</t>
  </si>
  <si>
    <t xml:space="preserve">- Amount included as interest income in income statement </t>
  </si>
  <si>
    <t>- Ineffective portion of hedge recognised in other net trading income</t>
  </si>
  <si>
    <t xml:space="preserve">The total results of fair value hedge accounting recognised in the income statement </t>
  </si>
  <si>
    <t>- Past due from 1 to 90 days</t>
  </si>
  <si>
    <t>3M LIBOR + 3.4%**</t>
  </si>
  <si>
    <t>Exclusion of tax liabilities of certain financial institutions</t>
  </si>
  <si>
    <t>Due to issue of debt securities</t>
  </si>
  <si>
    <t>Capital ratio</t>
  </si>
  <si>
    <t>Required level</t>
  </si>
  <si>
    <t>Tier 1 ratio</t>
  </si>
  <si>
    <t>Net impairment losses on contingent liabilities (Note 32)</t>
  </si>
  <si>
    <t>Deferred income tax (Note 33)</t>
  </si>
  <si>
    <t>Losses from impairment of equity securities and debt securities available for sale</t>
  </si>
  <si>
    <t>1.03.2017</t>
  </si>
  <si>
    <t>Impairment of investment equity securities</t>
  </si>
  <si>
    <t>Credit exposure 2015
(PLN m)</t>
  </si>
  <si>
    <t>3M LIBOR + 2.2%***</t>
  </si>
  <si>
    <t>Reported level</t>
  </si>
  <si>
    <t>Common Equity Tier 1 ratio</t>
  </si>
  <si>
    <t xml:space="preserve">Total capital ratio </t>
  </si>
  <si>
    <t>Corporates and other customers</t>
  </si>
  <si>
    <t>Interest income on derivatives concluded under hedge accounting</t>
  </si>
  <si>
    <t>Net profit on hedged items (Note 9)</t>
  </si>
  <si>
    <t>Net profit on fair value hedging instruments (Note 9)</t>
  </si>
  <si>
    <t>Interest income on derivatives concluded under the fair value hedge (Note 6)</t>
  </si>
  <si>
    <t>Ineffective portion of cash flow hedge (Note 9)</t>
  </si>
  <si>
    <t>Interest income on derivatives concluded under the cash flow hedge (Note 6)</t>
  </si>
  <si>
    <t>ES  (31.12.2016)</t>
  </si>
  <si>
    <t>ES  (31.12.2015)</t>
  </si>
  <si>
    <t>From debt securities in issue and from subordinated liabilities</t>
  </si>
  <si>
    <t>Joerg Hessenmueller</t>
  </si>
  <si>
    <t>Andre Carls</t>
  </si>
  <si>
    <t>Marcus Chromik</t>
  </si>
  <si>
    <t>Stephan Engels</t>
  </si>
  <si>
    <t>Michael Mandel</t>
  </si>
  <si>
    <t>Thorsten Kanzler</t>
  </si>
  <si>
    <t xml:space="preserve">Teresa Mokrysz </t>
  </si>
  <si>
    <t>Agnieszka Słomka-Gołębiowska</t>
  </si>
  <si>
    <t>Waldemar Stawski</t>
  </si>
  <si>
    <t>Wiesław Thor</t>
  </si>
  <si>
    <t>Marek Wierzbowski</t>
  </si>
  <si>
    <t>Martin Zielke*</t>
  </si>
  <si>
    <t>Martin Blessing**</t>
  </si>
  <si>
    <t>Stefan Schmittmann***</t>
  </si>
  <si>
    <t>mFinanse S.A. (poprzednio Aspiro S.A.)</t>
  </si>
  <si>
    <t>BDH Development Sp. z o.o.</t>
  </si>
  <si>
    <t>Dom Maklerski mBanku S.A.</t>
  </si>
  <si>
    <t>Garbary Sp. z o.o.</t>
  </si>
  <si>
    <t>mBank Hipoteczny S.A.</t>
  </si>
  <si>
    <t xml:space="preserve">mCentrum Operacji Sp. z o.o. </t>
  </si>
  <si>
    <t xml:space="preserve">mFaktoring S.A. </t>
  </si>
  <si>
    <t xml:space="preserve">mLeasing Sp. z o.o. </t>
  </si>
  <si>
    <t>mWealth Management S.A.</t>
  </si>
  <si>
    <t>Tele-Tech Investment Sp. z o.o.</t>
  </si>
  <si>
    <t>mFinance France S.A.</t>
  </si>
  <si>
    <t>mLocum S.A.</t>
  </si>
  <si>
    <t>02-01-2017</t>
  </si>
  <si>
    <t>04-01-2017</t>
  </si>
  <si>
    <t>05-01-2017</t>
  </si>
  <si>
    <t>09-01-2017</t>
  </si>
  <si>
    <t>10-01-2017</t>
  </si>
  <si>
    <t>11-01-2017</t>
  </si>
  <si>
    <t>12-01-2017</t>
  </si>
  <si>
    <t>16-01-2017</t>
  </si>
  <si>
    <t>17-01-2017</t>
  </si>
  <si>
    <t>20-01-2017</t>
  </si>
  <si>
    <t>30-01-2017</t>
  </si>
  <si>
    <t>03-02-2017</t>
  </si>
  <si>
    <t>09-02-2017</t>
  </si>
  <si>
    <t>16-02-2017</t>
  </si>
  <si>
    <t>17-02-2017</t>
  </si>
  <si>
    <t>21-02-2017</t>
  </si>
  <si>
    <t>02-03-2017</t>
  </si>
  <si>
    <t>13-03-2017</t>
  </si>
  <si>
    <t>21-03-2017</t>
  </si>
  <si>
    <t>24-03-2017</t>
  </si>
  <si>
    <t>04-04-2017</t>
  </si>
  <si>
    <t>20-04-2017</t>
  </si>
  <si>
    <t>16-06-2017</t>
  </si>
  <si>
    <t>19-10-2017</t>
  </si>
  <si>
    <t>15-02-2018</t>
  </si>
  <si>
    <t>15-06-2018</t>
  </si>
  <si>
    <t>08-10-2018</t>
  </si>
  <si>
    <t>22-10-2018</t>
  </si>
  <si>
    <t>06-12-2018</t>
  </si>
  <si>
    <t>16-01-2019</t>
  </si>
  <si>
    <t>21-01-2019</t>
  </si>
  <si>
    <t>01-04-2019</t>
  </si>
  <si>
    <t>21-06-2019</t>
  </si>
  <si>
    <t>15-10-2019</t>
  </si>
  <si>
    <t>28-04-2020</t>
  </si>
  <si>
    <t>24-06-2020</t>
  </si>
  <si>
    <t>28-07-2020</t>
  </si>
  <si>
    <t>10-09-2020</t>
  </si>
  <si>
    <t>26-09-2020</t>
  </si>
  <si>
    <t>05-03-2021</t>
  </si>
  <si>
    <t>21-06-2021</t>
  </si>
  <si>
    <t>20-09-2021</t>
  </si>
  <si>
    <t>26-11-2021</t>
  </si>
  <si>
    <t>25-02-2022</t>
  </si>
  <si>
    <t>28-04-2022</t>
  </si>
  <si>
    <t>28-07-2022</t>
  </si>
  <si>
    <t>20-02-2023</t>
  </si>
  <si>
    <t>16-10-2023</t>
  </si>
  <si>
    <t>24-04-2025</t>
  </si>
  <si>
    <t>20-09-2026</t>
  </si>
  <si>
    <t>28-02-2029</t>
  </si>
  <si>
    <t>15-03-2029</t>
  </si>
  <si>
    <t>30-05-2029</t>
  </si>
  <si>
    <t>20-04-2016</t>
  </si>
  <si>
    <t>28-09-2016</t>
  </si>
  <si>
    <t>15-11-2016</t>
  </si>
  <si>
    <t>22-09-2021</t>
  </si>
  <si>
    <t>3.7.3 ostatnia nota w tej części</t>
  </si>
  <si>
    <t>Lp</t>
  </si>
  <si>
    <t>Share in voting rights 
(directly and indirectly)</t>
  </si>
  <si>
    <t>mFinanse S.A. (previously Aspiro S.A.)</t>
  </si>
  <si>
    <t>4th Quarter    
(current year) period  
from 01.10.2016                  
to 31.12.2016</t>
  </si>
  <si>
    <t>Period  
from 01.01.2016                  
to 31.12.2016</t>
  </si>
  <si>
    <t>4th Quarter    
(previous year) period  
from 01.10.2015                  
to 31.12.2015
- restated</t>
  </si>
  <si>
    <t>Period  
from 01.01.2015                  
to 31.12.2015
- restated</t>
  </si>
  <si>
    <t>Taxes on the Group balance sheet items</t>
  </si>
  <si>
    <t>30.06.2016</t>
  </si>
  <si>
    <t>31.12.2015
- restated</t>
  </si>
  <si>
    <t>01.01.2015
- restated</t>
  </si>
  <si>
    <t>T o t a l   a s s e t s</t>
  </si>
  <si>
    <t>T o t a l   e q u i t y</t>
  </si>
  <si>
    <t>T o t a l   l i a b i l i t i e s    a n d    e q u i t y</t>
  </si>
  <si>
    <t>01.01.2015</t>
  </si>
  <si>
    <t>01.01.2015
before
restatement</t>
  </si>
  <si>
    <t>Restatement</t>
  </si>
  <si>
    <t>01.01.2015
after
restatement</t>
  </si>
  <si>
    <t>Other items of assets</t>
  </si>
  <si>
    <t>Other items of liabilities</t>
  </si>
  <si>
    <t>31.12.2015
before
restatement</t>
  </si>
  <si>
    <t>31.12.2015
after
restatement</t>
  </si>
  <si>
    <t>Period  
from 01.01.2015                  
to 31.12.2015
before restatement</t>
  </si>
  <si>
    <t>Period  
from 01.01.2015                 
to 31.12.2015
after
restatement</t>
  </si>
  <si>
    <t xml:space="preserve">Amortisation </t>
  </si>
  <si>
    <t>External environment – regulatory standards</t>
  </si>
  <si>
    <t>Risk culture</t>
  </si>
  <si>
    <t>The risk management process documentation</t>
  </si>
  <si>
    <t>Internal capital adequacy assessment process (ICAAP)</t>
  </si>
  <si>
    <t>Stress tests within ICAAP</t>
  </si>
  <si>
    <t>p. 40</t>
  </si>
  <si>
    <t>p. 3</t>
  </si>
  <si>
    <t>p. 41</t>
  </si>
  <si>
    <t>p. 42</t>
  </si>
  <si>
    <t>p. 43</t>
  </si>
  <si>
    <t>p. 47</t>
  </si>
  <si>
    <t>p. 49</t>
  </si>
  <si>
    <t>p. 50</t>
  </si>
  <si>
    <t>p. 27</t>
  </si>
  <si>
    <t>p. 53</t>
  </si>
  <si>
    <t>p. 54</t>
  </si>
  <si>
    <t>p. 29</t>
  </si>
  <si>
    <t>p. 9</t>
  </si>
  <si>
    <t>Organization of risk management</t>
  </si>
  <si>
    <t>Credit policy</t>
  </si>
  <si>
    <t>Calculating impairment charges and provisions</t>
  </si>
  <si>
    <t>mBank Group forbearance policy</t>
  </si>
  <si>
    <t>p. 59</t>
  </si>
  <si>
    <t>p. 55</t>
  </si>
  <si>
    <t>p. 63</t>
  </si>
  <si>
    <t>p. 57</t>
  </si>
  <si>
    <t>p. 63, 66</t>
  </si>
  <si>
    <t>p. 64</t>
  </si>
  <si>
    <t>p. 60</t>
  </si>
  <si>
    <t>p. 69</t>
  </si>
  <si>
    <t>p. 68</t>
  </si>
  <si>
    <t>p. 70</t>
  </si>
  <si>
    <t>The strategy of market risk</t>
  </si>
  <si>
    <t>Risk measurement</t>
  </si>
  <si>
    <t>Strategy of liquidity risk</t>
  </si>
  <si>
    <t>The measurement, limiting and reporting the liquidity risk</t>
  </si>
  <si>
    <t>Compliance risk</t>
  </si>
  <si>
    <t>Leverage ratio</t>
  </si>
  <si>
    <t>p. 72</t>
  </si>
  <si>
    <t>p. 73</t>
  </si>
  <si>
    <t>p. 74</t>
  </si>
  <si>
    <t>p. 71</t>
  </si>
  <si>
    <t>p. 78</t>
  </si>
  <si>
    <t>p. 77</t>
  </si>
  <si>
    <t>p. 81</t>
  </si>
  <si>
    <t>p. 84</t>
  </si>
  <si>
    <t>p. 86</t>
  </si>
  <si>
    <t>p. 89</t>
  </si>
  <si>
    <t>p. 80</t>
  </si>
  <si>
    <t>p. 90</t>
  </si>
  <si>
    <t>p. 91</t>
  </si>
  <si>
    <t>p. 92</t>
  </si>
  <si>
    <t>p. 93</t>
  </si>
  <si>
    <t>p. 76</t>
  </si>
  <si>
    <t>p. 166</t>
  </si>
  <si>
    <t>p. 79, 94, 95</t>
  </si>
  <si>
    <t>p. 41, 42, 166</t>
  </si>
  <si>
    <t>p. 58</t>
  </si>
  <si>
    <t>Key financial data (PLN M)</t>
  </si>
  <si>
    <t>Net loans</t>
  </si>
  <si>
    <t>Deposits</t>
  </si>
  <si>
    <t>Net fees and commissions</t>
  </si>
  <si>
    <t>Total income</t>
  </si>
  <si>
    <t>Total costs</t>
  </si>
  <si>
    <t>Loan loss provisions</t>
  </si>
  <si>
    <t>Net interest margin</t>
  </si>
  <si>
    <t>Cost/Income ratio</t>
  </si>
  <si>
    <t>Return on Equity (ROE)</t>
  </si>
  <si>
    <t>Return on Assets (ROA)</t>
  </si>
  <si>
    <t>CET 1 ratio*</t>
  </si>
  <si>
    <t>Total Capital Ratio*</t>
  </si>
  <si>
    <t>Loan/Deposit ratio</t>
  </si>
  <si>
    <t>Employment (FTEs)</t>
  </si>
  <si>
    <t xml:space="preserve">*till March 2014 - Core Tier 1 and Capital Adequacy Ratio </t>
  </si>
  <si>
    <t> 102 145</t>
  </si>
  <si>
    <t> 66 947</t>
  </si>
  <si>
    <t> 57 984</t>
  </si>
  <si>
    <t> 9 619</t>
  </si>
  <si>
    <t> 2 280</t>
  </si>
  <si>
    <t> 787</t>
  </si>
  <si>
    <t> 3 571</t>
  </si>
  <si>
    <t>Profit and loss account of mBank Group</t>
  </si>
  <si>
    <t>PLN M</t>
  </si>
  <si>
    <t>Change in PLN M</t>
  </si>
  <si>
    <t>Change in %</t>
  </si>
  <si>
    <t xml:space="preserve">Overhead costs and amortization </t>
  </si>
  <si>
    <t>ROA net</t>
  </si>
  <si>
    <t>ROE gross</t>
  </si>
  <si>
    <t>ROE net</t>
  </si>
  <si>
    <t>Cost / Income ratio</t>
  </si>
  <si>
    <t>Interest income on derivatives concluded under the fair value hedge</t>
  </si>
  <si>
    <t xml:space="preserve">Payment cards-related fees </t>
  </si>
  <si>
    <t>Commissions for agency service regarding sale of products of external financial entities</t>
  </si>
  <si>
    <t xml:space="preserve">Fees from portfolio management services and other management-related fees </t>
  </si>
  <si>
    <t>Total fee and commission income</t>
  </si>
  <si>
    <t>Costs of mBank Group operations</t>
  </si>
  <si>
    <t>Material costs</t>
  </si>
  <si>
    <t xml:space="preserve">Taxes and fees </t>
  </si>
  <si>
    <t>Contributions to the Borrowers Support Fund</t>
  </si>
  <si>
    <t xml:space="preserve">Contributions to the Social Benefits Fund </t>
  </si>
  <si>
    <t xml:space="preserve">Amortization </t>
  </si>
  <si>
    <t>Total overhead costs and amortization</t>
  </si>
  <si>
    <t>Employment (FTE)</t>
  </si>
  <si>
    <t>Retail Banking</t>
  </si>
  <si>
    <t>Corporates and Financial Markets</t>
  </si>
  <si>
    <t>Contribution of business lines and segments to the financial results</t>
  </si>
  <si>
    <t>Change in PLN m</t>
  </si>
  <si>
    <t>Market share</t>
  </si>
  <si>
    <t>Corporates and Investment Banking</t>
  </si>
  <si>
    <t>Profit before tax of mBank Group</t>
  </si>
  <si>
    <t>Activity of the Retail Banking area (Bank)</t>
  </si>
  <si>
    <t>thou.</t>
  </si>
  <si>
    <t>31.12.2014</t>
  </si>
  <si>
    <t>YoY change</t>
  </si>
  <si>
    <t>Number of retail clients, including:</t>
  </si>
  <si>
    <t>Foreign branches</t>
  </si>
  <si>
    <t xml:space="preserve">       The Czech Republic</t>
  </si>
  <si>
    <t xml:space="preserve">       Slovakia</t>
  </si>
  <si>
    <t>Loans to retail clients, including:</t>
  </si>
  <si>
    <t xml:space="preserve">           mortgage loans</t>
  </si>
  <si>
    <t xml:space="preserve">           non-mortgage loans</t>
  </si>
  <si>
    <t>Deposits of retail clients, including:</t>
  </si>
  <si>
    <t>Investment funds (Poland)</t>
  </si>
  <si>
    <t>Credit cards, including</t>
  </si>
  <si>
    <t>Debit cards, including:</t>
  </si>
  <si>
    <t>Distribution network</t>
  </si>
  <si>
    <t>Advisory Centres within "One Network" Project</t>
  </si>
  <si>
    <t>Light branches within "One Network" Project</t>
  </si>
  <si>
    <t>mBank (former Multibank)</t>
  </si>
  <si>
    <t>mKiosks (incl. Partner Kiosks)</t>
  </si>
  <si>
    <t>mFinanse Financial Centres</t>
  </si>
  <si>
    <t>Czech Republic &amp; Slovakia</t>
  </si>
  <si>
    <t xml:space="preserve">Activity of Corporate and Investment Banking segment in 2016 </t>
  </si>
  <si>
    <t>Number of corporate clients</t>
  </si>
  <si>
    <t>K1</t>
  </si>
  <si>
    <t>K2</t>
  </si>
  <si>
    <t>K3</t>
  </si>
  <si>
    <t>Loans to corporate clients, including</t>
  </si>
  <si>
    <t>Reverse repo/buy sell back transactions</t>
  </si>
  <si>
    <t>Deposits of corporate clients, including</t>
  </si>
  <si>
    <t>Net other operating income</t>
  </si>
  <si>
    <t>Overhead costs and amortization &amp; depreciation</t>
  </si>
  <si>
    <t>Taxes on Group's balance sheet items</t>
  </si>
  <si>
    <t>49,6x</t>
  </si>
  <si>
    <t>Profit before tax of Retail Banking</t>
  </si>
  <si>
    <t>Profit before tax of Corporates and Investment Banking</t>
  </si>
  <si>
    <t>Profit before tax of Financial Markets</t>
  </si>
  <si>
    <t>Profit before tax of mBank Group subsidiaries</t>
  </si>
  <si>
    <t>mBank Hipoteczny</t>
  </si>
  <si>
    <t>mFaktoring</t>
  </si>
  <si>
    <t>mLocum</t>
  </si>
  <si>
    <t>Total gross profit of mBank's subsidiaries</t>
  </si>
  <si>
    <r>
      <t xml:space="preserve">BRE Ubezpieczenia </t>
    </r>
    <r>
      <rPr>
        <vertAlign val="superscript"/>
        <sz val="8"/>
        <color theme="1"/>
        <rFont val="Verdana"/>
        <family val="2"/>
        <charset val="238"/>
      </rPr>
      <t>1</t>
    </r>
  </si>
  <si>
    <r>
      <t xml:space="preserve">mFinanse (d. Aspiro) </t>
    </r>
    <r>
      <rPr>
        <vertAlign val="superscript"/>
        <sz val="8"/>
        <color theme="1"/>
        <rFont val="Verdana"/>
        <family val="2"/>
        <charset val="238"/>
      </rPr>
      <t>2</t>
    </r>
  </si>
  <si>
    <r>
      <t xml:space="preserve">Other </t>
    </r>
    <r>
      <rPr>
        <vertAlign val="superscript"/>
        <sz val="8"/>
        <color theme="1"/>
        <rFont val="Verdana"/>
        <family val="2"/>
        <charset val="238"/>
      </rPr>
      <t>4</t>
    </r>
  </si>
  <si>
    <r>
      <t>Dom Maklerski mBanku</t>
    </r>
    <r>
      <rPr>
        <vertAlign val="superscript"/>
        <sz val="8"/>
        <color theme="1"/>
        <rFont val="Verdana"/>
        <family val="2"/>
        <charset val="238"/>
      </rPr>
      <t xml:space="preserve"> 3</t>
    </r>
  </si>
  <si>
    <r>
      <t>mWealth Management</t>
    </r>
    <r>
      <rPr>
        <vertAlign val="superscript"/>
        <sz val="8"/>
        <color theme="1"/>
        <rFont val="Verdana"/>
        <family val="2"/>
        <charset val="238"/>
      </rPr>
      <t xml:space="preserve"> 3</t>
    </r>
  </si>
  <si>
    <r>
      <rPr>
        <vertAlign val="superscript"/>
        <sz val="8"/>
        <color theme="1"/>
        <rFont val="Verdana"/>
        <family val="2"/>
        <charset val="238"/>
      </rPr>
      <t>1</t>
    </r>
    <r>
      <rPr>
        <sz val="8"/>
        <color theme="1"/>
        <rFont val="Verdana"/>
        <family val="2"/>
        <charset val="238"/>
      </rPr>
      <t xml:space="preserve"> The company was sold to AXA Group at the end of Q1 2015</t>
    </r>
  </si>
  <si>
    <r>
      <rPr>
        <vertAlign val="superscript"/>
        <sz val="8"/>
        <color theme="1"/>
        <rFont val="Verdana"/>
        <family val="2"/>
        <charset val="238"/>
      </rPr>
      <t>2</t>
    </r>
    <r>
      <rPr>
        <sz val="8"/>
        <color theme="1"/>
        <rFont val="Verdana"/>
        <family val="2"/>
        <charset val="238"/>
      </rPr>
      <t xml:space="preserve"> Excluding one-off gain on the sale of shares of BRE Ubezpieczenia TUiR in Q1/15 and changes in allocation within the Group
</t>
    </r>
  </si>
  <si>
    <r>
      <rPr>
        <vertAlign val="superscript"/>
        <sz val="8"/>
        <color rgb="FF000000"/>
        <rFont val="Verdana"/>
        <family val="2"/>
        <charset val="238"/>
      </rPr>
      <t>3</t>
    </r>
    <r>
      <rPr>
        <sz val="8"/>
        <color rgb="FF000000"/>
        <rFont val="Verdana"/>
        <family val="2"/>
        <charset val="238"/>
      </rPr>
      <t xml:space="preserve"> Companies were integrated into the organizational structure of mBank as of 20.05.2016</t>
    </r>
  </si>
  <si>
    <r>
      <rPr>
        <vertAlign val="superscript"/>
        <sz val="8"/>
        <color theme="1"/>
        <rFont val="Verdana"/>
        <family val="2"/>
        <charset val="238"/>
      </rPr>
      <t>4</t>
    </r>
    <r>
      <rPr>
        <sz val="8"/>
        <color theme="1"/>
        <rFont val="Verdana"/>
        <family val="2"/>
        <charset val="238"/>
      </rPr>
      <t xml:space="preserve"> Other subsidiaries include mFinanceFrance, MLV-45 (ionly in 2015), mCentrumOperacji, BDH Development, Garbary and  Tele-Tech Investment (since Q3 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</si>
</sst>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5" formatCode="&quot;£&quot;#,##0;[Red]\-&quot;£&quot;#,##0"/>
    <numFmt numFmtId="171" formatCode="_-* #,##0.00_-;\-* #,##0.00_-;_-* &quot;-&quot;??_-;_-@_-"/>
    <numFmt numFmtId="172" formatCode="_-* #,##0\ _z_ł_-;\-* #,##0\ _z_ł_-;_-* &quot;-&quot;??\ _z_ł_-;_-@_-"/>
    <numFmt numFmtId="173" formatCode="#,##0;\(#,##0\);&quot;-&quot;"/>
    <numFmt numFmtId="174" formatCode="#,##0.00;\(#,##0.00\);&quot;-&quot;"/>
    <numFmt numFmtId="175" formatCode="#,##0;[Red]\(#,##0\)"/>
    <numFmt numFmtId="176" formatCode="#,##0.00;[Red]\(#,##0.00\)"/>
    <numFmt numFmtId="180" formatCode="0.000%"/>
    <numFmt numFmtId="181" formatCode="[$-415]d\ mmmm\ yyyy;@"/>
    <numFmt numFmtId="182" formatCode="#,##0;\(#,##0\);&quot;-&quot;;"/>
    <numFmt numFmtId="184" formatCode="#,##0;\ \(#,##0\);&quot;-&quot;"/>
    <numFmt numFmtId="186" formatCode="#,##0.0"/>
    <numFmt numFmtId="196" formatCode="0.0%"/>
    <numFmt numFmtId="197" formatCode="#,##0.00;\ \(#,##0.00\);&quot;-&quot;"/>
    <numFmt numFmtId="198" formatCode="_(* #,##0_);_(* \(#,##0\);_(* &quot;-&quot;??_);_(@_)"/>
    <numFmt numFmtId="199" formatCode="0.0000%"/>
    <numFmt numFmtId="200" formatCode="#,##0.000"/>
    <numFmt numFmtId="204" formatCode="0.000000000%"/>
    <numFmt numFmtId="205" formatCode="#,##0.0000"/>
  </numFmts>
  <fonts count="12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color indexed="9"/>
      <name val="Trebuchet MS"/>
      <family val="2"/>
      <charset val="238"/>
    </font>
    <font>
      <sz val="8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10"/>
      <name val="Trebuchet MS"/>
      <family val="2"/>
      <charset val="238"/>
    </font>
    <font>
      <sz val="8"/>
      <color indexed="9"/>
      <name val="Trebuchet MS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Verdana"/>
      <family val="2"/>
      <charset val="238"/>
    </font>
    <font>
      <sz val="8"/>
      <color indexed="44"/>
      <name val="Verdana"/>
      <family val="2"/>
      <charset val="238"/>
    </font>
    <font>
      <b/>
      <sz val="8"/>
      <color indexed="9"/>
      <name val="Verdana"/>
      <family val="2"/>
      <charset val="238"/>
    </font>
    <font>
      <sz val="8"/>
      <color indexed="10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9"/>
      <name val="Verdana"/>
      <family val="2"/>
      <charset val="238"/>
    </font>
    <font>
      <sz val="8"/>
      <color indexed="12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9"/>
      <color indexed="9"/>
      <name val="Verdana"/>
      <family val="2"/>
      <charset val="238"/>
    </font>
    <font>
      <b/>
      <u/>
      <sz val="8"/>
      <color indexed="10"/>
      <name val="Verdana"/>
      <family val="2"/>
      <charset val="238"/>
    </font>
    <font>
      <b/>
      <u/>
      <sz val="8"/>
      <name val="Verdana"/>
      <family val="2"/>
      <charset val="238"/>
    </font>
    <font>
      <sz val="8"/>
      <color indexed="17"/>
      <name val="Verdana"/>
      <family val="2"/>
      <charset val="238"/>
    </font>
    <font>
      <b/>
      <sz val="8"/>
      <color indexed="30"/>
      <name val="Verdana"/>
      <family val="2"/>
      <charset val="238"/>
    </font>
    <font>
      <i/>
      <sz val="8"/>
      <name val="Verdana"/>
      <family val="2"/>
      <charset val="238"/>
    </font>
    <font>
      <sz val="8"/>
      <color indexed="18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8"/>
      <color indexed="53"/>
      <name val="Verdana"/>
      <family val="2"/>
      <charset val="238"/>
    </font>
    <font>
      <b/>
      <sz val="8"/>
      <color indexed="17"/>
      <name val="Verdana"/>
      <family val="2"/>
      <charset val="238"/>
    </font>
    <font>
      <sz val="10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u/>
      <sz val="8"/>
      <color indexed="9"/>
      <name val="Verdana"/>
      <family val="2"/>
      <charset val="238"/>
    </font>
    <font>
      <vertAlign val="superscript"/>
      <sz val="8"/>
      <color indexed="63"/>
      <name val="Verdana"/>
      <family val="2"/>
      <charset val="238"/>
    </font>
    <font>
      <b/>
      <sz val="11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Verdana"/>
      <family val="2"/>
      <charset val="238"/>
    </font>
    <font>
      <b/>
      <sz val="12"/>
      <name val="Verdana"/>
      <family val="2"/>
      <charset val="238"/>
    </font>
    <font>
      <sz val="10"/>
      <name val="Arial"/>
      <family val="2"/>
    </font>
    <font>
      <b/>
      <sz val="10"/>
      <name val="Verdana"/>
      <family val="2"/>
      <charset val="238"/>
    </font>
    <font>
      <b/>
      <sz val="11"/>
      <color indexed="10"/>
      <name val="Verdana"/>
      <family val="2"/>
      <charset val="238"/>
    </font>
    <font>
      <b/>
      <sz val="12"/>
      <color indexed="10"/>
      <name val="Verdana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Verdana"/>
      <family val="2"/>
      <charset val="238"/>
    </font>
    <font>
      <sz val="8"/>
      <color indexed="48"/>
      <name val="Verdana"/>
      <family val="2"/>
      <charset val="238"/>
    </font>
    <font>
      <sz val="10"/>
      <color indexed="9"/>
      <name val="Verdana"/>
      <family val="2"/>
      <charset val="238"/>
    </font>
    <font>
      <i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8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10"/>
      <name val="Verdana"/>
      <family val="2"/>
      <charset val="238"/>
    </font>
    <font>
      <sz val="8"/>
      <color indexed="63"/>
      <name val="Verdana"/>
      <family val="2"/>
      <charset val="238"/>
    </font>
    <font>
      <b/>
      <sz val="8"/>
      <color indexed="63"/>
      <name val="Verdana"/>
      <family val="2"/>
      <charset val="238"/>
    </font>
    <font>
      <sz val="9"/>
      <color indexed="63"/>
      <name val="Verdana"/>
      <family val="2"/>
      <charset val="238"/>
    </font>
    <font>
      <sz val="10"/>
      <color indexed="63"/>
      <name val="Verdana"/>
      <family val="2"/>
      <charset val="238"/>
    </font>
    <font>
      <b/>
      <sz val="10"/>
      <color indexed="63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11"/>
      <color indexed="10"/>
      <name val="Verdana"/>
      <family val="2"/>
      <charset val="238"/>
    </font>
    <font>
      <sz val="8"/>
      <color indexed="63"/>
      <name val="Trebuchet MS"/>
      <family val="2"/>
      <charset val="238"/>
    </font>
    <font>
      <b/>
      <sz val="12"/>
      <color indexed="10"/>
      <name val="Verdana"/>
      <family val="2"/>
      <charset val="238"/>
    </font>
    <font>
      <i/>
      <sz val="10"/>
      <color indexed="63"/>
      <name val="Verdana"/>
      <family val="2"/>
      <charset val="238"/>
    </font>
    <font>
      <b/>
      <sz val="8"/>
      <color indexed="63"/>
      <name val="Trebuchet MS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1"/>
      <name val="Verdana"/>
      <family val="2"/>
      <charset val="238"/>
    </font>
    <font>
      <b/>
      <sz val="8"/>
      <color indexed="21"/>
      <name val="Verdana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201C17"/>
      <name val="Verdana"/>
      <family val="2"/>
      <charset val="238"/>
    </font>
    <font>
      <b/>
      <sz val="8"/>
      <color rgb="FF201C17"/>
      <name val="Verdana"/>
      <family val="2"/>
      <charset val="238"/>
    </font>
    <font>
      <sz val="8"/>
      <color rgb="FF99CCFF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sz val="9"/>
      <color rgb="FFFF0000"/>
      <name val="Verdana"/>
      <family val="2"/>
      <charset val="238"/>
    </font>
    <font>
      <b/>
      <sz val="9"/>
      <color rgb="FFFFFFFF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9"/>
      <color rgb="FFFF0000"/>
      <name val="Verdana"/>
      <family val="2"/>
      <charset val="238"/>
    </font>
    <font>
      <b/>
      <sz val="8"/>
      <color rgb="FFFFFFFF"/>
      <name val="Verdana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Verdana"/>
      <family val="2"/>
      <charset val="238"/>
    </font>
    <font>
      <b/>
      <sz val="11"/>
      <color rgb="FFFF0000"/>
      <name val="Verdana"/>
      <family val="2"/>
      <charset val="238"/>
    </font>
    <font>
      <sz val="8"/>
      <color rgb="FFFFFFFF"/>
      <name val="Verdana"/>
      <family val="2"/>
      <charset val="238"/>
    </font>
    <font>
      <b/>
      <sz val="9"/>
      <color rgb="FF201C17"/>
      <name val="Verdana"/>
      <family val="2"/>
      <charset val="238"/>
    </font>
    <font>
      <sz val="9"/>
      <color rgb="FF201C17"/>
      <name val="Verdana"/>
      <family val="2"/>
      <charset val="238"/>
    </font>
    <font>
      <b/>
      <sz val="8"/>
      <color rgb="FFFF0000"/>
      <name val="Verdana"/>
      <family val="2"/>
      <charset val="238"/>
    </font>
    <font>
      <b/>
      <sz val="8"/>
      <color rgb="FF333333"/>
      <name val="Verdana"/>
      <family val="2"/>
      <charset val="238"/>
    </font>
    <font>
      <sz val="8"/>
      <color rgb="FF333333"/>
      <name val="Verdana"/>
      <family val="2"/>
      <charset val="238"/>
    </font>
    <font>
      <b/>
      <sz val="8"/>
      <color theme="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10"/>
      <color rgb="FFFFFFFF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i/>
      <sz val="9"/>
      <color rgb="FF201C17"/>
      <name val="Verdana"/>
      <family val="2"/>
      <charset val="238"/>
    </font>
    <font>
      <b/>
      <i/>
      <sz val="8"/>
      <color rgb="FF201C17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7030A0"/>
      <name val="Verdana"/>
      <family val="2"/>
      <charset val="238"/>
    </font>
    <font>
      <b/>
      <sz val="11"/>
      <color rgb="FF7030A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9"/>
      <color rgb="FF201C17"/>
      <name val="Verdana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201C17"/>
      <name val="Verdana"/>
      <family val="2"/>
      <charset val="238"/>
    </font>
    <font>
      <sz val="8"/>
      <color rgb="FF201C17"/>
      <name val="Trebuchet MS"/>
      <family val="2"/>
      <charset val="238"/>
    </font>
    <font>
      <sz val="10"/>
      <color rgb="FF201C17"/>
      <name val="Verdana"/>
      <family val="2"/>
      <charset val="238"/>
    </font>
    <font>
      <b/>
      <sz val="10"/>
      <color rgb="FF201C17"/>
      <name val="Verdana"/>
      <family val="2"/>
      <charset val="238"/>
    </font>
    <font>
      <i/>
      <sz val="10"/>
      <color rgb="FF201C17"/>
      <name val="Verdana"/>
      <family val="2"/>
      <charset val="238"/>
    </font>
    <font>
      <sz val="8"/>
      <color rgb="FF3366FF"/>
      <name val="Verdana"/>
      <family val="2"/>
      <charset val="238"/>
    </font>
    <font>
      <b/>
      <sz val="11"/>
      <color rgb="FFFFFFFF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Verdan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  <scheme val="minor"/>
    </font>
    <font>
      <vertAlign val="superscript"/>
      <sz val="8"/>
      <color theme="1"/>
      <name val="Verdana"/>
      <family val="2"/>
      <charset val="238"/>
    </font>
    <font>
      <vertAlign val="superscript"/>
      <sz val="8"/>
      <color rgb="FF000000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63"/>
        <bgColor indexed="8"/>
      </patternFill>
    </fill>
    <fill>
      <patternFill patternType="solid">
        <fgColor rgb="FF0077BD"/>
        <bgColor rgb="FF000000"/>
      </patternFill>
    </fill>
    <fill>
      <patternFill patternType="solid">
        <fgColor rgb="FF0077B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87B7C"/>
        <bgColor indexed="64"/>
      </patternFill>
    </fill>
    <fill>
      <patternFill patternType="solid">
        <fgColor rgb="FF18A035"/>
        <bgColor indexed="8"/>
      </patternFill>
    </fill>
    <fill>
      <patternFill patternType="solid">
        <fgColor rgb="FF18A035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201C1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1E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9.9978637043366805E-2"/>
        <bgColor indexed="64"/>
      </patternFill>
    </fill>
  </fills>
  <borders count="382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thin">
        <color indexed="30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9"/>
      </right>
      <top style="thin">
        <color indexed="9"/>
      </top>
      <bottom style="medium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9"/>
      </left>
      <right style="medium">
        <color indexed="23"/>
      </right>
      <top style="thin">
        <color indexed="9"/>
      </top>
      <bottom/>
      <diagonal/>
    </border>
    <border>
      <left style="medium">
        <color indexed="23"/>
      </left>
      <right style="medium">
        <color indexed="23"/>
      </right>
      <top style="thin">
        <color indexed="9"/>
      </top>
      <bottom/>
      <diagonal/>
    </border>
    <border>
      <left style="medium">
        <color indexed="23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23"/>
      </right>
      <top style="thin">
        <color indexed="9"/>
      </top>
      <bottom/>
      <diagonal/>
    </border>
    <border>
      <left style="medium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medium">
        <color rgb="FF0077BD"/>
      </right>
      <top/>
      <bottom style="thin">
        <color rgb="FF0077BD"/>
      </bottom>
      <diagonal/>
    </border>
    <border>
      <left/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/>
      <right style="medium">
        <color rgb="FF0077BD"/>
      </right>
      <top style="medium">
        <color rgb="FF0077BD"/>
      </top>
      <bottom style="medium">
        <color rgb="FF0077BD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0077BD"/>
      </right>
      <top/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/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/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/>
      <top style="thin">
        <color rgb="FF0077BD"/>
      </top>
      <bottom style="medium">
        <color rgb="FF0077BD"/>
      </bottom>
      <diagonal/>
    </border>
    <border>
      <left/>
      <right/>
      <top/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/>
      <bottom style="medium">
        <color rgb="FF0077BD"/>
      </bottom>
      <diagonal/>
    </border>
    <border>
      <left style="medium">
        <color rgb="FF0077BD"/>
      </left>
      <right/>
      <top/>
      <bottom style="medium">
        <color rgb="FF0077BD"/>
      </bottom>
      <diagonal/>
    </border>
    <border>
      <left/>
      <right/>
      <top style="medium">
        <color rgb="FF0077BD"/>
      </top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rgb="FF0077BD"/>
      </top>
      <bottom style="medium">
        <color rgb="FF0077BD"/>
      </bottom>
      <diagonal/>
    </border>
    <border>
      <left style="medium">
        <color rgb="FF0077BD"/>
      </left>
      <right/>
      <top style="medium">
        <color rgb="FF0077BD"/>
      </top>
      <bottom style="medium">
        <color rgb="FF0077BD"/>
      </bottom>
      <diagonal/>
    </border>
    <border>
      <left/>
      <right/>
      <top/>
      <bottom style="thin">
        <color rgb="FF0077BD"/>
      </bottom>
      <diagonal/>
    </border>
    <border>
      <left style="medium">
        <color rgb="FF0077BD"/>
      </left>
      <right/>
      <top/>
      <bottom style="thin">
        <color rgb="FF0077BD"/>
      </bottom>
      <diagonal/>
    </border>
    <border>
      <left/>
      <right/>
      <top style="thin">
        <color rgb="FF0077BD"/>
      </top>
      <bottom style="thin">
        <color rgb="FF0077BD"/>
      </bottom>
      <diagonal/>
    </border>
    <border>
      <left style="medium">
        <color rgb="FF0077BD"/>
      </left>
      <right/>
      <top style="thin">
        <color rgb="FF0077BD"/>
      </top>
      <bottom style="thin">
        <color rgb="FF0077B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77BD"/>
      </right>
      <top/>
      <bottom style="medium">
        <color rgb="FF0077BD"/>
      </bottom>
      <diagonal/>
    </border>
    <border>
      <left style="thin">
        <color rgb="FF0077BD"/>
      </left>
      <right style="thin">
        <color rgb="FF0077BD"/>
      </right>
      <top/>
      <bottom style="medium">
        <color rgb="FF0077BD"/>
      </bottom>
      <diagonal/>
    </border>
    <border>
      <left style="thin">
        <color rgb="FF0077BD"/>
      </left>
      <right style="thin">
        <color rgb="FFFFFFFF"/>
      </right>
      <top/>
      <bottom style="medium">
        <color rgb="FF0077BD"/>
      </bottom>
      <diagonal/>
    </border>
    <border>
      <left style="thin">
        <color rgb="FFFFFFFF"/>
      </left>
      <right style="thin">
        <color rgb="FF0077BD"/>
      </right>
      <top style="medium">
        <color rgb="FF0077BD"/>
      </top>
      <bottom style="medium">
        <color rgb="FF0077BD"/>
      </bottom>
      <diagonal/>
    </border>
    <border>
      <left style="thin">
        <color rgb="FF0077BD"/>
      </left>
      <right style="thin">
        <color rgb="FF0077BD"/>
      </right>
      <top style="medium">
        <color rgb="FF0077BD"/>
      </top>
      <bottom style="medium">
        <color rgb="FF0077BD"/>
      </bottom>
      <diagonal/>
    </border>
    <border>
      <left style="thin">
        <color rgb="FF0077BD"/>
      </left>
      <right/>
      <top style="medium">
        <color rgb="FF0077BD"/>
      </top>
      <bottom style="medium">
        <color rgb="FF0077BD"/>
      </bottom>
      <diagonal/>
    </border>
    <border>
      <left style="thin">
        <color rgb="FFFFFFFF"/>
      </left>
      <right style="thin">
        <color rgb="FF0077BD"/>
      </right>
      <top style="medium">
        <color rgb="FF0077BD"/>
      </top>
      <bottom style="thin">
        <color rgb="FF0077BD"/>
      </bottom>
      <diagonal/>
    </border>
    <border>
      <left style="thin">
        <color rgb="FF0077BD"/>
      </left>
      <right style="thin">
        <color rgb="FF0077BD"/>
      </right>
      <top style="medium">
        <color rgb="FF0077BD"/>
      </top>
      <bottom style="thin">
        <color rgb="FF0077BD"/>
      </bottom>
      <diagonal/>
    </border>
    <border>
      <left style="thin">
        <color rgb="FF0077BD"/>
      </left>
      <right/>
      <top style="medium">
        <color rgb="FF0077BD"/>
      </top>
      <bottom style="thin">
        <color rgb="FF0077BD"/>
      </bottom>
      <diagonal/>
    </border>
    <border>
      <left style="thin">
        <color rgb="FFFFFFFF"/>
      </left>
      <right style="thin">
        <color rgb="FF0077BD"/>
      </right>
      <top style="thin">
        <color rgb="FF0077BD"/>
      </top>
      <bottom style="thin">
        <color rgb="FF0077BD"/>
      </bottom>
      <diagonal/>
    </border>
    <border>
      <left style="thin">
        <color rgb="FF0077BD"/>
      </left>
      <right style="thin">
        <color rgb="FF0077BD"/>
      </right>
      <top style="thin">
        <color rgb="FF0077BD"/>
      </top>
      <bottom style="thin">
        <color rgb="FF0077BD"/>
      </bottom>
      <diagonal/>
    </border>
    <border>
      <left style="thin">
        <color rgb="FF0077BD"/>
      </left>
      <right/>
      <top style="thin">
        <color rgb="FF0077BD"/>
      </top>
      <bottom style="thin">
        <color rgb="FF0077BD"/>
      </bottom>
      <diagonal/>
    </border>
    <border>
      <left style="thin">
        <color rgb="FFFFFFFF"/>
      </left>
      <right style="thin">
        <color rgb="FF0077BD"/>
      </right>
      <top style="thin">
        <color rgb="FF0077BD"/>
      </top>
      <bottom/>
      <diagonal/>
    </border>
    <border>
      <left style="thin">
        <color rgb="FF0077BD"/>
      </left>
      <right style="thin">
        <color rgb="FF0077BD"/>
      </right>
      <top style="thin">
        <color rgb="FF0077BD"/>
      </top>
      <bottom/>
      <diagonal/>
    </border>
    <border>
      <left style="thin">
        <color rgb="FF0077BD"/>
      </left>
      <right/>
      <top style="thin">
        <color rgb="FF0077BD"/>
      </top>
      <bottom/>
      <diagonal/>
    </border>
    <border>
      <left style="thin">
        <color rgb="FFFFFFFF"/>
      </left>
      <right style="thin">
        <color rgb="FF0077BD"/>
      </right>
      <top/>
      <bottom style="thin">
        <color rgb="FF0077BD"/>
      </bottom>
      <diagonal/>
    </border>
    <border>
      <left style="thin">
        <color rgb="FF0077BD"/>
      </left>
      <right style="thin">
        <color rgb="FF0077BD"/>
      </right>
      <top/>
      <bottom style="thin">
        <color rgb="FF0077BD"/>
      </bottom>
      <diagonal/>
    </border>
    <border>
      <left style="thin">
        <color rgb="FF0077BD"/>
      </left>
      <right/>
      <top/>
      <bottom style="thin">
        <color rgb="FF0077BD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rgb="FF0077BD"/>
      </right>
      <top style="thin">
        <color rgb="FF0077BD"/>
      </top>
      <bottom/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/>
      <diagonal/>
    </border>
    <border>
      <left style="medium">
        <color rgb="FF0077BD"/>
      </left>
      <right/>
      <top style="thin">
        <color rgb="FF0077BD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rgb="FF0077BD"/>
      </right>
      <top style="medium">
        <color rgb="FF0077BD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rgb="FF0077BD"/>
      </top>
      <bottom style="thin">
        <color rgb="FF0077BD"/>
      </bottom>
      <diagonal/>
    </border>
    <border>
      <left style="medium">
        <color rgb="FF0077BD"/>
      </left>
      <right/>
      <top style="medium">
        <color rgb="FF0077BD"/>
      </top>
      <bottom style="thin">
        <color rgb="FF0077BD"/>
      </bottom>
      <diagonal/>
    </border>
    <border>
      <left style="medium">
        <color theme="0"/>
      </left>
      <right style="thin">
        <color indexed="9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/>
      <bottom style="medium">
        <color rgb="FF787B7C"/>
      </bottom>
      <diagonal/>
    </border>
    <border>
      <left/>
      <right style="medium">
        <color rgb="FF787B7C"/>
      </right>
      <top/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/>
      <bottom style="medium">
        <color rgb="FF787B7C"/>
      </bottom>
      <diagonal/>
    </border>
    <border>
      <left/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/>
      <right style="medium">
        <color rgb="FF0077BD"/>
      </right>
      <top/>
      <bottom/>
      <diagonal/>
    </border>
    <border>
      <left style="medium">
        <color rgb="FF0077BD"/>
      </left>
      <right style="medium">
        <color rgb="FF0077BD"/>
      </right>
      <top/>
      <bottom/>
      <diagonal/>
    </border>
    <border>
      <left style="medium">
        <color rgb="FF0077BD"/>
      </left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 style="thin">
        <color rgb="FF808080"/>
      </bottom>
      <diagonal/>
    </border>
    <border>
      <left style="medium">
        <color rgb="FF0077BD"/>
      </left>
      <right/>
      <top style="thin">
        <color rgb="FF0077BD"/>
      </top>
      <bottom style="thin">
        <color rgb="FF808080"/>
      </bottom>
      <diagonal/>
    </border>
    <border>
      <left style="medium">
        <color rgb="FF0077BD"/>
      </left>
      <right style="medium">
        <color rgb="FF0077BD"/>
      </right>
      <top style="thin">
        <color rgb="FF808080"/>
      </top>
      <bottom style="thin">
        <color rgb="FF0077BD"/>
      </bottom>
      <diagonal/>
    </border>
    <border>
      <left style="medium">
        <color rgb="FF0077BD"/>
      </left>
      <right/>
      <top style="thin">
        <color rgb="FF808080"/>
      </top>
      <bottom style="thin">
        <color rgb="FF0077BD"/>
      </bottom>
      <diagonal/>
    </border>
    <border>
      <left/>
      <right/>
      <top style="thin">
        <color rgb="FF0077BD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rgb="FF0077BD"/>
      </bottom>
      <diagonal/>
    </border>
    <border>
      <left/>
      <right style="medium">
        <color rgb="FF0077BD"/>
      </right>
      <top style="medium">
        <color theme="0"/>
      </top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theme="0"/>
      </top>
      <bottom style="medium">
        <color rgb="FF0077BD"/>
      </bottom>
      <diagonal/>
    </border>
    <border>
      <left style="medium">
        <color rgb="FF0077BD"/>
      </left>
      <right/>
      <top style="medium">
        <color theme="0"/>
      </top>
      <bottom style="medium">
        <color rgb="FF0077BD"/>
      </bottom>
      <diagonal/>
    </border>
    <border>
      <left/>
      <right style="medium">
        <color rgb="FFFFFFFF"/>
      </right>
      <top style="thin">
        <color rgb="FF0077BD"/>
      </top>
      <bottom style="thin">
        <color rgb="FF0077BD"/>
      </bottom>
      <diagonal/>
    </border>
    <border>
      <left style="medium">
        <color rgb="FFFFFFFF"/>
      </left>
      <right style="medium">
        <color rgb="FFFFFFFF"/>
      </right>
      <top style="thin">
        <color rgb="FF0077BD"/>
      </top>
      <bottom style="thin">
        <color rgb="FF0077BD"/>
      </bottom>
      <diagonal/>
    </border>
    <border>
      <left style="medium">
        <color rgb="FFFFFFFF"/>
      </left>
      <right/>
      <top style="thin">
        <color rgb="FF0077BD"/>
      </top>
      <bottom style="thin">
        <color rgb="FF0077BD"/>
      </bottom>
      <diagonal/>
    </border>
    <border>
      <left style="thin">
        <color theme="0"/>
      </left>
      <right/>
      <top/>
      <bottom/>
      <diagonal/>
    </border>
    <border>
      <left/>
      <right style="medium">
        <color rgb="FF0077BD"/>
      </right>
      <top style="medium">
        <color rgb="FF0077BD"/>
      </top>
      <bottom/>
      <diagonal/>
    </border>
    <border>
      <left style="medium">
        <color rgb="FF0077BD"/>
      </left>
      <right style="medium">
        <color rgb="FF0077BD"/>
      </right>
      <top style="medium">
        <color rgb="FF0077BD"/>
      </top>
      <bottom/>
      <diagonal/>
    </border>
    <border>
      <left style="medium">
        <color rgb="FF0077BD"/>
      </left>
      <right/>
      <top style="medium">
        <color rgb="FF0077BD"/>
      </top>
      <bottom/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rgb="FF0077BD"/>
      </left>
      <right style="thin">
        <color indexed="9"/>
      </right>
      <top style="medium">
        <color rgb="FF0077BD"/>
      </top>
      <bottom style="medium">
        <color rgb="FF0077BD"/>
      </bottom>
      <diagonal/>
    </border>
    <border>
      <left/>
      <right/>
      <top style="medium">
        <color rgb="FF0077BD"/>
      </top>
      <bottom style="thin">
        <color rgb="FF0077BD"/>
      </bottom>
      <diagonal/>
    </border>
    <border>
      <left style="medium">
        <color rgb="FF787B7C"/>
      </left>
      <right style="medium">
        <color rgb="FF787B7C"/>
      </right>
      <top style="medium">
        <color rgb="FF0077BD"/>
      </top>
      <bottom style="thin">
        <color rgb="FF0077BD"/>
      </bottom>
      <diagonal/>
    </border>
    <border>
      <left style="medium">
        <color rgb="FF787B7C"/>
      </left>
      <right/>
      <top style="medium">
        <color rgb="FF0077BD"/>
      </top>
      <bottom style="thin">
        <color rgb="FF0077BD"/>
      </bottom>
      <diagonal/>
    </border>
    <border>
      <left/>
      <right/>
      <top/>
      <bottom style="thin">
        <color rgb="FF0066CC"/>
      </bottom>
      <diagonal/>
    </border>
    <border>
      <left style="medium">
        <color rgb="FF0077BD"/>
      </left>
      <right style="thin">
        <color indexed="9"/>
      </right>
      <top/>
      <bottom style="medium">
        <color rgb="FF0077BD"/>
      </bottom>
      <diagonal/>
    </border>
    <border>
      <left/>
      <right style="medium">
        <color rgb="FF0077BD"/>
      </right>
      <top style="medium">
        <color indexed="9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indexed="9"/>
      </top>
      <bottom style="thin">
        <color rgb="FF0077BD"/>
      </bottom>
      <diagonal/>
    </border>
    <border>
      <left style="medium">
        <color rgb="FF0077BD"/>
      </left>
      <right/>
      <top style="medium">
        <color indexed="9"/>
      </top>
      <bottom style="thin">
        <color rgb="FF0077BD"/>
      </bottom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77BD"/>
      </right>
      <top style="thin">
        <color rgb="FFFFFFFF"/>
      </top>
      <bottom style="thin">
        <color rgb="FF0077BD"/>
      </bottom>
      <diagonal/>
    </border>
    <border>
      <left/>
      <right style="thin">
        <color rgb="FF0077BD"/>
      </right>
      <top style="thin">
        <color rgb="FF0077BD"/>
      </top>
      <bottom style="thin">
        <color rgb="FF0077BD"/>
      </bottom>
      <diagonal/>
    </border>
    <border>
      <left/>
      <right style="thin">
        <color rgb="FF0077BD"/>
      </right>
      <top style="thin">
        <color rgb="FF0077BD"/>
      </top>
      <bottom style="medium">
        <color rgb="FF0077BD"/>
      </bottom>
      <diagonal/>
    </border>
    <border>
      <left/>
      <right style="medium">
        <color theme="0"/>
      </right>
      <top style="thin">
        <color indexed="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9"/>
      </bottom>
      <diagonal/>
    </border>
    <border>
      <left/>
      <right style="medium">
        <color rgb="FF0077BD"/>
      </right>
      <top style="thin">
        <color indexed="9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indexed="9"/>
      </top>
      <bottom style="thin">
        <color rgb="FF0077BD"/>
      </bottom>
      <diagonal/>
    </border>
    <border>
      <left style="medium">
        <color rgb="FF0077BD"/>
      </left>
      <right/>
      <top style="thin">
        <color indexed="9"/>
      </top>
      <bottom style="thin">
        <color rgb="FF0077BD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0077BD"/>
      </right>
      <top style="medium">
        <color theme="0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theme="0"/>
      </top>
      <bottom style="thin">
        <color rgb="FF0077BD"/>
      </bottom>
      <diagonal/>
    </border>
    <border>
      <left style="medium">
        <color rgb="FF0077BD"/>
      </left>
      <right/>
      <top style="medium">
        <color theme="0"/>
      </top>
      <bottom style="thin">
        <color rgb="FF0077BD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thin">
        <color theme="0"/>
      </right>
      <top/>
      <bottom style="thin">
        <color rgb="FF0070C0"/>
      </bottom>
      <diagonal/>
    </border>
    <border>
      <left style="thin">
        <color theme="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theme="0"/>
      </right>
      <top style="thin">
        <color rgb="FF0070C0"/>
      </top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theme="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medium">
        <color rgb="FF0070C0"/>
      </left>
      <right style="medium">
        <color rgb="FF0070C0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/>
      <top style="medium">
        <color theme="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 style="medium">
        <color rgb="FF0077BD"/>
      </left>
      <right style="thick">
        <color rgb="FFFFFFFF"/>
      </right>
      <top style="thin">
        <color rgb="FF0077BD"/>
      </top>
      <bottom style="thin">
        <color rgb="FF0077BD"/>
      </bottom>
      <diagonal/>
    </border>
    <border>
      <left style="thick">
        <color rgb="FFFFFFFF"/>
      </left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 style="thick">
        <color rgb="FFFFFFFF"/>
      </right>
      <top style="thin">
        <color rgb="FF0077BD"/>
      </top>
      <bottom style="medium">
        <color rgb="FF0077BD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/>
      <top style="medium">
        <color rgb="FF787B7C"/>
      </top>
      <bottom style="medium">
        <color rgb="FF787B7C"/>
      </bottom>
      <diagonal/>
    </border>
    <border>
      <left style="medium">
        <color theme="0"/>
      </left>
      <right style="medium">
        <color theme="0"/>
      </right>
      <top/>
      <bottom style="thin">
        <color indexed="9"/>
      </bottom>
      <diagonal/>
    </border>
    <border>
      <left style="medium">
        <color theme="0"/>
      </left>
      <right/>
      <top/>
      <bottom style="thin">
        <color indexed="9"/>
      </bottom>
      <diagonal/>
    </border>
    <border>
      <left style="medium">
        <color rgb="FF787B7C"/>
      </left>
      <right/>
      <top style="medium">
        <color rgb="FF787B7C"/>
      </top>
      <bottom style="medium">
        <color rgb="FF787B7C"/>
      </bottom>
      <diagonal/>
    </border>
    <border>
      <left/>
      <right style="thin">
        <color indexed="9"/>
      </right>
      <top style="thin">
        <color indexed="9"/>
      </top>
      <bottom style="medium">
        <color rgb="FF0077BD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rgb="FF0077BD"/>
      </bottom>
      <diagonal/>
    </border>
    <border>
      <left style="thin">
        <color indexed="9"/>
      </left>
      <right/>
      <top style="thin">
        <color indexed="9"/>
      </top>
      <bottom style="medium">
        <color rgb="FF0077BD"/>
      </bottom>
      <diagonal/>
    </border>
    <border>
      <left/>
      <right/>
      <top style="thin">
        <color indexed="9"/>
      </top>
      <bottom style="medium">
        <color rgb="FF0077BD"/>
      </bottom>
      <diagonal/>
    </border>
    <border>
      <left/>
      <right/>
      <top style="medium">
        <color rgb="FF0077BD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rgb="FF0070C0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/>
      <top style="medium">
        <color rgb="FF787B7C"/>
      </top>
      <bottom/>
      <diagonal/>
    </border>
    <border>
      <left/>
      <right style="medium">
        <color rgb="FF787B7C"/>
      </right>
      <top style="thin">
        <color rgb="FF787B7C"/>
      </top>
      <bottom/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/>
      <diagonal/>
    </border>
    <border>
      <left style="medium">
        <color rgb="FF787B7C"/>
      </left>
      <right/>
      <top style="thin">
        <color rgb="FF787B7C"/>
      </top>
      <bottom/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7BD"/>
      </right>
      <top/>
      <bottom style="thin">
        <color rgb="FF787B7C"/>
      </bottom>
      <diagonal/>
    </border>
    <border>
      <left style="medium">
        <color rgb="FF0077BD"/>
      </left>
      <right style="medium">
        <color rgb="FF0077BD"/>
      </right>
      <top/>
      <bottom style="thin">
        <color rgb="FF787B7C"/>
      </bottom>
      <diagonal/>
    </border>
    <border>
      <left style="medium">
        <color rgb="FF0077BD"/>
      </left>
      <right/>
      <top/>
      <bottom style="thin">
        <color rgb="FF787B7C"/>
      </bottom>
      <diagonal/>
    </border>
    <border>
      <left/>
      <right style="medium">
        <color theme="0"/>
      </right>
      <top/>
      <bottom style="thin">
        <color indexed="9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rgb="FF787B7C"/>
      </top>
      <bottom/>
      <diagonal/>
    </border>
    <border>
      <left/>
      <right style="medium">
        <color rgb="FF0070C0"/>
      </right>
      <top style="medium">
        <color theme="0"/>
      </top>
      <bottom/>
      <diagonal/>
    </border>
    <border>
      <left style="medium">
        <color rgb="FF0070C0"/>
      </left>
      <right style="medium">
        <color rgb="FF0070C0"/>
      </right>
      <top style="medium">
        <color theme="0"/>
      </top>
      <bottom/>
      <diagonal/>
    </border>
    <border>
      <left style="medium">
        <color rgb="FF0070C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thin">
        <color rgb="FF0077BD"/>
      </right>
      <top style="thin">
        <color indexed="9"/>
      </top>
      <bottom style="thin">
        <color rgb="FF0077BD"/>
      </bottom>
      <diagonal/>
    </border>
    <border>
      <left style="thin">
        <color rgb="FF0077BD"/>
      </left>
      <right style="thin">
        <color rgb="FF0077BD"/>
      </right>
      <top style="thin">
        <color indexed="9"/>
      </top>
      <bottom style="thin">
        <color rgb="FF0077BD"/>
      </bottom>
      <diagonal/>
    </border>
    <border>
      <left style="thin">
        <color rgb="FF0077BD"/>
      </left>
      <right/>
      <top style="thin">
        <color indexed="9"/>
      </top>
      <bottom style="thin">
        <color rgb="FF0077BD"/>
      </bottom>
      <diagonal/>
    </border>
    <border>
      <left/>
      <right/>
      <top style="thin">
        <color indexed="9"/>
      </top>
      <bottom style="thin">
        <color rgb="FF0077BD"/>
      </bottom>
      <diagonal/>
    </border>
    <border>
      <left/>
      <right style="thin">
        <color rgb="FF0077BD"/>
      </right>
      <top style="thin">
        <color rgb="FF0077BD"/>
      </top>
      <bottom/>
      <diagonal/>
    </border>
    <border>
      <left/>
      <right style="thin">
        <color rgb="FF0077BD"/>
      </right>
      <top style="medium">
        <color rgb="FF0077BD"/>
      </top>
      <bottom style="medium">
        <color rgb="FF0077BD"/>
      </bottom>
      <diagonal/>
    </border>
    <border>
      <left/>
      <right style="thin">
        <color rgb="FF0077BD"/>
      </right>
      <top/>
      <bottom style="thin">
        <color rgb="FF0077BD"/>
      </bottom>
      <diagonal/>
    </border>
    <border>
      <left/>
      <right style="thin">
        <color rgb="FF0077BD"/>
      </right>
      <top style="medium">
        <color rgb="FF0077BD"/>
      </top>
      <bottom style="thin">
        <color rgb="FF0077BD"/>
      </bottom>
      <diagonal/>
    </border>
    <border>
      <left style="medium">
        <color rgb="FF0077BD"/>
      </left>
      <right style="thin">
        <color rgb="FF0077BD"/>
      </right>
      <top style="medium">
        <color rgb="FF0077BD"/>
      </top>
      <bottom style="thin">
        <color rgb="FF0077BD"/>
      </bottom>
      <diagonal/>
    </border>
    <border>
      <left style="thin">
        <color rgb="FF0077BD"/>
      </left>
      <right style="medium">
        <color rgb="FF0077BD"/>
      </right>
      <top style="medium">
        <color rgb="FF0077BD"/>
      </top>
      <bottom style="thin">
        <color rgb="FF0077BD"/>
      </bottom>
      <diagonal/>
    </border>
    <border>
      <left/>
      <right/>
      <top style="medium">
        <color rgb="FF787B7C"/>
      </top>
      <bottom style="thin">
        <color rgb="FF787B7C"/>
      </bottom>
      <diagonal/>
    </border>
    <border>
      <left style="thin">
        <color rgb="FF0077BD"/>
      </left>
      <right style="thin">
        <color rgb="FF0077BD"/>
      </right>
      <top style="thin">
        <color rgb="FF0077BD"/>
      </top>
      <bottom style="medium">
        <color rgb="FF0077BD"/>
      </bottom>
      <diagonal/>
    </border>
    <border>
      <left style="thin">
        <color rgb="FF0077BD"/>
      </left>
      <right/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 style="thin">
        <color rgb="FF0077BD"/>
      </right>
      <top style="thin">
        <color rgb="FF0077BD"/>
      </top>
      <bottom style="medium">
        <color rgb="FF0077BD"/>
      </bottom>
      <diagonal/>
    </border>
    <border>
      <left style="thin">
        <color rgb="FF0077BD"/>
      </left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/>
      <right/>
      <top style="thin">
        <color rgb="FF0077BD"/>
      </top>
      <bottom style="medium">
        <color rgb="FF0077BD"/>
      </bottom>
      <diagonal/>
    </border>
    <border>
      <left/>
      <right/>
      <top style="thin">
        <color rgb="FF787B7C"/>
      </top>
      <bottom style="medium">
        <color rgb="FF787B7C"/>
      </bottom>
      <diagonal/>
    </border>
    <border>
      <left/>
      <right style="medium">
        <color rgb="FF787B7C"/>
      </right>
      <top style="medium">
        <color rgb="FF787B7C"/>
      </top>
      <bottom/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/>
      <diagonal/>
    </border>
    <border>
      <left/>
      <right style="medium">
        <color rgb="FF787B7C"/>
      </right>
      <top/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/>
      <bottom style="thin">
        <color rgb="FF787B7C"/>
      </bottom>
      <diagonal/>
    </border>
    <border>
      <left/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medium">
        <color theme="0"/>
      </left>
      <right style="thin">
        <color indexed="9"/>
      </right>
      <top style="medium">
        <color theme="0"/>
      </top>
      <bottom style="medium">
        <color theme="0"/>
      </bottom>
      <diagonal/>
    </border>
    <border>
      <left/>
      <right style="thin">
        <color rgb="FF787B7C"/>
      </right>
      <top/>
      <bottom style="thin">
        <color rgb="FF787B7C"/>
      </bottom>
      <diagonal/>
    </border>
    <border>
      <left style="thin">
        <color rgb="FF787B7C"/>
      </left>
      <right style="thin">
        <color rgb="FF787B7C"/>
      </right>
      <top/>
      <bottom style="thin">
        <color rgb="FF787B7C"/>
      </bottom>
      <diagonal/>
    </border>
    <border>
      <left style="thin">
        <color rgb="FF787B7C"/>
      </left>
      <right/>
      <top/>
      <bottom style="thin">
        <color rgb="FF787B7C"/>
      </bottom>
      <diagonal/>
    </border>
    <border>
      <left style="medium">
        <color rgb="FF787B7C"/>
      </left>
      <right/>
      <top style="thin">
        <color rgb="FF787B7C"/>
      </top>
      <bottom style="thin">
        <color rgb="FF787B7C"/>
      </bottom>
      <diagonal/>
    </border>
    <border>
      <left style="thin">
        <color indexed="9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0077BD"/>
      </left>
      <right style="thin">
        <color rgb="FF0077BD"/>
      </right>
      <top style="thin">
        <color rgb="FFFFFFFF"/>
      </top>
      <bottom style="thin">
        <color rgb="FF0077BD"/>
      </bottom>
      <diagonal/>
    </border>
    <border>
      <left style="thin">
        <color rgb="FF0077BD"/>
      </left>
      <right style="thin">
        <color rgb="FFFFFFFF"/>
      </right>
      <top style="thin">
        <color rgb="FFFFFFFF"/>
      </top>
      <bottom style="thin">
        <color rgb="FF0077BD"/>
      </bottom>
      <diagonal/>
    </border>
    <border>
      <left style="thin">
        <color rgb="FF0077BD"/>
      </left>
      <right style="thin">
        <color rgb="FFFFFFFF"/>
      </right>
      <top style="thin">
        <color rgb="FF0077BD"/>
      </top>
      <bottom style="thin">
        <color rgb="FF0077BD"/>
      </bottom>
      <diagonal/>
    </border>
    <border>
      <left style="thin">
        <color rgb="FF0077BD"/>
      </left>
      <right style="thin">
        <color rgb="FFFFFFFF"/>
      </right>
      <top style="thin">
        <color rgb="FF0077BD"/>
      </top>
      <bottom style="medium">
        <color rgb="FF0077BD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0077BD"/>
      </right>
      <top style="thick">
        <color rgb="FFFFFFFF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thick">
        <color rgb="FFFFFFFF"/>
      </top>
      <bottom style="thin">
        <color rgb="FF0077BD"/>
      </bottom>
      <diagonal/>
    </border>
    <border>
      <left style="medium">
        <color rgb="FF0077BD"/>
      </left>
      <right/>
      <top style="thick">
        <color rgb="FFFFFFFF"/>
      </top>
      <bottom style="thin">
        <color rgb="FF0077BD"/>
      </bottom>
      <diagonal/>
    </border>
    <border>
      <left style="medium">
        <color rgb="FF0077BD"/>
      </left>
      <right style="thin">
        <color rgb="FF0077BD"/>
      </right>
      <top style="medium">
        <color rgb="FF0077BD"/>
      </top>
      <bottom style="medium">
        <color rgb="FF0077BD"/>
      </bottom>
      <diagonal/>
    </border>
    <border>
      <left style="thin">
        <color rgb="FF0077BD"/>
      </left>
      <right style="medium">
        <color rgb="FF0077BD"/>
      </right>
      <top style="medium">
        <color rgb="FF0077BD"/>
      </top>
      <bottom style="medium">
        <color rgb="FF0077BD"/>
      </bottom>
      <diagonal/>
    </border>
    <border>
      <left style="medium">
        <color rgb="FF0077BD"/>
      </left>
      <right style="thin">
        <color rgb="FF0077BD"/>
      </right>
      <top style="thin">
        <color rgb="FF0077BD"/>
      </top>
      <bottom style="thin">
        <color rgb="FF0077BD"/>
      </bottom>
      <diagonal/>
    </border>
    <border>
      <left style="thin">
        <color rgb="FF0077BD"/>
      </left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 style="medium">
        <color rgb="FF0077BD"/>
      </left>
      <right style="thin">
        <color rgb="FF0077BD"/>
      </right>
      <top style="thin">
        <color rgb="FF0077BD"/>
      </top>
      <bottom/>
      <diagonal/>
    </border>
    <border>
      <left style="thin">
        <color rgb="FF0077BD"/>
      </left>
      <right style="medium">
        <color rgb="FF0077BD"/>
      </right>
      <top style="thin">
        <color rgb="FF0077BD"/>
      </top>
      <bottom/>
      <diagonal/>
    </border>
    <border>
      <left/>
      <right style="medium">
        <color rgb="FF0077BD"/>
      </right>
      <top style="medium">
        <color rgb="FF787B7C"/>
      </top>
      <bottom style="medium">
        <color rgb="FF0077BD"/>
      </bottom>
      <diagonal/>
    </border>
    <border>
      <left style="thin">
        <color rgb="FF787B7C"/>
      </left>
      <right style="thin">
        <color rgb="FF787B7C"/>
      </right>
      <top style="medium">
        <color rgb="FF0077BD"/>
      </top>
      <bottom style="medium">
        <color rgb="FF0077BD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0077BD"/>
      </top>
      <bottom style="medium">
        <color rgb="FF787B7C"/>
      </bottom>
      <diagonal/>
    </border>
    <border>
      <left style="thin">
        <color rgb="FF787B7C"/>
      </left>
      <right style="thin">
        <color rgb="FF787B7C"/>
      </right>
      <top style="thin">
        <color rgb="FF787B7C"/>
      </top>
      <bottom style="thin">
        <color rgb="FF787B7C"/>
      </bottom>
      <diagonal/>
    </border>
    <border>
      <left style="thin">
        <color rgb="FF787B7C"/>
      </left>
      <right style="thin">
        <color rgb="FF787B7C"/>
      </right>
      <top style="medium">
        <color indexed="9"/>
      </top>
      <bottom style="thin">
        <color rgb="FF787B7C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rgb="FF0070C0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787B7C"/>
      </right>
      <top/>
      <bottom style="medium">
        <color rgb="FFFFFFFF"/>
      </bottom>
      <diagonal/>
    </border>
    <border>
      <left style="medium">
        <color rgb="FF787B7C"/>
      </left>
      <right style="medium">
        <color rgb="FF787B7C"/>
      </right>
      <top/>
      <bottom style="medium">
        <color rgb="FFFFFFFF"/>
      </bottom>
      <diagonal/>
    </border>
    <border>
      <left style="medium">
        <color rgb="FF787B7C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thick">
        <color rgb="FFFFFFFF"/>
      </bottom>
      <diagonal/>
    </border>
    <border>
      <left/>
      <right style="medium">
        <color theme="0"/>
      </right>
      <top style="thick">
        <color rgb="FFFFFFFF"/>
      </top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indexed="9"/>
      </top>
      <bottom style="thin">
        <color indexed="9"/>
      </bottom>
      <diagonal/>
    </border>
    <border>
      <left/>
      <right style="medium">
        <color theme="0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thin">
        <color indexed="9"/>
      </right>
      <top/>
      <bottom style="thin">
        <color indexed="9"/>
      </bottom>
      <diagonal/>
    </border>
    <border>
      <left style="medium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0"/>
      </right>
      <top/>
      <bottom style="thin">
        <color indexed="9"/>
      </bottom>
      <diagonal/>
    </border>
    <border>
      <left style="thin">
        <color indexed="9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/>
      <diagonal/>
    </border>
    <border>
      <left/>
      <right style="medium">
        <color theme="0"/>
      </right>
      <top style="thin">
        <color indexed="9"/>
      </top>
      <bottom/>
      <diagonal/>
    </border>
    <border>
      <left style="medium">
        <color theme="0"/>
      </left>
      <right/>
      <top style="thin">
        <color indexed="9"/>
      </top>
      <bottom/>
      <diagonal/>
    </border>
    <border>
      <left style="medium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theme="0"/>
      </right>
      <top style="thin">
        <color indexed="9"/>
      </top>
      <bottom/>
      <diagonal/>
    </border>
    <border>
      <left style="medium">
        <color theme="0"/>
      </left>
      <right style="thin">
        <color indexed="9"/>
      </right>
      <top/>
      <bottom style="medium">
        <color theme="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medium">
        <color rgb="FFFFFFFF"/>
      </left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/>
      <top/>
      <bottom style="medium">
        <color rgb="FFFFFFFF"/>
      </bottom>
      <diagonal/>
    </border>
    <border>
      <left/>
      <right style="medium">
        <color rgb="FF0077BD"/>
      </right>
      <top/>
      <bottom style="thin">
        <color rgb="FF808080"/>
      </bottom>
      <diagonal/>
    </border>
    <border>
      <left style="medium">
        <color rgb="FF0077BD"/>
      </left>
      <right style="medium">
        <color rgb="FF0077BD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medium">
        <color rgb="FFFFFFFF"/>
      </right>
      <top style="thin">
        <color rgb="FF808080"/>
      </top>
      <bottom style="thin">
        <color rgb="FF808080"/>
      </bottom>
      <diagonal/>
    </border>
    <border>
      <left/>
      <right style="medium">
        <color rgb="FF0077BD"/>
      </right>
      <top style="thin">
        <color rgb="FF808080"/>
      </top>
      <bottom style="thin">
        <color rgb="FF0077BD"/>
      </bottom>
      <diagonal/>
    </border>
    <border>
      <left/>
      <right style="medium">
        <color rgb="FF0077BD"/>
      </right>
      <top style="thin">
        <color rgb="FF0077BD"/>
      </top>
      <bottom style="thin">
        <color rgb="FF80808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rgb="FFA4A5A5"/>
      </bottom>
      <diagonal/>
    </border>
    <border>
      <left/>
      <right style="thick">
        <color theme="0"/>
      </right>
      <top style="thin">
        <color rgb="FFA4A5A5"/>
      </top>
      <bottom style="thin">
        <color rgb="FFA4A5A5"/>
      </bottom>
      <diagonal/>
    </border>
    <border>
      <left style="thick">
        <color rgb="FFFFFFFF"/>
      </left>
      <right style="thick">
        <color rgb="FFFFFFFF"/>
      </right>
      <top/>
      <bottom style="thin">
        <color rgb="FFA4A5A5"/>
      </bottom>
      <diagonal/>
    </border>
    <border>
      <left style="thick">
        <color rgb="FFFFFFFF"/>
      </left>
      <right style="thick">
        <color rgb="FFFFFFFF"/>
      </right>
      <top style="thin">
        <color rgb="FFA4A5A5"/>
      </top>
      <bottom style="thin">
        <color rgb="FFA4A5A5"/>
      </bottom>
      <diagonal/>
    </border>
    <border>
      <left style="thick">
        <color theme="0"/>
      </left>
      <right style="thick">
        <color theme="0"/>
      </right>
      <top style="thin">
        <color rgb="FFA4A5A5"/>
      </top>
      <bottom style="thin">
        <color rgb="FFA4A5A5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rgb="FFA4A5A5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rgb="FFA4A5A5"/>
      </bottom>
      <diagonal/>
    </border>
    <border>
      <left style="thick">
        <color theme="0"/>
      </left>
      <right/>
      <top style="thin">
        <color rgb="FFA4A5A5"/>
      </top>
      <bottom style="thin">
        <color rgb="FFA4A5A5"/>
      </bottom>
      <diagonal/>
    </border>
    <border>
      <left/>
      <right/>
      <top/>
      <bottom style="thin">
        <color rgb="FF787B7C"/>
      </bottom>
      <diagonal/>
    </border>
    <border>
      <left style="thick">
        <color rgb="FFF39100"/>
      </left>
      <right style="thick">
        <color rgb="FFF39100"/>
      </right>
      <top style="thick">
        <color rgb="FFF39100"/>
      </top>
      <bottom/>
      <diagonal/>
    </border>
    <border>
      <left/>
      <right style="thin">
        <color theme="1" tint="0.499984740745262"/>
      </right>
      <top style="thin">
        <color rgb="FF787B7C"/>
      </top>
      <bottom style="thin">
        <color rgb="FF787B7C"/>
      </bottom>
      <diagonal/>
    </border>
    <border>
      <left/>
      <right/>
      <top style="thin">
        <color rgb="FF787B7C"/>
      </top>
      <bottom style="thin">
        <color rgb="FF787B7C"/>
      </bottom>
      <diagonal/>
    </border>
    <border>
      <left style="thick">
        <color rgb="FFF39100"/>
      </left>
      <right style="thick">
        <color rgb="FFF39100"/>
      </right>
      <top style="thin">
        <color rgb="FF787B7C"/>
      </top>
      <bottom style="thin">
        <color rgb="FF787B7C"/>
      </bottom>
      <diagonal/>
    </border>
    <border>
      <left/>
      <right style="thin">
        <color rgb="FF787B7C"/>
      </right>
      <top style="thin">
        <color rgb="FF787B7C"/>
      </top>
      <bottom style="thin">
        <color rgb="FF787B7C"/>
      </bottom>
      <diagonal/>
    </border>
    <border>
      <left style="thin">
        <color rgb="FF787B7C"/>
      </left>
      <right/>
      <top style="thin">
        <color rgb="FF787B7C"/>
      </top>
      <bottom style="thin">
        <color rgb="FF787B7C"/>
      </bottom>
      <diagonal/>
    </border>
    <border>
      <left/>
      <right style="thick">
        <color rgb="FFF39100"/>
      </right>
      <top style="thin">
        <color rgb="FF787B7C"/>
      </top>
      <bottom style="thin">
        <color rgb="FF787B7C"/>
      </bottom>
      <diagonal/>
    </border>
    <border>
      <left style="thin">
        <color rgb="FF787B7C"/>
      </left>
      <right style="thick">
        <color rgb="FFF39100"/>
      </right>
      <top style="thin">
        <color rgb="FF787B7C"/>
      </top>
      <bottom style="thin">
        <color rgb="FF787B7C"/>
      </bottom>
      <diagonal/>
    </border>
    <border>
      <left style="thick">
        <color rgb="FFF39100"/>
      </left>
      <right style="thick">
        <color rgb="FFF39100"/>
      </right>
      <top/>
      <bottom style="thick">
        <color rgb="FFF39100"/>
      </bottom>
      <diagonal/>
    </border>
    <border>
      <left style="thin">
        <color rgb="FF787B7C"/>
      </left>
      <right style="thin">
        <color rgb="FFFFFFFF"/>
      </right>
      <top/>
      <bottom style="thin">
        <color rgb="FF787B7C"/>
      </bottom>
      <diagonal/>
    </border>
    <border>
      <left style="thin">
        <color rgb="FF787B7C"/>
      </left>
      <right style="thin">
        <color rgb="FFFFFFFF"/>
      </right>
      <top style="thin">
        <color rgb="FF787B7C"/>
      </top>
      <bottom style="thin">
        <color rgb="FF787B7C"/>
      </bottom>
      <diagonal/>
    </border>
    <border>
      <left/>
      <right style="thin">
        <color rgb="FF787B7C"/>
      </right>
      <top style="thin">
        <color rgb="FFFFFFFF"/>
      </top>
      <bottom style="thin">
        <color rgb="FF787B7C"/>
      </bottom>
      <diagonal/>
    </border>
    <border>
      <left style="thin">
        <color rgb="FF787B7C"/>
      </left>
      <right/>
      <top style="thin">
        <color rgb="FFFFFFFF"/>
      </top>
      <bottom style="thin">
        <color rgb="FF787B7C"/>
      </bottom>
      <diagonal/>
    </border>
    <border>
      <left style="thick">
        <color rgb="FFF39100"/>
      </left>
      <right style="thick">
        <color rgb="FFF39100"/>
      </right>
      <top style="thin">
        <color rgb="FFFFFFFF"/>
      </top>
      <bottom style="thin">
        <color rgb="FF787B7C"/>
      </bottom>
      <diagonal/>
    </border>
    <border>
      <left style="thick">
        <color rgb="FFF39100"/>
      </left>
      <right style="thick">
        <color rgb="FFF39100"/>
      </right>
      <top/>
      <bottom style="thin">
        <color rgb="FF787B7C"/>
      </bottom>
      <diagonal/>
    </border>
    <border>
      <left/>
      <right style="thin">
        <color rgb="FF787B7C"/>
      </right>
      <top style="thin">
        <color rgb="FF787B7C"/>
      </top>
      <bottom/>
      <diagonal/>
    </border>
    <border>
      <left style="thin">
        <color rgb="FF787B7C"/>
      </left>
      <right/>
      <top style="thin">
        <color rgb="FF787B7C"/>
      </top>
      <bottom/>
      <diagonal/>
    </border>
    <border>
      <left style="thick">
        <color rgb="FFF39100"/>
      </left>
      <right style="thick">
        <color rgb="FFF39100"/>
      </right>
      <top style="thin">
        <color rgb="FF787B7C"/>
      </top>
      <bottom/>
      <diagonal/>
    </border>
    <border>
      <left/>
      <right style="thin">
        <color rgb="FF787B7C"/>
      </right>
      <top style="thin">
        <color rgb="FF787B7C"/>
      </top>
      <bottom style="thin">
        <color rgb="FFFFFFFF"/>
      </bottom>
      <diagonal/>
    </border>
    <border>
      <left style="thin">
        <color rgb="FF787B7C"/>
      </left>
      <right/>
      <top style="thin">
        <color rgb="FF787B7C"/>
      </top>
      <bottom style="thin">
        <color rgb="FFFFFFFF"/>
      </bottom>
      <diagonal/>
    </border>
    <border>
      <left style="thick">
        <color rgb="FFF39100"/>
      </left>
      <right style="thick">
        <color rgb="FFF39100"/>
      </right>
      <top style="thin">
        <color rgb="FF787B7C"/>
      </top>
      <bottom style="thin">
        <color rgb="FFFFFFFF"/>
      </bottom>
      <diagonal/>
    </border>
    <border>
      <left style="thick">
        <color rgb="FFE41E0A"/>
      </left>
      <right style="thick">
        <color rgb="FFE41E0A"/>
      </right>
      <top style="thick">
        <color rgb="FFE41E0A"/>
      </top>
      <bottom/>
      <diagonal/>
    </border>
    <border>
      <left style="thin">
        <color rgb="FF787B7C"/>
      </left>
      <right style="thin">
        <color rgb="FF787B7C"/>
      </right>
      <top style="thin">
        <color rgb="FFFFFFFF"/>
      </top>
      <bottom style="thin">
        <color rgb="FF787B7C"/>
      </bottom>
      <diagonal/>
    </border>
    <border>
      <left style="thin">
        <color rgb="FF787B7C"/>
      </left>
      <right style="medium">
        <color rgb="FFFFFFFF"/>
      </right>
      <top style="thin">
        <color rgb="FFFFFFFF"/>
      </top>
      <bottom style="thin">
        <color rgb="FF787B7C"/>
      </bottom>
      <diagonal/>
    </border>
    <border>
      <left style="thick">
        <color rgb="FFE41E0A"/>
      </left>
      <right style="thick">
        <color rgb="FFE41E0A"/>
      </right>
      <top/>
      <bottom/>
      <diagonal/>
    </border>
    <border>
      <left style="thick">
        <color rgb="FFE41E0A"/>
      </left>
      <right style="thick">
        <color rgb="FFE41E0A"/>
      </right>
      <top style="thin">
        <color rgb="FF787B7C"/>
      </top>
      <bottom style="thin">
        <color rgb="FF787B7C"/>
      </bottom>
      <diagonal/>
    </border>
    <border>
      <left style="thin">
        <color rgb="FF787B7C"/>
      </left>
      <right style="thin">
        <color rgb="FF787B7C"/>
      </right>
      <top style="thin">
        <color rgb="FF787B7C"/>
      </top>
      <bottom style="thin">
        <color rgb="FFFFFFFF"/>
      </bottom>
      <diagonal/>
    </border>
    <border>
      <left style="thick">
        <color rgb="FFE41E0A"/>
      </left>
      <right style="thick">
        <color rgb="FFE41E0A"/>
      </right>
      <top/>
      <bottom style="thick">
        <color rgb="FFE41E0A"/>
      </bottom>
      <diagonal/>
    </border>
    <border>
      <left style="thick">
        <color rgb="FFF39100"/>
      </left>
      <right/>
      <top/>
      <bottom style="thin">
        <color rgb="FF787B7C"/>
      </bottom>
      <diagonal/>
    </border>
    <border>
      <left style="thick">
        <color rgb="FFF39100"/>
      </left>
      <right/>
      <top style="thin">
        <color rgb="FF787B7C"/>
      </top>
      <bottom style="thin">
        <color rgb="FF787B7C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F39100"/>
      </left>
      <right style="thick">
        <color rgb="FFF39100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787B7C"/>
      </left>
      <right style="thin">
        <color rgb="FF787B7C"/>
      </right>
      <top/>
      <bottom style="thin">
        <color rgb="FF787B7C"/>
      </bottom>
      <diagonal/>
    </border>
    <border>
      <left style="thick">
        <color rgb="FFF39100"/>
      </left>
      <right style="thick">
        <color rgb="FFF39100"/>
      </right>
      <top/>
      <bottom/>
      <diagonal/>
    </border>
    <border>
      <left style="thin">
        <color rgb="FF787B7C"/>
      </left>
      <right style="thin">
        <color rgb="FF787B7C"/>
      </right>
      <top style="thin">
        <color rgb="FF787B7C"/>
      </top>
      <bottom/>
      <diagonal/>
    </border>
  </borders>
  <cellStyleXfs count="28">
    <xf numFmtId="0" fontId="0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4" fillId="0" borderId="0"/>
    <xf numFmtId="0" fontId="4" fillId="0" borderId="0"/>
    <xf numFmtId="0" fontId="3" fillId="0" borderId="0"/>
    <xf numFmtId="0" fontId="73" fillId="0" borderId="0"/>
    <xf numFmtId="0" fontId="6" fillId="0" borderId="0"/>
    <xf numFmtId="0" fontId="6" fillId="0" borderId="0"/>
    <xf numFmtId="0" fontId="41" fillId="0" borderId="0"/>
    <xf numFmtId="0" fontId="3" fillId="0" borderId="0"/>
    <xf numFmtId="0" fontId="1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4" fillId="0" borderId="0"/>
    <xf numFmtId="0" fontId="118" fillId="0" borderId="0"/>
    <xf numFmtId="9" fontId="118" fillId="0" borderId="0" applyFont="0" applyFill="0" applyBorder="0" applyAlignment="0" applyProtection="0"/>
    <xf numFmtId="0" fontId="118" fillId="0" borderId="0"/>
    <xf numFmtId="9" fontId="118" fillId="0" borderId="0" applyFont="0" applyFill="0" applyBorder="0" applyAlignment="0" applyProtection="0"/>
  </cellStyleXfs>
  <cellXfs count="2914">
    <xf numFmtId="0" fontId="0" fillId="0" borderId="0" xfId="0" applyAlignment="1"/>
    <xf numFmtId="173" fontId="9" fillId="0" borderId="0" xfId="6" applyNumberFormat="1" applyFont="1" applyAlignment="1">
      <alignment horizontal="right"/>
    </xf>
    <xf numFmtId="173" fontId="11" fillId="0" borderId="0" xfId="6" applyNumberFormat="1" applyFont="1" applyAlignment="1">
      <alignment horizontal="right"/>
    </xf>
    <xf numFmtId="172" fontId="9" fillId="0" borderId="0" xfId="6" applyNumberFormat="1" applyFont="1" applyAlignment="1">
      <alignment horizontal="right"/>
    </xf>
    <xf numFmtId="173" fontId="9" fillId="0" borderId="0" xfId="6" applyNumberFormat="1" applyFont="1" applyAlignment="1">
      <alignment horizontal="right" vertical="center"/>
    </xf>
    <xf numFmtId="4" fontId="19" fillId="0" borderId="0" xfId="6" applyNumberFormat="1" applyFont="1" applyAlignment="1">
      <alignment vertical="center"/>
    </xf>
    <xf numFmtId="4" fontId="15" fillId="0" borderId="0" xfId="6" applyNumberFormat="1" applyFont="1" applyAlignment="1">
      <alignment vertical="center"/>
    </xf>
    <xf numFmtId="173" fontId="15" fillId="0" borderId="0" xfId="6" applyNumberFormat="1" applyFont="1" applyAlignment="1">
      <alignment horizontal="center" vertical="center"/>
    </xf>
    <xf numFmtId="172" fontId="15" fillId="0" borderId="0" xfId="6" applyNumberFormat="1" applyFont="1" applyAlignment="1">
      <alignment horizontal="center" vertical="center"/>
    </xf>
    <xf numFmtId="172" fontId="15" fillId="0" borderId="0" xfId="6" applyNumberFormat="1" applyFont="1"/>
    <xf numFmtId="172" fontId="15" fillId="0" borderId="0" xfId="6" applyNumberFormat="1" applyFont="1" applyAlignment="1">
      <alignment vertical="center"/>
    </xf>
    <xf numFmtId="172" fontId="15" fillId="0" borderId="0" xfId="6" applyNumberFormat="1" applyFont="1" applyAlignment="1">
      <alignment horizontal="right" vertical="center"/>
    </xf>
    <xf numFmtId="173" fontId="18" fillId="0" borderId="0" xfId="6" applyNumberFormat="1" applyFont="1" applyAlignment="1">
      <alignment vertical="center"/>
    </xf>
    <xf numFmtId="173" fontId="15" fillId="0" borderId="0" xfId="6" applyNumberFormat="1" applyFont="1" applyBorder="1" applyAlignment="1">
      <alignment horizontal="right" vertical="center"/>
    </xf>
    <xf numFmtId="173" fontId="15" fillId="0" borderId="0" xfId="6" applyNumberFormat="1" applyFont="1" applyAlignment="1">
      <alignment horizontal="right" vertical="center"/>
    </xf>
    <xf numFmtId="173" fontId="18" fillId="0" borderId="0" xfId="6" applyNumberFormat="1" applyFont="1" applyAlignment="1">
      <alignment horizontal="right" vertical="center"/>
    </xf>
    <xf numFmtId="173" fontId="19" fillId="0" borderId="0" xfId="6" applyNumberFormat="1" applyFont="1" applyAlignment="1">
      <alignment horizontal="right" vertical="center"/>
    </xf>
    <xf numFmtId="173" fontId="18" fillId="0" borderId="0" xfId="6" applyNumberFormat="1" applyFont="1" applyAlignment="1"/>
    <xf numFmtId="173" fontId="15" fillId="0" borderId="0" xfId="6" applyNumberFormat="1" applyFont="1" applyAlignment="1"/>
    <xf numFmtId="173" fontId="15" fillId="0" borderId="0" xfId="6" applyNumberFormat="1" applyFont="1" applyFill="1" applyAlignment="1">
      <alignment horizontal="right"/>
    </xf>
    <xf numFmtId="173" fontId="19" fillId="0" borderId="0" xfId="6" applyNumberFormat="1" applyFont="1" applyFill="1" applyBorder="1" applyAlignment="1"/>
    <xf numFmtId="172" fontId="15" fillId="0" borderId="0" xfId="6" applyNumberFormat="1" applyFont="1" applyAlignment="1"/>
    <xf numFmtId="173" fontId="19" fillId="0" borderId="0" xfId="6" applyNumberFormat="1" applyFont="1" applyBorder="1" applyAlignment="1">
      <alignment horizontal="right" vertical="center"/>
    </xf>
    <xf numFmtId="173" fontId="19" fillId="0" borderId="0" xfId="6" applyNumberFormat="1" applyFont="1" applyAlignment="1">
      <alignment horizontal="right"/>
    </xf>
    <xf numFmtId="173" fontId="15" fillId="0" borderId="0" xfId="6" applyNumberFormat="1" applyFont="1" applyAlignment="1">
      <alignment horizontal="right"/>
    </xf>
    <xf numFmtId="173" fontId="18" fillId="0" borderId="0" xfId="6" applyNumberFormat="1" applyFont="1" applyAlignment="1">
      <alignment horizontal="right"/>
    </xf>
    <xf numFmtId="172" fontId="15" fillId="0" borderId="0" xfId="6" applyNumberFormat="1" applyFont="1" applyAlignment="1">
      <alignment horizontal="right"/>
    </xf>
    <xf numFmtId="175" fontId="15" fillId="0" borderId="0" xfId="20" applyNumberFormat="1" applyFont="1" applyFill="1" applyBorder="1" applyAlignment="1" applyProtection="1">
      <protection locked="0"/>
    </xf>
    <xf numFmtId="173" fontId="20" fillId="0" borderId="0" xfId="6" applyNumberFormat="1" applyFont="1" applyAlignment="1">
      <alignment horizontal="right"/>
    </xf>
    <xf numFmtId="174" fontId="19" fillId="0" borderId="0" xfId="6" applyNumberFormat="1" applyFont="1" applyFill="1" applyAlignment="1">
      <alignment horizontal="right"/>
    </xf>
    <xf numFmtId="173" fontId="18" fillId="0" borderId="0" xfId="6" applyNumberFormat="1" applyFont="1" applyBorder="1" applyAlignment="1">
      <alignment horizontal="right" vertical="center"/>
    </xf>
    <xf numFmtId="3" fontId="18" fillId="0" borderId="0" xfId="6" applyNumberFormat="1" applyFont="1" applyFill="1" applyBorder="1" applyAlignment="1">
      <alignment horizontal="right" vertical="center"/>
    </xf>
    <xf numFmtId="3" fontId="18" fillId="0" borderId="0" xfId="6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173" fontId="18" fillId="0" borderId="0" xfId="6" applyNumberFormat="1" applyFont="1"/>
    <xf numFmtId="173" fontId="18" fillId="0" borderId="0" xfId="6" applyNumberFormat="1" applyFont="1" applyFill="1" applyAlignment="1">
      <alignment vertical="center"/>
    </xf>
    <xf numFmtId="3" fontId="18" fillId="0" borderId="0" xfId="6" applyNumberFormat="1" applyFont="1" applyAlignment="1">
      <alignment horizontal="right" vertical="center" wrapText="1"/>
    </xf>
    <xf numFmtId="0" fontId="29" fillId="0" borderId="0" xfId="18" applyFont="1" applyFill="1" applyBorder="1" applyAlignment="1">
      <alignment vertical="center"/>
    </xf>
    <xf numFmtId="173" fontId="11" fillId="0" borderId="0" xfId="6" applyNumberFormat="1" applyFont="1" applyAlignment="1">
      <alignment horizontal="right" vertical="center"/>
    </xf>
    <xf numFmtId="172" fontId="9" fillId="0" borderId="0" xfId="6" applyNumberFormat="1" applyFont="1" applyAlignment="1">
      <alignment vertical="center"/>
    </xf>
    <xf numFmtId="172" fontId="11" fillId="0" borderId="0" xfId="6" applyNumberFormat="1" applyFont="1" applyAlignment="1">
      <alignment vertical="center"/>
    </xf>
    <xf numFmtId="172" fontId="9" fillId="0" borderId="0" xfId="6" applyNumberFormat="1" applyFont="1" applyBorder="1" applyAlignment="1">
      <alignment vertical="center"/>
    </xf>
    <xf numFmtId="0" fontId="24" fillId="0" borderId="0" xfId="21" applyFont="1" applyFill="1"/>
    <xf numFmtId="0" fontId="23" fillId="0" borderId="0" xfId="21" applyFont="1" applyFill="1" applyAlignment="1">
      <alignment wrapText="1"/>
    </xf>
    <xf numFmtId="0" fontId="23" fillId="0" borderId="0" xfId="21" applyFont="1" applyFill="1"/>
    <xf numFmtId="0" fontId="24" fillId="0" borderId="0" xfId="21" applyFont="1" applyFill="1" applyAlignment="1">
      <alignment vertical="center"/>
    </xf>
    <xf numFmtId="0" fontId="24" fillId="0" borderId="0" xfId="21" applyFont="1" applyFill="1" applyBorder="1"/>
    <xf numFmtId="0" fontId="24" fillId="0" borderId="0" xfId="21" applyFont="1" applyFill="1" applyBorder="1" applyAlignment="1">
      <alignment vertical="center"/>
    </xf>
    <xf numFmtId="4" fontId="24" fillId="0" borderId="0" xfId="21" applyNumberFormat="1" applyFont="1" applyFill="1"/>
    <xf numFmtId="0" fontId="23" fillId="0" borderId="0" xfId="21" applyFont="1" applyFill="1" applyAlignment="1">
      <alignment vertical="center" wrapText="1"/>
    </xf>
    <xf numFmtId="0" fontId="23" fillId="0" borderId="0" xfId="21" applyFont="1" applyFill="1" applyAlignment="1">
      <alignment vertical="center"/>
    </xf>
    <xf numFmtId="173" fontId="23" fillId="0" borderId="0" xfId="22" applyNumberFormat="1" applyFont="1" applyFill="1" applyBorder="1" applyAlignment="1" applyProtection="1">
      <alignment vertical="center" wrapText="1"/>
      <protection locked="0"/>
    </xf>
    <xf numFmtId="174" fontId="23" fillId="0" borderId="0" xfId="21" applyNumberFormat="1" applyFont="1" applyFill="1" applyBorder="1" applyAlignment="1" applyProtection="1">
      <alignment vertical="center" wrapText="1"/>
      <protection locked="0"/>
    </xf>
    <xf numFmtId="0" fontId="32" fillId="0" borderId="0" xfId="21" applyFont="1" applyFill="1" applyBorder="1" applyAlignment="1">
      <alignment vertical="center"/>
    </xf>
    <xf numFmtId="0" fontId="23" fillId="0" borderId="0" xfId="21" applyFont="1" applyFill="1" applyBorder="1" applyAlignment="1">
      <alignment horizontal="center" vertical="center" wrapText="1"/>
    </xf>
    <xf numFmtId="0" fontId="36" fillId="0" borderId="0" xfId="21" applyFont="1" applyFill="1" applyBorder="1" applyAlignment="1">
      <alignment horizontal="centerContinuous" vertical="center" wrapText="1"/>
    </xf>
    <xf numFmtId="0" fontId="23" fillId="0" borderId="0" xfId="21" applyFont="1" applyFill="1" applyBorder="1" applyAlignment="1">
      <alignment horizontal="left" vertical="center" wrapText="1"/>
    </xf>
    <xf numFmtId="0" fontId="37" fillId="0" borderId="0" xfId="21" applyFont="1" applyFill="1" applyBorder="1" applyAlignment="1">
      <alignment horizontal="right" vertical="center" wrapText="1"/>
    </xf>
    <xf numFmtId="0" fontId="24" fillId="0" borderId="0" xfId="21" applyFont="1" applyFill="1" applyBorder="1" applyAlignment="1">
      <alignment vertical="center" wrapText="1"/>
    </xf>
    <xf numFmtId="173" fontId="23" fillId="0" borderId="0" xfId="21" applyNumberFormat="1" applyFont="1" applyFill="1" applyBorder="1" applyAlignment="1" applyProtection="1">
      <alignment vertical="center" wrapText="1"/>
      <protection locked="0"/>
    </xf>
    <xf numFmtId="0" fontId="15" fillId="0" borderId="0" xfId="2" applyFont="1" applyAlignment="1"/>
    <xf numFmtId="14" fontId="19" fillId="0" borderId="0" xfId="2" applyNumberFormat="1" applyFont="1" applyAlignment="1">
      <alignment wrapText="1"/>
    </xf>
    <xf numFmtId="0" fontId="19" fillId="0" borderId="0" xfId="2" applyFont="1" applyFill="1" applyBorder="1" applyAlignment="1">
      <alignment wrapText="1"/>
    </xf>
    <xf numFmtId="0" fontId="15" fillId="0" borderId="0" xfId="2" applyFont="1" applyBorder="1" applyAlignment="1"/>
    <xf numFmtId="0" fontId="15" fillId="0" borderId="0" xfId="2" applyFont="1" applyFill="1" applyAlignment="1"/>
    <xf numFmtId="0" fontId="38" fillId="0" borderId="0" xfId="2" applyFont="1" applyFill="1" applyBorder="1" applyAlignment="1">
      <alignment vertical="top" wrapText="1"/>
    </xf>
    <xf numFmtId="0" fontId="17" fillId="0" borderId="0" xfId="12" applyFont="1" applyFill="1" applyBorder="1" applyAlignment="1" applyProtection="1">
      <alignment horizontal="center" vertical="top" wrapText="1"/>
      <protection locked="0"/>
    </xf>
    <xf numFmtId="0" fontId="29" fillId="0" borderId="0" xfId="2" applyFont="1" applyFill="1" applyBorder="1" applyAlignment="1">
      <alignment vertical="center" wrapText="1"/>
    </xf>
    <xf numFmtId="173" fontId="29" fillId="0" borderId="0" xfId="2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 wrapText="1"/>
    </xf>
    <xf numFmtId="173" fontId="15" fillId="0" borderId="0" xfId="2" applyNumberFormat="1" applyFont="1" applyFill="1" applyBorder="1" applyAlignment="1">
      <alignment vertical="center"/>
    </xf>
    <xf numFmtId="0" fontId="30" fillId="0" borderId="0" xfId="2" applyFont="1" applyFill="1" applyBorder="1" applyAlignment="1">
      <alignment horizontal="left" vertical="center" wrapText="1"/>
    </xf>
    <xf numFmtId="173" fontId="30" fillId="0" borderId="0" xfId="2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24" fillId="0" borderId="0" xfId="1" applyFont="1" applyAlignment="1"/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4" fontId="15" fillId="0" borderId="0" xfId="2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/>
    <xf numFmtId="173" fontId="15" fillId="0" borderId="0" xfId="2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/>
    <xf numFmtId="0" fontId="63" fillId="0" borderId="0" xfId="0" applyFont="1" applyFill="1" applyBorder="1" applyAlignment="1"/>
    <xf numFmtId="0" fontId="15" fillId="0" borderId="0" xfId="2" applyFont="1" applyFill="1" applyBorder="1" applyAlignment="1"/>
    <xf numFmtId="0" fontId="35" fillId="0" borderId="0" xfId="0" applyFont="1" applyFill="1" applyBorder="1" applyAlignment="1"/>
    <xf numFmtId="0" fontId="19" fillId="0" borderId="0" xfId="2" applyFont="1" applyFill="1" applyBorder="1" applyAlignment="1">
      <alignment horizontal="center" vertical="center" wrapText="1"/>
    </xf>
    <xf numFmtId="173" fontId="56" fillId="0" borderId="0" xfId="2" applyNumberFormat="1" applyFont="1" applyFill="1" applyBorder="1" applyAlignment="1"/>
    <xf numFmtId="0" fontId="56" fillId="0" borderId="0" xfId="2" applyFont="1" applyFill="1" applyBorder="1" applyAlignment="1"/>
    <xf numFmtId="0" fontId="0" fillId="0" borderId="0" xfId="0" applyFont="1" applyFill="1" applyBorder="1" applyAlignment="1"/>
    <xf numFmtId="0" fontId="40" fillId="0" borderId="0" xfId="14" applyFont="1" applyFill="1" applyBorder="1"/>
    <xf numFmtId="0" fontId="35" fillId="0" borderId="0" xfId="14" applyFont="1" applyFill="1" applyBorder="1"/>
    <xf numFmtId="0" fontId="15" fillId="0" borderId="0" xfId="2" applyFont="1" applyFill="1" applyAlignment="1" applyProtection="1">
      <protection locked="0"/>
    </xf>
    <xf numFmtId="10" fontId="15" fillId="0" borderId="0" xfId="2" applyNumberFormat="1" applyFont="1" applyFill="1" applyAlignment="1" applyProtection="1">
      <protection locked="0"/>
    </xf>
    <xf numFmtId="0" fontId="15" fillId="0" borderId="0" xfId="2" applyFont="1" applyFill="1" applyBorder="1" applyAlignment="1" applyProtection="1">
      <protection locked="0"/>
    </xf>
    <xf numFmtId="10" fontId="15" fillId="0" borderId="0" xfId="2" applyNumberFormat="1" applyFont="1" applyFill="1" applyBorder="1" applyAlignment="1" applyProtection="1">
      <protection locked="0"/>
    </xf>
    <xf numFmtId="10" fontId="15" fillId="0" borderId="0" xfId="2" applyNumberFormat="1" applyFont="1" applyAlignment="1"/>
    <xf numFmtId="0" fontId="18" fillId="0" borderId="0" xfId="2" applyFont="1" applyAlignment="1">
      <alignment horizontal="right"/>
    </xf>
    <xf numFmtId="3" fontId="15" fillId="0" borderId="0" xfId="2" applyNumberFormat="1" applyFont="1" applyAlignment="1"/>
    <xf numFmtId="3" fontId="15" fillId="0" borderId="0" xfId="2" applyNumberFormat="1" applyFont="1" applyAlignment="1">
      <alignment vertical="center" wrapText="1"/>
    </xf>
    <xf numFmtId="0" fontId="19" fillId="0" borderId="0" xfId="2" applyFont="1" applyFill="1" applyAlignment="1">
      <alignment vertical="center" wrapText="1"/>
    </xf>
    <xf numFmtId="0" fontId="15" fillId="0" borderId="0" xfId="2" applyFont="1" applyAlignment="1">
      <alignment vertical="center" wrapText="1"/>
    </xf>
    <xf numFmtId="3" fontId="15" fillId="0" borderId="0" xfId="2" applyNumberFormat="1" applyFont="1" applyFill="1" applyBorder="1" applyAlignment="1">
      <alignment vertical="center"/>
    </xf>
    <xf numFmtId="173" fontId="11" fillId="0" borderId="0" xfId="2" applyNumberFormat="1" applyFont="1" applyAlignment="1">
      <alignment vertical="center" wrapText="1"/>
    </xf>
    <xf numFmtId="0" fontId="42" fillId="0" borderId="0" xfId="16" applyFont="1" applyAlignment="1">
      <alignment vertical="center"/>
    </xf>
    <xf numFmtId="0" fontId="21" fillId="0" borderId="0" xfId="16" applyFont="1" applyAlignment="1">
      <alignment vertical="center"/>
    </xf>
    <xf numFmtId="49" fontId="59" fillId="0" borderId="1" xfId="2" applyNumberFormat="1" applyFont="1" applyBorder="1" applyAlignment="1">
      <alignment vertical="center"/>
    </xf>
    <xf numFmtId="0" fontId="59" fillId="0" borderId="1" xfId="2" applyFont="1" applyBorder="1" applyAlignment="1">
      <alignment horizontal="right" vertical="center"/>
    </xf>
    <xf numFmtId="0" fontId="15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3" fontId="15" fillId="0" borderId="0" xfId="2" applyNumberFormat="1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right" vertical="center" wrapText="1"/>
    </xf>
    <xf numFmtId="0" fontId="19" fillId="0" borderId="0" xfId="2" applyFont="1" applyAlignment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wrapText="1"/>
    </xf>
    <xf numFmtId="0" fontId="15" fillId="0" borderId="0" xfId="2" applyFont="1" applyAlignment="1">
      <alignment horizontal="right" wrapText="1"/>
    </xf>
    <xf numFmtId="0" fontId="15" fillId="0" borderId="0" xfId="2" applyFont="1" applyFill="1" applyBorder="1" applyAlignment="1">
      <alignment wrapText="1"/>
    </xf>
    <xf numFmtId="0" fontId="20" fillId="0" borderId="0" xfId="2" applyFont="1" applyAlignment="1">
      <alignment vertical="center"/>
    </xf>
    <xf numFmtId="0" fontId="65" fillId="2" borderId="0" xfId="2" applyFont="1" applyFill="1" applyAlignment="1">
      <alignment vertical="center"/>
    </xf>
    <xf numFmtId="49" fontId="46" fillId="2" borderId="0" xfId="2" applyNumberFormat="1" applyFont="1" applyFill="1" applyBorder="1" applyAlignment="1">
      <alignment horizontal="left" vertical="center" wrapText="1"/>
    </xf>
    <xf numFmtId="0" fontId="15" fillId="0" borderId="0" xfId="2" applyFont="1">
      <alignment vertical="center"/>
    </xf>
    <xf numFmtId="0" fontId="50" fillId="0" borderId="0" xfId="2" applyFont="1" applyAlignment="1">
      <alignment horizontal="center" vertical="top"/>
    </xf>
    <xf numFmtId="0" fontId="15" fillId="0" borderId="0" xfId="2" applyFont="1" applyAlignment="1">
      <alignment vertical="top"/>
    </xf>
    <xf numFmtId="0" fontId="18" fillId="0" borderId="0" xfId="2" applyFont="1" applyAlignment="1"/>
    <xf numFmtId="0" fontId="15" fillId="0" borderId="0" xfId="2" applyFont="1" applyAlignment="1">
      <alignment horizontal="center"/>
    </xf>
    <xf numFmtId="0" fontId="24" fillId="0" borderId="0" xfId="2" applyFont="1" applyAlignment="1"/>
    <xf numFmtId="0" fontId="17" fillId="0" borderId="0" xfId="2" applyFont="1" applyFill="1" applyBorder="1" applyAlignment="1">
      <alignment horizontal="right" vertical="center"/>
    </xf>
    <xf numFmtId="14" fontId="20" fillId="0" borderId="0" xfId="2" applyNumberFormat="1" applyFont="1" applyFill="1" applyBorder="1" applyAlignment="1">
      <alignment horizontal="right" wrapText="1"/>
    </xf>
    <xf numFmtId="0" fontId="18" fillId="0" borderId="0" xfId="2" applyFont="1" applyFill="1" applyBorder="1" applyAlignment="1"/>
    <xf numFmtId="10" fontId="18" fillId="0" borderId="0" xfId="2" applyNumberFormat="1" applyFont="1" applyFill="1" applyBorder="1" applyAlignment="1"/>
    <xf numFmtId="173" fontId="15" fillId="0" borderId="0" xfId="6" applyNumberFormat="1" applyFont="1" applyFill="1" applyBorder="1" applyAlignment="1">
      <alignment vertical="center"/>
    </xf>
    <xf numFmtId="4" fontId="18" fillId="0" borderId="0" xfId="2" applyNumberFormat="1" applyFont="1" applyFill="1" applyBorder="1" applyAlignment="1"/>
    <xf numFmtId="184" fontId="18" fillId="0" borderId="0" xfId="2" applyNumberFormat="1" applyFont="1" applyFill="1" applyBorder="1" applyAlignment="1"/>
    <xf numFmtId="3" fontId="18" fillId="0" borderId="0" xfId="2" applyNumberFormat="1" applyFont="1" applyFill="1" applyBorder="1" applyAlignment="1"/>
    <xf numFmtId="173" fontId="19" fillId="0" borderId="0" xfId="6" applyNumberFormat="1" applyFont="1" applyFill="1" applyBorder="1" applyAlignment="1">
      <alignment vertical="center"/>
    </xf>
    <xf numFmtId="0" fontId="24" fillId="0" borderId="0" xfId="2" applyFont="1" applyAlignment="1">
      <alignment vertical="center" wrapText="1"/>
    </xf>
    <xf numFmtId="0" fontId="24" fillId="0" borderId="0" xfId="2" applyFont="1" applyFill="1" applyAlignment="1">
      <alignment horizontal="center" vertical="center"/>
    </xf>
    <xf numFmtId="184" fontId="24" fillId="0" borderId="0" xfId="2" applyNumberFormat="1" applyFont="1" applyAlignment="1">
      <alignment horizontal="center" vertical="center"/>
    </xf>
    <xf numFmtId="184" fontId="24" fillId="0" borderId="0" xfId="2" applyNumberFormat="1" applyFont="1" applyBorder="1" applyAlignment="1">
      <alignment horizontal="center" vertical="center"/>
    </xf>
    <xf numFmtId="184" fontId="15" fillId="0" borderId="0" xfId="2" applyNumberFormat="1" applyFont="1" applyFill="1" applyBorder="1" applyAlignment="1">
      <alignment horizontal="center" vertical="center"/>
    </xf>
    <xf numFmtId="10" fontId="15" fillId="0" borderId="0" xfId="2" applyNumberFormat="1" applyFont="1" applyFill="1" applyAlignment="1">
      <alignment vertical="center"/>
    </xf>
    <xf numFmtId="4" fontId="15" fillId="0" borderId="0" xfId="2" applyNumberFormat="1" applyFont="1" applyFill="1" applyAlignment="1">
      <alignment vertical="center"/>
    </xf>
    <xf numFmtId="0" fontId="24" fillId="0" borderId="0" xfId="2" applyFont="1" applyFill="1" applyBorder="1" applyAlignment="1">
      <alignment vertical="center" wrapText="1"/>
    </xf>
    <xf numFmtId="0" fontId="24" fillId="0" borderId="0" xfId="2" applyFont="1" applyFill="1" applyAlignment="1">
      <alignment horizontal="center"/>
    </xf>
    <xf numFmtId="173" fontId="24" fillId="0" borderId="0" xfId="6" applyNumberFormat="1" applyFont="1"/>
    <xf numFmtId="173" fontId="24" fillId="0" borderId="0" xfId="6" applyNumberFormat="1" applyFont="1" applyBorder="1"/>
    <xf numFmtId="173" fontId="15" fillId="0" borderId="0" xfId="6" applyNumberFormat="1" applyFont="1" applyFill="1" applyBorder="1"/>
    <xf numFmtId="10" fontId="15" fillId="0" borderId="0" xfId="2" applyNumberFormat="1" applyFont="1" applyFill="1" applyBorder="1" applyAlignment="1"/>
    <xf numFmtId="0" fontId="15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wrapText="1"/>
    </xf>
    <xf numFmtId="0" fontId="24" fillId="0" borderId="0" xfId="2" applyFont="1" applyFill="1" applyAlignment="1"/>
    <xf numFmtId="0" fontId="24" fillId="0" borderId="0" xfId="2" applyFont="1" applyBorder="1" applyAlignment="1"/>
    <xf numFmtId="0" fontId="22" fillId="0" borderId="0" xfId="2" applyFont="1" applyFill="1" applyBorder="1" applyAlignment="1"/>
    <xf numFmtId="174" fontId="19" fillId="0" borderId="0" xfId="6" applyNumberFormat="1" applyFont="1" applyFill="1" applyBorder="1" applyAlignment="1">
      <alignment vertical="center"/>
    </xf>
    <xf numFmtId="4" fontId="22" fillId="0" borderId="0" xfId="2" applyNumberFormat="1" applyFont="1" applyFill="1" applyBorder="1" applyAlignment="1"/>
    <xf numFmtId="173" fontId="22" fillId="0" borderId="0" xfId="2" applyNumberFormat="1" applyFont="1" applyFill="1" applyBorder="1" applyAlignment="1"/>
    <xf numFmtId="173" fontId="18" fillId="0" borderId="0" xfId="2" applyNumberFormat="1" applyFont="1" applyFill="1" applyBorder="1" applyAlignment="1"/>
    <xf numFmtId="0" fontId="18" fillId="0" borderId="0" xfId="2" applyNumberFormat="1" applyFont="1" applyFill="1" applyBorder="1" applyAlignment="1"/>
    <xf numFmtId="172" fontId="15" fillId="0" borderId="0" xfId="6" applyNumberFormat="1" applyFont="1" applyFill="1"/>
    <xf numFmtId="172" fontId="18" fillId="0" borderId="0" xfId="6" applyNumberFormat="1" applyFont="1"/>
    <xf numFmtId="172" fontId="18" fillId="0" borderId="0" xfId="6" applyNumberFormat="1" applyFont="1" applyFill="1"/>
    <xf numFmtId="0" fontId="45" fillId="0" borderId="0" xfId="2" applyFont="1" applyFill="1" applyBorder="1" applyAlignment="1">
      <alignment vertical="center"/>
    </xf>
    <xf numFmtId="0" fontId="35" fillId="0" borderId="0" xfId="2" applyFont="1" applyFill="1" applyBorder="1" applyAlignment="1">
      <alignment vertical="center" wrapText="1"/>
    </xf>
    <xf numFmtId="0" fontId="35" fillId="0" borderId="0" xfId="2" applyFont="1" applyFill="1" applyBorder="1" applyAlignment="1">
      <alignment vertical="center"/>
    </xf>
    <xf numFmtId="0" fontId="52" fillId="0" borderId="0" xfId="2" applyFont="1" applyFill="1" applyBorder="1" applyAlignment="1">
      <alignment vertical="center"/>
    </xf>
    <xf numFmtId="173" fontId="45" fillId="0" borderId="0" xfId="2" applyNumberFormat="1" applyFont="1" applyFill="1" applyBorder="1" applyAlignment="1">
      <alignment vertical="center"/>
    </xf>
    <xf numFmtId="0" fontId="53" fillId="0" borderId="0" xfId="2" applyFont="1" applyFill="1" applyBorder="1" applyAlignment="1">
      <alignment horizontal="right" vertical="center"/>
    </xf>
    <xf numFmtId="173" fontId="53" fillId="0" borderId="0" xfId="2" applyNumberFormat="1" applyFont="1" applyFill="1" applyBorder="1" applyAlignment="1">
      <alignment vertical="center" wrapText="1"/>
    </xf>
    <xf numFmtId="0" fontId="53" fillId="0" borderId="0" xfId="2" applyFont="1" applyFill="1" applyBorder="1" applyAlignment="1">
      <alignment vertical="center" wrapText="1"/>
    </xf>
    <xf numFmtId="173" fontId="53" fillId="0" borderId="0" xfId="2" applyNumberFormat="1" applyFont="1" applyFill="1" applyBorder="1" applyAlignment="1">
      <alignment vertical="center"/>
    </xf>
    <xf numFmtId="4" fontId="53" fillId="0" borderId="0" xfId="2" applyNumberFormat="1" applyFont="1" applyFill="1" applyBorder="1" applyAlignment="1">
      <alignment vertical="center" wrapText="1"/>
    </xf>
    <xf numFmtId="173" fontId="15" fillId="0" borderId="0" xfId="2" applyNumberFormat="1" applyFont="1" applyFill="1" applyAlignment="1"/>
    <xf numFmtId="0" fontId="15" fillId="0" borderId="0" xfId="2" applyFont="1" applyFill="1" applyAlignment="1">
      <alignment horizontal="center" vertical="center" wrapText="1"/>
    </xf>
    <xf numFmtId="0" fontId="15" fillId="0" borderId="0" xfId="2" applyFont="1" applyFill="1" applyAlignment="1">
      <alignment wrapText="1"/>
    </xf>
    <xf numFmtId="0" fontId="15" fillId="0" borderId="0" xfId="2" applyFont="1" applyFill="1" applyAlignment="1">
      <alignment horizontal="center" wrapText="1"/>
    </xf>
    <xf numFmtId="0" fontId="9" fillId="0" borderId="0" xfId="2" applyFont="1" applyFill="1" applyBorder="1" applyAlignment="1"/>
    <xf numFmtId="0" fontId="15" fillId="0" borderId="0" xfId="2" applyFont="1" applyFill="1" applyAlignment="1">
      <alignment horizontal="right"/>
    </xf>
    <xf numFmtId="0" fontId="54" fillId="0" borderId="0" xfId="2" applyFont="1" applyFill="1" applyAlignment="1">
      <alignment vertical="center"/>
    </xf>
    <xf numFmtId="0" fontId="26" fillId="0" borderId="0" xfId="2" applyFont="1" applyAlignment="1"/>
    <xf numFmtId="0" fontId="27" fillId="0" borderId="0" xfId="2" applyFont="1" applyAlignment="1"/>
    <xf numFmtId="0" fontId="19" fillId="0" borderId="0" xfId="2" applyFont="1" applyAlignment="1">
      <alignment horizontal="center"/>
    </xf>
    <xf numFmtId="0" fontId="19" fillId="0" borderId="0" xfId="2" applyFont="1" applyBorder="1" applyAlignment="1">
      <alignment horizontal="center" vertical="center" wrapText="1"/>
    </xf>
    <xf numFmtId="10" fontId="15" fillId="0" borderId="0" xfId="2" applyNumberFormat="1" applyFont="1" applyBorder="1" applyAlignment="1">
      <alignment horizontal="center" vertical="center" wrapText="1"/>
    </xf>
    <xf numFmtId="199" fontId="15" fillId="0" borderId="0" xfId="2" applyNumberFormat="1" applyFont="1" applyBorder="1" applyAlignment="1">
      <alignment horizontal="center" vertical="center" wrapText="1"/>
    </xf>
    <xf numFmtId="199" fontId="15" fillId="0" borderId="0" xfId="2" applyNumberFormat="1" applyFont="1" applyBorder="1" applyAlignment="1">
      <alignment horizontal="right" vertical="center" wrapText="1"/>
    </xf>
    <xf numFmtId="10" fontId="15" fillId="0" borderId="0" xfId="2" applyNumberFormat="1" applyFont="1" applyBorder="1" applyAlignment="1">
      <alignment horizontal="right" vertical="center" wrapText="1"/>
    </xf>
    <xf numFmtId="10" fontId="19" fillId="0" borderId="0" xfId="2" applyNumberFormat="1" applyFont="1" applyBorder="1" applyAlignment="1">
      <alignment horizontal="center" vertical="center" wrapText="1"/>
    </xf>
    <xf numFmtId="0" fontId="15" fillId="0" borderId="2" xfId="2" applyFont="1" applyBorder="1" applyAlignment="1"/>
    <xf numFmtId="0" fontId="15" fillId="0" borderId="0" xfId="2" applyFont="1" applyAlignment="1" applyProtection="1">
      <protection locked="0"/>
    </xf>
    <xf numFmtId="173" fontId="35" fillId="0" borderId="0" xfId="14" applyNumberFormat="1" applyFont="1" applyFill="1" applyBorder="1"/>
    <xf numFmtId="3" fontId="35" fillId="0" borderId="0" xfId="14" applyNumberFormat="1" applyFont="1" applyFill="1" applyBorder="1"/>
    <xf numFmtId="0" fontId="15" fillId="0" borderId="0" xfId="0" applyFont="1" applyAlignment="1"/>
    <xf numFmtId="204" fontId="15" fillId="0" borderId="0" xfId="0" applyNumberFormat="1" applyFont="1" applyAlignment="1"/>
    <xf numFmtId="4" fontId="15" fillId="0" borderId="0" xfId="0" applyNumberFormat="1" applyFont="1" applyAlignment="1"/>
    <xf numFmtId="0" fontId="19" fillId="0" borderId="0" xfId="0" applyFont="1" applyAlignment="1"/>
    <xf numFmtId="204" fontId="19" fillId="0" borderId="0" xfId="0" applyNumberFormat="1" applyFont="1" applyAlignment="1"/>
    <xf numFmtId="0" fontId="20" fillId="0" borderId="0" xfId="2" applyFont="1" applyAlignment="1"/>
    <xf numFmtId="173" fontId="15" fillId="0" borderId="0" xfId="2" applyNumberFormat="1" applyFont="1" applyAlignment="1"/>
    <xf numFmtId="4" fontId="15" fillId="0" borderId="0" xfId="2" applyNumberFormat="1" applyFont="1" applyAlignment="1"/>
    <xf numFmtId="173" fontId="33" fillId="0" borderId="0" xfId="2" applyNumberFormat="1" applyFont="1" applyAlignment="1"/>
    <xf numFmtId="0" fontId="33" fillId="0" borderId="0" xfId="2" applyFont="1" applyAlignment="1"/>
    <xf numFmtId="173" fontId="18" fillId="0" borderId="0" xfId="2" applyNumberFormat="1" applyFont="1" applyFill="1" applyAlignment="1"/>
    <xf numFmtId="0" fontId="20" fillId="0" borderId="0" xfId="2" applyFont="1" applyFill="1" applyAlignment="1">
      <alignment vertical="center"/>
    </xf>
    <xf numFmtId="0" fontId="15" fillId="0" borderId="0" xfId="2" applyFont="1" applyFill="1" applyAlignment="1">
      <alignment vertical="center" wrapText="1"/>
    </xf>
    <xf numFmtId="205" fontId="15" fillId="0" borderId="0" xfId="2" applyNumberFormat="1" applyFont="1" applyFill="1" applyAlignment="1">
      <alignment vertical="center"/>
    </xf>
    <xf numFmtId="173" fontId="18" fillId="0" borderId="0" xfId="2" applyNumberFormat="1" applyFont="1" applyFill="1" applyAlignment="1">
      <alignment vertical="center"/>
    </xf>
    <xf numFmtId="173" fontId="18" fillId="0" borderId="0" xfId="2" applyNumberFormat="1" applyFont="1" applyAlignment="1">
      <alignment vertical="center"/>
    </xf>
    <xf numFmtId="3" fontId="15" fillId="0" borderId="0" xfId="2" applyNumberFormat="1" applyFont="1" applyAlignment="1">
      <alignment vertical="center"/>
    </xf>
    <xf numFmtId="0" fontId="18" fillId="0" borderId="0" xfId="2" applyFont="1" applyAlignment="1">
      <alignment vertical="center"/>
    </xf>
    <xf numFmtId="4" fontId="15" fillId="0" borderId="0" xfId="2" applyNumberFormat="1" applyFont="1" applyAlignment="1">
      <alignment vertical="center"/>
    </xf>
    <xf numFmtId="3" fontId="15" fillId="0" borderId="0" xfId="2" applyNumberFormat="1" applyFont="1" applyBorder="1" applyAlignment="1">
      <alignment vertical="center"/>
    </xf>
    <xf numFmtId="173" fontId="15" fillId="0" borderId="0" xfId="2" applyNumberFormat="1" applyFont="1" applyAlignment="1">
      <alignment vertical="center"/>
    </xf>
    <xf numFmtId="4" fontId="18" fillId="0" borderId="0" xfId="2" applyNumberFormat="1" applyFont="1" applyFill="1" applyAlignment="1">
      <alignment vertical="center"/>
    </xf>
    <xf numFmtId="173" fontId="34" fillId="0" borderId="0" xfId="2" applyNumberFormat="1" applyFont="1" applyAlignment="1">
      <alignment vertical="center"/>
    </xf>
    <xf numFmtId="173" fontId="18" fillId="0" borderId="0" xfId="2" applyNumberFormat="1" applyFont="1" applyAlignment="1">
      <alignment horizontal="right" vertical="center"/>
    </xf>
    <xf numFmtId="0" fontId="15" fillId="0" borderId="0" xfId="2" applyFont="1" applyAlignment="1">
      <alignment horizontal="right" vertical="center"/>
    </xf>
    <xf numFmtId="172" fontId="15" fillId="0" borderId="0" xfId="9" applyNumberFormat="1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172" fontId="15" fillId="0" borderId="0" xfId="9" applyNumberFormat="1" applyFont="1" applyAlignment="1">
      <alignment vertical="center"/>
    </xf>
    <xf numFmtId="0" fontId="20" fillId="0" borderId="0" xfId="2" applyFont="1" applyAlignment="1">
      <alignment wrapText="1"/>
    </xf>
    <xf numFmtId="0" fontId="19" fillId="0" borderId="0" xfId="2" applyFont="1" applyAlignment="1">
      <alignment horizontal="right" wrapText="1"/>
    </xf>
    <xf numFmtId="14" fontId="19" fillId="0" borderId="0" xfId="2" applyNumberFormat="1" applyFont="1" applyAlignment="1">
      <alignment horizontal="right" wrapText="1"/>
    </xf>
    <xf numFmtId="0" fontId="19" fillId="0" borderId="0" xfId="2" applyFont="1" applyAlignment="1">
      <alignment horizontal="right" vertical="center" wrapText="1"/>
    </xf>
    <xf numFmtId="0" fontId="15" fillId="0" borderId="0" xfId="2" applyFont="1" applyAlignment="1">
      <alignment horizontal="right" vertical="top"/>
    </xf>
    <xf numFmtId="0" fontId="20" fillId="0" borderId="0" xfId="2" applyFont="1" applyFill="1" applyBorder="1" applyAlignment="1"/>
    <xf numFmtId="0" fontId="19" fillId="0" borderId="0" xfId="2" applyFont="1" applyAlignment="1">
      <alignment wrapText="1"/>
    </xf>
    <xf numFmtId="0" fontId="19" fillId="0" borderId="0" xfId="2" applyFont="1" applyBorder="1" applyAlignment="1"/>
    <xf numFmtId="0" fontId="15" fillId="0" borderId="0" xfId="2" applyFont="1" applyAlignment="1">
      <alignment horizontal="right"/>
    </xf>
    <xf numFmtId="172" fontId="15" fillId="0" borderId="0" xfId="9" applyNumberFormat="1" applyFont="1" applyAlignment="1">
      <alignment horizontal="right"/>
    </xf>
    <xf numFmtId="172" fontId="15" fillId="0" borderId="0" xfId="9" applyNumberFormat="1" applyFont="1"/>
    <xf numFmtId="0" fontId="15" fillId="0" borderId="0" xfId="2" applyFont="1" applyAlignment="1">
      <alignment horizontal="center" vertical="top"/>
    </xf>
    <xf numFmtId="14" fontId="19" fillId="0" borderId="0" xfId="2" applyNumberFormat="1" applyFont="1" applyAlignment="1">
      <alignment horizontal="right" vertical="center" wrapText="1"/>
    </xf>
    <xf numFmtId="173" fontId="20" fillId="0" borderId="0" xfId="2" applyNumberFormat="1" applyFont="1" applyFill="1" applyAlignment="1"/>
    <xf numFmtId="0" fontId="30" fillId="0" borderId="0" xfId="2" applyFont="1" applyAlignment="1">
      <alignment horizontal="center" vertical="center"/>
    </xf>
    <xf numFmtId="0" fontId="30" fillId="0" borderId="0" xfId="2" applyFont="1" applyAlignment="1"/>
    <xf numFmtId="0" fontId="30" fillId="0" borderId="0" xfId="2" applyFont="1" applyFill="1" applyAlignment="1"/>
    <xf numFmtId="0" fontId="20" fillId="0" borderId="0" xfId="2" applyFont="1" applyFill="1" applyAlignment="1"/>
    <xf numFmtId="0" fontId="19" fillId="0" borderId="0" xfId="2" applyFont="1" applyFill="1" applyAlignment="1"/>
    <xf numFmtId="14" fontId="15" fillId="0" borderId="0" xfId="2" applyNumberFormat="1" applyFont="1" applyAlignment="1">
      <alignment wrapText="1"/>
    </xf>
    <xf numFmtId="0" fontId="19" fillId="0" borderId="0" xfId="2" applyFont="1" applyAlignment="1"/>
    <xf numFmtId="0" fontId="68" fillId="0" borderId="3" xfId="0" applyFont="1" applyBorder="1" applyAlignment="1"/>
    <xf numFmtId="0" fontId="68" fillId="0" borderId="4" xfId="0" applyFont="1" applyBorder="1" applyAlignment="1">
      <alignment horizontal="center"/>
    </xf>
    <xf numFmtId="0" fontId="69" fillId="0" borderId="0" xfId="0" applyFont="1" applyAlignment="1"/>
    <xf numFmtId="0" fontId="68" fillId="0" borderId="5" xfId="0" applyFont="1" applyBorder="1" applyAlignment="1">
      <alignment horizontal="right"/>
    </xf>
    <xf numFmtId="0" fontId="68" fillId="0" borderId="4" xfId="0" applyFont="1" applyFill="1" applyBorder="1" applyAlignment="1">
      <alignment horizontal="center"/>
    </xf>
    <xf numFmtId="0" fontId="68" fillId="0" borderId="6" xfId="0" applyFont="1" applyBorder="1" applyAlignment="1"/>
    <xf numFmtId="3" fontId="68" fillId="0" borderId="4" xfId="0" applyNumberFormat="1" applyFont="1" applyFill="1" applyBorder="1" applyAlignment="1"/>
    <xf numFmtId="3" fontId="68" fillId="0" borderId="7" xfId="0" applyNumberFormat="1" applyFont="1" applyFill="1" applyBorder="1" applyAlignment="1"/>
    <xf numFmtId="3" fontId="68" fillId="3" borderId="0" xfId="0" applyNumberFormat="1" applyFont="1" applyFill="1" applyAlignment="1"/>
    <xf numFmtId="3" fontId="69" fillId="0" borderId="0" xfId="0" applyNumberFormat="1" applyFont="1" applyAlignment="1"/>
    <xf numFmtId="0" fontId="68" fillId="0" borderId="6" xfId="0" applyFont="1" applyFill="1" applyBorder="1" applyAlignment="1"/>
    <xf numFmtId="3" fontId="68" fillId="0" borderId="8" xfId="0" applyNumberFormat="1" applyFont="1" applyFill="1" applyBorder="1" applyAlignment="1"/>
    <xf numFmtId="3" fontId="68" fillId="0" borderId="9" xfId="0" applyNumberFormat="1" applyFont="1" applyFill="1" applyBorder="1" applyAlignment="1"/>
    <xf numFmtId="3" fontId="68" fillId="4" borderId="0" xfId="0" applyNumberFormat="1" applyFont="1" applyFill="1" applyAlignment="1"/>
    <xf numFmtId="0" fontId="69" fillId="0" borderId="10" xfId="0" applyFont="1" applyFill="1" applyBorder="1" applyAlignment="1">
      <alignment horizontal="left" indent="3"/>
    </xf>
    <xf numFmtId="3" fontId="69" fillId="0" borderId="8" xfId="0" applyNumberFormat="1" applyFont="1" applyFill="1" applyBorder="1" applyAlignment="1"/>
    <xf numFmtId="3" fontId="69" fillId="0" borderId="9" xfId="0" applyNumberFormat="1" applyFont="1" applyFill="1" applyBorder="1" applyAlignment="1"/>
    <xf numFmtId="0" fontId="69" fillId="0" borderId="0" xfId="0" applyFont="1" applyFill="1" applyAlignment="1"/>
    <xf numFmtId="3" fontId="68" fillId="0" borderId="0" xfId="0" applyNumberFormat="1" applyFont="1" applyFill="1" applyAlignment="1"/>
    <xf numFmtId="0" fontId="68" fillId="0" borderId="11" xfId="0" applyFont="1" applyBorder="1" applyAlignment="1">
      <alignment wrapText="1"/>
    </xf>
    <xf numFmtId="3" fontId="68" fillId="0" borderId="12" xfId="0" applyNumberFormat="1" applyFont="1" applyFill="1" applyBorder="1" applyAlignment="1"/>
    <xf numFmtId="3" fontId="68" fillId="0" borderId="13" xfId="0" applyNumberFormat="1" applyFont="1" applyBorder="1" applyAlignment="1"/>
    <xf numFmtId="3" fontId="68" fillId="5" borderId="0" xfId="0" applyNumberFormat="1" applyFont="1" applyFill="1" applyAlignment="1"/>
    <xf numFmtId="0" fontId="68" fillId="0" borderId="14" xfId="0" applyFont="1" applyBorder="1" applyAlignment="1">
      <alignment wrapText="1"/>
    </xf>
    <xf numFmtId="3" fontId="68" fillId="0" borderId="15" xfId="0" applyNumberFormat="1" applyFont="1" applyFill="1" applyBorder="1" applyAlignment="1"/>
    <xf numFmtId="3" fontId="68" fillId="0" borderId="16" xfId="0" applyNumberFormat="1" applyFont="1" applyBorder="1" applyAlignment="1"/>
    <xf numFmtId="3" fontId="68" fillId="6" borderId="0" xfId="0" applyNumberFormat="1" applyFont="1" applyFill="1" applyAlignment="1"/>
    <xf numFmtId="0" fontId="69" fillId="0" borderId="0" xfId="0" applyFont="1" applyAlignment="1">
      <alignment horizontal="left" indent="3"/>
    </xf>
    <xf numFmtId="3" fontId="69" fillId="0" borderId="0" xfId="0" applyNumberFormat="1" applyFont="1" applyFill="1" applyAlignment="1"/>
    <xf numFmtId="0" fontId="45" fillId="0" borderId="0" xfId="2" applyFont="1" applyAlignment="1"/>
    <xf numFmtId="0" fontId="35" fillId="0" borderId="0" xfId="2" applyFont="1" applyAlignment="1"/>
    <xf numFmtId="0" fontId="45" fillId="0" borderId="0" xfId="2" applyFont="1" applyFill="1" applyBorder="1" applyAlignment="1">
      <alignment wrapText="1"/>
    </xf>
    <xf numFmtId="0" fontId="9" fillId="0" borderId="0" xfId="2" applyFont="1" applyAlignment="1">
      <alignment vertical="center"/>
    </xf>
    <xf numFmtId="0" fontId="15" fillId="0" borderId="0" xfId="2" applyFont="1" applyBorder="1" applyAlignment="1">
      <alignment vertical="center"/>
    </xf>
    <xf numFmtId="173" fontId="9" fillId="0" borderId="0" xfId="2" applyNumberFormat="1" applyFont="1" applyAlignment="1">
      <alignment vertical="center"/>
    </xf>
    <xf numFmtId="0" fontId="9" fillId="0" borderId="0" xfId="2" applyFont="1" applyFill="1" applyAlignment="1">
      <alignment vertical="center"/>
    </xf>
    <xf numFmtId="173" fontId="9" fillId="0" borderId="0" xfId="2" applyNumberFormat="1" applyFont="1" applyFill="1" applyAlignment="1">
      <alignment vertical="center"/>
    </xf>
    <xf numFmtId="173" fontId="20" fillId="0" borderId="0" xfId="9" applyNumberFormat="1" applyFont="1" applyBorder="1"/>
    <xf numFmtId="173" fontId="19" fillId="0" borderId="0" xfId="9" applyNumberFormat="1" applyFont="1" applyBorder="1"/>
    <xf numFmtId="175" fontId="18" fillId="0" borderId="0" xfId="2" applyNumberFormat="1" applyFont="1" applyFill="1" applyBorder="1" applyAlignment="1" applyProtection="1">
      <alignment horizontal="right"/>
      <protection locked="0"/>
    </xf>
    <xf numFmtId="173" fontId="15" fillId="0" borderId="0" xfId="9" applyNumberFormat="1" applyFont="1" applyBorder="1"/>
    <xf numFmtId="173" fontId="15" fillId="0" borderId="0" xfId="9" applyNumberFormat="1" applyFont="1"/>
    <xf numFmtId="173" fontId="20" fillId="0" borderId="0" xfId="9" applyNumberFormat="1" applyFont="1"/>
    <xf numFmtId="0" fontId="18" fillId="0" borderId="0" xfId="2" applyFont="1" applyAlignment="1">
      <alignment wrapText="1"/>
    </xf>
    <xf numFmtId="0" fontId="19" fillId="0" borderId="0" xfId="2" applyFont="1" applyFill="1" applyBorder="1" applyAlignment="1">
      <alignment vertical="center" wrapText="1"/>
    </xf>
    <xf numFmtId="173" fontId="19" fillId="0" borderId="0" xfId="9" applyNumberFormat="1" applyFont="1"/>
    <xf numFmtId="0" fontId="9" fillId="0" borderId="0" xfId="2" applyFont="1" applyAlignment="1">
      <alignment horizontal="center" vertical="center"/>
    </xf>
    <xf numFmtId="0" fontId="9" fillId="0" borderId="0" xfId="2" applyFont="1" applyAlignment="1"/>
    <xf numFmtId="0" fontId="10" fillId="0" borderId="0" xfId="2" applyFont="1" applyAlignment="1">
      <alignment wrapText="1"/>
    </xf>
    <xf numFmtId="175" fontId="9" fillId="0" borderId="0" xfId="2" applyNumberFormat="1" applyFont="1" applyFill="1" applyBorder="1" applyAlignment="1" applyProtection="1">
      <alignment horizontal="left" wrapText="1"/>
      <protection locked="0"/>
    </xf>
    <xf numFmtId="0" fontId="9" fillId="0" borderId="0" xfId="2" applyFont="1" applyAlignment="1">
      <alignment horizontal="center"/>
    </xf>
    <xf numFmtId="0" fontId="9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vertical="center" wrapText="1"/>
    </xf>
    <xf numFmtId="175" fontId="9" fillId="0" borderId="0" xfId="2" applyNumberFormat="1" applyFont="1" applyFill="1" applyBorder="1" applyAlignment="1" applyProtection="1">
      <alignment wrapText="1"/>
      <protection locked="0"/>
    </xf>
    <xf numFmtId="175" fontId="18" fillId="0" borderId="0" xfId="2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Fill="1" applyBorder="1" applyAlignment="1">
      <alignment vertical="center" wrapText="1"/>
    </xf>
    <xf numFmtId="173" fontId="9" fillId="0" borderId="0" xfId="2" applyNumberFormat="1" applyFont="1" applyAlignment="1"/>
    <xf numFmtId="0" fontId="9" fillId="0" borderId="0" xfId="2" applyFont="1" applyAlignment="1">
      <alignment wrapText="1"/>
    </xf>
    <xf numFmtId="0" fontId="9" fillId="0" borderId="0" xfId="2" applyFont="1" applyAlignment="1">
      <alignment horizontal="right"/>
    </xf>
    <xf numFmtId="0" fontId="9" fillId="0" borderId="0" xfId="2" applyFont="1" applyAlignment="1">
      <alignment horizontal="center" vertical="center" wrapText="1"/>
    </xf>
    <xf numFmtId="173" fontId="19" fillId="0" borderId="0" xfId="9" applyNumberFormat="1" applyFont="1" applyAlignment="1">
      <alignment horizontal="right"/>
    </xf>
    <xf numFmtId="173" fontId="15" fillId="0" borderId="0" xfId="9" applyNumberFormat="1" applyFont="1" applyAlignment="1">
      <alignment horizontal="right"/>
    </xf>
    <xf numFmtId="173" fontId="18" fillId="0" borderId="0" xfId="9" applyNumberFormat="1" applyFont="1" applyAlignment="1">
      <alignment horizontal="right"/>
    </xf>
    <xf numFmtId="0" fontId="19" fillId="0" borderId="0" xfId="2" applyNumberFormat="1" applyFont="1" applyBorder="1" applyAlignment="1">
      <alignment horizontal="right" vertical="center" wrapText="1"/>
    </xf>
    <xf numFmtId="0" fontId="19" fillId="0" borderId="0" xfId="2" applyNumberFormat="1" applyFont="1" applyBorder="1" applyAlignment="1">
      <alignment horizontal="right" wrapText="1"/>
    </xf>
    <xf numFmtId="173" fontId="15" fillId="0" borderId="0" xfId="2" applyNumberFormat="1" applyFont="1" applyAlignment="1">
      <alignment vertical="top"/>
    </xf>
    <xf numFmtId="4" fontId="15" fillId="0" borderId="0" xfId="2" applyNumberFormat="1" applyFont="1" applyFill="1" applyAlignment="1"/>
    <xf numFmtId="173" fontId="15" fillId="0" borderId="0" xfId="2" applyNumberFormat="1" applyFont="1" applyFill="1" applyBorder="1" applyAlignment="1" applyProtection="1">
      <alignment horizontal="right" vertical="center" wrapText="1"/>
      <protection locked="0"/>
    </xf>
    <xf numFmtId="173" fontId="18" fillId="0" borderId="0" xfId="2" applyNumberFormat="1" applyFont="1" applyAlignment="1"/>
    <xf numFmtId="0" fontId="18" fillId="0" borderId="0" xfId="2" applyFont="1" applyFill="1" applyBorder="1" applyAlignment="1">
      <alignment horizontal="right" vertical="center" wrapText="1"/>
    </xf>
    <xf numFmtId="0" fontId="20" fillId="0" borderId="0" xfId="2" applyFont="1" applyAlignment="1">
      <alignment horizontal="right"/>
    </xf>
    <xf numFmtId="0" fontId="20" fillId="0" borderId="0" xfId="2" applyFont="1" applyFill="1" applyAlignment="1">
      <alignment wrapText="1"/>
    </xf>
    <xf numFmtId="173" fontId="18" fillId="0" borderId="0" xfId="2" applyNumberFormat="1" applyFont="1" applyFill="1" applyAlignment="1">
      <alignment vertical="center" wrapText="1"/>
    </xf>
    <xf numFmtId="173" fontId="15" fillId="0" borderId="0" xfId="2" applyNumberFormat="1" applyFont="1" applyFill="1" applyAlignment="1">
      <alignment vertical="center" wrapText="1"/>
    </xf>
    <xf numFmtId="173" fontId="18" fillId="0" borderId="0" xfId="2" applyNumberFormat="1" applyFont="1" applyAlignment="1">
      <alignment wrapText="1"/>
    </xf>
    <xf numFmtId="173" fontId="18" fillId="0" borderId="0" xfId="2" applyNumberFormat="1" applyFont="1" applyAlignment="1">
      <alignment vertical="center" wrapText="1"/>
    </xf>
    <xf numFmtId="182" fontId="18" fillId="0" borderId="0" xfId="2" applyNumberFormat="1" applyFont="1" applyAlignment="1"/>
    <xf numFmtId="173" fontId="15" fillId="0" borderId="0" xfId="2" applyNumberFormat="1" applyFont="1" applyFill="1" applyBorder="1" applyAlignment="1"/>
    <xf numFmtId="3" fontId="56" fillId="0" borderId="0" xfId="2" applyNumberFormat="1" applyFont="1" applyAlignment="1">
      <alignment vertical="center" wrapText="1"/>
    </xf>
    <xf numFmtId="173" fontId="56" fillId="0" borderId="0" xfId="2" applyNumberFormat="1" applyFont="1" applyAlignment="1">
      <alignment vertical="center"/>
    </xf>
    <xf numFmtId="0" fontId="56" fillId="0" borderId="0" xfId="2" applyFont="1" applyAlignment="1">
      <alignment vertical="center"/>
    </xf>
    <xf numFmtId="0" fontId="19" fillId="0" borderId="0" xfId="2" applyFont="1" applyAlignment="1">
      <alignment vertical="center" wrapText="1"/>
    </xf>
    <xf numFmtId="3" fontId="19" fillId="0" borderId="0" xfId="2" applyNumberFormat="1" applyFont="1" applyAlignment="1">
      <alignment vertical="center" wrapText="1"/>
    </xf>
    <xf numFmtId="0" fontId="15" fillId="0" borderId="0" xfId="2" quotePrefix="1" applyFont="1" applyAlignment="1">
      <alignment vertical="center" wrapText="1"/>
    </xf>
    <xf numFmtId="3" fontId="15" fillId="0" borderId="0" xfId="2" quotePrefix="1" applyNumberFormat="1" applyFont="1" applyAlignment="1">
      <alignment vertical="center" wrapText="1"/>
    </xf>
    <xf numFmtId="0" fontId="19" fillId="0" borderId="0" xfId="2" quotePrefix="1" applyFont="1" applyAlignment="1">
      <alignment vertical="center" wrapText="1"/>
    </xf>
    <xf numFmtId="3" fontId="19" fillId="0" borderId="0" xfId="2" quotePrefix="1" applyNumberFormat="1" applyFont="1" applyAlignment="1">
      <alignment vertical="center" wrapText="1"/>
    </xf>
    <xf numFmtId="0" fontId="30" fillId="0" borderId="0" xfId="2" applyFont="1" applyAlignment="1">
      <alignment vertical="center" wrapText="1"/>
    </xf>
    <xf numFmtId="3" fontId="30" fillId="0" borderId="0" xfId="2" applyNumberFormat="1" applyFont="1" applyAlignment="1">
      <alignment vertical="center" wrapText="1"/>
    </xf>
    <xf numFmtId="173" fontId="9" fillId="0" borderId="0" xfId="2" applyNumberFormat="1" applyFont="1" applyFill="1" applyBorder="1" applyAlignment="1"/>
    <xf numFmtId="3" fontId="19" fillId="0" borderId="0" xfId="2" applyNumberFormat="1" applyFont="1" applyAlignment="1">
      <alignment vertical="center"/>
    </xf>
    <xf numFmtId="173" fontId="15" fillId="0" borderId="0" xfId="2" applyNumberFormat="1" applyFont="1" applyAlignment="1">
      <alignment horizontal="right" vertical="center"/>
    </xf>
    <xf numFmtId="3" fontId="19" fillId="0" borderId="0" xfId="2" applyNumberFormat="1" applyFont="1" applyBorder="1" applyAlignment="1">
      <alignment vertical="center" wrapText="1"/>
    </xf>
    <xf numFmtId="175" fontId="15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2" applyFont="1" applyAlignment="1">
      <alignment horizontal="right" vertical="center" wrapText="1"/>
    </xf>
    <xf numFmtId="0" fontId="15" fillId="0" borderId="0" xfId="2" applyFont="1" applyBorder="1" applyAlignment="1">
      <alignment horizontal="right" vertical="center" wrapText="1"/>
    </xf>
    <xf numFmtId="3" fontId="15" fillId="0" borderId="0" xfId="2" applyNumberFormat="1" applyFont="1" applyBorder="1" applyAlignment="1">
      <alignment vertical="center" wrapText="1"/>
    </xf>
    <xf numFmtId="0" fontId="15" fillId="0" borderId="0" xfId="2" applyFont="1" applyBorder="1" applyAlignment="1">
      <alignment vertical="center" wrapText="1"/>
    </xf>
    <xf numFmtId="175" fontId="15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2" applyFont="1">
      <alignment vertical="center"/>
    </xf>
    <xf numFmtId="0" fontId="18" fillId="0" borderId="0" xfId="2" applyFont="1" applyFill="1" applyBorder="1">
      <alignment vertical="center"/>
    </xf>
    <xf numFmtId="0" fontId="15" fillId="0" borderId="0" xfId="2" applyFont="1" applyFill="1" applyBorder="1">
      <alignment vertical="center"/>
    </xf>
    <xf numFmtId="0" fontId="27" fillId="0" borderId="0" xfId="2" applyFont="1" applyBorder="1" applyAlignment="1">
      <alignment vertical="center" wrapText="1"/>
    </xf>
    <xf numFmtId="0" fontId="19" fillId="0" borderId="0" xfId="2" applyFont="1" applyBorder="1" applyAlignment="1">
      <alignment vertical="center" wrapText="1"/>
    </xf>
    <xf numFmtId="173" fontId="18" fillId="0" borderId="0" xfId="2" applyNumberFormat="1" applyFont="1" applyFill="1" applyBorder="1">
      <alignment vertical="center"/>
    </xf>
    <xf numFmtId="173" fontId="15" fillId="0" borderId="0" xfId="2" applyNumberFormat="1" applyFont="1" applyFill="1" applyBorder="1">
      <alignment vertical="center"/>
    </xf>
    <xf numFmtId="173" fontId="28" fillId="0" borderId="0" xfId="2" applyNumberFormat="1" applyFont="1" applyFill="1" applyBorder="1">
      <alignment vertical="center"/>
    </xf>
    <xf numFmtId="0" fontId="28" fillId="0" borderId="0" xfId="2" applyFont="1" applyFill="1" applyBorder="1">
      <alignment vertical="center"/>
    </xf>
    <xf numFmtId="0" fontId="29" fillId="0" borderId="0" xfId="2" applyFont="1" applyBorder="1" applyAlignment="1">
      <alignment vertical="center" wrapText="1"/>
    </xf>
    <xf numFmtId="173" fontId="29" fillId="0" borderId="0" xfId="2" applyNumberFormat="1" applyFont="1" applyBorder="1" applyAlignment="1">
      <alignment horizontal="right" vertical="center" wrapText="1"/>
    </xf>
    <xf numFmtId="0" fontId="15" fillId="0" borderId="0" xfId="2" applyFont="1" applyBorder="1">
      <alignment vertical="center"/>
    </xf>
    <xf numFmtId="0" fontId="18" fillId="0" borderId="0" xfId="2" applyFont="1" applyBorder="1" applyAlignment="1">
      <alignment horizontal="right"/>
    </xf>
    <xf numFmtId="173" fontId="18" fillId="0" borderId="0" xfId="2" applyNumberFormat="1" applyFont="1" applyBorder="1">
      <alignment vertical="center"/>
    </xf>
    <xf numFmtId="0" fontId="18" fillId="0" borderId="0" xfId="2" applyFont="1" applyBorder="1">
      <alignment vertical="center"/>
    </xf>
    <xf numFmtId="0" fontId="15" fillId="0" borderId="0" xfId="2" applyFont="1" applyBorder="1" applyAlignment="1">
      <alignment horizontal="right"/>
    </xf>
    <xf numFmtId="0" fontId="30" fillId="0" borderId="0" xfId="2" quotePrefix="1" applyFont="1" applyAlignment="1">
      <alignment vertical="center" wrapText="1"/>
    </xf>
    <xf numFmtId="3" fontId="30" fillId="0" borderId="0" xfId="2" quotePrefix="1" applyNumberFormat="1" applyFont="1" applyAlignment="1">
      <alignment horizontal="right" vertical="center" wrapText="1"/>
    </xf>
    <xf numFmtId="175" fontId="18" fillId="0" borderId="0" xfId="2" applyNumberFormat="1" applyFont="1" applyFill="1" applyBorder="1" applyAlignment="1" applyProtection="1">
      <alignment vertical="center"/>
      <protection locked="0"/>
    </xf>
    <xf numFmtId="3" fontId="15" fillId="0" borderId="0" xfId="2" applyNumberFormat="1" applyFont="1" applyAlignment="1">
      <alignment horizontal="right" vertical="center" wrapText="1"/>
    </xf>
    <xf numFmtId="3" fontId="19" fillId="0" borderId="0" xfId="2" applyNumberFormat="1" applyFont="1" applyFill="1" applyAlignment="1">
      <alignment horizontal="right" vertical="center" wrapText="1"/>
    </xf>
    <xf numFmtId="0" fontId="20" fillId="0" borderId="0" xfId="2" applyFont="1" applyFill="1" applyAlignment="1">
      <alignment vertical="center" wrapText="1"/>
    </xf>
    <xf numFmtId="0" fontId="20" fillId="0" borderId="0" xfId="2" applyFont="1" applyBorder="1" applyAlignment="1">
      <alignment vertical="center" wrapText="1"/>
    </xf>
    <xf numFmtId="175" fontId="20" fillId="0" borderId="0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Fill="1" applyAlignment="1">
      <alignment horizontal="right"/>
    </xf>
    <xf numFmtId="0" fontId="56" fillId="0" borderId="0" xfId="2" applyFont="1" applyFill="1" applyAlignment="1">
      <alignment wrapText="1"/>
    </xf>
    <xf numFmtId="173" fontId="56" fillId="0" borderId="0" xfId="2" applyNumberFormat="1" applyFont="1" applyFill="1" applyAlignment="1"/>
    <xf numFmtId="0" fontId="56" fillId="0" borderId="0" xfId="2" applyFont="1" applyFill="1" applyAlignment="1"/>
    <xf numFmtId="0" fontId="19" fillId="0" borderId="0" xfId="2" applyFont="1" applyAlignment="1">
      <alignment horizontal="center" vertical="center"/>
    </xf>
    <xf numFmtId="173" fontId="19" fillId="0" borderId="0" xfId="2" applyNumberFormat="1" applyFont="1" applyBorder="1" applyAlignment="1">
      <alignment vertical="center"/>
    </xf>
    <xf numFmtId="3" fontId="19" fillId="0" borderId="0" xfId="2" applyNumberFormat="1" applyFont="1" applyBorder="1" applyAlignment="1">
      <alignment vertical="center"/>
    </xf>
    <xf numFmtId="173" fontId="15" fillId="0" borderId="0" xfId="2" applyNumberFormat="1" applyFont="1" applyBorder="1" applyAlignment="1">
      <alignment vertical="center" wrapText="1"/>
    </xf>
    <xf numFmtId="173" fontId="15" fillId="0" borderId="0" xfId="2" applyNumberFormat="1" applyFont="1" applyBorder="1" applyAlignment="1">
      <alignment vertical="center"/>
    </xf>
    <xf numFmtId="173" fontId="15" fillId="0" borderId="0" xfId="2" quotePrefix="1" applyNumberFormat="1" applyFont="1" applyBorder="1" applyAlignment="1">
      <alignment vertical="center" wrapText="1"/>
    </xf>
    <xf numFmtId="3" fontId="15" fillId="0" borderId="0" xfId="2" quotePrefix="1" applyNumberFormat="1" applyFont="1" applyBorder="1" applyAlignment="1">
      <alignment vertical="center" wrapText="1"/>
    </xf>
    <xf numFmtId="0" fontId="15" fillId="0" borderId="0" xfId="2" applyFont="1" applyFill="1" applyBorder="1" applyAlignment="1" applyProtection="1">
      <alignment vertical="center"/>
      <protection locked="0"/>
    </xf>
    <xf numFmtId="0" fontId="15" fillId="0" borderId="0" xfId="2" applyFont="1" applyFill="1" applyBorder="1" applyAlignment="1" applyProtection="1">
      <alignment horizontal="right" vertical="center"/>
      <protection locked="0"/>
    </xf>
    <xf numFmtId="3" fontId="15" fillId="0" borderId="0" xfId="2" applyNumberFormat="1" applyFont="1" applyFill="1" applyBorder="1" applyAlignment="1" applyProtection="1">
      <alignment vertical="center"/>
      <protection locked="0"/>
    </xf>
    <xf numFmtId="173" fontId="18" fillId="0" borderId="0" xfId="2" applyNumberFormat="1" applyFont="1" applyFill="1" applyBorder="1" applyAlignment="1" applyProtection="1">
      <alignment horizontal="right" vertical="center"/>
      <protection locked="0"/>
    </xf>
    <xf numFmtId="173" fontId="15" fillId="0" borderId="0" xfId="2" applyNumberFormat="1" applyFont="1" applyFill="1" applyBorder="1" applyAlignment="1" applyProtection="1">
      <alignment vertical="center"/>
      <protection locked="0"/>
    </xf>
    <xf numFmtId="173" fontId="18" fillId="0" borderId="0" xfId="2" applyNumberFormat="1" applyFont="1" applyFill="1" applyBorder="1" applyAlignment="1" applyProtection="1">
      <alignment vertical="center"/>
      <protection locked="0"/>
    </xf>
    <xf numFmtId="0" fontId="15" fillId="0" borderId="0" xfId="2" applyFont="1" applyFill="1" applyAlignment="1" applyProtection="1">
      <alignment vertical="center"/>
      <protection locked="0"/>
    </xf>
    <xf numFmtId="175" fontId="15" fillId="0" borderId="0" xfId="2" applyNumberFormat="1" applyFont="1" applyFill="1" applyBorder="1" applyAlignment="1" applyProtection="1">
      <alignment vertical="center" wrapText="1"/>
      <protection locked="0"/>
    </xf>
    <xf numFmtId="0" fontId="18" fillId="0" borderId="0" xfId="2" applyFont="1" applyFill="1" applyAlignment="1" applyProtection="1">
      <alignment horizontal="right" vertical="center"/>
      <protection locked="0"/>
    </xf>
    <xf numFmtId="173" fontId="20" fillId="0" borderId="0" xfId="2" applyNumberFormat="1" applyFont="1" applyFill="1" applyBorder="1" applyAlignment="1" applyProtection="1">
      <alignment vertical="center"/>
      <protection locked="0"/>
    </xf>
    <xf numFmtId="173" fontId="18" fillId="0" borderId="0" xfId="2" applyNumberFormat="1" applyFont="1" applyFill="1" applyAlignment="1" applyProtection="1">
      <alignment vertical="center"/>
      <protection locked="0"/>
    </xf>
    <xf numFmtId="0" fontId="29" fillId="0" borderId="0" xfId="2" applyFont="1" applyAlignment="1">
      <alignment vertical="center"/>
    </xf>
    <xf numFmtId="14" fontId="19" fillId="0" borderId="0" xfId="2" applyNumberFormat="1" applyFont="1" applyBorder="1" applyAlignment="1">
      <alignment horizontal="right" vertical="center" wrapText="1"/>
    </xf>
    <xf numFmtId="0" fontId="22" fillId="0" borderId="0" xfId="2" applyFont="1" applyAlignment="1">
      <alignment horizontal="right" vertical="center" wrapText="1"/>
    </xf>
    <xf numFmtId="3" fontId="15" fillId="0" borderId="0" xfId="2" applyNumberFormat="1" applyFont="1" applyFill="1" applyAlignment="1">
      <alignment vertical="center" wrapText="1"/>
    </xf>
    <xf numFmtId="0" fontId="15" fillId="0" borderId="0" xfId="2" applyFont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 wrapText="1"/>
    </xf>
    <xf numFmtId="14" fontId="17" fillId="0" borderId="0" xfId="2" applyNumberFormat="1" applyFont="1" applyFill="1" applyBorder="1" applyAlignment="1">
      <alignment horizontal="right" vertical="center" wrapText="1"/>
    </xf>
    <xf numFmtId="173" fontId="29" fillId="0" borderId="0" xfId="2" applyNumberFormat="1" applyFont="1" applyFill="1" applyBorder="1" applyAlignment="1">
      <alignment horizontal="right" vertical="center" wrapText="1"/>
    </xf>
    <xf numFmtId="173" fontId="18" fillId="0" borderId="0" xfId="2" applyNumberFormat="1" applyFont="1" applyBorder="1" applyAlignment="1">
      <alignment vertical="center" wrapText="1"/>
    </xf>
    <xf numFmtId="173" fontId="29" fillId="0" borderId="0" xfId="2" applyNumberFormat="1" applyFont="1" applyBorder="1" applyAlignment="1">
      <alignment vertical="center" wrapText="1"/>
    </xf>
    <xf numFmtId="0" fontId="15" fillId="0" borderId="0" xfId="2" quotePrefix="1" applyFont="1" applyBorder="1" applyAlignment="1">
      <alignment vertical="center" wrapText="1"/>
    </xf>
    <xf numFmtId="173" fontId="15" fillId="0" borderId="0" xfId="2" applyNumberFormat="1" applyFont="1" applyBorder="1" applyAlignment="1">
      <alignment horizontal="right" vertical="center" wrapText="1"/>
    </xf>
    <xf numFmtId="173" fontId="29" fillId="0" borderId="0" xfId="2" applyNumberFormat="1" applyFont="1" applyFill="1" applyBorder="1" applyAlignment="1">
      <alignment vertical="center" wrapText="1"/>
    </xf>
    <xf numFmtId="0" fontId="19" fillId="0" borderId="0" xfId="2" quotePrefix="1" applyFont="1" applyBorder="1" applyAlignment="1">
      <alignment vertical="center" wrapText="1"/>
    </xf>
    <xf numFmtId="173" fontId="19" fillId="0" borderId="0" xfId="2" applyNumberFormat="1" applyFont="1" applyBorder="1" applyAlignment="1">
      <alignment horizontal="right" vertical="center" wrapText="1"/>
    </xf>
    <xf numFmtId="173" fontId="19" fillId="0" borderId="0" xfId="2" applyNumberFormat="1" applyFont="1" applyBorder="1" applyAlignment="1">
      <alignment vertical="center" wrapText="1"/>
    </xf>
    <xf numFmtId="175" fontId="18" fillId="0" borderId="0" xfId="2" applyNumberFormat="1" applyFont="1" applyFill="1" applyBorder="1" applyAlignment="1" applyProtection="1">
      <alignment horizontal="right" vertical="center" wrapText="1"/>
      <protection locked="0"/>
    </xf>
    <xf numFmtId="173" fontId="20" fillId="0" borderId="0" xfId="2" applyNumberFormat="1" applyFont="1" applyBorder="1" applyAlignment="1">
      <alignment vertical="center" wrapText="1"/>
    </xf>
    <xf numFmtId="0" fontId="74" fillId="0" borderId="58" xfId="2" applyFont="1" applyFill="1" applyBorder="1" applyAlignment="1">
      <alignment vertical="center" wrapText="1"/>
    </xf>
    <xf numFmtId="0" fontId="74" fillId="0" borderId="59" xfId="2" applyFont="1" applyFill="1" applyBorder="1" applyAlignment="1">
      <alignment vertical="center" wrapText="1"/>
    </xf>
    <xf numFmtId="0" fontId="75" fillId="0" borderId="60" xfId="2" applyFont="1" applyFill="1" applyBorder="1" applyAlignment="1">
      <alignment vertical="center" wrapText="1"/>
    </xf>
    <xf numFmtId="0" fontId="76" fillId="9" borderId="61" xfId="2" applyFont="1" applyFill="1" applyBorder="1" applyAlignment="1">
      <alignment vertical="center"/>
    </xf>
    <xf numFmtId="0" fontId="75" fillId="0" borderId="62" xfId="2" applyFont="1" applyFill="1" applyBorder="1" applyAlignment="1">
      <alignment vertical="center" wrapText="1"/>
    </xf>
    <xf numFmtId="173" fontId="74" fillId="0" borderId="63" xfId="2" applyNumberFormat="1" applyFont="1" applyFill="1" applyBorder="1" applyAlignment="1">
      <alignment vertical="center" wrapText="1"/>
    </xf>
    <xf numFmtId="0" fontId="74" fillId="0" borderId="58" xfId="2" quotePrefix="1" applyFont="1" applyFill="1" applyBorder="1" applyAlignment="1">
      <alignment vertical="center" wrapText="1"/>
    </xf>
    <xf numFmtId="173" fontId="74" fillId="0" borderId="64" xfId="2" applyNumberFormat="1" applyFont="1" applyFill="1" applyBorder="1" applyAlignment="1">
      <alignment vertical="center" wrapText="1"/>
    </xf>
    <xf numFmtId="0" fontId="74" fillId="0" borderId="65" xfId="2" applyFont="1" applyFill="1" applyBorder="1" applyAlignment="1">
      <alignment vertical="center" wrapText="1"/>
    </xf>
    <xf numFmtId="173" fontId="74" fillId="0" borderId="66" xfId="2" applyNumberFormat="1" applyFont="1" applyFill="1" applyBorder="1" applyAlignment="1">
      <alignment vertical="center" wrapText="1"/>
    </xf>
    <xf numFmtId="173" fontId="74" fillId="0" borderId="67" xfId="2" applyNumberFormat="1" applyFont="1" applyFill="1" applyBorder="1" applyAlignment="1">
      <alignment vertical="center" wrapText="1"/>
    </xf>
    <xf numFmtId="0" fontId="77" fillId="0" borderId="0" xfId="0" applyFont="1" applyAlignment="1"/>
    <xf numFmtId="0" fontId="74" fillId="0" borderId="58" xfId="2" applyFont="1" applyBorder="1" applyAlignment="1">
      <alignment vertical="center" wrapText="1"/>
    </xf>
    <xf numFmtId="0" fontId="75" fillId="0" borderId="60" xfId="2" applyFont="1" applyBorder="1" applyAlignment="1">
      <alignment vertical="center" wrapText="1"/>
    </xf>
    <xf numFmtId="14" fontId="17" fillId="10" borderId="18" xfId="2" applyNumberFormat="1" applyFont="1" applyFill="1" applyBorder="1" applyAlignment="1">
      <alignment horizontal="right" vertical="center" wrapText="1"/>
    </xf>
    <xf numFmtId="0" fontId="75" fillId="0" borderId="68" xfId="2" applyFont="1" applyBorder="1" applyAlignment="1">
      <alignment vertical="center" wrapText="1"/>
    </xf>
    <xf numFmtId="173" fontId="75" fillId="0" borderId="62" xfId="6" applyNumberFormat="1" applyFont="1" applyBorder="1" applyAlignment="1">
      <alignment horizontal="left" vertical="center"/>
    </xf>
    <xf numFmtId="184" fontId="75" fillId="0" borderId="69" xfId="6" applyNumberFormat="1" applyFont="1" applyBorder="1" applyAlignment="1">
      <alignment horizontal="right" vertical="center"/>
    </xf>
    <xf numFmtId="184" fontId="75" fillId="0" borderId="69" xfId="2" applyNumberFormat="1" applyFont="1" applyBorder="1" applyAlignment="1">
      <alignment vertical="center" wrapText="1"/>
    </xf>
    <xf numFmtId="184" fontId="75" fillId="0" borderId="70" xfId="2" applyNumberFormat="1" applyFont="1" applyBorder="1" applyAlignment="1">
      <alignment vertical="center" wrapText="1"/>
    </xf>
    <xf numFmtId="0" fontId="75" fillId="0" borderId="71" xfId="2" applyFont="1" applyBorder="1" applyAlignment="1">
      <alignment vertical="center" wrapText="1"/>
    </xf>
    <xf numFmtId="173" fontId="75" fillId="0" borderId="60" xfId="6" applyNumberFormat="1" applyFont="1" applyBorder="1" applyAlignment="1">
      <alignment horizontal="left" vertical="center"/>
    </xf>
    <xf numFmtId="184" fontId="75" fillId="0" borderId="72" xfId="6" applyNumberFormat="1" applyFont="1" applyBorder="1" applyAlignment="1">
      <alignment horizontal="right" vertical="center"/>
    </xf>
    <xf numFmtId="184" fontId="75" fillId="0" borderId="72" xfId="2" applyNumberFormat="1" applyFont="1" applyBorder="1" applyAlignment="1">
      <alignment vertical="center" wrapText="1"/>
    </xf>
    <xf numFmtId="184" fontId="75" fillId="0" borderId="73" xfId="2" applyNumberFormat="1" applyFont="1" applyBorder="1" applyAlignment="1">
      <alignment vertical="center" wrapText="1"/>
    </xf>
    <xf numFmtId="0" fontId="74" fillId="0" borderId="71" xfId="2" applyFont="1" applyBorder="1" applyAlignment="1">
      <alignment vertical="center" wrapText="1"/>
    </xf>
    <xf numFmtId="173" fontId="74" fillId="0" borderId="60" xfId="2" applyNumberFormat="1" applyFont="1" applyBorder="1" applyAlignment="1">
      <alignment vertical="center" wrapText="1"/>
    </xf>
    <xf numFmtId="184" fontId="74" fillId="0" borderId="72" xfId="2" applyNumberFormat="1" applyFont="1" applyBorder="1" applyAlignment="1">
      <alignment vertical="center" wrapText="1"/>
    </xf>
    <xf numFmtId="184" fontId="74" fillId="0" borderId="73" xfId="2" applyNumberFormat="1" applyFont="1" applyBorder="1" applyAlignment="1">
      <alignment vertical="center" wrapText="1"/>
    </xf>
    <xf numFmtId="0" fontId="74" fillId="0" borderId="74" xfId="2" applyFont="1" applyBorder="1" applyAlignment="1">
      <alignment vertical="center" wrapText="1"/>
    </xf>
    <xf numFmtId="173" fontId="74" fillId="0" borderId="58" xfId="2" applyNumberFormat="1" applyFont="1" applyBorder="1" applyAlignment="1">
      <alignment vertical="center" wrapText="1"/>
    </xf>
    <xf numFmtId="184" fontId="74" fillId="0" borderId="63" xfId="2" applyNumberFormat="1" applyFont="1" applyBorder="1" applyAlignment="1">
      <alignment vertical="center" wrapText="1"/>
    </xf>
    <xf numFmtId="184" fontId="74" fillId="0" borderId="75" xfId="2" applyNumberFormat="1" applyFont="1" applyBorder="1" applyAlignment="1">
      <alignment vertical="center" wrapText="1"/>
    </xf>
    <xf numFmtId="0" fontId="74" fillId="0" borderId="76" xfId="2" applyFont="1" applyBorder="1" applyAlignment="1">
      <alignment vertical="center" wrapText="1"/>
    </xf>
    <xf numFmtId="173" fontId="74" fillId="0" borderId="59" xfId="2" applyNumberFormat="1" applyFont="1" applyBorder="1" applyAlignment="1">
      <alignment vertical="center" wrapText="1"/>
    </xf>
    <xf numFmtId="184" fontId="74" fillId="0" borderId="64" xfId="2" applyNumberFormat="1" applyFont="1" applyBorder="1" applyAlignment="1">
      <alignment vertical="center" wrapText="1"/>
    </xf>
    <xf numFmtId="184" fontId="74" fillId="0" borderId="77" xfId="2" applyNumberFormat="1" applyFont="1" applyBorder="1" applyAlignment="1">
      <alignment vertical="center" wrapText="1"/>
    </xf>
    <xf numFmtId="173" fontId="75" fillId="0" borderId="60" xfId="2" applyNumberFormat="1" applyFont="1" applyBorder="1" applyAlignment="1">
      <alignment vertical="center" wrapText="1"/>
    </xf>
    <xf numFmtId="0" fontId="74" fillId="0" borderId="76" xfId="2" applyFont="1" applyBorder="1" applyAlignment="1">
      <alignment horizontal="center" vertical="center"/>
    </xf>
    <xf numFmtId="0" fontId="74" fillId="0" borderId="59" xfId="2" quotePrefix="1" applyFont="1" applyBorder="1" applyAlignment="1">
      <alignment vertical="center" wrapText="1"/>
    </xf>
    <xf numFmtId="184" fontId="74" fillId="0" borderId="64" xfId="2" quotePrefix="1" applyNumberFormat="1" applyFont="1" applyBorder="1" applyAlignment="1">
      <alignment vertical="center" wrapText="1"/>
    </xf>
    <xf numFmtId="184" fontId="74" fillId="0" borderId="77" xfId="2" quotePrefix="1" applyNumberFormat="1" applyFont="1" applyBorder="1" applyAlignment="1">
      <alignment vertical="center" wrapText="1"/>
    </xf>
    <xf numFmtId="184" fontId="74" fillId="0" borderId="64" xfId="2" quotePrefix="1" applyNumberFormat="1" applyFont="1" applyFill="1" applyBorder="1" applyAlignment="1">
      <alignment vertical="center" wrapText="1"/>
    </xf>
    <xf numFmtId="184" fontId="74" fillId="0" borderId="77" xfId="2" quotePrefix="1" applyNumberFormat="1" applyFont="1" applyFill="1" applyBorder="1" applyAlignment="1">
      <alignment vertical="center" wrapText="1"/>
    </xf>
    <xf numFmtId="0" fontId="78" fillId="0" borderId="0" xfId="0" applyFont="1" applyFill="1" applyBorder="1" applyAlignment="1"/>
    <xf numFmtId="0" fontId="79" fillId="9" borderId="78" xfId="0" applyFont="1" applyFill="1" applyBorder="1" applyAlignment="1">
      <alignment horizontal="center" vertical="center"/>
    </xf>
    <xf numFmtId="0" fontId="79" fillId="9" borderId="0" xfId="0" applyFont="1" applyFill="1" applyBorder="1" applyAlignment="1">
      <alignment horizontal="center" vertical="center" wrapText="1"/>
    </xf>
    <xf numFmtId="0" fontId="79" fillId="9" borderId="78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/>
    <xf numFmtId="0" fontId="24" fillId="0" borderId="80" xfId="0" applyFont="1" applyFill="1" applyBorder="1" applyAlignment="1">
      <alignment horizontal="center"/>
    </xf>
    <xf numFmtId="0" fontId="24" fillId="0" borderId="81" xfId="0" applyFont="1" applyFill="1" applyBorder="1" applyAlignment="1">
      <alignment horizontal="center"/>
    </xf>
    <xf numFmtId="0" fontId="45" fillId="0" borderId="82" xfId="0" applyFont="1" applyFill="1" applyBorder="1" applyAlignment="1">
      <alignment vertical="center"/>
    </xf>
    <xf numFmtId="173" fontId="45" fillId="0" borderId="83" xfId="0" applyNumberFormat="1" applyFont="1" applyFill="1" applyBorder="1" applyAlignment="1">
      <alignment horizontal="right" vertical="center"/>
    </xf>
    <xf numFmtId="173" fontId="80" fillId="11" borderId="83" xfId="0" applyNumberFormat="1" applyFont="1" applyFill="1" applyBorder="1" applyAlignment="1">
      <alignment horizontal="right" vertical="center" wrapText="1"/>
    </xf>
    <xf numFmtId="173" fontId="80" fillId="11" borderId="84" xfId="0" applyNumberFormat="1" applyFont="1" applyFill="1" applyBorder="1" applyAlignment="1">
      <alignment horizontal="right" vertical="center" wrapText="1"/>
    </xf>
    <xf numFmtId="0" fontId="35" fillId="0" borderId="85" xfId="0" quotePrefix="1" applyFont="1" applyFill="1" applyBorder="1" applyAlignment="1">
      <alignment vertical="center"/>
    </xf>
    <xf numFmtId="173" fontId="35" fillId="0" borderId="86" xfId="0" applyNumberFormat="1" applyFont="1" applyFill="1" applyBorder="1" applyAlignment="1">
      <alignment horizontal="right" vertical="center"/>
    </xf>
    <xf numFmtId="173" fontId="81" fillId="11" borderId="86" xfId="0" applyNumberFormat="1" applyFont="1" applyFill="1" applyBorder="1" applyAlignment="1">
      <alignment horizontal="right" vertical="center" wrapText="1"/>
    </xf>
    <xf numFmtId="173" fontId="81" fillId="11" borderId="87" xfId="0" applyNumberFormat="1" applyFont="1" applyFill="1" applyBorder="1" applyAlignment="1">
      <alignment horizontal="right" vertical="center" wrapText="1"/>
    </xf>
    <xf numFmtId="0" fontId="35" fillId="0" borderId="88" xfId="0" quotePrefix="1" applyFont="1" applyFill="1" applyBorder="1" applyAlignment="1">
      <alignment vertical="center"/>
    </xf>
    <xf numFmtId="173" fontId="35" fillId="0" borderId="89" xfId="0" applyNumberFormat="1" applyFont="1" applyFill="1" applyBorder="1" applyAlignment="1">
      <alignment horizontal="right" vertical="center"/>
    </xf>
    <xf numFmtId="173" fontId="81" fillId="0" borderId="89" xfId="0" applyNumberFormat="1" applyFont="1" applyFill="1" applyBorder="1" applyAlignment="1">
      <alignment horizontal="right" vertical="center" wrapText="1"/>
    </xf>
    <xf numFmtId="173" fontId="81" fillId="11" borderId="89" xfId="0" applyNumberFormat="1" applyFont="1" applyFill="1" applyBorder="1" applyAlignment="1">
      <alignment horizontal="right" vertical="center" wrapText="1"/>
    </xf>
    <xf numFmtId="173" fontId="81" fillId="11" borderId="90" xfId="0" applyNumberFormat="1" applyFont="1" applyFill="1" applyBorder="1" applyAlignment="1">
      <alignment horizontal="right" vertical="center" wrapText="1"/>
    </xf>
    <xf numFmtId="0" fontId="35" fillId="0" borderId="91" xfId="0" quotePrefix="1" applyFont="1" applyFill="1" applyBorder="1" applyAlignment="1">
      <alignment vertical="center"/>
    </xf>
    <xf numFmtId="173" fontId="35" fillId="0" borderId="92" xfId="0" applyNumberFormat="1" applyFont="1" applyFill="1" applyBorder="1" applyAlignment="1">
      <alignment horizontal="right" vertical="center"/>
    </xf>
    <xf numFmtId="173" fontId="81" fillId="11" borderId="92" xfId="0" applyNumberFormat="1" applyFont="1" applyFill="1" applyBorder="1" applyAlignment="1">
      <alignment horizontal="right" vertical="center" wrapText="1"/>
    </xf>
    <xf numFmtId="173" fontId="81" fillId="0" borderId="92" xfId="0" applyNumberFormat="1" applyFont="1" applyFill="1" applyBorder="1" applyAlignment="1">
      <alignment horizontal="right" vertical="center" wrapText="1"/>
    </xf>
    <xf numFmtId="173" fontId="81" fillId="11" borderId="93" xfId="0" applyNumberFormat="1" applyFont="1" applyFill="1" applyBorder="1" applyAlignment="1">
      <alignment horizontal="right" vertical="center" wrapText="1"/>
    </xf>
    <xf numFmtId="0" fontId="35" fillId="0" borderId="82" xfId="0" quotePrefix="1" applyFont="1" applyFill="1" applyBorder="1" applyAlignment="1">
      <alignment vertical="center"/>
    </xf>
    <xf numFmtId="173" fontId="35" fillId="0" borderId="83" xfId="0" applyNumberFormat="1" applyFont="1" applyFill="1" applyBorder="1" applyAlignment="1">
      <alignment horizontal="right" vertical="center"/>
    </xf>
    <xf numFmtId="173" fontId="81" fillId="11" borderId="83" xfId="0" applyNumberFormat="1" applyFont="1" applyFill="1" applyBorder="1" applyAlignment="1">
      <alignment horizontal="right" vertical="center" wrapText="1"/>
    </xf>
    <xf numFmtId="173" fontId="81" fillId="11" borderId="84" xfId="0" applyNumberFormat="1" applyFont="1" applyFill="1" applyBorder="1" applyAlignment="1">
      <alignment horizontal="right" vertical="center" wrapText="1"/>
    </xf>
    <xf numFmtId="0" fontId="35" fillId="0" borderId="94" xfId="0" applyFont="1" applyFill="1" applyBorder="1" applyAlignment="1">
      <alignment vertical="center" wrapText="1"/>
    </xf>
    <xf numFmtId="173" fontId="35" fillId="0" borderId="95" xfId="0" applyNumberFormat="1" applyFont="1" applyFill="1" applyBorder="1" applyAlignment="1">
      <alignment horizontal="right" vertical="center"/>
    </xf>
    <xf numFmtId="173" fontId="81" fillId="11" borderId="95" xfId="0" applyNumberFormat="1" applyFont="1" applyFill="1" applyBorder="1" applyAlignment="1">
      <alignment horizontal="right" vertical="center" wrapText="1"/>
    </xf>
    <xf numFmtId="173" fontId="81" fillId="11" borderId="96" xfId="0" applyNumberFormat="1" applyFont="1" applyFill="1" applyBorder="1" applyAlignment="1">
      <alignment horizontal="right" vertical="center" wrapText="1"/>
    </xf>
    <xf numFmtId="0" fontId="35" fillId="0" borderId="88" xfId="0" applyFont="1" applyFill="1" applyBorder="1" applyAlignment="1">
      <alignment vertical="center" wrapText="1"/>
    </xf>
    <xf numFmtId="0" fontId="70" fillId="0" borderId="0" xfId="0" applyFont="1" applyFill="1" applyBorder="1" applyAlignment="1"/>
    <xf numFmtId="0" fontId="35" fillId="0" borderId="88" xfId="0" applyFont="1" applyFill="1" applyBorder="1" applyAlignment="1">
      <alignment vertical="center"/>
    </xf>
    <xf numFmtId="173" fontId="35" fillId="0" borderId="90" xfId="0" applyNumberFormat="1" applyFont="1" applyFill="1" applyBorder="1" applyAlignment="1">
      <alignment horizontal="right" vertical="center"/>
    </xf>
    <xf numFmtId="0" fontId="35" fillId="0" borderId="91" xfId="0" applyFont="1" applyFill="1" applyBorder="1" applyAlignment="1">
      <alignment vertical="center"/>
    </xf>
    <xf numFmtId="173" fontId="35" fillId="0" borderId="92" xfId="6" applyNumberFormat="1" applyFont="1" applyFill="1" applyBorder="1" applyAlignment="1">
      <alignment horizontal="right" vertical="center"/>
    </xf>
    <xf numFmtId="173" fontId="35" fillId="0" borderId="93" xfId="6" applyNumberFormat="1" applyFont="1" applyFill="1" applyBorder="1" applyAlignment="1">
      <alignment horizontal="right" vertical="center"/>
    </xf>
    <xf numFmtId="173" fontId="45" fillId="0" borderId="83" xfId="0" applyNumberFormat="1" applyFont="1" applyFill="1" applyBorder="1" applyAlignment="1"/>
    <xf numFmtId="173" fontId="45" fillId="0" borderId="84" xfId="0" applyNumberFormat="1" applyFont="1" applyFill="1" applyBorder="1" applyAlignment="1"/>
    <xf numFmtId="173" fontId="82" fillId="0" borderId="0" xfId="0" applyNumberFormat="1" applyFont="1" applyFill="1" applyBorder="1" applyAlignment="1"/>
    <xf numFmtId="173" fontId="24" fillId="0" borderId="0" xfId="0" applyNumberFormat="1" applyFont="1" applyFill="1" applyBorder="1" applyAlignment="1"/>
    <xf numFmtId="0" fontId="19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17" fillId="10" borderId="97" xfId="2" applyFont="1" applyFill="1" applyBorder="1" applyAlignment="1">
      <alignment horizontal="center" vertical="center" wrapText="1"/>
    </xf>
    <xf numFmtId="14" fontId="19" fillId="0" borderId="0" xfId="2" quotePrefix="1" applyNumberFormat="1" applyFont="1" applyFill="1" applyBorder="1" applyAlignment="1">
      <alignment horizontal="center" vertical="center"/>
    </xf>
    <xf numFmtId="0" fontId="74" fillId="0" borderId="62" xfId="2" applyFont="1" applyFill="1" applyBorder="1" applyAlignment="1">
      <alignment vertical="center"/>
    </xf>
    <xf numFmtId="0" fontId="74" fillId="0" borderId="69" xfId="2" applyFont="1" applyFill="1" applyBorder="1" applyAlignment="1">
      <alignment horizontal="center" vertical="center"/>
    </xf>
    <xf numFmtId="0" fontId="74" fillId="0" borderId="69" xfId="2" applyFont="1" applyFill="1" applyBorder="1" applyAlignment="1">
      <alignment horizontal="center" vertical="center" wrapText="1"/>
    </xf>
    <xf numFmtId="49" fontId="74" fillId="0" borderId="70" xfId="2" applyNumberFormat="1" applyFont="1" applyFill="1" applyBorder="1" applyAlignment="1">
      <alignment horizontal="center" vertical="center"/>
    </xf>
    <xf numFmtId="0" fontId="15" fillId="0" borderId="23" xfId="2" applyFont="1" applyFill="1" applyBorder="1" applyAlignment="1">
      <alignment vertical="center"/>
    </xf>
    <xf numFmtId="0" fontId="74" fillId="0" borderId="60" xfId="2" applyFont="1" applyFill="1" applyBorder="1" applyAlignment="1">
      <alignment vertical="center"/>
    </xf>
    <xf numFmtId="0" fontId="74" fillId="0" borderId="72" xfId="2" applyFont="1" applyFill="1" applyBorder="1" applyAlignment="1">
      <alignment horizontal="center" vertical="center"/>
    </xf>
    <xf numFmtId="0" fontId="74" fillId="0" borderId="72" xfId="2" applyFont="1" applyFill="1" applyBorder="1" applyAlignment="1">
      <alignment horizontal="center" vertical="center" wrapText="1"/>
    </xf>
    <xf numFmtId="49" fontId="74" fillId="0" borderId="73" xfId="2" applyNumberFormat="1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vertical="center"/>
    </xf>
    <xf numFmtId="3" fontId="74" fillId="0" borderId="72" xfId="2" applyNumberFormat="1" applyFont="1" applyFill="1" applyBorder="1" applyAlignment="1">
      <alignment vertical="center"/>
    </xf>
    <xf numFmtId="0" fontId="74" fillId="0" borderId="60" xfId="2" applyFont="1" applyFill="1" applyBorder="1" applyAlignment="1">
      <alignment vertical="center" wrapText="1"/>
    </xf>
    <xf numFmtId="3" fontId="74" fillId="0" borderId="72" xfId="2" applyNumberFormat="1" applyFont="1" applyFill="1" applyBorder="1" applyAlignment="1">
      <alignment horizontal="right" vertical="center"/>
    </xf>
    <xf numFmtId="49" fontId="74" fillId="0" borderId="73" xfId="2" quotePrefix="1" applyNumberFormat="1" applyFont="1" applyFill="1" applyBorder="1" applyAlignment="1">
      <alignment horizontal="center" vertical="center"/>
    </xf>
    <xf numFmtId="173" fontId="74" fillId="0" borderId="72" xfId="2" applyNumberFormat="1" applyFont="1" applyFill="1" applyBorder="1" applyAlignment="1">
      <alignment horizontal="right" vertical="center"/>
    </xf>
    <xf numFmtId="173" fontId="74" fillId="0" borderId="72" xfId="2" applyNumberFormat="1" applyFont="1" applyFill="1" applyBorder="1" applyAlignment="1">
      <alignment vertical="center"/>
    </xf>
    <xf numFmtId="0" fontId="75" fillId="0" borderId="60" xfId="18" applyFont="1" applyFill="1" applyBorder="1" applyAlignment="1">
      <alignment vertical="center"/>
    </xf>
    <xf numFmtId="0" fontId="74" fillId="0" borderId="72" xfId="2" applyFont="1" applyFill="1" applyBorder="1" applyAlignment="1">
      <alignment horizontal="left" vertical="center"/>
    </xf>
    <xf numFmtId="3" fontId="75" fillId="0" borderId="72" xfId="2" applyNumberFormat="1" applyFont="1" applyFill="1" applyBorder="1" applyAlignment="1">
      <alignment vertical="center"/>
    </xf>
    <xf numFmtId="0" fontId="74" fillId="0" borderId="72" xfId="2" applyFont="1" applyFill="1" applyBorder="1" applyAlignment="1">
      <alignment vertical="center"/>
    </xf>
    <xf numFmtId="0" fontId="74" fillId="0" borderId="73" xfId="2" applyFont="1" applyFill="1" applyBorder="1" applyAlignment="1">
      <alignment vertical="center"/>
    </xf>
    <xf numFmtId="0" fontId="29" fillId="0" borderId="0" xfId="2" applyFont="1" applyFill="1" applyBorder="1" applyAlignment="1">
      <alignment horizontal="left" vertical="center"/>
    </xf>
    <xf numFmtId="0" fontId="75" fillId="0" borderId="60" xfId="2" applyFont="1" applyFill="1" applyBorder="1" applyAlignment="1">
      <alignment horizontal="left" vertical="center"/>
    </xf>
    <xf numFmtId="0" fontId="75" fillId="0" borderId="72" xfId="2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right" vertical="center"/>
    </xf>
    <xf numFmtId="3" fontId="74" fillId="0" borderId="69" xfId="2" applyNumberFormat="1" applyFont="1" applyFill="1" applyBorder="1" applyAlignment="1">
      <alignment vertical="center"/>
    </xf>
    <xf numFmtId="14" fontId="17" fillId="10" borderId="97" xfId="2" applyNumberFormat="1" applyFont="1" applyFill="1" applyBorder="1" applyAlignment="1">
      <alignment horizontal="right" vertical="center" wrapText="1"/>
    </xf>
    <xf numFmtId="14" fontId="17" fillId="10" borderId="98" xfId="2" applyNumberFormat="1" applyFont="1" applyFill="1" applyBorder="1" applyAlignment="1">
      <alignment horizontal="right" vertical="center" wrapText="1"/>
    </xf>
    <xf numFmtId="0" fontId="16" fillId="10" borderId="99" xfId="2" applyFont="1" applyFill="1" applyBorder="1" applyAlignment="1">
      <alignment vertical="center"/>
    </xf>
    <xf numFmtId="173" fontId="74" fillId="0" borderId="63" xfId="2" applyNumberFormat="1" applyFont="1" applyFill="1" applyBorder="1" applyAlignment="1">
      <alignment horizontal="right" vertical="center"/>
    </xf>
    <xf numFmtId="173" fontId="74" fillId="0" borderId="75" xfId="2" applyNumberFormat="1" applyFont="1" applyFill="1" applyBorder="1" applyAlignment="1">
      <alignment horizontal="right" vertical="center"/>
    </xf>
    <xf numFmtId="173" fontId="74" fillId="0" borderId="64" xfId="2" applyNumberFormat="1" applyFont="1" applyFill="1" applyBorder="1" applyAlignment="1">
      <alignment horizontal="right" vertical="center"/>
    </xf>
    <xf numFmtId="173" fontId="74" fillId="0" borderId="77" xfId="2" applyNumberFormat="1" applyFont="1" applyFill="1" applyBorder="1" applyAlignment="1">
      <alignment horizontal="right" vertical="center"/>
    </xf>
    <xf numFmtId="0" fontId="74" fillId="0" borderId="100" xfId="2" applyFont="1" applyFill="1" applyBorder="1" applyAlignment="1">
      <alignment vertical="center" wrapText="1"/>
    </xf>
    <xf numFmtId="173" fontId="74" fillId="0" borderId="101" xfId="2" applyNumberFormat="1" applyFont="1" applyFill="1" applyBorder="1" applyAlignment="1">
      <alignment horizontal="right" vertical="center"/>
    </xf>
    <xf numFmtId="173" fontId="74" fillId="0" borderId="102" xfId="2" applyNumberFormat="1" applyFont="1" applyFill="1" applyBorder="1" applyAlignment="1">
      <alignment horizontal="right" vertical="center"/>
    </xf>
    <xf numFmtId="173" fontId="75" fillId="0" borderId="72" xfId="6" applyNumberFormat="1" applyFont="1" applyFill="1" applyBorder="1" applyAlignment="1">
      <alignment horizontal="right" vertical="center"/>
    </xf>
    <xf numFmtId="173" fontId="75" fillId="0" borderId="73" xfId="6" applyNumberFormat="1" applyFont="1" applyFill="1" applyBorder="1" applyAlignment="1">
      <alignment horizontal="right" vertical="center"/>
    </xf>
    <xf numFmtId="0" fontId="10" fillId="0" borderId="0" xfId="2" applyFont="1" applyAlignment="1">
      <alignment vertical="center" wrapText="1"/>
    </xf>
    <xf numFmtId="175" fontId="11" fillId="0" borderId="0" xfId="2" applyNumberFormat="1" applyFont="1" applyFill="1" applyBorder="1" applyAlignment="1" applyProtection="1">
      <alignment horizontal="right" vertical="center"/>
      <protection locked="0"/>
    </xf>
    <xf numFmtId="0" fontId="11" fillId="0" borderId="0" xfId="2" applyFont="1" applyAlignment="1">
      <alignment horizontal="right" vertical="center" wrapText="1"/>
    </xf>
    <xf numFmtId="0" fontId="9" fillId="0" borderId="0" xfId="2" applyFont="1" applyAlignment="1">
      <alignment vertical="center" wrapText="1"/>
    </xf>
    <xf numFmtId="173" fontId="75" fillId="0" borderId="69" xfId="6" applyNumberFormat="1" applyFont="1" applyBorder="1" applyAlignment="1">
      <alignment horizontal="right" vertical="center"/>
    </xf>
    <xf numFmtId="173" fontId="75" fillId="0" borderId="70" xfId="6" applyNumberFormat="1" applyFont="1" applyBorder="1" applyAlignment="1">
      <alignment horizontal="right" vertical="center"/>
    </xf>
    <xf numFmtId="173" fontId="74" fillId="0" borderId="73" xfId="2" applyNumberFormat="1" applyFont="1" applyFill="1" applyBorder="1" applyAlignment="1">
      <alignment horizontal="right" vertical="center"/>
    </xf>
    <xf numFmtId="173" fontId="75" fillId="0" borderId="72" xfId="6" applyNumberFormat="1" applyFont="1" applyBorder="1" applyAlignment="1">
      <alignment horizontal="right" vertical="center"/>
    </xf>
    <xf numFmtId="173" fontId="75" fillId="0" borderId="73" xfId="6" applyNumberFormat="1" applyFont="1" applyBorder="1" applyAlignment="1">
      <alignment horizontal="right" vertical="center"/>
    </xf>
    <xf numFmtId="0" fontId="9" fillId="0" borderId="0" xfId="2" applyFont="1" applyFill="1" applyAlignment="1">
      <alignment wrapText="1"/>
    </xf>
    <xf numFmtId="173" fontId="74" fillId="0" borderId="58" xfId="6" applyNumberFormat="1" applyFont="1" applyFill="1" applyBorder="1" applyAlignment="1">
      <alignment vertical="center"/>
    </xf>
    <xf numFmtId="173" fontId="74" fillId="0" borderId="63" xfId="6" applyNumberFormat="1" applyFont="1" applyFill="1" applyBorder="1" applyAlignment="1">
      <alignment vertical="center"/>
    </xf>
    <xf numFmtId="173" fontId="74" fillId="0" borderId="75" xfId="6" applyNumberFormat="1" applyFont="1" applyFill="1" applyBorder="1" applyAlignment="1">
      <alignment vertical="center"/>
    </xf>
    <xf numFmtId="173" fontId="74" fillId="0" borderId="59" xfId="6" applyNumberFormat="1" applyFont="1" applyFill="1" applyBorder="1" applyAlignment="1">
      <alignment vertical="center"/>
    </xf>
    <xf numFmtId="173" fontId="74" fillId="0" borderId="64" xfId="6" applyNumberFormat="1" applyFont="1" applyFill="1" applyBorder="1" applyAlignment="1">
      <alignment vertical="center"/>
    </xf>
    <xf numFmtId="173" fontId="74" fillId="0" borderId="77" xfId="6" applyNumberFormat="1" applyFont="1" applyFill="1" applyBorder="1" applyAlignment="1">
      <alignment vertical="center"/>
    </xf>
    <xf numFmtId="173" fontId="74" fillId="0" borderId="100" xfId="6" applyNumberFormat="1" applyFont="1" applyFill="1" applyBorder="1" applyAlignment="1">
      <alignment vertical="center" wrapText="1"/>
    </xf>
    <xf numFmtId="173" fontId="74" fillId="0" borderId="101" xfId="6" applyNumberFormat="1" applyFont="1" applyFill="1" applyBorder="1" applyAlignment="1">
      <alignment vertical="center"/>
    </xf>
    <xf numFmtId="173" fontId="74" fillId="0" borderId="102" xfId="6" applyNumberFormat="1" applyFont="1" applyFill="1" applyBorder="1" applyAlignment="1">
      <alignment vertical="center"/>
    </xf>
    <xf numFmtId="0" fontId="9" fillId="0" borderId="0" xfId="2" applyFont="1" applyAlignment="1">
      <alignment horizontal="right" vertical="center" wrapText="1"/>
    </xf>
    <xf numFmtId="0" fontId="83" fillId="9" borderId="103" xfId="2" applyFont="1" applyFill="1" applyBorder="1" applyAlignment="1">
      <alignment horizontal="right" vertical="center"/>
    </xf>
    <xf numFmtId="0" fontId="83" fillId="9" borderId="104" xfId="2" applyFont="1" applyFill="1" applyBorder="1" applyAlignment="1">
      <alignment horizontal="right" vertical="center"/>
    </xf>
    <xf numFmtId="0" fontId="84" fillId="0" borderId="0" xfId="0" applyFont="1" applyFill="1" applyBorder="1" applyAlignment="1"/>
    <xf numFmtId="0" fontId="75" fillId="11" borderId="62" xfId="14" applyFont="1" applyFill="1" applyBorder="1" applyAlignment="1">
      <alignment vertical="center" wrapText="1"/>
    </xf>
    <xf numFmtId="173" fontId="75" fillId="11" borderId="69" xfId="14" applyNumberFormat="1" applyFont="1" applyFill="1" applyBorder="1" applyAlignment="1">
      <alignment vertical="center"/>
    </xf>
    <xf numFmtId="173" fontId="75" fillId="11" borderId="70" xfId="14" applyNumberFormat="1" applyFont="1" applyFill="1" applyBorder="1" applyAlignment="1">
      <alignment vertical="center"/>
    </xf>
    <xf numFmtId="0" fontId="74" fillId="11" borderId="58" xfId="14" applyFont="1" applyFill="1" applyBorder="1" applyAlignment="1">
      <alignment vertical="center" wrapText="1"/>
    </xf>
    <xf numFmtId="173" fontId="74" fillId="11" borderId="63" xfId="14" applyNumberFormat="1" applyFont="1" applyFill="1" applyBorder="1" applyAlignment="1">
      <alignment vertical="center"/>
    </xf>
    <xf numFmtId="173" fontId="74" fillId="11" borderId="75" xfId="14" applyNumberFormat="1" applyFont="1" applyFill="1" applyBorder="1" applyAlignment="1">
      <alignment vertical="center"/>
    </xf>
    <xf numFmtId="0" fontId="74" fillId="11" borderId="100" xfId="14" applyFont="1" applyFill="1" applyBorder="1" applyAlignment="1">
      <alignment vertical="center" wrapText="1"/>
    </xf>
    <xf numFmtId="173" fontId="74" fillId="11" borderId="101" xfId="14" applyNumberFormat="1" applyFont="1" applyFill="1" applyBorder="1" applyAlignment="1">
      <alignment vertical="center"/>
    </xf>
    <xf numFmtId="173" fontId="74" fillId="11" borderId="102" xfId="14" applyNumberFormat="1" applyFont="1" applyFill="1" applyBorder="1" applyAlignment="1">
      <alignment vertical="center"/>
    </xf>
    <xf numFmtId="0" fontId="75" fillId="11" borderId="60" xfId="14" applyFont="1" applyFill="1" applyBorder="1" applyAlignment="1">
      <alignment vertical="center" wrapText="1"/>
    </xf>
    <xf numFmtId="173" fontId="75" fillId="11" borderId="72" xfId="14" applyNumberFormat="1" applyFont="1" applyFill="1" applyBorder="1" applyAlignment="1">
      <alignment vertical="center"/>
    </xf>
    <xf numFmtId="173" fontId="75" fillId="11" borderId="73" xfId="14" applyNumberFormat="1" applyFont="1" applyFill="1" applyBorder="1" applyAlignment="1">
      <alignment vertical="center"/>
    </xf>
    <xf numFmtId="0" fontId="74" fillId="11" borderId="59" xfId="14" applyFont="1" applyFill="1" applyBorder="1" applyAlignment="1">
      <alignment vertical="center" wrapText="1"/>
    </xf>
    <xf numFmtId="173" fontId="74" fillId="11" borderId="64" xfId="14" applyNumberFormat="1" applyFont="1" applyFill="1" applyBorder="1" applyAlignment="1">
      <alignment vertical="center"/>
    </xf>
    <xf numFmtId="173" fontId="74" fillId="11" borderId="77" xfId="14" applyNumberFormat="1" applyFont="1" applyFill="1" applyBorder="1" applyAlignment="1">
      <alignment vertical="center"/>
    </xf>
    <xf numFmtId="173" fontId="74" fillId="0" borderId="64" xfId="14" applyNumberFormat="1" applyFont="1" applyFill="1" applyBorder="1" applyAlignment="1">
      <alignment vertical="center"/>
    </xf>
    <xf numFmtId="0" fontId="85" fillId="0" borderId="0" xfId="0" applyFont="1" applyFill="1" applyBorder="1" applyAlignment="1"/>
    <xf numFmtId="0" fontId="86" fillId="0" borderId="0" xfId="0" applyFont="1" applyFill="1" applyBorder="1" applyAlignment="1"/>
    <xf numFmtId="0" fontId="74" fillId="0" borderId="59" xfId="2" applyFont="1" applyBorder="1" applyAlignment="1">
      <alignment vertical="center" wrapText="1"/>
    </xf>
    <xf numFmtId="173" fontId="74" fillId="0" borderId="64" xfId="2" applyNumberFormat="1" applyFont="1" applyBorder="1" applyAlignment="1">
      <alignment horizontal="right" vertical="center"/>
    </xf>
    <xf numFmtId="0" fontId="74" fillId="0" borderId="65" xfId="2" applyFont="1" applyBorder="1" applyAlignment="1">
      <alignment vertical="center" wrapText="1"/>
    </xf>
    <xf numFmtId="0" fontId="17" fillId="10" borderId="99" xfId="2" applyNumberFormat="1" applyFont="1" applyFill="1" applyBorder="1" applyAlignment="1">
      <alignment horizontal="right" vertical="top" wrapText="1"/>
    </xf>
    <xf numFmtId="0" fontId="17" fillId="10" borderId="105" xfId="2" applyNumberFormat="1" applyFont="1" applyFill="1" applyBorder="1" applyAlignment="1">
      <alignment horizontal="right" vertical="center" wrapText="1"/>
    </xf>
    <xf numFmtId="0" fontId="17" fillId="10" borderId="106" xfId="2" applyNumberFormat="1" applyFont="1" applyFill="1" applyBorder="1" applyAlignment="1">
      <alignment horizontal="right" vertical="center" wrapText="1"/>
    </xf>
    <xf numFmtId="0" fontId="75" fillId="0" borderId="0" xfId="2" applyFont="1" applyBorder="1" applyAlignment="1">
      <alignment vertical="center" wrapText="1"/>
    </xf>
    <xf numFmtId="0" fontId="74" fillId="0" borderId="0" xfId="2" applyFont="1" applyBorder="1" applyAlignment="1">
      <alignment vertical="center" wrapText="1"/>
    </xf>
    <xf numFmtId="175" fontId="74" fillId="0" borderId="107" xfId="2" applyNumberFormat="1" applyFont="1" applyFill="1" applyBorder="1" applyAlignment="1" applyProtection="1">
      <alignment vertical="center" wrapText="1"/>
      <protection locked="0"/>
    </xf>
    <xf numFmtId="173" fontId="74" fillId="0" borderId="108" xfId="7" applyNumberFormat="1" applyFont="1" applyBorder="1" applyAlignment="1">
      <alignment vertical="center" wrapText="1"/>
    </xf>
    <xf numFmtId="173" fontId="74" fillId="0" borderId="109" xfId="7" applyNumberFormat="1" applyFont="1" applyFill="1" applyBorder="1" applyAlignment="1">
      <alignment vertical="center" wrapText="1"/>
    </xf>
    <xf numFmtId="175" fontId="74" fillId="0" borderId="59" xfId="2" applyNumberFormat="1" applyFont="1" applyFill="1" applyBorder="1" applyAlignment="1" applyProtection="1">
      <alignment vertical="center" wrapText="1"/>
      <protection locked="0"/>
    </xf>
    <xf numFmtId="173" fontId="74" fillId="0" borderId="64" xfId="7" applyNumberFormat="1" applyFont="1" applyBorder="1" applyAlignment="1">
      <alignment vertical="center" wrapText="1"/>
    </xf>
    <xf numFmtId="173" fontId="74" fillId="0" borderId="77" xfId="7" applyNumberFormat="1" applyFont="1" applyFill="1" applyBorder="1" applyAlignment="1">
      <alignment vertical="center" wrapText="1"/>
    </xf>
    <xf numFmtId="175" fontId="74" fillId="0" borderId="65" xfId="2" applyNumberFormat="1" applyFont="1" applyFill="1" applyBorder="1" applyAlignment="1" applyProtection="1">
      <alignment vertical="center" wrapText="1"/>
      <protection locked="0"/>
    </xf>
    <xf numFmtId="173" fontId="74" fillId="0" borderId="66" xfId="7" applyNumberFormat="1" applyFont="1" applyBorder="1" applyAlignment="1">
      <alignment vertical="center" wrapText="1"/>
    </xf>
    <xf numFmtId="173" fontId="74" fillId="0" borderId="67" xfId="7" applyNumberFormat="1" applyFont="1" applyFill="1" applyBorder="1" applyAlignment="1">
      <alignment vertical="center" wrapText="1"/>
    </xf>
    <xf numFmtId="173" fontId="75" fillId="0" borderId="72" xfId="7" applyNumberFormat="1" applyFont="1" applyBorder="1" applyAlignment="1">
      <alignment vertical="center" wrapText="1"/>
    </xf>
    <xf numFmtId="173" fontId="75" fillId="0" borderId="73" xfId="7" applyNumberFormat="1" applyFont="1" applyFill="1" applyBorder="1" applyAlignment="1">
      <alignment vertical="center" wrapText="1"/>
    </xf>
    <xf numFmtId="0" fontId="75" fillId="0" borderId="71" xfId="2" applyFont="1" applyFill="1" applyBorder="1" applyAlignment="1">
      <alignment vertical="center" wrapText="1"/>
    </xf>
    <xf numFmtId="173" fontId="74" fillId="0" borderId="71" xfId="7" applyNumberFormat="1" applyFont="1" applyBorder="1" applyAlignment="1">
      <alignment horizontal="right" vertical="center" wrapText="1"/>
    </xf>
    <xf numFmtId="0" fontId="17" fillId="10" borderId="99" xfId="2" applyFont="1" applyFill="1" applyBorder="1" applyAlignment="1">
      <alignment horizontal="right" vertical="center" wrapText="1"/>
    </xf>
    <xf numFmtId="0" fontId="21" fillId="10" borderId="99" xfId="2" applyFont="1" applyFill="1" applyBorder="1" applyAlignment="1">
      <alignment vertical="center" wrapText="1"/>
    </xf>
    <xf numFmtId="0" fontId="17" fillId="10" borderId="105" xfId="2" applyFont="1" applyFill="1" applyBorder="1" applyAlignment="1">
      <alignment horizontal="center" vertical="center" wrapText="1"/>
    </xf>
    <xf numFmtId="0" fontId="17" fillId="10" borderId="110" xfId="2" applyFont="1" applyFill="1" applyBorder="1" applyAlignment="1">
      <alignment horizontal="center" vertical="center" wrapText="1"/>
    </xf>
    <xf numFmtId="173" fontId="75" fillId="0" borderId="72" xfId="2" applyNumberFormat="1" applyFont="1" applyFill="1" applyBorder="1" applyAlignment="1">
      <alignment vertical="center" wrapText="1"/>
    </xf>
    <xf numFmtId="173" fontId="75" fillId="0" borderId="72" xfId="2" applyNumberFormat="1" applyFont="1" applyBorder="1" applyAlignment="1">
      <alignment vertical="center" wrapText="1"/>
    </xf>
    <xf numFmtId="173" fontId="75" fillId="0" borderId="73" xfId="2" applyNumberFormat="1" applyFont="1" applyBorder="1" applyAlignment="1">
      <alignment vertical="center" wrapText="1"/>
    </xf>
    <xf numFmtId="0" fontId="74" fillId="0" borderId="107" xfId="2" applyFont="1" applyBorder="1" applyAlignment="1">
      <alignment vertical="center" wrapText="1"/>
    </xf>
    <xf numFmtId="173" fontId="74" fillId="0" borderId="108" xfId="2" applyNumberFormat="1" applyFont="1" applyFill="1" applyBorder="1" applyAlignment="1">
      <alignment vertical="center" wrapText="1"/>
    </xf>
    <xf numFmtId="173" fontId="74" fillId="0" borderId="108" xfId="2" applyNumberFormat="1" applyFont="1" applyBorder="1" applyAlignment="1">
      <alignment vertical="center" wrapText="1"/>
    </xf>
    <xf numFmtId="173" fontId="74" fillId="0" borderId="109" xfId="2" applyNumberFormat="1" applyFont="1" applyBorder="1" applyAlignment="1">
      <alignment vertical="center" wrapText="1"/>
    </xf>
    <xf numFmtId="173" fontId="74" fillId="0" borderId="64" xfId="2" applyNumberFormat="1" applyFont="1" applyBorder="1" applyAlignment="1">
      <alignment vertical="center" wrapText="1"/>
    </xf>
    <xf numFmtId="173" fontId="74" fillId="0" borderId="77" xfId="2" applyNumberFormat="1" applyFont="1" applyBorder="1" applyAlignment="1">
      <alignment vertical="center" wrapText="1"/>
    </xf>
    <xf numFmtId="173" fontId="74" fillId="0" borderId="66" xfId="2" applyNumberFormat="1" applyFont="1" applyBorder="1" applyAlignment="1">
      <alignment vertical="center" wrapText="1"/>
    </xf>
    <xf numFmtId="173" fontId="74" fillId="0" borderId="67" xfId="2" applyNumberFormat="1" applyFont="1" applyBorder="1" applyAlignment="1">
      <alignment vertical="center" wrapText="1"/>
    </xf>
    <xf numFmtId="0" fontId="19" fillId="12" borderId="0" xfId="2" applyFont="1" applyFill="1" applyAlignment="1">
      <alignment vertical="center"/>
    </xf>
    <xf numFmtId="0" fontId="17" fillId="10" borderId="106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184" fontId="75" fillId="0" borderId="0" xfId="2" applyNumberFormat="1" applyFont="1" applyFill="1" applyBorder="1" applyAlignment="1">
      <alignment vertical="center" wrapText="1"/>
    </xf>
    <xf numFmtId="184" fontId="74" fillId="0" borderId="0" xfId="2" applyNumberFormat="1" applyFont="1" applyFill="1" applyBorder="1" applyAlignment="1">
      <alignment vertical="center" wrapText="1"/>
    </xf>
    <xf numFmtId="0" fontId="19" fillId="13" borderId="0" xfId="2" applyFont="1" applyFill="1" applyAlignment="1">
      <alignment vertical="center"/>
    </xf>
    <xf numFmtId="0" fontId="83" fillId="9" borderId="61" xfId="2" applyFont="1" applyFill="1" applyBorder="1" applyAlignment="1">
      <alignment horizontal="right" vertical="center" wrapText="1"/>
    </xf>
    <xf numFmtId="0" fontId="87" fillId="9" borderId="61" xfId="2" applyFont="1" applyFill="1" applyBorder="1" applyAlignment="1">
      <alignment vertical="center" wrapText="1"/>
    </xf>
    <xf numFmtId="0" fontId="83" fillId="9" borderId="111" xfId="2" applyFont="1" applyFill="1" applyBorder="1" applyAlignment="1">
      <alignment horizontal="center" vertical="center" wrapText="1"/>
    </xf>
    <xf numFmtId="0" fontId="83" fillId="9" borderId="112" xfId="2" applyFont="1" applyFill="1" applyBorder="1" applyAlignment="1">
      <alignment horizontal="center" vertical="center" wrapText="1"/>
    </xf>
    <xf numFmtId="0" fontId="43" fillId="12" borderId="0" xfId="2" applyFont="1" applyFill="1">
      <alignment vertical="center"/>
    </xf>
    <xf numFmtId="173" fontId="9" fillId="0" borderId="0" xfId="2" applyNumberFormat="1" applyFont="1" applyAlignment="1">
      <alignment wrapText="1"/>
    </xf>
    <xf numFmtId="0" fontId="75" fillId="0" borderId="0" xfId="2" applyFont="1" applyFill="1" applyBorder="1" applyAlignment="1">
      <alignment vertical="center" wrapText="1"/>
    </xf>
    <xf numFmtId="173" fontId="75" fillId="0" borderId="0" xfId="9" applyNumberFormat="1" applyFont="1" applyBorder="1" applyAlignment="1">
      <alignment horizontal="right" vertical="center"/>
    </xf>
    <xf numFmtId="173" fontId="75" fillId="0" borderId="72" xfId="2" applyNumberFormat="1" applyFont="1" applyBorder="1" applyAlignment="1">
      <alignment horizontal="right" vertical="center"/>
    </xf>
    <xf numFmtId="173" fontId="75" fillId="0" borderId="73" xfId="2" applyNumberFormat="1" applyFont="1" applyBorder="1" applyAlignment="1">
      <alignment horizontal="right" vertical="center"/>
    </xf>
    <xf numFmtId="0" fontId="74" fillId="0" borderId="107" xfId="2" quotePrefix="1" applyFont="1" applyBorder="1" applyAlignment="1">
      <alignment vertical="center" wrapText="1"/>
    </xf>
    <xf numFmtId="173" fontId="74" fillId="0" borderId="108" xfId="2" applyNumberFormat="1" applyFont="1" applyFill="1" applyBorder="1" applyAlignment="1">
      <alignment horizontal="right" vertical="center"/>
    </xf>
    <xf numFmtId="173" fontId="74" fillId="0" borderId="109" xfId="2" applyNumberFormat="1" applyFont="1" applyBorder="1" applyAlignment="1">
      <alignment horizontal="right" vertical="center"/>
    </xf>
    <xf numFmtId="0" fontId="74" fillId="0" borderId="65" xfId="2" quotePrefix="1" applyFont="1" applyBorder="1" applyAlignment="1">
      <alignment vertical="center" wrapText="1"/>
    </xf>
    <xf numFmtId="173" fontId="74" fillId="0" borderId="66" xfId="2" applyNumberFormat="1" applyFont="1" applyFill="1" applyBorder="1" applyAlignment="1">
      <alignment horizontal="right" vertical="center"/>
    </xf>
    <xf numFmtId="173" fontId="74" fillId="0" borderId="67" xfId="2" applyNumberFormat="1" applyFont="1" applyBorder="1" applyAlignment="1">
      <alignment horizontal="right" vertical="center"/>
    </xf>
    <xf numFmtId="173" fontId="75" fillId="0" borderId="72" xfId="9" applyNumberFormat="1" applyFont="1" applyFill="1" applyBorder="1" applyAlignment="1">
      <alignment horizontal="right" vertical="center"/>
    </xf>
    <xf numFmtId="173" fontId="75" fillId="0" borderId="73" xfId="9" applyNumberFormat="1" applyFont="1" applyBorder="1" applyAlignment="1">
      <alignment horizontal="right" vertical="center"/>
    </xf>
    <xf numFmtId="4" fontId="9" fillId="0" borderId="0" xfId="2" applyNumberFormat="1" applyFont="1" applyFill="1" applyBorder="1" applyAlignment="1">
      <alignment wrapText="1"/>
    </xf>
    <xf numFmtId="4" fontId="10" fillId="0" borderId="0" xfId="2" applyNumberFormat="1" applyFont="1" applyFill="1" applyBorder="1" applyAlignment="1">
      <alignment wrapText="1"/>
    </xf>
    <xf numFmtId="0" fontId="9" fillId="0" borderId="0" xfId="2" applyFont="1" applyBorder="1" applyAlignment="1">
      <alignment horizontal="center" vertical="center"/>
    </xf>
    <xf numFmtId="0" fontId="17" fillId="10" borderId="99" xfId="2" applyFont="1" applyFill="1" applyBorder="1" applyAlignment="1">
      <alignment horizontal="left" vertical="center" wrapText="1"/>
    </xf>
    <xf numFmtId="0" fontId="88" fillId="0" borderId="62" xfId="2" applyFont="1" applyFill="1" applyBorder="1" applyAlignment="1">
      <alignment vertical="center" wrapText="1"/>
    </xf>
    <xf numFmtId="173" fontId="88" fillId="0" borderId="69" xfId="6" applyNumberFormat="1" applyFont="1" applyFill="1" applyBorder="1" applyAlignment="1">
      <alignment horizontal="right" vertical="center"/>
    </xf>
    <xf numFmtId="173" fontId="88" fillId="0" borderId="70" xfId="6" applyNumberFormat="1" applyFont="1" applyFill="1" applyBorder="1" applyAlignment="1">
      <alignment horizontal="right" vertical="center"/>
    </xf>
    <xf numFmtId="0" fontId="88" fillId="0" borderId="0" xfId="2" applyFont="1" applyFill="1" applyBorder="1" applyAlignment="1">
      <alignment vertical="center" wrapText="1"/>
    </xf>
    <xf numFmtId="173" fontId="75" fillId="0" borderId="0" xfId="6" applyNumberFormat="1" applyFont="1" applyFill="1" applyBorder="1" applyAlignment="1">
      <alignment horizontal="right" vertical="center"/>
    </xf>
    <xf numFmtId="0" fontId="89" fillId="0" borderId="107" xfId="2" applyFont="1" applyFill="1" applyBorder="1" applyAlignment="1">
      <alignment vertical="center" wrapText="1"/>
    </xf>
    <xf numFmtId="173" fontId="89" fillId="0" borderId="108" xfId="19" quotePrefix="1" applyNumberFormat="1" applyFont="1" applyFill="1" applyBorder="1" applyAlignment="1">
      <alignment vertical="center" wrapText="1"/>
    </xf>
    <xf numFmtId="173" fontId="89" fillId="0" borderId="109" xfId="19" quotePrefix="1" applyNumberFormat="1" applyFont="1" applyFill="1" applyBorder="1" applyAlignment="1">
      <alignment vertical="center" wrapText="1"/>
    </xf>
    <xf numFmtId="0" fontId="89" fillId="0" borderId="65" xfId="2" applyFont="1" applyFill="1" applyBorder="1" applyAlignment="1">
      <alignment vertical="center" wrapText="1"/>
    </xf>
    <xf numFmtId="173" fontId="89" fillId="0" borderId="66" xfId="19" quotePrefix="1" applyNumberFormat="1" applyFont="1" applyFill="1" applyBorder="1" applyAlignment="1">
      <alignment vertical="center" wrapText="1"/>
    </xf>
    <xf numFmtId="173" fontId="89" fillId="0" borderId="67" xfId="19" quotePrefix="1" applyNumberFormat="1" applyFont="1" applyFill="1" applyBorder="1" applyAlignment="1">
      <alignment vertical="center" wrapText="1"/>
    </xf>
    <xf numFmtId="3" fontId="89" fillId="0" borderId="0" xfId="2" applyNumberFormat="1" applyFont="1" applyFill="1" applyBorder="1" applyAlignment="1">
      <alignment vertical="center" wrapText="1"/>
    </xf>
    <xf numFmtId="0" fontId="89" fillId="0" borderId="59" xfId="2" applyFont="1" applyFill="1" applyBorder="1" applyAlignment="1">
      <alignment vertical="center" wrapText="1"/>
    </xf>
    <xf numFmtId="173" fontId="89" fillId="0" borderId="64" xfId="19" quotePrefix="1" applyNumberFormat="1" applyFont="1" applyFill="1" applyBorder="1" applyAlignment="1">
      <alignment vertical="center" wrapText="1"/>
    </xf>
    <xf numFmtId="173" fontId="89" fillId="0" borderId="77" xfId="19" quotePrefix="1" applyNumberFormat="1" applyFont="1" applyFill="1" applyBorder="1" applyAlignment="1">
      <alignment vertical="center" wrapText="1"/>
    </xf>
    <xf numFmtId="0" fontId="88" fillId="0" borderId="113" xfId="2" applyFont="1" applyFill="1" applyBorder="1" applyAlignment="1">
      <alignment vertical="center" wrapText="1"/>
    </xf>
    <xf numFmtId="173" fontId="89" fillId="0" borderId="113" xfId="2" applyNumberFormat="1" applyFont="1" applyFill="1" applyBorder="1" applyAlignment="1">
      <alignment vertical="center" wrapText="1"/>
    </xf>
    <xf numFmtId="3" fontId="89" fillId="0" borderId="113" xfId="2" applyNumberFormat="1" applyFont="1" applyFill="1" applyBorder="1" applyAlignment="1">
      <alignment vertical="center" wrapText="1"/>
    </xf>
    <xf numFmtId="0" fontId="75" fillId="0" borderId="114" xfId="2" applyFont="1" applyFill="1" applyBorder="1" applyAlignment="1">
      <alignment vertical="center" wrapText="1"/>
    </xf>
    <xf numFmtId="173" fontId="75" fillId="0" borderId="115" xfId="6" applyNumberFormat="1" applyFont="1" applyFill="1" applyBorder="1" applyAlignment="1">
      <alignment horizontal="right" vertical="center"/>
    </xf>
    <xf numFmtId="0" fontId="75" fillId="0" borderId="116" xfId="2" applyFont="1" applyFill="1" applyBorder="1" applyAlignment="1">
      <alignment vertical="center" wrapText="1"/>
    </xf>
    <xf numFmtId="173" fontId="75" fillId="0" borderId="117" xfId="6" applyNumberFormat="1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>
      <alignment vertical="center" wrapText="1"/>
    </xf>
    <xf numFmtId="0" fontId="15" fillId="0" borderId="0" xfId="13" applyFont="1" applyFill="1" applyBorder="1" applyAlignment="1">
      <alignment vertical="center"/>
    </xf>
    <xf numFmtId="0" fontId="73" fillId="0" borderId="0" xfId="13" applyAlignment="1"/>
    <xf numFmtId="14" fontId="17" fillId="10" borderId="105" xfId="2" applyNumberFormat="1" applyFont="1" applyFill="1" applyBorder="1" applyAlignment="1">
      <alignment horizontal="right" vertical="center" wrapText="1"/>
    </xf>
    <xf numFmtId="0" fontId="17" fillId="10" borderId="106" xfId="2" applyFont="1" applyFill="1" applyBorder="1" applyAlignment="1">
      <alignment horizontal="right" vertical="center" wrapText="1"/>
    </xf>
    <xf numFmtId="0" fontId="17" fillId="0" borderId="0" xfId="2" applyFont="1" applyFill="1" applyBorder="1" applyAlignment="1">
      <alignment horizontal="right" vertical="center" wrapText="1"/>
    </xf>
    <xf numFmtId="0" fontId="74" fillId="0" borderId="62" xfId="2" applyFont="1" applyBorder="1" applyAlignment="1">
      <alignment horizontal="center" vertical="center"/>
    </xf>
    <xf numFmtId="0" fontId="74" fillId="0" borderId="69" xfId="2" applyFont="1" applyBorder="1" applyAlignment="1">
      <alignment vertical="center"/>
    </xf>
    <xf numFmtId="173" fontId="74" fillId="0" borderId="69" xfId="2" applyNumberFormat="1" applyFont="1" applyBorder="1" applyAlignment="1">
      <alignment horizontal="right" vertical="center"/>
    </xf>
    <xf numFmtId="173" fontId="74" fillId="0" borderId="70" xfId="2" applyNumberFormat="1" applyFont="1" applyBorder="1" applyAlignment="1">
      <alignment vertical="center"/>
    </xf>
    <xf numFmtId="173" fontId="74" fillId="0" borderId="0" xfId="2" applyNumberFormat="1" applyFont="1" applyFill="1" applyBorder="1" applyAlignment="1">
      <alignment vertical="center"/>
    </xf>
    <xf numFmtId="0" fontId="74" fillId="0" borderId="60" xfId="2" applyFont="1" applyBorder="1" applyAlignment="1">
      <alignment horizontal="center" vertical="center"/>
    </xf>
    <xf numFmtId="173" fontId="74" fillId="0" borderId="72" xfId="2" applyNumberFormat="1" applyFont="1" applyBorder="1" applyAlignment="1">
      <alignment horizontal="right" vertical="center"/>
    </xf>
    <xf numFmtId="173" fontId="74" fillId="0" borderId="72" xfId="2" applyNumberFormat="1" applyFont="1" applyBorder="1" applyAlignment="1">
      <alignment vertical="center"/>
    </xf>
    <xf numFmtId="173" fontId="74" fillId="0" borderId="73" xfId="2" applyNumberFormat="1" applyFont="1" applyBorder="1" applyAlignment="1">
      <alignment vertical="center"/>
    </xf>
    <xf numFmtId="173" fontId="75" fillId="0" borderId="72" xfId="8" applyNumberFormat="1" applyFont="1" applyBorder="1" applyAlignment="1">
      <alignment horizontal="left" vertical="center"/>
    </xf>
    <xf numFmtId="173" fontId="75" fillId="0" borderId="72" xfId="8" applyNumberFormat="1" applyFont="1" applyBorder="1" applyAlignment="1">
      <alignment horizontal="right" vertical="center"/>
    </xf>
    <xf numFmtId="173" fontId="75" fillId="0" borderId="73" xfId="8" applyNumberFormat="1" applyFont="1" applyBorder="1" applyAlignment="1">
      <alignment horizontal="right" vertical="center"/>
    </xf>
    <xf numFmtId="173" fontId="75" fillId="0" borderId="0" xfId="2" applyNumberFormat="1" applyFont="1" applyFill="1" applyBorder="1" applyAlignment="1">
      <alignment vertical="center" wrapText="1"/>
    </xf>
    <xf numFmtId="173" fontId="90" fillId="0" borderId="0" xfId="2" applyNumberFormat="1" applyFont="1" applyAlignment="1">
      <alignment vertical="center"/>
    </xf>
    <xf numFmtId="173" fontId="74" fillId="0" borderId="0" xfId="2" applyNumberFormat="1" applyFont="1" applyFill="1" applyBorder="1" applyAlignment="1">
      <alignment horizontal="right" vertical="center"/>
    </xf>
    <xf numFmtId="0" fontId="0" fillId="0" borderId="0" xfId="0" applyFill="1" applyAlignment="1"/>
    <xf numFmtId="3" fontId="0" fillId="0" borderId="0" xfId="0" applyNumberFormat="1" applyAlignment="1"/>
    <xf numFmtId="0" fontId="15" fillId="0" borderId="0" xfId="2" applyFont="1" applyBorder="1" applyAlignment="1">
      <alignment horizontal="center" vertical="center"/>
    </xf>
    <xf numFmtId="0" fontId="83" fillId="9" borderId="0" xfId="2" applyFont="1" applyFill="1" applyBorder="1" applyAlignment="1">
      <alignment horizontal="left" vertical="center" wrapText="1"/>
    </xf>
    <xf numFmtId="14" fontId="83" fillId="9" borderId="61" xfId="2" applyNumberFormat="1" applyFont="1" applyFill="1" applyBorder="1" applyAlignment="1">
      <alignment horizontal="right" vertical="center" wrapText="1"/>
    </xf>
    <xf numFmtId="14" fontId="83" fillId="9" borderId="103" xfId="2" applyNumberFormat="1" applyFont="1" applyFill="1" applyBorder="1" applyAlignment="1">
      <alignment horizontal="right" vertical="center" wrapText="1"/>
    </xf>
    <xf numFmtId="14" fontId="83" fillId="9" borderId="104" xfId="2" applyNumberFormat="1" applyFont="1" applyFill="1" applyBorder="1" applyAlignment="1">
      <alignment horizontal="right" vertical="center" wrapText="1"/>
    </xf>
    <xf numFmtId="0" fontId="74" fillId="0" borderId="58" xfId="2" applyFont="1" applyFill="1" applyBorder="1" applyAlignment="1">
      <alignment horizontal="center" vertical="center"/>
    </xf>
    <xf numFmtId="0" fontId="74" fillId="0" borderId="108" xfId="2" applyFont="1" applyFill="1" applyBorder="1" applyAlignment="1">
      <alignment horizontal="justify" vertical="center"/>
    </xf>
    <xf numFmtId="173" fontId="74" fillId="0" borderId="109" xfId="2" applyNumberFormat="1" applyFont="1" applyFill="1" applyBorder="1" applyAlignment="1">
      <alignment horizontal="right" vertical="center"/>
    </xf>
    <xf numFmtId="0" fontId="74" fillId="0" borderId="59" xfId="2" applyFont="1" applyFill="1" applyBorder="1" applyAlignment="1">
      <alignment horizontal="center" vertical="center"/>
    </xf>
    <xf numFmtId="0" fontId="74" fillId="0" borderId="64" xfId="2" applyFont="1" applyFill="1" applyBorder="1" applyAlignment="1">
      <alignment vertical="center"/>
    </xf>
    <xf numFmtId="173" fontId="74" fillId="0" borderId="77" xfId="2" applyNumberFormat="1" applyFont="1" applyFill="1" applyBorder="1" applyAlignment="1">
      <alignment vertical="center"/>
    </xf>
    <xf numFmtId="0" fontId="74" fillId="0" borderId="64" xfId="2" applyFont="1" applyFill="1" applyBorder="1" applyAlignment="1">
      <alignment horizontal="justify" vertical="center"/>
    </xf>
    <xf numFmtId="0" fontId="74" fillId="0" borderId="65" xfId="2" applyFont="1" applyFill="1" applyBorder="1" applyAlignment="1">
      <alignment horizontal="center" vertical="center"/>
    </xf>
    <xf numFmtId="0" fontId="74" fillId="0" borderId="66" xfId="2" applyFont="1" applyFill="1" applyBorder="1" applyAlignment="1">
      <alignment vertical="center"/>
    </xf>
    <xf numFmtId="173" fontId="74" fillId="0" borderId="67" xfId="2" applyNumberFormat="1" applyFont="1" applyFill="1" applyBorder="1" applyAlignment="1">
      <alignment vertical="center"/>
    </xf>
    <xf numFmtId="0" fontId="74" fillId="0" borderId="107" xfId="2" applyFont="1" applyFill="1" applyBorder="1" applyAlignment="1">
      <alignment horizontal="center" vertical="center"/>
    </xf>
    <xf numFmtId="0" fontId="74" fillId="0" borderId="108" xfId="2" applyFont="1" applyFill="1" applyBorder="1" applyAlignment="1">
      <alignment vertical="center"/>
    </xf>
    <xf numFmtId="173" fontId="74" fillId="0" borderId="109" xfId="2" applyNumberFormat="1" applyFont="1" applyFill="1" applyBorder="1" applyAlignment="1">
      <alignment vertical="center"/>
    </xf>
    <xf numFmtId="0" fontId="74" fillId="0" borderId="118" xfId="2" applyFont="1" applyFill="1" applyBorder="1" applyAlignment="1">
      <alignment horizontal="center" vertical="center"/>
    </xf>
    <xf numFmtId="0" fontId="74" fillId="0" borderId="119" xfId="2" applyFont="1" applyFill="1" applyBorder="1" applyAlignment="1">
      <alignment vertical="center"/>
    </xf>
    <xf numFmtId="173" fontId="74" fillId="0" borderId="119" xfId="2" applyNumberFormat="1" applyFont="1" applyFill="1" applyBorder="1" applyAlignment="1">
      <alignment horizontal="right" vertical="center"/>
    </xf>
    <xf numFmtId="173" fontId="74" fillId="0" borderId="120" xfId="2" applyNumberFormat="1" applyFont="1" applyFill="1" applyBorder="1" applyAlignment="1">
      <alignment vertical="center"/>
    </xf>
    <xf numFmtId="0" fontId="74" fillId="0" borderId="66" xfId="2" applyFont="1" applyFill="1" applyBorder="1" applyAlignment="1">
      <alignment horizontal="justify" vertical="center"/>
    </xf>
    <xf numFmtId="173" fontId="75" fillId="0" borderId="72" xfId="8" applyNumberFormat="1" applyFont="1" applyFill="1" applyBorder="1" applyAlignment="1">
      <alignment horizontal="left" vertical="center"/>
    </xf>
    <xf numFmtId="173" fontId="75" fillId="0" borderId="72" xfId="8" applyNumberFormat="1" applyFont="1" applyFill="1" applyBorder="1" applyAlignment="1">
      <alignment horizontal="right" vertical="center"/>
    </xf>
    <xf numFmtId="173" fontId="75" fillId="0" borderId="73" xfId="2" applyNumberFormat="1" applyFont="1" applyFill="1" applyBorder="1" applyAlignment="1">
      <alignment vertical="center" wrapText="1"/>
    </xf>
    <xf numFmtId="173" fontId="19" fillId="0" borderId="0" xfId="2" applyNumberFormat="1" applyFont="1" applyFill="1" applyBorder="1" applyAlignment="1">
      <alignment vertical="center"/>
    </xf>
    <xf numFmtId="10" fontId="83" fillId="9" borderId="103" xfId="9" applyNumberFormat="1" applyFont="1" applyFill="1" applyBorder="1" applyAlignment="1">
      <alignment horizontal="right" vertical="center"/>
    </xf>
    <xf numFmtId="14" fontId="83" fillId="9" borderId="0" xfId="2" applyNumberFormat="1" applyFont="1" applyFill="1" applyBorder="1" applyAlignment="1">
      <alignment horizontal="right" vertical="center" wrapText="1"/>
    </xf>
    <xf numFmtId="0" fontId="91" fillId="0" borderId="118" xfId="2" applyFont="1" applyFill="1" applyBorder="1" applyAlignment="1">
      <alignment vertical="center" wrapText="1"/>
    </xf>
    <xf numFmtId="173" fontId="91" fillId="0" borderId="119" xfId="2" applyNumberFormat="1" applyFont="1" applyFill="1" applyBorder="1" applyAlignment="1">
      <alignment horizontal="right" vertical="center"/>
    </xf>
    <xf numFmtId="173" fontId="91" fillId="0" borderId="120" xfId="2" applyNumberFormat="1" applyFont="1" applyFill="1" applyBorder="1" applyAlignment="1">
      <alignment horizontal="right" vertical="center"/>
    </xf>
    <xf numFmtId="0" fontId="83" fillId="9" borderId="0" xfId="2" applyFont="1" applyFill="1" applyBorder="1" applyAlignment="1">
      <alignment vertical="center" wrapText="1"/>
    </xf>
    <xf numFmtId="173" fontId="83" fillId="9" borderId="103" xfId="9" applyNumberFormat="1" applyFont="1" applyFill="1" applyBorder="1" applyAlignment="1">
      <alignment horizontal="right" vertical="center"/>
    </xf>
    <xf numFmtId="173" fontId="83" fillId="9" borderId="0" xfId="9" applyNumberFormat="1" applyFont="1" applyFill="1" applyBorder="1" applyAlignment="1">
      <alignment horizontal="right" vertical="center"/>
    </xf>
    <xf numFmtId="0" fontId="92" fillId="0" borderId="58" xfId="2" applyFont="1" applyFill="1" applyBorder="1" applyAlignment="1">
      <alignment vertical="center" wrapText="1"/>
    </xf>
    <xf numFmtId="173" fontId="92" fillId="0" borderId="63" xfId="2" applyNumberFormat="1" applyFont="1" applyFill="1" applyBorder="1" applyAlignment="1">
      <alignment horizontal="right" vertical="center"/>
    </xf>
    <xf numFmtId="173" fontId="92" fillId="0" borderId="75" xfId="2" applyNumberFormat="1" applyFont="1" applyFill="1" applyBorder="1" applyAlignment="1">
      <alignment horizontal="right" vertical="center"/>
    </xf>
    <xf numFmtId="0" fontId="92" fillId="0" borderId="59" xfId="2" quotePrefix="1" applyFont="1" applyFill="1" applyBorder="1" applyAlignment="1">
      <alignment horizontal="left" vertical="center" wrapText="1"/>
    </xf>
    <xf numFmtId="173" fontId="92" fillId="0" borderId="64" xfId="9" applyNumberFormat="1" applyFont="1" applyFill="1" applyBorder="1" applyAlignment="1">
      <alignment horizontal="right" vertical="center"/>
    </xf>
    <xf numFmtId="173" fontId="92" fillId="0" borderId="77" xfId="9" applyNumberFormat="1" applyFont="1" applyFill="1" applyBorder="1" applyAlignment="1">
      <alignment horizontal="right" vertical="center"/>
    </xf>
    <xf numFmtId="0" fontId="92" fillId="0" borderId="59" xfId="2" applyFont="1" applyFill="1" applyBorder="1" applyAlignment="1">
      <alignment horizontal="left" vertical="center" wrapText="1"/>
    </xf>
    <xf numFmtId="0" fontId="92" fillId="0" borderId="100" xfId="2" applyFont="1" applyFill="1" applyBorder="1" applyAlignment="1">
      <alignment horizontal="left" vertical="center" wrapText="1"/>
    </xf>
    <xf numFmtId="173" fontId="92" fillId="0" borderId="101" xfId="9" applyNumberFormat="1" applyFont="1" applyFill="1" applyBorder="1" applyAlignment="1">
      <alignment horizontal="right" vertical="center"/>
    </xf>
    <xf numFmtId="173" fontId="92" fillId="0" borderId="102" xfId="9" applyNumberFormat="1" applyFont="1" applyFill="1" applyBorder="1" applyAlignment="1">
      <alignment horizontal="right" vertical="center"/>
    </xf>
    <xf numFmtId="173" fontId="93" fillId="9" borderId="103" xfId="9" applyNumberFormat="1" applyFont="1" applyFill="1" applyBorder="1" applyAlignment="1">
      <alignment horizontal="right" vertical="center"/>
    </xf>
    <xf numFmtId="173" fontId="93" fillId="9" borderId="104" xfId="9" applyNumberFormat="1" applyFont="1" applyFill="1" applyBorder="1" applyAlignment="1">
      <alignment horizontal="right" vertical="center"/>
    </xf>
    <xf numFmtId="173" fontId="84" fillId="0" borderId="0" xfId="0" applyNumberFormat="1" applyFont="1" applyFill="1" applyBorder="1" applyAlignment="1"/>
    <xf numFmtId="0" fontId="83" fillId="9" borderId="121" xfId="2" applyFont="1" applyFill="1" applyBorder="1" applyAlignment="1">
      <alignment vertical="center" wrapText="1"/>
    </xf>
    <xf numFmtId="10" fontId="83" fillId="9" borderId="122" xfId="9" applyNumberFormat="1" applyFont="1" applyFill="1" applyBorder="1" applyAlignment="1">
      <alignment horizontal="right" vertical="center"/>
    </xf>
    <xf numFmtId="10" fontId="83" fillId="9" borderId="123" xfId="9" applyNumberFormat="1" applyFont="1" applyFill="1" applyBorder="1" applyAlignment="1">
      <alignment horizontal="right" vertical="center"/>
    </xf>
    <xf numFmtId="0" fontId="83" fillId="9" borderId="61" xfId="2" applyFont="1" applyFill="1" applyBorder="1" applyAlignment="1">
      <alignment vertical="center" wrapText="1"/>
    </xf>
    <xf numFmtId="10" fontId="83" fillId="9" borderId="104" xfId="9" applyNumberFormat="1" applyFont="1" applyFill="1" applyBorder="1" applyAlignment="1">
      <alignment horizontal="right" vertical="center"/>
    </xf>
    <xf numFmtId="0" fontId="91" fillId="0" borderId="62" xfId="2" applyFont="1" applyFill="1" applyBorder="1" applyAlignment="1">
      <alignment vertical="center" wrapText="1"/>
    </xf>
    <xf numFmtId="173" fontId="91" fillId="0" borderId="69" xfId="2" applyNumberFormat="1" applyFont="1" applyFill="1" applyBorder="1" applyAlignment="1">
      <alignment horizontal="right" vertical="center"/>
    </xf>
    <xf numFmtId="173" fontId="91" fillId="0" borderId="70" xfId="2" applyNumberFormat="1" applyFont="1" applyFill="1" applyBorder="1" applyAlignment="1">
      <alignment horizontal="right" vertical="center"/>
    </xf>
    <xf numFmtId="0" fontId="94" fillId="0" borderId="0" xfId="16" applyFont="1" applyFill="1" applyBorder="1" applyAlignment="1">
      <alignment vertical="center"/>
    </xf>
    <xf numFmtId="3" fontId="94" fillId="0" borderId="0" xfId="16" applyNumberFormat="1" applyFont="1" applyFill="1" applyBorder="1" applyAlignment="1">
      <alignment vertical="center"/>
    </xf>
    <xf numFmtId="0" fontId="95" fillId="0" borderId="0" xfId="16" applyFont="1" applyFill="1" applyBorder="1" applyAlignment="1">
      <alignment vertical="center"/>
    </xf>
    <xf numFmtId="3" fontId="95" fillId="0" borderId="0" xfId="16" applyNumberFormat="1" applyFont="1" applyFill="1" applyBorder="1" applyAlignment="1">
      <alignment vertical="center"/>
    </xf>
    <xf numFmtId="173" fontId="83" fillId="9" borderId="104" xfId="9" applyNumberFormat="1" applyFont="1" applyFill="1" applyBorder="1" applyAlignment="1">
      <alignment horizontal="right" vertical="center"/>
    </xf>
    <xf numFmtId="173" fontId="91" fillId="0" borderId="63" xfId="2" applyNumberFormat="1" applyFont="1" applyFill="1" applyBorder="1" applyAlignment="1">
      <alignment horizontal="right" vertical="center"/>
    </xf>
    <xf numFmtId="173" fontId="91" fillId="0" borderId="75" xfId="2" applyNumberFormat="1" applyFont="1" applyFill="1" applyBorder="1" applyAlignment="1">
      <alignment horizontal="right" vertical="center"/>
    </xf>
    <xf numFmtId="49" fontId="92" fillId="0" borderId="76" xfId="16" applyNumberFormat="1" applyFont="1" applyFill="1" applyBorder="1" applyAlignment="1">
      <alignment horizontal="center" vertical="center" wrapText="1"/>
    </xf>
    <xf numFmtId="173" fontId="92" fillId="0" borderId="64" xfId="16" applyNumberFormat="1" applyFont="1" applyFill="1" applyBorder="1" applyAlignment="1">
      <alignment vertical="center"/>
    </xf>
    <xf numFmtId="173" fontId="92" fillId="0" borderId="77" xfId="16" applyNumberFormat="1" applyFont="1" applyFill="1" applyBorder="1" applyAlignment="1">
      <alignment vertical="center"/>
    </xf>
    <xf numFmtId="173" fontId="91" fillId="0" borderId="124" xfId="16" applyNumberFormat="1" applyFont="1" applyFill="1" applyBorder="1" applyAlignment="1">
      <alignment vertical="center"/>
    </xf>
    <xf numFmtId="173" fontId="91" fillId="0" borderId="125" xfId="16" applyNumberFormat="1" applyFont="1" applyFill="1" applyBorder="1" applyAlignment="1">
      <alignment vertical="center"/>
    </xf>
    <xf numFmtId="173" fontId="92" fillId="0" borderId="126" xfId="16" applyNumberFormat="1" applyFont="1" applyFill="1" applyBorder="1" applyAlignment="1">
      <alignment vertical="center"/>
    </xf>
    <xf numFmtId="173" fontId="92" fillId="0" borderId="127" xfId="16" applyNumberFormat="1" applyFont="1" applyFill="1" applyBorder="1" applyAlignment="1">
      <alignment vertical="center"/>
    </xf>
    <xf numFmtId="173" fontId="92" fillId="0" borderId="66" xfId="16" applyNumberFormat="1" applyFont="1" applyFill="1" applyBorder="1" applyAlignment="1">
      <alignment vertical="center"/>
    </xf>
    <xf numFmtId="173" fontId="92" fillId="0" borderId="67" xfId="16" applyNumberFormat="1" applyFont="1" applyFill="1" applyBorder="1" applyAlignment="1">
      <alignment vertical="center"/>
    </xf>
    <xf numFmtId="173" fontId="94" fillId="0" borderId="0" xfId="16" applyNumberFormat="1" applyFont="1" applyFill="1" applyBorder="1" applyAlignment="1">
      <alignment vertical="center"/>
    </xf>
    <xf numFmtId="173" fontId="75" fillId="0" borderId="119" xfId="2" applyNumberFormat="1" applyFont="1" applyFill="1" applyBorder="1" applyAlignment="1">
      <alignment horizontal="right" vertical="center"/>
    </xf>
    <xf numFmtId="173" fontId="75" fillId="0" borderId="120" xfId="2" applyNumberFormat="1" applyFont="1" applyFill="1" applyBorder="1" applyAlignment="1">
      <alignment horizontal="right" vertical="center"/>
    </xf>
    <xf numFmtId="0" fontId="74" fillId="0" borderId="76" xfId="16" applyFont="1" applyFill="1" applyBorder="1" applyAlignment="1">
      <alignment horizontal="center" vertical="center"/>
    </xf>
    <xf numFmtId="0" fontId="74" fillId="0" borderId="59" xfId="23" applyFont="1" applyFill="1" applyBorder="1" applyAlignment="1">
      <alignment vertical="center" wrapText="1"/>
    </xf>
    <xf numFmtId="173" fontId="74" fillId="0" borderId="77" xfId="9" applyNumberFormat="1" applyFont="1" applyFill="1" applyBorder="1" applyAlignment="1">
      <alignment horizontal="right" vertical="center"/>
    </xf>
    <xf numFmtId="173" fontId="74" fillId="0" borderId="64" xfId="9" applyNumberFormat="1" applyFont="1" applyFill="1" applyBorder="1" applyAlignment="1">
      <alignment horizontal="right" vertical="center"/>
    </xf>
    <xf numFmtId="0" fontId="74" fillId="0" borderId="128" xfId="16" applyFont="1" applyFill="1" applyBorder="1" applyAlignment="1">
      <alignment horizontal="center" vertical="center"/>
    </xf>
    <xf numFmtId="0" fontId="74" fillId="0" borderId="100" xfId="23" applyFont="1" applyFill="1" applyBorder="1" applyAlignment="1">
      <alignment vertical="center" wrapText="1"/>
    </xf>
    <xf numFmtId="173" fontId="74" fillId="0" borderId="101" xfId="9" applyNumberFormat="1" applyFont="1" applyFill="1" applyBorder="1" applyAlignment="1">
      <alignment horizontal="right" vertical="center"/>
    </xf>
    <xf numFmtId="173" fontId="74" fillId="0" borderId="102" xfId="9" applyNumberFormat="1" applyFont="1" applyFill="1" applyBorder="1" applyAlignment="1">
      <alignment horizontal="right" vertical="center"/>
    </xf>
    <xf numFmtId="173" fontId="74" fillId="0" borderId="75" xfId="9" applyNumberFormat="1" applyFont="1" applyFill="1" applyBorder="1" applyAlignment="1">
      <alignment horizontal="right" vertical="center"/>
    </xf>
    <xf numFmtId="181" fontId="25" fillId="10" borderId="129" xfId="21" applyNumberFormat="1" applyFont="1" applyFill="1" applyBorder="1" applyAlignment="1">
      <alignment horizontal="right" vertical="center" wrapText="1"/>
    </xf>
    <xf numFmtId="181" fontId="25" fillId="10" borderId="130" xfId="21" applyNumberFormat="1" applyFont="1" applyFill="1" applyBorder="1" applyAlignment="1">
      <alignment horizontal="right" vertical="center" wrapText="1"/>
    </xf>
    <xf numFmtId="0" fontId="24" fillId="0" borderId="131" xfId="2" applyFont="1" applyBorder="1" applyAlignment="1">
      <alignment horizontal="center" vertical="center"/>
    </xf>
    <xf numFmtId="0" fontId="24" fillId="0" borderId="132" xfId="2" applyFont="1" applyFill="1" applyBorder="1" applyAlignment="1">
      <alignment vertical="center" wrapText="1"/>
    </xf>
    <xf numFmtId="173" fontId="23" fillId="0" borderId="133" xfId="21" applyNumberFormat="1" applyFont="1" applyFill="1" applyBorder="1" applyAlignment="1" applyProtection="1">
      <alignment vertical="center" wrapText="1"/>
      <protection locked="0"/>
    </xf>
    <xf numFmtId="173" fontId="23" fillId="0" borderId="134" xfId="21" applyNumberFormat="1" applyFont="1" applyFill="1" applyBorder="1" applyAlignment="1" applyProtection="1">
      <alignment vertical="center" wrapText="1"/>
      <protection locked="0"/>
    </xf>
    <xf numFmtId="0" fontId="24" fillId="0" borderId="71" xfId="2" applyFont="1" applyBorder="1" applyAlignment="1">
      <alignment horizontal="center" vertical="center"/>
    </xf>
    <xf numFmtId="0" fontId="24" fillId="0" borderId="60" xfId="2" applyFont="1" applyFill="1" applyBorder="1" applyAlignment="1">
      <alignment vertical="center" wrapText="1"/>
    </xf>
    <xf numFmtId="173" fontId="23" fillId="0" borderId="72" xfId="21" applyNumberFormat="1" applyFont="1" applyFill="1" applyBorder="1" applyAlignment="1" applyProtection="1">
      <alignment vertical="center" wrapText="1"/>
      <protection locked="0"/>
    </xf>
    <xf numFmtId="173" fontId="23" fillId="0" borderId="73" xfId="21" applyNumberFormat="1" applyFont="1" applyFill="1" applyBorder="1" applyAlignment="1" applyProtection="1">
      <alignment vertical="center" wrapText="1"/>
      <protection locked="0"/>
    </xf>
    <xf numFmtId="4" fontId="23" fillId="0" borderId="72" xfId="21" applyNumberFormat="1" applyFont="1" applyFill="1" applyBorder="1" applyAlignment="1" applyProtection="1">
      <alignment vertical="center" wrapText="1"/>
      <protection locked="0"/>
    </xf>
    <xf numFmtId="4" fontId="23" fillId="0" borderId="73" xfId="21" applyNumberFormat="1" applyFont="1" applyFill="1" applyBorder="1" applyAlignment="1" applyProtection="1">
      <alignment vertical="center" wrapText="1"/>
      <protection locked="0"/>
    </xf>
    <xf numFmtId="174" fontId="23" fillId="0" borderId="72" xfId="21" applyNumberFormat="1" applyFont="1" applyFill="1" applyBorder="1" applyAlignment="1" applyProtection="1">
      <alignment vertical="center" wrapText="1"/>
      <protection locked="0"/>
    </xf>
    <xf numFmtId="174" fontId="23" fillId="0" borderId="73" xfId="21" applyNumberFormat="1" applyFont="1" applyFill="1" applyBorder="1" applyAlignment="1" applyProtection="1">
      <alignment vertical="center" wrapText="1"/>
      <protection locked="0"/>
    </xf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vertical="center"/>
    </xf>
    <xf numFmtId="4" fontId="24" fillId="0" borderId="0" xfId="21" applyNumberFormat="1" applyFont="1" applyFill="1" applyBorder="1" applyAlignment="1">
      <alignment vertical="center"/>
    </xf>
    <xf numFmtId="0" fontId="96" fillId="10" borderId="135" xfId="0" applyFont="1" applyFill="1" applyBorder="1" applyAlignment="1">
      <alignment horizontal="center" vertical="center" wrapText="1"/>
    </xf>
    <xf numFmtId="0" fontId="96" fillId="10" borderId="136" xfId="0" applyFont="1" applyFill="1" applyBorder="1" applyAlignment="1">
      <alignment horizontal="center" vertical="center" wrapText="1"/>
    </xf>
    <xf numFmtId="0" fontId="96" fillId="10" borderId="137" xfId="0" applyFont="1" applyFill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24" fillId="0" borderId="0" xfId="2" applyFont="1" applyAlignment="1">
      <alignment vertical="center"/>
    </xf>
    <xf numFmtId="173" fontId="74" fillId="0" borderId="75" xfId="2" applyNumberFormat="1" applyFont="1" applyFill="1" applyBorder="1" applyAlignment="1">
      <alignment vertical="center" wrapText="1"/>
    </xf>
    <xf numFmtId="173" fontId="74" fillId="0" borderId="77" xfId="2" applyNumberFormat="1" applyFont="1" applyFill="1" applyBorder="1" applyAlignment="1">
      <alignment vertical="center" wrapText="1"/>
    </xf>
    <xf numFmtId="14" fontId="17" fillId="10" borderId="98" xfId="2" applyNumberFormat="1" applyFont="1" applyFill="1" applyBorder="1" applyAlignment="1">
      <alignment horizontal="center" vertical="center" wrapText="1"/>
    </xf>
    <xf numFmtId="173" fontId="74" fillId="0" borderId="75" xfId="2" applyNumberFormat="1" applyFont="1" applyBorder="1" applyAlignment="1">
      <alignment vertical="center" wrapText="1"/>
    </xf>
    <xf numFmtId="173" fontId="75" fillId="0" borderId="73" xfId="2" applyNumberFormat="1" applyFont="1" applyBorder="1" applyAlignment="1">
      <alignment horizontal="right" vertical="center" wrapText="1"/>
    </xf>
    <xf numFmtId="14" fontId="17" fillId="10" borderId="97" xfId="2" applyNumberFormat="1" applyFont="1" applyFill="1" applyBorder="1" applyAlignment="1">
      <alignment horizontal="center" vertical="center" wrapText="1"/>
    </xf>
    <xf numFmtId="0" fontId="81" fillId="0" borderId="59" xfId="0" applyFont="1" applyBorder="1" applyAlignment="1">
      <alignment horizontal="left" vertical="center" wrapText="1" indent="1"/>
    </xf>
    <xf numFmtId="0" fontId="81" fillId="0" borderId="64" xfId="0" applyFont="1" applyBorder="1" applyAlignment="1">
      <alignment horizontal="center" vertical="center" wrapText="1"/>
    </xf>
    <xf numFmtId="0" fontId="80" fillId="0" borderId="77" xfId="0" applyFont="1" applyBorder="1" applyAlignment="1">
      <alignment horizontal="justify" vertical="center" wrapText="1"/>
    </xf>
    <xf numFmtId="0" fontId="81" fillId="0" borderId="65" xfId="0" applyFont="1" applyBorder="1" applyAlignment="1">
      <alignment horizontal="left" vertical="center" wrapText="1" indent="1"/>
    </xf>
    <xf numFmtId="0" fontId="81" fillId="0" borderId="66" xfId="0" applyFont="1" applyBorder="1" applyAlignment="1">
      <alignment horizontal="center" vertical="center" wrapText="1"/>
    </xf>
    <xf numFmtId="0" fontId="80" fillId="0" borderId="67" xfId="0" applyFont="1" applyBorder="1" applyAlignment="1">
      <alignment horizontal="justify" vertical="center" wrapText="1"/>
    </xf>
    <xf numFmtId="173" fontId="98" fillId="0" borderId="0" xfId="2" applyNumberFormat="1" applyFont="1" applyAlignment="1">
      <alignment vertical="center"/>
    </xf>
    <xf numFmtId="0" fontId="17" fillId="10" borderId="97" xfId="2" applyFont="1" applyFill="1" applyBorder="1" applyAlignment="1">
      <alignment horizontal="right" vertical="center"/>
    </xf>
    <xf numFmtId="0" fontId="17" fillId="10" borderId="138" xfId="2" applyNumberFormat="1" applyFont="1" applyFill="1" applyBorder="1" applyAlignment="1">
      <alignment horizontal="right" vertical="center" wrapText="1"/>
    </xf>
    <xf numFmtId="0" fontId="89" fillId="0" borderId="58" xfId="2" applyFont="1" applyFill="1" applyBorder="1" applyAlignment="1">
      <alignment vertical="center"/>
    </xf>
    <xf numFmtId="0" fontId="89" fillId="0" borderId="63" xfId="2" applyFont="1" applyFill="1" applyBorder="1" applyAlignment="1">
      <alignment horizontal="center" vertical="center"/>
    </xf>
    <xf numFmtId="173" fontId="89" fillId="0" borderId="63" xfId="2" applyNumberFormat="1" applyFont="1" applyFill="1" applyBorder="1" applyAlignment="1">
      <alignment vertical="center"/>
    </xf>
    <xf numFmtId="173" fontId="89" fillId="0" borderId="75" xfId="2" applyNumberFormat="1" applyFont="1" applyFill="1" applyBorder="1" applyAlignment="1">
      <alignment vertical="center"/>
    </xf>
    <xf numFmtId="173" fontId="98" fillId="0" borderId="0" xfId="6" applyNumberFormat="1" applyFont="1" applyAlignment="1">
      <alignment vertical="center"/>
    </xf>
    <xf numFmtId="10" fontId="98" fillId="0" borderId="0" xfId="2" applyNumberFormat="1" applyFont="1" applyAlignment="1">
      <alignment vertical="center"/>
    </xf>
    <xf numFmtId="0" fontId="89" fillId="0" borderId="62" xfId="2" applyFont="1" applyFill="1" applyBorder="1" applyAlignment="1">
      <alignment vertical="center"/>
    </xf>
    <xf numFmtId="0" fontId="89" fillId="0" borderId="69" xfId="2" applyFont="1" applyFill="1" applyBorder="1" applyAlignment="1">
      <alignment horizontal="center" vertical="center"/>
    </xf>
    <xf numFmtId="173" fontId="89" fillId="0" borderId="69" xfId="2" applyNumberFormat="1" applyFont="1" applyFill="1" applyBorder="1" applyAlignment="1">
      <alignment vertical="center"/>
    </xf>
    <xf numFmtId="173" fontId="89" fillId="0" borderId="70" xfId="2" applyNumberFormat="1" applyFont="1" applyFill="1" applyBorder="1" applyAlignment="1">
      <alignment vertical="center"/>
    </xf>
    <xf numFmtId="0" fontId="88" fillId="0" borderId="60" xfId="2" applyFont="1" applyFill="1" applyBorder="1" applyAlignment="1">
      <alignment vertical="center"/>
    </xf>
    <xf numFmtId="0" fontId="88" fillId="0" borderId="72" xfId="2" applyFont="1" applyFill="1" applyBorder="1" applyAlignment="1">
      <alignment horizontal="center" vertical="center"/>
    </xf>
    <xf numFmtId="173" fontId="88" fillId="0" borderId="72" xfId="9" applyNumberFormat="1" applyFont="1" applyFill="1" applyBorder="1" applyAlignment="1">
      <alignment vertical="center"/>
    </xf>
    <xf numFmtId="173" fontId="88" fillId="0" borderId="73" xfId="9" applyNumberFormat="1" applyFont="1" applyFill="1" applyBorder="1" applyAlignment="1">
      <alignment vertical="center"/>
    </xf>
    <xf numFmtId="0" fontId="89" fillId="0" borderId="107" xfId="2" applyFont="1" applyFill="1" applyBorder="1" applyAlignment="1">
      <alignment vertical="center"/>
    </xf>
    <xf numFmtId="0" fontId="89" fillId="0" borderId="108" xfId="2" applyFont="1" applyFill="1" applyBorder="1" applyAlignment="1">
      <alignment horizontal="center" vertical="center"/>
    </xf>
    <xf numFmtId="173" fontId="89" fillId="0" borderId="108" xfId="2" applyNumberFormat="1" applyFont="1" applyFill="1" applyBorder="1" applyAlignment="1">
      <alignment vertical="center"/>
    </xf>
    <xf numFmtId="173" fontId="89" fillId="0" borderId="109" xfId="2" applyNumberFormat="1" applyFont="1" applyFill="1" applyBorder="1" applyAlignment="1">
      <alignment vertical="center"/>
    </xf>
    <xf numFmtId="0" fontId="89" fillId="0" borderId="139" xfId="2" applyFont="1" applyFill="1" applyBorder="1" applyAlignment="1">
      <alignment vertical="center"/>
    </xf>
    <xf numFmtId="0" fontId="89" fillId="0" borderId="140" xfId="2" applyFont="1" applyFill="1" applyBorder="1" applyAlignment="1">
      <alignment horizontal="center" vertical="center"/>
    </xf>
    <xf numFmtId="173" fontId="89" fillId="0" borderId="140" xfId="2" applyNumberFormat="1" applyFont="1" applyFill="1" applyBorder="1" applyAlignment="1">
      <alignment vertical="center"/>
    </xf>
    <xf numFmtId="173" fontId="89" fillId="0" borderId="141" xfId="2" applyNumberFormat="1" applyFont="1" applyFill="1" applyBorder="1" applyAlignment="1">
      <alignment vertical="center"/>
    </xf>
    <xf numFmtId="0" fontId="89" fillId="0" borderId="59" xfId="2" applyFont="1" applyFill="1" applyBorder="1" applyAlignment="1">
      <alignment vertical="center"/>
    </xf>
    <xf numFmtId="0" fontId="89" fillId="0" borderId="64" xfId="2" applyFont="1" applyFill="1" applyBorder="1" applyAlignment="1">
      <alignment horizontal="center" vertical="center"/>
    </xf>
    <xf numFmtId="173" fontId="89" fillId="0" borderId="64" xfId="9" applyNumberFormat="1" applyFont="1" applyFill="1" applyBorder="1" applyAlignment="1">
      <alignment vertical="center"/>
    </xf>
    <xf numFmtId="173" fontId="89" fillId="0" borderId="77" xfId="9" applyNumberFormat="1" applyFont="1" applyFill="1" applyBorder="1" applyAlignment="1">
      <alignment vertical="center"/>
    </xf>
    <xf numFmtId="175" fontId="99" fillId="0" borderId="59" xfId="2" applyNumberFormat="1" applyFont="1" applyFill="1" applyBorder="1" applyAlignment="1" applyProtection="1">
      <alignment horizontal="left" vertical="center" wrapText="1" indent="1"/>
      <protection locked="0"/>
    </xf>
    <xf numFmtId="175" fontId="99" fillId="0" borderId="64" xfId="2" applyNumberFormat="1" applyFont="1" applyFill="1" applyBorder="1" applyAlignment="1" applyProtection="1">
      <alignment horizontal="center" vertical="center" wrapText="1"/>
      <protection locked="0"/>
    </xf>
    <xf numFmtId="173" fontId="99" fillId="0" borderId="64" xfId="2" applyNumberFormat="1" applyFont="1" applyFill="1" applyBorder="1" applyAlignment="1">
      <alignment vertical="center"/>
    </xf>
    <xf numFmtId="173" fontId="99" fillId="0" borderId="77" xfId="9" applyNumberFormat="1" applyFont="1" applyFill="1" applyBorder="1" applyAlignment="1">
      <alignment vertical="center"/>
    </xf>
    <xf numFmtId="173" fontId="89" fillId="0" borderId="64" xfId="2" applyNumberFormat="1" applyFont="1" applyFill="1" applyBorder="1" applyAlignment="1">
      <alignment vertical="center"/>
    </xf>
    <xf numFmtId="175" fontId="89" fillId="0" borderId="64" xfId="2" applyNumberFormat="1" applyFont="1" applyFill="1" applyBorder="1" applyAlignment="1" applyProtection="1">
      <alignment horizontal="center" vertical="center" wrapText="1"/>
      <protection locked="0"/>
    </xf>
    <xf numFmtId="0" fontId="89" fillId="0" borderId="64" xfId="2" applyFont="1" applyFill="1" applyBorder="1" applyAlignment="1">
      <alignment horizontal="center" vertical="center" wrapText="1"/>
    </xf>
    <xf numFmtId="0" fontId="89" fillId="0" borderId="118" xfId="2" applyFont="1" applyFill="1" applyBorder="1" applyAlignment="1">
      <alignment vertical="center"/>
    </xf>
    <xf numFmtId="0" fontId="89" fillId="0" borderId="119" xfId="2" applyFont="1" applyFill="1" applyBorder="1" applyAlignment="1">
      <alignment horizontal="center" vertical="center"/>
    </xf>
    <xf numFmtId="173" fontId="89" fillId="0" borderId="119" xfId="2" applyNumberFormat="1" applyFont="1" applyFill="1" applyBorder="1" applyAlignment="1">
      <alignment vertical="center"/>
    </xf>
    <xf numFmtId="173" fontId="89" fillId="0" borderId="120" xfId="9" applyNumberFormat="1" applyFont="1" applyFill="1" applyBorder="1" applyAlignment="1">
      <alignment vertical="center"/>
    </xf>
    <xf numFmtId="0" fontId="89" fillId="0" borderId="65" xfId="2" applyFont="1" applyFill="1" applyBorder="1" applyAlignment="1">
      <alignment vertical="center"/>
    </xf>
    <xf numFmtId="0" fontId="89" fillId="0" borderId="66" xfId="2" applyFont="1" applyFill="1" applyBorder="1" applyAlignment="1">
      <alignment horizontal="center" vertical="center"/>
    </xf>
    <xf numFmtId="173" fontId="88" fillId="0" borderId="66" xfId="9" applyNumberFormat="1" applyFont="1" applyFill="1" applyBorder="1" applyAlignment="1">
      <alignment vertical="center"/>
    </xf>
    <xf numFmtId="173" fontId="89" fillId="0" borderId="67" xfId="9" applyNumberFormat="1" applyFont="1" applyFill="1" applyBorder="1" applyAlignment="1">
      <alignment vertical="center"/>
    </xf>
    <xf numFmtId="0" fontId="89" fillId="0" borderId="60" xfId="2" applyFont="1" applyFill="1" applyBorder="1" applyAlignment="1">
      <alignment vertical="center"/>
    </xf>
    <xf numFmtId="0" fontId="89" fillId="0" borderId="72" xfId="2" applyFont="1" applyFill="1" applyBorder="1" applyAlignment="1">
      <alignment horizontal="center" vertical="center"/>
    </xf>
    <xf numFmtId="173" fontId="89" fillId="0" borderId="72" xfId="9" applyNumberFormat="1" applyFont="1" applyFill="1" applyBorder="1" applyAlignment="1">
      <alignment vertical="center"/>
    </xf>
    <xf numFmtId="173" fontId="89" fillId="0" borderId="73" xfId="9" applyNumberFormat="1" applyFont="1" applyFill="1" applyBorder="1" applyAlignment="1">
      <alignment vertical="center"/>
    </xf>
    <xf numFmtId="0" fontId="88" fillId="0" borderId="71" xfId="2" applyFont="1" applyFill="1" applyBorder="1" applyAlignment="1">
      <alignment vertical="center"/>
    </xf>
    <xf numFmtId="0" fontId="88" fillId="0" borderId="71" xfId="2" applyFont="1" applyFill="1" applyBorder="1" applyAlignment="1">
      <alignment horizontal="center" vertical="center"/>
    </xf>
    <xf numFmtId="173" fontId="88" fillId="0" borderId="71" xfId="9" applyNumberFormat="1" applyFont="1" applyFill="1" applyBorder="1" applyAlignment="1">
      <alignment vertical="center"/>
    </xf>
    <xf numFmtId="0" fontId="89" fillId="0" borderId="107" xfId="2" quotePrefix="1" applyFont="1" applyFill="1" applyBorder="1" applyAlignment="1">
      <alignment vertical="center" wrapText="1"/>
    </xf>
    <xf numFmtId="0" fontId="89" fillId="0" borderId="108" xfId="2" applyFont="1" applyFill="1" applyBorder="1" applyAlignment="1">
      <alignment horizontal="center" vertical="center" wrapText="1"/>
    </xf>
    <xf numFmtId="173" fontId="89" fillId="0" borderId="108" xfId="6" applyNumberFormat="1" applyFont="1" applyFill="1" applyBorder="1" applyAlignment="1">
      <alignment vertical="center" wrapText="1"/>
    </xf>
    <xf numFmtId="173" fontId="89" fillId="0" borderId="109" xfId="6" applyNumberFormat="1" applyFont="1" applyFill="1" applyBorder="1" applyAlignment="1">
      <alignment vertical="center" wrapText="1"/>
    </xf>
    <xf numFmtId="0" fontId="89" fillId="0" borderId="65" xfId="2" quotePrefix="1" applyFont="1" applyFill="1" applyBorder="1" applyAlignment="1">
      <alignment vertical="center" wrapText="1"/>
    </xf>
    <xf numFmtId="0" fontId="89" fillId="0" borderId="66" xfId="2" applyFont="1" applyFill="1" applyBorder="1" applyAlignment="1">
      <alignment horizontal="center" vertical="center" wrapText="1"/>
    </xf>
    <xf numFmtId="173" fontId="89" fillId="0" borderId="66" xfId="6" applyNumberFormat="1" applyFont="1" applyFill="1" applyBorder="1" applyAlignment="1">
      <alignment vertical="center" wrapText="1"/>
    </xf>
    <xf numFmtId="173" fontId="89" fillId="0" borderId="67" xfId="6" applyNumberFormat="1" applyFont="1" applyFill="1" applyBorder="1" applyAlignment="1">
      <alignment vertical="center" wrapText="1"/>
    </xf>
    <xf numFmtId="173" fontId="89" fillId="0" borderId="0" xfId="6" applyNumberFormat="1" applyFont="1" applyFill="1" applyBorder="1" applyAlignment="1">
      <alignment horizontal="center" vertical="center" wrapText="1"/>
    </xf>
    <xf numFmtId="173" fontId="88" fillId="0" borderId="0" xfId="6" applyNumberFormat="1" applyFont="1" applyFill="1" applyBorder="1" applyAlignment="1">
      <alignment vertical="center" wrapText="1"/>
    </xf>
    <xf numFmtId="174" fontId="88" fillId="0" borderId="72" xfId="9" applyNumberFormat="1" applyFont="1" applyFill="1" applyBorder="1" applyAlignment="1">
      <alignment vertical="center"/>
    </xf>
    <xf numFmtId="174" fontId="88" fillId="0" borderId="73" xfId="9" applyNumberFormat="1" applyFont="1" applyFill="1" applyBorder="1" applyAlignment="1">
      <alignment vertical="center"/>
    </xf>
    <xf numFmtId="0" fontId="15" fillId="0" borderId="0" xfId="2" quotePrefix="1" applyFont="1" applyFill="1" applyBorder="1" applyAlignment="1">
      <alignment vertical="center"/>
    </xf>
    <xf numFmtId="174" fontId="15" fillId="0" borderId="0" xfId="6" applyNumberFormat="1" applyFont="1" applyFill="1" applyAlignment="1">
      <alignment vertical="center"/>
    </xf>
    <xf numFmtId="0" fontId="88" fillId="0" borderId="62" xfId="2" applyFont="1" applyBorder="1" applyAlignment="1">
      <alignment vertical="center"/>
    </xf>
    <xf numFmtId="173" fontId="88" fillId="0" borderId="69" xfId="2" applyNumberFormat="1" applyFont="1" applyFill="1" applyBorder="1" applyAlignment="1">
      <alignment vertical="center"/>
    </xf>
    <xf numFmtId="173" fontId="88" fillId="0" borderId="70" xfId="2" applyNumberFormat="1" applyFont="1" applyFill="1" applyBorder="1" applyAlignment="1">
      <alignment vertical="center"/>
    </xf>
    <xf numFmtId="0" fontId="88" fillId="0" borderId="60" xfId="2" applyFont="1" applyBorder="1" applyAlignment="1">
      <alignment vertical="center"/>
    </xf>
    <xf numFmtId="173" fontId="89" fillId="0" borderId="72" xfId="2" applyNumberFormat="1" applyFont="1" applyFill="1" applyBorder="1" applyAlignment="1">
      <alignment horizontal="center" vertical="center"/>
    </xf>
    <xf numFmtId="173" fontId="88" fillId="0" borderId="72" xfId="2" applyNumberFormat="1" applyFont="1" applyFill="1" applyBorder="1" applyAlignment="1">
      <alignment horizontal="right" vertical="center"/>
    </xf>
    <xf numFmtId="173" fontId="88" fillId="0" borderId="73" xfId="2" applyNumberFormat="1" applyFont="1" applyFill="1" applyBorder="1" applyAlignment="1">
      <alignment vertical="center"/>
    </xf>
    <xf numFmtId="0" fontId="88" fillId="0" borderId="71" xfId="2" applyFont="1" applyBorder="1" applyAlignment="1">
      <alignment vertical="center"/>
    </xf>
    <xf numFmtId="173" fontId="89" fillId="0" borderId="71" xfId="2" applyNumberFormat="1" applyFont="1" applyFill="1" applyBorder="1" applyAlignment="1">
      <alignment horizontal="center" vertical="center"/>
    </xf>
    <xf numFmtId="173" fontId="89" fillId="0" borderId="71" xfId="2" applyNumberFormat="1" applyFont="1" applyFill="1" applyBorder="1" applyAlignment="1">
      <alignment horizontal="right" vertical="center"/>
    </xf>
    <xf numFmtId="173" fontId="88" fillId="0" borderId="71" xfId="2" applyNumberFormat="1" applyFont="1" applyFill="1" applyBorder="1" applyAlignment="1">
      <alignment vertical="center"/>
    </xf>
    <xf numFmtId="0" fontId="89" fillId="0" borderId="107" xfId="2" applyFont="1" applyBorder="1" applyAlignment="1">
      <alignment vertical="center"/>
    </xf>
    <xf numFmtId="0" fontId="89" fillId="0" borderId="59" xfId="2" applyFont="1" applyBorder="1" applyAlignment="1">
      <alignment vertical="center" wrapText="1"/>
    </xf>
    <xf numFmtId="173" fontId="89" fillId="0" borderId="77" xfId="2" applyNumberFormat="1" applyFont="1" applyFill="1" applyBorder="1" applyAlignment="1">
      <alignment vertical="center"/>
    </xf>
    <xf numFmtId="173" fontId="89" fillId="0" borderId="64" xfId="2" applyNumberFormat="1" applyFont="1" applyBorder="1" applyAlignment="1">
      <alignment horizontal="center" vertical="center"/>
    </xf>
    <xf numFmtId="173" fontId="89" fillId="0" borderId="64" xfId="2" applyNumberFormat="1" applyFont="1" applyBorder="1" applyAlignment="1">
      <alignment vertical="center"/>
    </xf>
    <xf numFmtId="173" fontId="89" fillId="0" borderId="77" xfId="2" applyNumberFormat="1" applyFont="1" applyBorder="1" applyAlignment="1">
      <alignment vertical="center"/>
    </xf>
    <xf numFmtId="173" fontId="89" fillId="0" borderId="66" xfId="2" applyNumberFormat="1" applyFont="1" applyBorder="1" applyAlignment="1">
      <alignment horizontal="center" vertical="center"/>
    </xf>
    <xf numFmtId="173" fontId="89" fillId="0" borderId="66" xfId="2" applyNumberFormat="1" applyFont="1" applyBorder="1" applyAlignment="1">
      <alignment vertical="center"/>
    </xf>
    <xf numFmtId="173" fontId="89" fillId="0" borderId="67" xfId="2" applyNumberFormat="1" applyFont="1" applyBorder="1" applyAlignment="1">
      <alignment vertical="center"/>
    </xf>
    <xf numFmtId="0" fontId="88" fillId="0" borderId="0" xfId="2" applyFont="1" applyBorder="1" applyAlignment="1">
      <alignment vertical="center"/>
    </xf>
    <xf numFmtId="173" fontId="89" fillId="0" borderId="0" xfId="2" applyNumberFormat="1" applyFont="1" applyBorder="1" applyAlignment="1">
      <alignment horizontal="center" vertical="center"/>
    </xf>
    <xf numFmtId="173" fontId="89" fillId="0" borderId="0" xfId="2" applyNumberFormat="1" applyFont="1" applyBorder="1" applyAlignment="1">
      <alignment vertical="center"/>
    </xf>
    <xf numFmtId="0" fontId="89" fillId="0" borderId="139" xfId="2" applyFont="1" applyFill="1" applyBorder="1" applyAlignment="1">
      <alignment vertical="center" wrapText="1"/>
    </xf>
    <xf numFmtId="173" fontId="89" fillId="0" borderId="140" xfId="2" applyNumberFormat="1" applyFont="1" applyBorder="1" applyAlignment="1">
      <alignment horizontal="center" vertical="center"/>
    </xf>
    <xf numFmtId="173" fontId="89" fillId="0" borderId="140" xfId="2" applyNumberFormat="1" applyFont="1" applyBorder="1" applyAlignment="1">
      <alignment vertical="center"/>
    </xf>
    <xf numFmtId="173" fontId="89" fillId="0" borderId="141" xfId="2" applyNumberFormat="1" applyFont="1" applyBorder="1" applyAlignment="1">
      <alignment vertical="center"/>
    </xf>
    <xf numFmtId="173" fontId="88" fillId="0" borderId="72" xfId="2" applyNumberFormat="1" applyFont="1" applyBorder="1" applyAlignment="1">
      <alignment horizontal="center" vertical="center"/>
    </xf>
    <xf numFmtId="173" fontId="88" fillId="0" borderId="72" xfId="2" applyNumberFormat="1" applyFont="1" applyBorder="1" applyAlignment="1">
      <alignment vertical="center"/>
    </xf>
    <xf numFmtId="173" fontId="88" fillId="0" borderId="73" xfId="2" applyNumberFormat="1" applyFont="1" applyBorder="1" applyAlignment="1">
      <alignment vertical="center"/>
    </xf>
    <xf numFmtId="173" fontId="88" fillId="0" borderId="0" xfId="2" applyNumberFormat="1" applyFont="1" applyBorder="1" applyAlignment="1">
      <alignment horizontal="center" vertical="center"/>
    </xf>
    <xf numFmtId="173" fontId="88" fillId="0" borderId="0" xfId="2" applyNumberFormat="1" applyFont="1" applyBorder="1" applyAlignment="1">
      <alignment vertical="center"/>
    </xf>
    <xf numFmtId="0" fontId="89" fillId="0" borderId="142" xfId="2" quotePrefix="1" applyFont="1" applyFill="1" applyBorder="1" applyAlignment="1">
      <alignment vertical="center"/>
    </xf>
    <xf numFmtId="173" fontId="89" fillId="0" borderId="143" xfId="2" applyNumberFormat="1" applyFont="1" applyBorder="1" applyAlignment="1">
      <alignment horizontal="center" vertical="center"/>
    </xf>
    <xf numFmtId="173" fontId="89" fillId="0" borderId="143" xfId="2" applyNumberFormat="1" applyFont="1" applyBorder="1" applyAlignment="1">
      <alignment vertical="center"/>
    </xf>
    <xf numFmtId="173" fontId="89" fillId="0" borderId="144" xfId="2" applyNumberFormat="1" applyFont="1" applyBorder="1" applyAlignment="1">
      <alignment vertical="center"/>
    </xf>
    <xf numFmtId="0" fontId="89" fillId="0" borderId="145" xfId="2" quotePrefix="1" applyFont="1" applyFill="1" applyBorder="1" applyAlignment="1">
      <alignment vertical="center"/>
    </xf>
    <xf numFmtId="173" fontId="89" fillId="0" borderId="146" xfId="2" applyNumberFormat="1" applyFont="1" applyBorder="1" applyAlignment="1">
      <alignment horizontal="center" vertical="center"/>
    </xf>
    <xf numFmtId="173" fontId="89" fillId="0" borderId="146" xfId="2" applyNumberFormat="1" applyFont="1" applyBorder="1" applyAlignment="1">
      <alignment vertical="center"/>
    </xf>
    <xf numFmtId="173" fontId="89" fillId="0" borderId="147" xfId="2" applyNumberFormat="1" applyFont="1" applyBorder="1" applyAlignment="1">
      <alignment vertical="center"/>
    </xf>
    <xf numFmtId="0" fontId="25" fillId="10" borderId="99" xfId="2" applyFont="1" applyFill="1" applyBorder="1" applyAlignment="1">
      <alignment vertical="center" wrapText="1"/>
    </xf>
    <xf numFmtId="14" fontId="25" fillId="14" borderId="97" xfId="2" applyNumberFormat="1" applyFont="1" applyFill="1" applyBorder="1" applyAlignment="1">
      <alignment horizontal="center" vertical="center" wrapText="1"/>
    </xf>
    <xf numFmtId="0" fontId="17" fillId="10" borderId="0" xfId="2" applyFont="1" applyFill="1" applyBorder="1" applyAlignment="1">
      <alignment horizontal="right" vertical="center" wrapText="1"/>
    </xf>
    <xf numFmtId="0" fontId="89" fillId="0" borderId="58" xfId="2" applyFont="1" applyFill="1" applyBorder="1" applyAlignment="1">
      <alignment vertical="center" wrapText="1"/>
    </xf>
    <xf numFmtId="0" fontId="89" fillId="0" borderId="63" xfId="2" applyFont="1" applyFill="1" applyBorder="1" applyAlignment="1">
      <alignment horizontal="center" vertical="center" wrapText="1"/>
    </xf>
    <xf numFmtId="173" fontId="89" fillId="0" borderId="64" xfId="2" applyNumberFormat="1" applyFont="1" applyFill="1" applyBorder="1" applyAlignment="1">
      <alignment vertical="center" wrapText="1"/>
    </xf>
    <xf numFmtId="3" fontId="89" fillId="0" borderId="75" xfId="2" applyNumberFormat="1" applyFont="1" applyFill="1" applyBorder="1" applyAlignment="1">
      <alignment vertical="center" wrapText="1"/>
    </xf>
    <xf numFmtId="3" fontId="89" fillId="0" borderId="77" xfId="2" applyNumberFormat="1" applyFont="1" applyFill="1" applyBorder="1" applyAlignment="1">
      <alignment vertical="center" wrapText="1"/>
    </xf>
    <xf numFmtId="0" fontId="24" fillId="0" borderId="59" xfId="2" applyFont="1" applyFill="1" applyBorder="1" applyAlignment="1">
      <alignment vertical="center" wrapText="1"/>
    </xf>
    <xf numFmtId="173" fontId="89" fillId="0" borderId="77" xfId="2" applyNumberFormat="1" applyFont="1" applyFill="1" applyBorder="1" applyAlignment="1">
      <alignment vertical="center" wrapText="1"/>
    </xf>
    <xf numFmtId="0" fontId="89" fillId="0" borderId="100" xfId="2" applyFont="1" applyFill="1" applyBorder="1" applyAlignment="1">
      <alignment vertical="center" wrapText="1"/>
    </xf>
    <xf numFmtId="0" fontId="89" fillId="0" borderId="101" xfId="2" applyFont="1" applyFill="1" applyBorder="1" applyAlignment="1">
      <alignment horizontal="center" vertical="center" wrapText="1"/>
    </xf>
    <xf numFmtId="3" fontId="89" fillId="0" borderId="102" xfId="2" applyNumberFormat="1" applyFont="1" applyFill="1" applyBorder="1" applyAlignment="1">
      <alignment vertical="center" wrapText="1"/>
    </xf>
    <xf numFmtId="0" fontId="88" fillId="0" borderId="72" xfId="2" applyFont="1" applyFill="1" applyBorder="1" applyAlignment="1">
      <alignment vertical="center"/>
    </xf>
    <xf numFmtId="14" fontId="25" fillId="10" borderId="97" xfId="2" applyNumberFormat="1" applyFont="1" applyFill="1" applyBorder="1" applyAlignment="1">
      <alignment horizontal="center" vertical="center" wrapText="1"/>
    </xf>
    <xf numFmtId="14" fontId="25" fillId="10" borderId="98" xfId="2" applyNumberFormat="1" applyFont="1" applyFill="1" applyBorder="1" applyAlignment="1">
      <alignment horizontal="center" vertical="center" wrapText="1"/>
    </xf>
    <xf numFmtId="0" fontId="25" fillId="10" borderId="148" xfId="2" applyFont="1" applyFill="1" applyBorder="1" applyAlignment="1">
      <alignment vertical="center" wrapText="1"/>
    </xf>
    <xf numFmtId="0" fontId="24" fillId="10" borderId="105" xfId="2" applyFont="1" applyFill="1" applyBorder="1" applyAlignment="1">
      <alignment horizontal="center" vertical="center"/>
    </xf>
    <xf numFmtId="0" fontId="24" fillId="10" borderId="106" xfId="2" applyFont="1" applyFill="1" applyBorder="1" applyAlignment="1">
      <alignment horizontal="center" vertical="center"/>
    </xf>
    <xf numFmtId="0" fontId="24" fillId="0" borderId="58" xfId="2" applyFont="1" applyFill="1" applyBorder="1" applyAlignment="1">
      <alignment vertical="center" wrapText="1"/>
    </xf>
    <xf numFmtId="173" fontId="24" fillId="0" borderId="63" xfId="6" applyNumberFormat="1" applyFont="1" applyFill="1" applyBorder="1" applyAlignment="1">
      <alignment horizontal="center" vertical="center"/>
    </xf>
    <xf numFmtId="173" fontId="24" fillId="0" borderId="63" xfId="6" applyNumberFormat="1" applyFont="1" applyFill="1" applyBorder="1" applyAlignment="1">
      <alignment vertical="center"/>
    </xf>
    <xf numFmtId="173" fontId="24" fillId="0" borderId="75" xfId="6" applyNumberFormat="1" applyFont="1" applyFill="1" applyBorder="1" applyAlignment="1">
      <alignment vertical="center"/>
    </xf>
    <xf numFmtId="173" fontId="24" fillId="0" borderId="64" xfId="6" applyNumberFormat="1" applyFont="1" applyFill="1" applyBorder="1" applyAlignment="1">
      <alignment horizontal="center" vertical="center"/>
    </xf>
    <xf numFmtId="173" fontId="24" fillId="0" borderId="64" xfId="6" applyNumberFormat="1" applyFont="1" applyFill="1" applyBorder="1" applyAlignment="1">
      <alignment vertical="center"/>
    </xf>
    <xf numFmtId="173" fontId="24" fillId="0" borderId="77" xfId="6" applyNumberFormat="1" applyFont="1" applyFill="1" applyBorder="1" applyAlignment="1">
      <alignment vertical="center"/>
    </xf>
    <xf numFmtId="0" fontId="24" fillId="0" borderId="65" xfId="2" applyFont="1" applyFill="1" applyBorder="1" applyAlignment="1">
      <alignment vertical="center" wrapText="1"/>
    </xf>
    <xf numFmtId="173" fontId="24" fillId="0" borderId="66" xfId="6" applyNumberFormat="1" applyFont="1" applyFill="1" applyBorder="1" applyAlignment="1">
      <alignment horizontal="center" vertical="center"/>
    </xf>
    <xf numFmtId="173" fontId="24" fillId="0" borderId="66" xfId="6" applyNumberFormat="1" applyFont="1" applyFill="1" applyBorder="1" applyAlignment="1">
      <alignment vertical="center"/>
    </xf>
    <xf numFmtId="173" fontId="24" fillId="0" borderId="67" xfId="6" applyNumberFormat="1" applyFont="1" applyFill="1" applyBorder="1" applyAlignment="1">
      <alignment vertical="center"/>
    </xf>
    <xf numFmtId="0" fontId="25" fillId="10" borderId="33" xfId="2" applyFont="1" applyFill="1" applyBorder="1" applyAlignment="1">
      <alignment vertical="center" wrapText="1"/>
    </xf>
    <xf numFmtId="0" fontId="25" fillId="10" borderId="0" xfId="2" applyFont="1" applyFill="1" applyBorder="1" applyAlignment="1">
      <alignment vertical="center" wrapText="1"/>
    </xf>
    <xf numFmtId="0" fontId="88" fillId="0" borderId="69" xfId="2" applyFont="1" applyFill="1" applyBorder="1" applyAlignment="1">
      <alignment horizontal="center" vertical="center" wrapText="1"/>
    </xf>
    <xf numFmtId="173" fontId="88" fillId="0" borderId="69" xfId="9" applyNumberFormat="1" applyFont="1" applyFill="1" applyBorder="1" applyAlignment="1">
      <alignment vertical="center"/>
    </xf>
    <xf numFmtId="173" fontId="88" fillId="0" borderId="70" xfId="9" applyNumberFormat="1" applyFont="1" applyFill="1" applyBorder="1" applyAlignment="1">
      <alignment vertical="center"/>
    </xf>
    <xf numFmtId="0" fontId="88" fillId="0" borderId="60" xfId="2" quotePrefix="1" applyFont="1" applyFill="1" applyBorder="1" applyAlignment="1">
      <alignment vertical="center" wrapText="1"/>
    </xf>
    <xf numFmtId="0" fontId="88" fillId="0" borderId="72" xfId="2" quotePrefix="1" applyFont="1" applyFill="1" applyBorder="1" applyAlignment="1">
      <alignment horizontal="center" vertical="center" wrapText="1"/>
    </xf>
    <xf numFmtId="182" fontId="88" fillId="0" borderId="72" xfId="2" quotePrefix="1" applyNumberFormat="1" applyFont="1" applyFill="1" applyBorder="1" applyAlignment="1">
      <alignment vertical="center" wrapText="1"/>
    </xf>
    <xf numFmtId="182" fontId="88" fillId="0" borderId="73" xfId="2" quotePrefix="1" applyNumberFormat="1" applyFont="1" applyFill="1" applyBorder="1" applyAlignment="1">
      <alignment vertical="center" wrapText="1"/>
    </xf>
    <xf numFmtId="0" fontId="89" fillId="0" borderId="108" xfId="2" quotePrefix="1" applyFont="1" applyFill="1" applyBorder="1" applyAlignment="1">
      <alignment horizontal="center" vertical="center" wrapText="1"/>
    </xf>
    <xf numFmtId="182" fontId="89" fillId="0" borderId="108" xfId="2" quotePrefix="1" applyNumberFormat="1" applyFont="1" applyFill="1" applyBorder="1" applyAlignment="1">
      <alignment vertical="center" wrapText="1"/>
    </xf>
    <xf numFmtId="182" fontId="89" fillId="0" borderId="109" xfId="2" quotePrefix="1" applyNumberFormat="1" applyFont="1" applyFill="1" applyBorder="1" applyAlignment="1">
      <alignment vertical="center" wrapText="1"/>
    </xf>
    <xf numFmtId="0" fontId="89" fillId="0" borderId="62" xfId="2" quotePrefix="1" applyFont="1" applyFill="1" applyBorder="1" applyAlignment="1">
      <alignment vertical="center" wrapText="1"/>
    </xf>
    <xf numFmtId="0" fontId="89" fillId="0" borderId="69" xfId="2" quotePrefix="1" applyFont="1" applyFill="1" applyBorder="1" applyAlignment="1">
      <alignment horizontal="center" vertical="center" wrapText="1"/>
    </xf>
    <xf numFmtId="182" fontId="89" fillId="0" borderId="69" xfId="2" quotePrefix="1" applyNumberFormat="1" applyFont="1" applyFill="1" applyBorder="1" applyAlignment="1">
      <alignment vertical="center" wrapText="1"/>
    </xf>
    <xf numFmtId="3" fontId="89" fillId="0" borderId="70" xfId="2" quotePrefix="1" applyNumberFormat="1" applyFont="1" applyFill="1" applyBorder="1" applyAlignment="1">
      <alignment vertical="center" wrapText="1"/>
    </xf>
    <xf numFmtId="0" fontId="89" fillId="0" borderId="72" xfId="2" quotePrefix="1" applyFont="1" applyFill="1" applyBorder="1" applyAlignment="1">
      <alignment horizontal="center" vertical="center" wrapText="1"/>
    </xf>
    <xf numFmtId="3" fontId="89" fillId="0" borderId="109" xfId="2" quotePrefix="1" applyNumberFormat="1" applyFont="1" applyFill="1" applyBorder="1" applyAlignment="1">
      <alignment vertical="center" wrapText="1"/>
    </xf>
    <xf numFmtId="0" fontId="89" fillId="0" borderId="62" xfId="2" applyFont="1" applyFill="1" applyBorder="1" applyAlignment="1">
      <alignment vertical="center" wrapText="1"/>
    </xf>
    <xf numFmtId="0" fontId="89" fillId="0" borderId="69" xfId="2" applyFont="1" applyFill="1" applyBorder="1" applyAlignment="1">
      <alignment horizontal="center" vertical="center" wrapText="1"/>
    </xf>
    <xf numFmtId="182" fontId="89" fillId="0" borderId="69" xfId="2" applyNumberFormat="1" applyFont="1" applyFill="1" applyBorder="1" applyAlignment="1">
      <alignment vertical="center" wrapText="1"/>
    </xf>
    <xf numFmtId="3" fontId="89" fillId="0" borderId="70" xfId="2" applyNumberFormat="1" applyFont="1" applyFill="1" applyBorder="1" applyAlignment="1">
      <alignment vertical="center" wrapText="1"/>
    </xf>
    <xf numFmtId="0" fontId="88" fillId="0" borderId="60" xfId="2" applyFont="1" applyFill="1" applyBorder="1" applyAlignment="1">
      <alignment vertical="center" wrapText="1"/>
    </xf>
    <xf numFmtId="0" fontId="89" fillId="0" borderId="72" xfId="2" applyFont="1" applyFill="1" applyBorder="1" applyAlignment="1">
      <alignment horizontal="center" vertical="center" wrapText="1"/>
    </xf>
    <xf numFmtId="182" fontId="88" fillId="0" borderId="72" xfId="2" applyNumberFormat="1" applyFont="1" applyFill="1" applyBorder="1" applyAlignment="1">
      <alignment vertical="center" wrapText="1"/>
    </xf>
    <xf numFmtId="3" fontId="88" fillId="0" borderId="73" xfId="2" applyNumberFormat="1" applyFont="1" applyFill="1" applyBorder="1" applyAlignment="1">
      <alignment vertical="center" wrapText="1"/>
    </xf>
    <xf numFmtId="182" fontId="88" fillId="0" borderId="73" xfId="2" applyNumberFormat="1" applyFont="1" applyFill="1" applyBorder="1" applyAlignment="1">
      <alignment vertical="center" wrapText="1"/>
    </xf>
    <xf numFmtId="4" fontId="88" fillId="0" borderId="73" xfId="2" applyNumberFormat="1" applyFont="1" applyFill="1" applyBorder="1" applyAlignment="1">
      <alignment vertical="center" wrapText="1"/>
    </xf>
    <xf numFmtId="0" fontId="88" fillId="0" borderId="72" xfId="2" applyFont="1" applyFill="1" applyBorder="1" applyAlignment="1">
      <alignment horizontal="center" vertical="center" wrapText="1"/>
    </xf>
    <xf numFmtId="4" fontId="88" fillId="0" borderId="72" xfId="2" applyNumberFormat="1" applyFont="1" applyFill="1" applyBorder="1" applyAlignment="1">
      <alignment vertical="center" wrapText="1"/>
    </xf>
    <xf numFmtId="0" fontId="49" fillId="10" borderId="0" xfId="2" applyFont="1" applyFill="1" applyBorder="1" applyAlignment="1">
      <alignment vertical="center"/>
    </xf>
    <xf numFmtId="175" fontId="49" fillId="10" borderId="0" xfId="2" applyNumberFormat="1" applyFont="1" applyFill="1" applyBorder="1" applyAlignment="1" applyProtection="1">
      <alignment vertical="center"/>
      <protection locked="0"/>
    </xf>
    <xf numFmtId="0" fontId="49" fillId="10" borderId="22" xfId="2" applyFont="1" applyFill="1" applyBorder="1" applyAlignment="1">
      <alignment horizontal="center" vertical="center" wrapText="1"/>
    </xf>
    <xf numFmtId="175" fontId="60" fillId="0" borderId="64" xfId="2" applyNumberFormat="1" applyFont="1" applyFill="1" applyBorder="1" applyAlignment="1" applyProtection="1">
      <alignment vertical="center"/>
      <protection locked="0"/>
    </xf>
    <xf numFmtId="173" fontId="60" fillId="0" borderId="64" xfId="2" applyNumberFormat="1" applyFont="1" applyFill="1" applyBorder="1" applyAlignment="1">
      <alignment vertical="center" wrapText="1"/>
    </xf>
    <xf numFmtId="173" fontId="60" fillId="0" borderId="77" xfId="2" applyNumberFormat="1" applyFont="1" applyFill="1" applyBorder="1" applyAlignment="1">
      <alignment vertical="center"/>
    </xf>
    <xf numFmtId="175" fontId="35" fillId="0" borderId="59" xfId="2" applyNumberFormat="1" applyFont="1" applyFill="1" applyBorder="1" applyAlignment="1" applyProtection="1">
      <alignment vertical="center"/>
      <protection locked="0"/>
    </xf>
    <xf numFmtId="0" fontId="60" fillId="0" borderId="59" xfId="2" applyFont="1" applyFill="1" applyBorder="1" applyAlignment="1">
      <alignment vertical="center"/>
    </xf>
    <xf numFmtId="175" fontId="60" fillId="0" borderId="64" xfId="2" applyNumberFormat="1" applyFont="1" applyFill="1" applyBorder="1" applyAlignment="1" applyProtection="1">
      <alignment horizontal="center" vertical="center"/>
      <protection locked="0"/>
    </xf>
    <xf numFmtId="173" fontId="60" fillId="0" borderId="64" xfId="9" quotePrefix="1" applyNumberFormat="1" applyFont="1" applyFill="1" applyBorder="1" applyAlignment="1">
      <alignment horizontal="center" vertical="center"/>
    </xf>
    <xf numFmtId="0" fontId="60" fillId="0" borderId="59" xfId="2" applyFont="1" applyFill="1" applyBorder="1" applyAlignment="1">
      <alignment vertical="center" wrapText="1"/>
    </xf>
    <xf numFmtId="0" fontId="66" fillId="0" borderId="59" xfId="2" applyFont="1" applyFill="1" applyBorder="1" applyAlignment="1">
      <alignment vertical="center"/>
    </xf>
    <xf numFmtId="173" fontId="66" fillId="0" borderId="64" xfId="2" applyNumberFormat="1" applyFont="1" applyFill="1" applyBorder="1" applyAlignment="1">
      <alignment vertical="center" wrapText="1"/>
    </xf>
    <xf numFmtId="173" fontId="66" fillId="0" borderId="77" xfId="2" applyNumberFormat="1" applyFont="1" applyFill="1" applyBorder="1" applyAlignment="1">
      <alignment vertical="center"/>
    </xf>
    <xf numFmtId="175" fontId="35" fillId="0" borderId="58" xfId="2" applyNumberFormat="1" applyFont="1" applyFill="1" applyBorder="1" applyAlignment="1" applyProtection="1">
      <alignment vertical="center" wrapText="1"/>
      <protection locked="0"/>
    </xf>
    <xf numFmtId="175" fontId="60" fillId="0" borderId="63" xfId="2" applyNumberFormat="1" applyFont="1" applyFill="1" applyBorder="1" applyAlignment="1" applyProtection="1">
      <alignment vertical="center"/>
      <protection locked="0"/>
    </xf>
    <xf numFmtId="173" fontId="60" fillId="0" borderId="63" xfId="2" applyNumberFormat="1" applyFont="1" applyFill="1" applyBorder="1" applyAlignment="1">
      <alignment vertical="center" wrapText="1"/>
    </xf>
    <xf numFmtId="173" fontId="60" fillId="0" borderId="75" xfId="2" applyNumberFormat="1" applyFont="1" applyFill="1" applyBorder="1" applyAlignment="1">
      <alignment vertical="center"/>
    </xf>
    <xf numFmtId="175" fontId="45" fillId="0" borderId="60" xfId="2" applyNumberFormat="1" applyFont="1" applyFill="1" applyBorder="1" applyAlignment="1" applyProtection="1">
      <alignment vertical="center"/>
      <protection locked="0"/>
    </xf>
    <xf numFmtId="175" fontId="61" fillId="0" borderId="72" xfId="2" applyNumberFormat="1" applyFont="1" applyFill="1" applyBorder="1" applyAlignment="1" applyProtection="1">
      <alignment vertical="center"/>
      <protection locked="0"/>
    </xf>
    <xf numFmtId="182" fontId="45" fillId="0" borderId="72" xfId="2" applyNumberFormat="1" applyFont="1" applyFill="1" applyBorder="1" applyAlignment="1" applyProtection="1">
      <alignment vertical="center"/>
      <protection locked="0"/>
    </xf>
    <xf numFmtId="182" fontId="45" fillId="0" borderId="149" xfId="2" applyNumberFormat="1" applyFont="1" applyFill="1" applyBorder="1" applyAlignment="1" applyProtection="1">
      <alignment horizontal="right" vertical="center"/>
      <protection locked="0"/>
    </xf>
    <xf numFmtId="175" fontId="61" fillId="0" borderId="72" xfId="2" applyNumberFormat="1" applyFont="1" applyFill="1" applyBorder="1" applyAlignment="1" applyProtection="1">
      <alignment horizontal="center" vertical="center"/>
      <protection locked="0"/>
    </xf>
    <xf numFmtId="173" fontId="75" fillId="0" borderId="72" xfId="9" applyNumberFormat="1" applyFont="1" applyFill="1" applyBorder="1" applyAlignment="1">
      <alignment vertical="center"/>
    </xf>
    <xf numFmtId="173" fontId="75" fillId="0" borderId="73" xfId="9" applyNumberFormat="1" applyFont="1" applyFill="1" applyBorder="1" applyAlignment="1">
      <alignment vertical="center"/>
    </xf>
    <xf numFmtId="0" fontId="100" fillId="0" borderId="60" xfId="2" applyFont="1" applyFill="1" applyBorder="1" applyAlignment="1">
      <alignment vertical="center" wrapText="1"/>
    </xf>
    <xf numFmtId="173" fontId="100" fillId="0" borderId="72" xfId="9" applyNumberFormat="1" applyFont="1" applyFill="1" applyBorder="1" applyAlignment="1">
      <alignment vertical="center"/>
    </xf>
    <xf numFmtId="173" fontId="100" fillId="0" borderId="73" xfId="9" applyNumberFormat="1" applyFont="1" applyFill="1" applyBorder="1" applyAlignment="1">
      <alignment vertical="center"/>
    </xf>
    <xf numFmtId="0" fontId="74" fillId="0" borderId="107" xfId="2" applyFont="1" applyFill="1" applyBorder="1" applyAlignment="1">
      <alignment vertical="center" wrapText="1"/>
    </xf>
    <xf numFmtId="173" fontId="74" fillId="0" borderId="108" xfId="9" applyNumberFormat="1" applyFont="1" applyFill="1" applyBorder="1" applyAlignment="1">
      <alignment vertical="center"/>
    </xf>
    <xf numFmtId="173" fontId="74" fillId="0" borderId="109" xfId="9" applyNumberFormat="1" applyFont="1" applyFill="1" applyBorder="1" applyAlignment="1">
      <alignment vertical="center"/>
    </xf>
    <xf numFmtId="0" fontId="74" fillId="0" borderId="64" xfId="9" applyNumberFormat="1" applyFont="1" applyFill="1" applyBorder="1" applyAlignment="1">
      <alignment horizontal="center" vertical="center"/>
    </xf>
    <xf numFmtId="173" fontId="74" fillId="0" borderId="64" xfId="9" applyNumberFormat="1" applyFont="1" applyFill="1" applyBorder="1" applyAlignment="1">
      <alignment vertical="center"/>
    </xf>
    <xf numFmtId="173" fontId="74" fillId="0" borderId="77" xfId="9" applyNumberFormat="1" applyFont="1" applyFill="1" applyBorder="1" applyAlignment="1">
      <alignment vertical="center"/>
    </xf>
    <xf numFmtId="173" fontId="74" fillId="0" borderId="66" xfId="9" applyNumberFormat="1" applyFont="1" applyFill="1" applyBorder="1" applyAlignment="1">
      <alignment vertical="center"/>
    </xf>
    <xf numFmtId="173" fontId="74" fillId="0" borderId="67" xfId="9" applyNumberFormat="1" applyFont="1" applyFill="1" applyBorder="1" applyAlignment="1">
      <alignment vertical="center"/>
    </xf>
    <xf numFmtId="0" fontId="74" fillId="0" borderId="150" xfId="2" applyFont="1" applyFill="1" applyBorder="1" applyAlignment="1">
      <alignment vertical="center" wrapText="1"/>
    </xf>
    <xf numFmtId="173" fontId="74" fillId="0" borderId="151" xfId="2" applyNumberFormat="1" applyFont="1" applyFill="1" applyBorder="1" applyAlignment="1">
      <alignment horizontal="center" vertical="center"/>
    </xf>
    <xf numFmtId="173" fontId="74" fillId="0" borderId="151" xfId="2" applyNumberFormat="1" applyFont="1" applyFill="1" applyBorder="1" applyAlignment="1">
      <alignment vertical="center"/>
    </xf>
    <xf numFmtId="173" fontId="74" fillId="0" borderId="150" xfId="2" applyNumberFormat="1" applyFont="1" applyFill="1" applyBorder="1" applyAlignment="1">
      <alignment vertical="center"/>
    </xf>
    <xf numFmtId="173" fontId="74" fillId="0" borderId="63" xfId="9" applyNumberFormat="1" applyFont="1" applyFill="1" applyBorder="1" applyAlignment="1">
      <alignment vertical="center"/>
    </xf>
    <xf numFmtId="173" fontId="74" fillId="0" borderId="75" xfId="9" applyNumberFormat="1" applyFont="1" applyFill="1" applyBorder="1" applyAlignment="1">
      <alignment vertical="center"/>
    </xf>
    <xf numFmtId="0" fontId="74" fillId="0" borderId="59" xfId="2" quotePrefix="1" applyFont="1" applyFill="1" applyBorder="1" applyAlignment="1">
      <alignment vertical="center" wrapText="1"/>
    </xf>
    <xf numFmtId="173" fontId="74" fillId="0" borderId="64" xfId="2" applyNumberFormat="1" applyFont="1" applyFill="1" applyBorder="1" applyAlignment="1">
      <alignment vertical="center"/>
    </xf>
    <xf numFmtId="0" fontId="74" fillId="0" borderId="66" xfId="9" applyNumberFormat="1" applyFont="1" applyFill="1" applyBorder="1" applyAlignment="1">
      <alignment horizontal="center" vertical="center"/>
    </xf>
    <xf numFmtId="173" fontId="74" fillId="0" borderId="66" xfId="2" applyNumberFormat="1" applyFont="1" applyFill="1" applyBorder="1" applyAlignment="1">
      <alignment vertical="center"/>
    </xf>
    <xf numFmtId="173" fontId="74" fillId="0" borderId="152" xfId="2" applyNumberFormat="1" applyFont="1" applyFill="1" applyBorder="1" applyAlignment="1">
      <alignment vertical="center"/>
    </xf>
    <xf numFmtId="173" fontId="74" fillId="0" borderId="63" xfId="2" applyNumberFormat="1" applyFont="1" applyFill="1" applyBorder="1" applyAlignment="1">
      <alignment vertical="center"/>
    </xf>
    <xf numFmtId="173" fontId="74" fillId="0" borderId="75" xfId="2" applyNumberFormat="1" applyFont="1" applyFill="1" applyBorder="1" applyAlignment="1">
      <alignment vertical="center"/>
    </xf>
    <xf numFmtId="173" fontId="74" fillId="0" borderId="108" xfId="2" applyNumberFormat="1" applyFont="1" applyFill="1" applyBorder="1" applyAlignment="1">
      <alignment vertical="center"/>
    </xf>
    <xf numFmtId="173" fontId="75" fillId="0" borderId="72" xfId="9" applyNumberFormat="1" applyFont="1" applyFill="1" applyBorder="1" applyAlignment="1">
      <alignment horizontal="center" vertical="center"/>
    </xf>
    <xf numFmtId="0" fontId="87" fillId="15" borderId="0" xfId="2" applyFont="1" applyFill="1" applyBorder="1" applyAlignment="1"/>
    <xf numFmtId="0" fontId="83" fillId="15" borderId="0" xfId="2" applyFont="1" applyFill="1" applyBorder="1" applyAlignment="1">
      <alignment vertical="top"/>
    </xf>
    <xf numFmtId="0" fontId="15" fillId="15" borderId="153" xfId="2" applyFont="1" applyFill="1" applyBorder="1" applyAlignment="1">
      <alignment vertical="center"/>
    </xf>
    <xf numFmtId="0" fontId="79" fillId="9" borderId="111" xfId="2" applyFont="1" applyFill="1" applyBorder="1" applyAlignment="1">
      <alignment horizontal="right" vertical="center" wrapText="1"/>
    </xf>
    <xf numFmtId="0" fontId="79" fillId="9" borderId="112" xfId="2" applyFont="1" applyFill="1" applyBorder="1" applyAlignment="1">
      <alignment horizontal="right" vertical="center" wrapText="1"/>
    </xf>
    <xf numFmtId="0" fontId="101" fillId="0" borderId="58" xfId="2" applyFont="1" applyFill="1" applyBorder="1" applyAlignment="1">
      <alignment horizontal="left" vertical="center" wrapText="1"/>
    </xf>
    <xf numFmtId="9" fontId="37" fillId="0" borderId="63" xfId="2" applyNumberFormat="1" applyFont="1" applyFill="1" applyBorder="1" applyAlignment="1">
      <alignment horizontal="right" vertical="center" wrapText="1"/>
    </xf>
    <xf numFmtId="0" fontId="37" fillId="0" borderId="63" xfId="2" applyFont="1" applyFill="1" applyBorder="1" applyAlignment="1">
      <alignment horizontal="right" vertical="center" wrapText="1"/>
    </xf>
    <xf numFmtId="0" fontId="37" fillId="0" borderId="75" xfId="2" applyFont="1" applyFill="1" applyBorder="1" applyAlignment="1">
      <alignment horizontal="right" vertical="center" wrapText="1"/>
    </xf>
    <xf numFmtId="0" fontId="101" fillId="0" borderId="59" xfId="2" applyFont="1" applyFill="1" applyBorder="1" applyAlignment="1">
      <alignment horizontal="left" vertical="center" wrapText="1"/>
    </xf>
    <xf numFmtId="9" fontId="37" fillId="0" borderId="64" xfId="2" applyNumberFormat="1" applyFont="1" applyFill="1" applyBorder="1" applyAlignment="1">
      <alignment horizontal="right" vertical="center" wrapText="1"/>
    </xf>
    <xf numFmtId="0" fontId="37" fillId="0" borderId="64" xfId="2" applyFont="1" applyFill="1" applyBorder="1" applyAlignment="1">
      <alignment horizontal="right" vertical="center" wrapText="1"/>
    </xf>
    <xf numFmtId="0" fontId="37" fillId="0" borderId="77" xfId="2" applyFont="1" applyFill="1" applyBorder="1" applyAlignment="1">
      <alignment horizontal="right" vertical="center" wrapText="1"/>
    </xf>
    <xf numFmtId="173" fontId="37" fillId="0" borderId="77" xfId="2" applyNumberFormat="1" applyFont="1" applyFill="1" applyBorder="1" applyAlignment="1">
      <alignment horizontal="right" vertical="center" wrapText="1"/>
    </xf>
    <xf numFmtId="180" fontId="37" fillId="0" borderId="64" xfId="2" applyNumberFormat="1" applyFont="1" applyFill="1" applyBorder="1" applyAlignment="1">
      <alignment horizontal="right" vertical="center" wrapText="1"/>
    </xf>
    <xf numFmtId="0" fontId="101" fillId="0" borderId="65" xfId="2" applyFont="1" applyFill="1" applyBorder="1" applyAlignment="1">
      <alignment horizontal="left" vertical="center" wrapText="1"/>
    </xf>
    <xf numFmtId="10" fontId="37" fillId="0" borderId="66" xfId="2" applyNumberFormat="1" applyFont="1" applyFill="1" applyBorder="1" applyAlignment="1">
      <alignment horizontal="right" vertical="center" wrapText="1"/>
    </xf>
    <xf numFmtId="0" fontId="37" fillId="0" borderId="66" xfId="2" applyFont="1" applyFill="1" applyBorder="1" applyAlignment="1">
      <alignment horizontal="right" vertical="center" wrapText="1"/>
    </xf>
    <xf numFmtId="0" fontId="37" fillId="0" borderId="67" xfId="2" applyFont="1" applyFill="1" applyBorder="1" applyAlignment="1">
      <alignment horizontal="right" vertical="center" wrapText="1"/>
    </xf>
    <xf numFmtId="0" fontId="8" fillId="10" borderId="34" xfId="2" applyFont="1" applyFill="1" applyBorder="1" applyAlignment="1">
      <alignment horizontal="center" vertical="center" wrapText="1"/>
    </xf>
    <xf numFmtId="0" fontId="12" fillId="10" borderId="35" xfId="2" applyFont="1" applyFill="1" applyBorder="1" applyAlignment="1">
      <alignment horizontal="center" vertical="center" wrapText="1"/>
    </xf>
    <xf numFmtId="0" fontId="12" fillId="10" borderId="36" xfId="2" applyFont="1" applyFill="1" applyBorder="1" applyAlignment="1">
      <alignment horizontal="center" vertical="center" wrapText="1"/>
    </xf>
    <xf numFmtId="0" fontId="8" fillId="10" borderId="28" xfId="2" applyFont="1" applyFill="1" applyBorder="1" applyAlignment="1">
      <alignment horizontal="center" vertical="center" wrapText="1"/>
    </xf>
    <xf numFmtId="0" fontId="64" fillId="0" borderId="62" xfId="2" applyFont="1" applyFill="1" applyBorder="1" applyAlignment="1">
      <alignment horizontal="center" vertical="center" wrapText="1"/>
    </xf>
    <xf numFmtId="0" fontId="64" fillId="0" borderId="69" xfId="2" applyFont="1" applyFill="1" applyBorder="1" applyAlignment="1">
      <alignment horizontal="center" vertical="center" wrapText="1"/>
    </xf>
    <xf numFmtId="0" fontId="64" fillId="0" borderId="60" xfId="2" applyFont="1" applyFill="1" applyBorder="1" applyAlignment="1">
      <alignment horizontal="center" vertical="center" wrapText="1"/>
    </xf>
    <xf numFmtId="0" fontId="64" fillId="0" borderId="72" xfId="2" applyFont="1" applyFill="1" applyBorder="1" applyAlignment="1">
      <alignment horizontal="center" vertical="center" wrapText="1"/>
    </xf>
    <xf numFmtId="0" fontId="64" fillId="0" borderId="72" xfId="2" applyFont="1" applyFill="1" applyBorder="1" applyAlignment="1">
      <alignment horizontal="justify" vertical="center" wrapText="1"/>
    </xf>
    <xf numFmtId="0" fontId="12" fillId="10" borderId="37" xfId="2" applyFont="1" applyFill="1" applyBorder="1" applyAlignment="1">
      <alignment horizontal="center" vertical="center" wrapText="1"/>
    </xf>
    <xf numFmtId="0" fontId="64" fillId="0" borderId="154" xfId="2" applyFont="1" applyFill="1" applyBorder="1" applyAlignment="1">
      <alignment horizontal="center" vertical="center" wrapText="1"/>
    </xf>
    <xf numFmtId="0" fontId="64" fillId="0" borderId="149" xfId="2" applyFont="1" applyFill="1" applyBorder="1" applyAlignment="1">
      <alignment horizontal="center" vertical="center" wrapText="1"/>
    </xf>
    <xf numFmtId="0" fontId="67" fillId="0" borderId="149" xfId="2" applyFont="1" applyFill="1" applyBorder="1" applyAlignment="1">
      <alignment horizontal="center" vertical="center" wrapText="1"/>
    </xf>
    <xf numFmtId="0" fontId="17" fillId="10" borderId="29" xfId="2" applyFont="1" applyFill="1" applyBorder="1" applyAlignment="1" applyProtection="1">
      <alignment horizontal="center" vertical="center" wrapText="1"/>
      <protection locked="0"/>
    </xf>
    <xf numFmtId="0" fontId="17" fillId="10" borderId="30" xfId="2" applyFont="1" applyFill="1" applyBorder="1" applyAlignment="1" applyProtection="1">
      <alignment horizontal="center" vertical="center" wrapText="1"/>
      <protection locked="0"/>
    </xf>
    <xf numFmtId="0" fontId="57" fillId="0" borderId="155" xfId="2" applyFont="1" applyFill="1" applyBorder="1" applyAlignment="1" applyProtection="1">
      <alignment horizontal="center" vertical="center" wrapText="1"/>
      <protection locked="0"/>
    </xf>
    <xf numFmtId="197" fontId="57" fillId="0" borderId="156" xfId="2" applyNumberFormat="1" applyFont="1" applyBorder="1" applyAlignment="1">
      <alignment horizontal="right" vertical="center" wrapText="1"/>
    </xf>
    <xf numFmtId="197" fontId="57" fillId="0" borderId="157" xfId="2" applyNumberFormat="1" applyFont="1" applyBorder="1" applyAlignment="1">
      <alignment horizontal="right" vertical="center" wrapText="1"/>
    </xf>
    <xf numFmtId="0" fontId="57" fillId="0" borderId="59" xfId="2" applyFont="1" applyFill="1" applyBorder="1" applyAlignment="1" applyProtection="1">
      <alignment horizontal="center" vertical="center" wrapText="1"/>
      <protection locked="0"/>
    </xf>
    <xf numFmtId="197" fontId="57" fillId="0" borderId="64" xfId="2" applyNumberFormat="1" applyFont="1" applyBorder="1" applyAlignment="1">
      <alignment horizontal="right" vertical="center" wrapText="1"/>
    </xf>
    <xf numFmtId="197" fontId="57" fillId="0" borderId="77" xfId="2" applyNumberFormat="1" applyFont="1" applyBorder="1" applyAlignment="1">
      <alignment horizontal="right" vertical="center" wrapText="1"/>
    </xf>
    <xf numFmtId="0" fontId="57" fillId="0" borderId="100" xfId="2" applyFont="1" applyFill="1" applyBorder="1" applyAlignment="1" applyProtection="1">
      <alignment horizontal="center" vertical="center" wrapText="1"/>
      <protection locked="0"/>
    </xf>
    <xf numFmtId="197" fontId="57" fillId="0" borderId="101" xfId="2" applyNumberFormat="1" applyFont="1" applyBorder="1" applyAlignment="1">
      <alignment horizontal="right" vertical="center" wrapText="1"/>
    </xf>
    <xf numFmtId="197" fontId="57" fillId="0" borderId="102" xfId="2" applyNumberFormat="1" applyFont="1" applyBorder="1" applyAlignment="1">
      <alignment horizontal="right" vertical="center" wrapText="1"/>
    </xf>
    <xf numFmtId="0" fontId="58" fillId="0" borderId="60" xfId="2" applyFont="1" applyFill="1" applyBorder="1" applyAlignment="1" applyProtection="1">
      <alignment vertical="center" wrapText="1"/>
      <protection locked="0"/>
    </xf>
    <xf numFmtId="4" fontId="58" fillId="0" borderId="72" xfId="2" applyNumberFormat="1" applyFont="1" applyFill="1" applyBorder="1" applyAlignment="1">
      <alignment vertical="center" wrapText="1"/>
    </xf>
    <xf numFmtId="4" fontId="58" fillId="0" borderId="72" xfId="2" applyNumberFormat="1" applyFont="1" applyBorder="1" applyAlignment="1">
      <alignment vertical="center" wrapText="1"/>
    </xf>
    <xf numFmtId="4" fontId="58" fillId="0" borderId="73" xfId="2" applyNumberFormat="1" applyFont="1" applyBorder="1" applyAlignment="1">
      <alignment horizontal="right" vertical="center" wrapText="1"/>
    </xf>
    <xf numFmtId="0" fontId="77" fillId="0" borderId="0" xfId="14" applyFont="1" applyFill="1" applyBorder="1"/>
    <xf numFmtId="0" fontId="83" fillId="9" borderId="158" xfId="15" applyFont="1" applyFill="1" applyBorder="1" applyAlignment="1">
      <alignment horizontal="left" vertical="center" wrapText="1"/>
    </xf>
    <xf numFmtId="0" fontId="83" fillId="9" borderId="103" xfId="15" applyFont="1" applyFill="1" applyBorder="1" applyAlignment="1">
      <alignment horizontal="center" vertical="center" wrapText="1"/>
    </xf>
    <xf numFmtId="0" fontId="83" fillId="9" borderId="104" xfId="15" applyFont="1" applyFill="1" applyBorder="1" applyAlignment="1">
      <alignment horizontal="center" vertical="center" wrapText="1"/>
    </xf>
    <xf numFmtId="0" fontId="74" fillId="11" borderId="59" xfId="15" applyFont="1" applyFill="1" applyBorder="1" applyAlignment="1">
      <alignment vertical="center"/>
    </xf>
    <xf numFmtId="173" fontId="74" fillId="0" borderId="64" xfId="15" applyNumberFormat="1" applyFont="1" applyFill="1" applyBorder="1" applyAlignment="1">
      <alignment vertical="center"/>
    </xf>
    <xf numFmtId="173" fontId="74" fillId="0" borderId="77" xfId="15" applyNumberFormat="1" applyFont="1" applyFill="1" applyBorder="1" applyAlignment="1">
      <alignment vertical="center"/>
    </xf>
    <xf numFmtId="0" fontId="74" fillId="11" borderId="59" xfId="15" quotePrefix="1" applyFont="1" applyFill="1" applyBorder="1" applyAlignment="1">
      <alignment vertical="center"/>
    </xf>
    <xf numFmtId="0" fontId="74" fillId="11" borderId="59" xfId="15" applyFont="1" applyFill="1" applyBorder="1" applyAlignment="1">
      <alignment horizontal="left" vertical="center" indent="2"/>
    </xf>
    <xf numFmtId="0" fontId="74" fillId="11" borderId="65" xfId="15" applyFont="1" applyFill="1" applyBorder="1" applyAlignment="1">
      <alignment vertical="center"/>
    </xf>
    <xf numFmtId="173" fontId="74" fillId="0" borderId="66" xfId="15" applyNumberFormat="1" applyFont="1" applyFill="1" applyBorder="1" applyAlignment="1">
      <alignment vertical="center"/>
    </xf>
    <xf numFmtId="173" fontId="74" fillId="0" borderId="67" xfId="15" applyNumberFormat="1" applyFont="1" applyFill="1" applyBorder="1" applyAlignment="1">
      <alignment vertical="center"/>
    </xf>
    <xf numFmtId="0" fontId="75" fillId="11" borderId="60" xfId="15" applyFont="1" applyFill="1" applyBorder="1" applyAlignment="1">
      <alignment vertical="center"/>
    </xf>
    <xf numFmtId="173" fontId="75" fillId="0" borderId="72" xfId="7" applyNumberFormat="1" applyFont="1" applyFill="1" applyBorder="1" applyAlignment="1">
      <alignment vertical="center"/>
    </xf>
    <xf numFmtId="173" fontId="75" fillId="0" borderId="73" xfId="7" applyNumberFormat="1" applyFont="1" applyFill="1" applyBorder="1" applyAlignment="1">
      <alignment vertical="center"/>
    </xf>
    <xf numFmtId="0" fontId="75" fillId="11" borderId="65" xfId="15" applyFont="1" applyFill="1" applyBorder="1" applyAlignment="1">
      <alignment vertical="center"/>
    </xf>
    <xf numFmtId="173" fontId="75" fillId="0" borderId="66" xfId="15" applyNumberFormat="1" applyFont="1" applyFill="1" applyBorder="1" applyAlignment="1">
      <alignment vertical="center"/>
    </xf>
    <xf numFmtId="173" fontId="75" fillId="11" borderId="66" xfId="15" applyNumberFormat="1" applyFont="1" applyFill="1" applyBorder="1" applyAlignment="1">
      <alignment vertical="center"/>
    </xf>
    <xf numFmtId="173" fontId="75" fillId="11" borderId="67" xfId="15" applyNumberFormat="1" applyFont="1" applyFill="1" applyBorder="1" applyAlignment="1">
      <alignment vertical="center"/>
    </xf>
    <xf numFmtId="0" fontId="74" fillId="11" borderId="107" xfId="15" applyFont="1" applyFill="1" applyBorder="1" applyAlignment="1">
      <alignment vertical="center"/>
    </xf>
    <xf numFmtId="173" fontId="74" fillId="0" borderId="108" xfId="15" applyNumberFormat="1" applyFont="1" applyFill="1" applyBorder="1" applyAlignment="1">
      <alignment vertical="center"/>
    </xf>
    <xf numFmtId="173" fontId="74" fillId="0" borderId="109" xfId="15" applyNumberFormat="1" applyFont="1" applyFill="1" applyBorder="1" applyAlignment="1">
      <alignment vertical="center"/>
    </xf>
    <xf numFmtId="0" fontId="102" fillId="0" borderId="0" xfId="0" applyFont="1" applyFill="1" applyBorder="1" applyAlignment="1"/>
    <xf numFmtId="0" fontId="103" fillId="0" borderId="0" xfId="0" applyFont="1" applyFill="1" applyBorder="1" applyAlignment="1"/>
    <xf numFmtId="0" fontId="104" fillId="0" borderId="0" xfId="0" applyFont="1" applyFill="1" applyBorder="1" applyAlignment="1">
      <alignment vertical="center"/>
    </xf>
    <xf numFmtId="3" fontId="104" fillId="0" borderId="0" xfId="0" applyNumberFormat="1" applyFont="1" applyFill="1" applyBorder="1" applyAlignment="1">
      <alignment horizontal="right" vertical="center"/>
    </xf>
    <xf numFmtId="0" fontId="77" fillId="0" borderId="0" xfId="14" applyFont="1" applyFill="1" applyBorder="1" applyAlignment="1">
      <alignment horizontal="right"/>
    </xf>
    <xf numFmtId="3" fontId="78" fillId="0" borderId="0" xfId="14" applyNumberFormat="1" applyFont="1" applyFill="1" applyBorder="1"/>
    <xf numFmtId="0" fontId="105" fillId="0" borderId="0" xfId="14" applyFont="1" applyFill="1" applyBorder="1" applyAlignment="1">
      <alignment horizontal="right"/>
    </xf>
    <xf numFmtId="3" fontId="106" fillId="0" borderId="0" xfId="0" applyNumberFormat="1" applyFont="1" applyFill="1" applyBorder="1" applyAlignment="1"/>
    <xf numFmtId="173" fontId="102" fillId="0" borderId="0" xfId="0" applyNumberFormat="1" applyFont="1" applyFill="1" applyBorder="1" applyAlignment="1"/>
    <xf numFmtId="173" fontId="106" fillId="0" borderId="0" xfId="0" applyNumberFormat="1" applyFont="1" applyFill="1" applyBorder="1" applyAlignment="1"/>
    <xf numFmtId="0" fontId="107" fillId="16" borderId="0" xfId="0" applyFont="1" applyFill="1" applyBorder="1" applyAlignment="1">
      <alignment horizontal="right"/>
    </xf>
    <xf numFmtId="173" fontId="107" fillId="16" borderId="0" xfId="0" applyNumberFormat="1" applyFont="1" applyFill="1" applyBorder="1" applyAlignment="1"/>
    <xf numFmtId="0" fontId="83" fillId="9" borderId="103" xfId="2" applyFont="1" applyFill="1" applyBorder="1" applyAlignment="1">
      <alignment horizontal="left" vertical="center" wrapText="1"/>
    </xf>
    <xf numFmtId="0" fontId="83" fillId="9" borderId="103" xfId="2" applyFont="1" applyFill="1" applyBorder="1" applyAlignment="1">
      <alignment horizontal="center" vertical="center" wrapText="1"/>
    </xf>
    <xf numFmtId="0" fontId="74" fillId="0" borderId="58" xfId="0" applyFont="1" applyFill="1" applyBorder="1" applyAlignment="1">
      <alignment horizontal="left" vertical="center"/>
    </xf>
    <xf numFmtId="173" fontId="15" fillId="0" borderId="63" xfId="0" applyNumberFormat="1" applyFont="1" applyFill="1" applyBorder="1" applyAlignment="1">
      <alignment vertical="center"/>
    </xf>
    <xf numFmtId="173" fontId="74" fillId="0" borderId="75" xfId="15" applyNumberFormat="1" applyFont="1" applyFill="1" applyBorder="1" applyAlignment="1">
      <alignment vertical="center"/>
    </xf>
    <xf numFmtId="0" fontId="74" fillId="0" borderId="59" xfId="0" applyFont="1" applyFill="1" applyBorder="1" applyAlignment="1">
      <alignment horizontal="left" vertical="center"/>
    </xf>
    <xf numFmtId="173" fontId="15" fillId="0" borderId="64" xfId="0" applyNumberFormat="1" applyFont="1" applyFill="1" applyBorder="1" applyAlignment="1">
      <alignment vertical="center"/>
    </xf>
    <xf numFmtId="173" fontId="74" fillId="0" borderId="64" xfId="0" applyNumberFormat="1" applyFont="1" applyFill="1" applyBorder="1" applyAlignment="1">
      <alignment vertical="center"/>
    </xf>
    <xf numFmtId="173" fontId="15" fillId="0" borderId="77" xfId="0" applyNumberFormat="1" applyFont="1" applyFill="1" applyBorder="1" applyAlignment="1">
      <alignment vertical="center"/>
    </xf>
    <xf numFmtId="0" fontId="74" fillId="0" borderId="65" xfId="0" applyFont="1" applyFill="1" applyBorder="1" applyAlignment="1">
      <alignment horizontal="left" vertical="center"/>
    </xf>
    <xf numFmtId="173" fontId="15" fillId="0" borderId="66" xfId="0" applyNumberFormat="1" applyFont="1" applyFill="1" applyBorder="1" applyAlignment="1">
      <alignment vertical="center"/>
    </xf>
    <xf numFmtId="173" fontId="74" fillId="0" borderId="66" xfId="0" applyNumberFormat="1" applyFont="1" applyFill="1" applyBorder="1" applyAlignment="1">
      <alignment vertical="center"/>
    </xf>
    <xf numFmtId="173" fontId="15" fillId="0" borderId="67" xfId="0" applyNumberFormat="1" applyFont="1" applyFill="1" applyBorder="1" applyAlignment="1">
      <alignment vertical="center"/>
    </xf>
    <xf numFmtId="1" fontId="83" fillId="9" borderId="159" xfId="0" applyNumberFormat="1" applyFont="1" applyFill="1" applyBorder="1" applyAlignment="1">
      <alignment horizontal="center" vertical="center" wrapText="1"/>
    </xf>
    <xf numFmtId="4" fontId="15" fillId="0" borderId="160" xfId="0" applyNumberFormat="1" applyFont="1" applyFill="1" applyBorder="1" applyAlignment="1">
      <alignment horizontal="left" vertical="center"/>
    </xf>
    <xf numFmtId="4" fontId="15" fillId="0" borderId="161" xfId="0" applyNumberFormat="1" applyFont="1" applyFill="1" applyBorder="1" applyAlignment="1">
      <alignment horizontal="left" vertical="center"/>
    </xf>
    <xf numFmtId="4" fontId="15" fillId="0" borderId="162" xfId="0" applyNumberFormat="1" applyFont="1" applyFill="1" applyBorder="1" applyAlignment="1">
      <alignment horizontal="left" vertical="center"/>
    </xf>
    <xf numFmtId="0" fontId="17" fillId="10" borderId="129" xfId="2" applyFont="1" applyFill="1" applyBorder="1" applyAlignment="1" applyProtection="1">
      <alignment horizontal="center" vertical="center" wrapText="1"/>
      <protection locked="0"/>
    </xf>
    <xf numFmtId="0" fontId="17" fillId="10" borderId="130" xfId="2" applyFont="1" applyFill="1" applyBorder="1" applyAlignment="1" applyProtection="1">
      <alignment horizontal="center" vertical="center" wrapText="1"/>
      <protection locked="0"/>
    </xf>
    <xf numFmtId="0" fontId="74" fillId="11" borderId="59" xfId="15" applyFont="1" applyFill="1" applyBorder="1" applyAlignment="1">
      <alignment horizontal="center" vertical="center"/>
    </xf>
    <xf numFmtId="174" fontId="74" fillId="0" borderId="64" xfId="15" applyNumberFormat="1" applyFont="1" applyFill="1" applyBorder="1" applyAlignment="1">
      <alignment vertical="center"/>
    </xf>
    <xf numFmtId="174" fontId="74" fillId="0" borderId="77" xfId="15" applyNumberFormat="1" applyFont="1" applyFill="1" applyBorder="1" applyAlignment="1">
      <alignment vertical="center"/>
    </xf>
    <xf numFmtId="0" fontId="74" fillId="11" borderId="59" xfId="15" quotePrefix="1" applyFont="1" applyFill="1" applyBorder="1" applyAlignment="1">
      <alignment horizontal="center" vertical="center"/>
    </xf>
    <xf numFmtId="0" fontId="74" fillId="11" borderId="65" xfId="15" applyFont="1" applyFill="1" applyBorder="1" applyAlignment="1">
      <alignment horizontal="center" vertical="center"/>
    </xf>
    <xf numFmtId="174" fontId="74" fillId="0" borderId="66" xfId="15" applyNumberFormat="1" applyFont="1" applyFill="1" applyBorder="1" applyAlignment="1">
      <alignment vertical="center"/>
    </xf>
    <xf numFmtId="174" fontId="74" fillId="0" borderId="67" xfId="15" applyNumberFormat="1" applyFont="1" applyFill="1" applyBorder="1" applyAlignment="1">
      <alignment vertical="center"/>
    </xf>
    <xf numFmtId="174" fontId="75" fillId="0" borderId="66" xfId="15" applyNumberFormat="1" applyFont="1" applyFill="1" applyBorder="1" applyAlignment="1">
      <alignment vertical="center"/>
    </xf>
    <xf numFmtId="174" fontId="75" fillId="0" borderId="67" xfId="15" applyNumberFormat="1" applyFont="1" applyFill="1" applyBorder="1" applyAlignment="1">
      <alignment vertical="center"/>
    </xf>
    <xf numFmtId="0" fontId="17" fillId="10" borderId="163" xfId="2" applyFont="1" applyFill="1" applyBorder="1" applyAlignment="1" applyProtection="1">
      <alignment horizontal="center" vertical="center"/>
      <protection locked="0"/>
    </xf>
    <xf numFmtId="0" fontId="17" fillId="10" borderId="164" xfId="2" applyFont="1" applyFill="1" applyBorder="1" applyAlignment="1" applyProtection="1">
      <alignment horizontal="center" vertical="center"/>
      <protection locked="0"/>
    </xf>
    <xf numFmtId="0" fontId="21" fillId="10" borderId="165" xfId="2" applyFont="1" applyFill="1" applyBorder="1" applyAlignment="1" applyProtection="1">
      <alignment horizontal="center" vertical="center" wrapText="1"/>
      <protection locked="0"/>
    </xf>
    <xf numFmtId="0" fontId="21" fillId="10" borderId="165" xfId="2" applyFont="1" applyFill="1" applyBorder="1" applyAlignment="1" applyProtection="1">
      <alignment horizontal="center" vertical="top" wrapText="1"/>
      <protection locked="0"/>
    </xf>
    <xf numFmtId="0" fontId="74" fillId="0" borderId="166" xfId="2" applyFont="1" applyFill="1" applyBorder="1" applyAlignment="1" applyProtection="1">
      <alignment horizontal="center" vertical="center"/>
      <protection locked="0"/>
    </xf>
    <xf numFmtId="173" fontId="74" fillId="0" borderId="167" xfId="2" applyNumberFormat="1" applyFont="1" applyFill="1" applyBorder="1" applyAlignment="1" applyProtection="1">
      <alignment horizontal="right" vertical="center" wrapText="1"/>
      <protection locked="0"/>
    </xf>
    <xf numFmtId="173" fontId="74" fillId="0" borderId="168" xfId="2" applyNumberFormat="1" applyFont="1" applyFill="1" applyBorder="1" applyAlignment="1" applyProtection="1">
      <alignment horizontal="right" vertical="center" wrapText="1"/>
      <protection locked="0"/>
    </xf>
    <xf numFmtId="0" fontId="74" fillId="0" borderId="59" xfId="2" applyFont="1" applyFill="1" applyBorder="1" applyAlignment="1" applyProtection="1">
      <alignment horizontal="center" vertical="center"/>
      <protection locked="0"/>
    </xf>
    <xf numFmtId="173" fontId="74" fillId="0" borderId="64" xfId="2" applyNumberFormat="1" applyFont="1" applyFill="1" applyBorder="1" applyAlignment="1" applyProtection="1">
      <alignment horizontal="right" vertical="center" wrapText="1"/>
      <protection locked="0"/>
    </xf>
    <xf numFmtId="173" fontId="74" fillId="0" borderId="77" xfId="2" applyNumberFormat="1" applyFont="1" applyFill="1" applyBorder="1" applyAlignment="1" applyProtection="1">
      <alignment horizontal="right" vertical="center" wrapText="1"/>
      <protection locked="0"/>
    </xf>
    <xf numFmtId="0" fontId="74" fillId="0" borderId="65" xfId="2" applyFont="1" applyFill="1" applyBorder="1" applyAlignment="1" applyProtection="1">
      <alignment horizontal="center" vertical="center"/>
      <protection locked="0"/>
    </xf>
    <xf numFmtId="173" fontId="74" fillId="0" borderId="66" xfId="2" applyNumberFormat="1" applyFont="1" applyFill="1" applyBorder="1" applyAlignment="1" applyProtection="1">
      <alignment horizontal="right" vertical="center" wrapText="1"/>
      <protection locked="0"/>
    </xf>
    <xf numFmtId="173" fontId="74" fillId="0" borderId="67" xfId="2" applyNumberFormat="1" applyFont="1" applyFill="1" applyBorder="1" applyAlignment="1" applyProtection="1">
      <alignment horizontal="right" vertical="center" wrapText="1"/>
      <protection locked="0"/>
    </xf>
    <xf numFmtId="0" fontId="75" fillId="0" borderId="60" xfId="2" applyFont="1" applyFill="1" applyBorder="1" applyAlignment="1" applyProtection="1">
      <alignment horizontal="left" vertical="center"/>
      <protection locked="0"/>
    </xf>
    <xf numFmtId="173" fontId="75" fillId="0" borderId="72" xfId="2" applyNumberFormat="1" applyFont="1" applyFill="1" applyBorder="1" applyAlignment="1" applyProtection="1">
      <alignment horizontal="right" vertical="center" wrapText="1"/>
      <protection locked="0"/>
    </xf>
    <xf numFmtId="173" fontId="75" fillId="0" borderId="73" xfId="2" applyNumberFormat="1" applyFont="1" applyFill="1" applyBorder="1" applyAlignment="1" applyProtection="1">
      <alignment horizontal="right" vertical="center" wrapText="1"/>
      <protection locked="0"/>
    </xf>
    <xf numFmtId="0" fontId="20" fillId="12" borderId="0" xfId="2" applyFont="1" applyFill="1" applyAlignment="1">
      <alignment vertical="center"/>
    </xf>
    <xf numFmtId="0" fontId="15" fillId="12" borderId="0" xfId="2" applyFont="1" applyFill="1" applyAlignment="1">
      <alignment vertical="center"/>
    </xf>
    <xf numFmtId="0" fontId="17" fillId="10" borderId="169" xfId="2" applyFont="1" applyFill="1" applyBorder="1" applyAlignment="1">
      <alignment horizontal="right" vertical="center" wrapText="1"/>
    </xf>
    <xf numFmtId="0" fontId="74" fillId="0" borderId="63" xfId="2" applyFont="1" applyFill="1" applyBorder="1" applyAlignment="1">
      <alignment vertical="center"/>
    </xf>
    <xf numFmtId="4" fontId="74" fillId="0" borderId="63" xfId="2" applyNumberFormat="1" applyFont="1" applyFill="1" applyBorder="1" applyAlignment="1">
      <alignment horizontal="right" vertical="center"/>
    </xf>
    <xf numFmtId="4" fontId="74" fillId="0" borderId="75" xfId="2" applyNumberFormat="1" applyFont="1" applyFill="1" applyBorder="1" applyAlignment="1">
      <alignment horizontal="right" vertical="center"/>
    </xf>
    <xf numFmtId="4" fontId="74" fillId="0" borderId="64" xfId="2" applyNumberFormat="1" applyFont="1" applyFill="1" applyBorder="1" applyAlignment="1">
      <alignment horizontal="right" vertical="center"/>
    </xf>
    <xf numFmtId="4" fontId="74" fillId="0" borderId="77" xfId="2" applyNumberFormat="1" applyFont="1" applyFill="1" applyBorder="1" applyAlignment="1">
      <alignment horizontal="right" vertical="center"/>
    </xf>
    <xf numFmtId="4" fontId="74" fillId="0" borderId="66" xfId="2" applyNumberFormat="1" applyFont="1" applyFill="1" applyBorder="1" applyAlignment="1">
      <alignment horizontal="right" vertical="center"/>
    </xf>
    <xf numFmtId="4" fontId="74" fillId="0" borderId="67" xfId="2" applyNumberFormat="1" applyFont="1" applyFill="1" applyBorder="1" applyAlignment="1">
      <alignment horizontal="right" vertical="center"/>
    </xf>
    <xf numFmtId="0" fontId="83" fillId="10" borderId="0" xfId="0" applyFont="1" applyFill="1" applyBorder="1" applyAlignment="1">
      <alignment horizontal="center" vertical="center"/>
    </xf>
    <xf numFmtId="0" fontId="83" fillId="10" borderId="97" xfId="0" applyFont="1" applyFill="1" applyBorder="1" applyAlignment="1">
      <alignment horizontal="center" vertical="center" wrapText="1"/>
    </xf>
    <xf numFmtId="4" fontId="74" fillId="0" borderId="77" xfId="2" applyNumberFormat="1" applyFont="1" applyFill="1" applyBorder="1" applyAlignment="1">
      <alignment horizontal="center" vertical="center"/>
    </xf>
    <xf numFmtId="4" fontId="74" fillId="0" borderId="67" xfId="2" applyNumberFormat="1" applyFont="1" applyFill="1" applyBorder="1" applyAlignment="1">
      <alignment horizontal="center" vertical="center"/>
    </xf>
    <xf numFmtId="0" fontId="17" fillId="10" borderId="129" xfId="2" applyFont="1" applyFill="1" applyBorder="1" applyAlignment="1">
      <alignment horizontal="center" vertical="center" wrapText="1"/>
    </xf>
    <xf numFmtId="0" fontId="17" fillId="10" borderId="130" xfId="2" applyFont="1" applyFill="1" applyBorder="1" applyAlignment="1">
      <alignment horizontal="center" vertical="center" wrapText="1"/>
    </xf>
    <xf numFmtId="0" fontId="74" fillId="0" borderId="170" xfId="2" applyFont="1" applyFill="1" applyBorder="1" applyAlignment="1">
      <alignment vertical="center"/>
    </xf>
    <xf numFmtId="3" fontId="74" fillId="0" borderId="171" xfId="2" applyNumberFormat="1" applyFont="1" applyFill="1" applyBorder="1" applyAlignment="1">
      <alignment vertical="center"/>
    </xf>
    <xf numFmtId="3" fontId="74" fillId="0" borderId="171" xfId="2" applyNumberFormat="1" applyFont="1" applyBorder="1" applyAlignment="1">
      <alignment vertical="center"/>
    </xf>
    <xf numFmtId="3" fontId="74" fillId="0" borderId="172" xfId="2" applyNumberFormat="1" applyFont="1" applyBorder="1" applyAlignment="1">
      <alignment vertical="center"/>
    </xf>
    <xf numFmtId="0" fontId="74" fillId="0" borderId="59" xfId="2" applyFont="1" applyFill="1" applyBorder="1" applyAlignment="1">
      <alignment vertical="center"/>
    </xf>
    <xf numFmtId="3" fontId="74" fillId="0" borderId="64" xfId="2" applyNumberFormat="1" applyFont="1" applyFill="1" applyBorder="1" applyAlignment="1">
      <alignment vertical="center"/>
    </xf>
    <xf numFmtId="3" fontId="74" fillId="0" borderId="64" xfId="2" applyNumberFormat="1" applyFont="1" applyBorder="1" applyAlignment="1">
      <alignment vertical="center"/>
    </xf>
    <xf numFmtId="3" fontId="74" fillId="0" borderId="77" xfId="2" applyNumberFormat="1" applyFont="1" applyBorder="1" applyAlignment="1">
      <alignment vertical="center"/>
    </xf>
    <xf numFmtId="0" fontId="74" fillId="0" borderId="65" xfId="2" applyFont="1" applyFill="1" applyBorder="1" applyAlignment="1">
      <alignment vertical="center"/>
    </xf>
    <xf numFmtId="3" fontId="74" fillId="0" borderId="66" xfId="2" applyNumberFormat="1" applyFont="1" applyFill="1" applyBorder="1" applyAlignment="1">
      <alignment vertical="center"/>
    </xf>
    <xf numFmtId="3" fontId="74" fillId="0" borderId="66" xfId="2" applyNumberFormat="1" applyFont="1" applyBorder="1" applyAlignment="1">
      <alignment vertical="center"/>
    </xf>
    <xf numFmtId="3" fontId="74" fillId="0" borderId="67" xfId="2" applyNumberFormat="1" applyFont="1" applyBorder="1" applyAlignment="1">
      <alignment vertical="center"/>
    </xf>
    <xf numFmtId="0" fontId="75" fillId="0" borderId="60" xfId="2" applyFont="1" applyFill="1" applyBorder="1" applyAlignment="1">
      <alignment vertical="center"/>
    </xf>
    <xf numFmtId="3" fontId="75" fillId="0" borderId="72" xfId="2" applyNumberFormat="1" applyFont="1" applyBorder="1" applyAlignment="1">
      <alignment vertical="center"/>
    </xf>
    <xf numFmtId="3" fontId="75" fillId="0" borderId="73" xfId="2" applyNumberFormat="1" applyFont="1" applyBorder="1" applyAlignment="1">
      <alignment vertical="center"/>
    </xf>
    <xf numFmtId="0" fontId="90" fillId="0" borderId="0" xfId="2" applyFont="1" applyAlignment="1">
      <alignment vertical="center"/>
    </xf>
    <xf numFmtId="0" fontId="19" fillId="0" borderId="173" xfId="2" applyFont="1" applyBorder="1" applyAlignment="1">
      <alignment vertical="center"/>
    </xf>
    <xf numFmtId="0" fontId="17" fillId="14" borderId="0" xfId="2" applyFont="1" applyFill="1" applyBorder="1" applyAlignment="1">
      <alignment vertical="center"/>
    </xf>
    <xf numFmtId="0" fontId="17" fillId="14" borderId="97" xfId="2" applyFont="1" applyFill="1" applyBorder="1" applyAlignment="1">
      <alignment horizontal="center" vertical="center"/>
    </xf>
    <xf numFmtId="0" fontId="17" fillId="14" borderId="174" xfId="2" applyFont="1" applyFill="1" applyBorder="1" applyAlignment="1">
      <alignment horizontal="center" vertical="center"/>
    </xf>
    <xf numFmtId="0" fontId="15" fillId="0" borderId="173" xfId="2" applyFont="1" applyBorder="1" applyAlignment="1">
      <alignment vertical="center"/>
    </xf>
    <xf numFmtId="0" fontId="74" fillId="0" borderId="175" xfId="2" applyFont="1" applyFill="1" applyBorder="1" applyAlignment="1">
      <alignment vertical="center"/>
    </xf>
    <xf numFmtId="3" fontId="74" fillId="0" borderId="176" xfId="2" applyNumberFormat="1" applyFont="1" applyFill="1" applyBorder="1" applyAlignment="1">
      <alignment vertical="center"/>
    </xf>
    <xf numFmtId="3" fontId="74" fillId="0" borderId="177" xfId="2" applyNumberFormat="1" applyFont="1" applyFill="1" applyBorder="1" applyAlignment="1">
      <alignment vertical="center"/>
    </xf>
    <xf numFmtId="0" fontId="74" fillId="0" borderId="178" xfId="2" applyFont="1" applyFill="1" applyBorder="1" applyAlignment="1">
      <alignment vertical="center"/>
    </xf>
    <xf numFmtId="3" fontId="74" fillId="0" borderId="179" xfId="2" applyNumberFormat="1" applyFont="1" applyFill="1" applyBorder="1" applyAlignment="1">
      <alignment vertical="center"/>
    </xf>
    <xf numFmtId="3" fontId="74" fillId="0" borderId="180" xfId="2" applyNumberFormat="1" applyFont="1" applyFill="1" applyBorder="1" applyAlignment="1">
      <alignment vertical="center"/>
    </xf>
    <xf numFmtId="0" fontId="74" fillId="0" borderId="181" xfId="2" applyFont="1" applyFill="1" applyBorder="1" applyAlignment="1">
      <alignment vertical="center"/>
    </xf>
    <xf numFmtId="3" fontId="74" fillId="0" borderId="146" xfId="2" applyNumberFormat="1" applyFont="1" applyFill="1" applyBorder="1" applyAlignment="1">
      <alignment vertical="center"/>
    </xf>
    <xf numFmtId="3" fontId="74" fillId="0" borderId="182" xfId="2" applyNumberFormat="1" applyFont="1" applyFill="1" applyBorder="1" applyAlignment="1">
      <alignment vertical="center"/>
    </xf>
    <xf numFmtId="0" fontId="75" fillId="0" borderId="183" xfId="2" applyFont="1" applyFill="1" applyBorder="1" applyAlignment="1">
      <alignment vertical="center"/>
    </xf>
    <xf numFmtId="3" fontId="75" fillId="0" borderId="184" xfId="2" applyNumberFormat="1" applyFont="1" applyFill="1" applyBorder="1" applyAlignment="1">
      <alignment vertical="center"/>
    </xf>
    <xf numFmtId="3" fontId="75" fillId="0" borderId="0" xfId="2" applyNumberFormat="1" applyFont="1" applyBorder="1" applyAlignment="1">
      <alignment vertical="center"/>
    </xf>
    <xf numFmtId="3" fontId="75" fillId="0" borderId="184" xfId="2" applyNumberFormat="1" applyFont="1" applyBorder="1" applyAlignment="1">
      <alignment vertical="center"/>
    </xf>
    <xf numFmtId="3" fontId="75" fillId="0" borderId="185" xfId="2" applyNumberFormat="1" applyFont="1" applyBorder="1" applyAlignment="1">
      <alignment vertical="center"/>
    </xf>
    <xf numFmtId="0" fontId="40" fillId="12" borderId="0" xfId="2" applyFont="1" applyFill="1" applyAlignment="1">
      <alignment vertical="center"/>
    </xf>
    <xf numFmtId="3" fontId="74" fillId="0" borderId="176" xfId="2" applyNumberFormat="1" applyFont="1" applyBorder="1" applyAlignment="1">
      <alignment vertical="center"/>
    </xf>
    <xf numFmtId="3" fontId="74" fillId="0" borderId="177" xfId="2" applyNumberFormat="1" applyFont="1" applyBorder="1" applyAlignment="1">
      <alignment vertical="center"/>
    </xf>
    <xf numFmtId="3" fontId="74" fillId="0" borderId="179" xfId="2" applyNumberFormat="1" applyFont="1" applyBorder="1" applyAlignment="1">
      <alignment vertical="center"/>
    </xf>
    <xf numFmtId="3" fontId="74" fillId="0" borderId="180" xfId="2" applyNumberFormat="1" applyFont="1" applyBorder="1" applyAlignment="1">
      <alignment vertical="center"/>
    </xf>
    <xf numFmtId="3" fontId="74" fillId="0" borderId="146" xfId="2" applyNumberFormat="1" applyFont="1" applyBorder="1" applyAlignment="1">
      <alignment vertical="center"/>
    </xf>
    <xf numFmtId="3" fontId="74" fillId="0" borderId="182" xfId="2" applyNumberFormat="1" applyFont="1" applyBorder="1" applyAlignment="1">
      <alignment vertical="center"/>
    </xf>
    <xf numFmtId="3" fontId="74" fillId="0" borderId="172" xfId="2" applyNumberFormat="1" applyFont="1" applyFill="1" applyBorder="1" applyAlignment="1">
      <alignment vertical="center"/>
    </xf>
    <xf numFmtId="3" fontId="74" fillId="0" borderId="77" xfId="2" applyNumberFormat="1" applyFont="1" applyFill="1" applyBorder="1" applyAlignment="1">
      <alignment vertical="center"/>
    </xf>
    <xf numFmtId="3" fontId="74" fillId="0" borderId="67" xfId="2" applyNumberFormat="1" applyFont="1" applyFill="1" applyBorder="1" applyAlignment="1">
      <alignment vertical="center"/>
    </xf>
    <xf numFmtId="3" fontId="75" fillId="0" borderId="73" xfId="2" applyNumberFormat="1" applyFont="1" applyFill="1" applyBorder="1" applyAlignment="1">
      <alignment vertical="center"/>
    </xf>
    <xf numFmtId="0" fontId="17" fillId="10" borderId="0" xfId="2" applyFont="1" applyFill="1" applyBorder="1" applyAlignment="1">
      <alignment horizontal="left" vertical="center" wrapText="1"/>
    </xf>
    <xf numFmtId="0" fontId="17" fillId="10" borderId="97" xfId="2" applyFont="1" applyFill="1" applyBorder="1" applyAlignment="1">
      <alignment horizontal="right" vertical="center" wrapText="1"/>
    </xf>
    <xf numFmtId="173" fontId="74" fillId="0" borderId="179" xfId="2" applyNumberFormat="1" applyFont="1" applyBorder="1" applyAlignment="1">
      <alignment horizontal="right" vertical="center"/>
    </xf>
    <xf numFmtId="0" fontId="74" fillId="0" borderId="186" xfId="2" applyFont="1" applyFill="1" applyBorder="1" applyAlignment="1">
      <alignment vertical="center" wrapText="1"/>
    </xf>
    <xf numFmtId="173" fontId="74" fillId="0" borderId="146" xfId="2" applyNumberFormat="1" applyFont="1" applyBorder="1" applyAlignment="1">
      <alignment horizontal="right" vertical="center"/>
    </xf>
    <xf numFmtId="0" fontId="75" fillId="0" borderId="187" xfId="2" applyFont="1" applyBorder="1" applyAlignment="1">
      <alignment vertical="center" wrapText="1"/>
    </xf>
    <xf numFmtId="0" fontId="74" fillId="0" borderId="0" xfId="2" applyFont="1" applyFill="1" applyBorder="1" applyAlignment="1">
      <alignment vertical="center" wrapText="1"/>
    </xf>
    <xf numFmtId="0" fontId="25" fillId="10" borderId="0" xfId="2" applyFont="1" applyFill="1" applyBorder="1" applyAlignment="1">
      <alignment horizontal="left" vertical="center" wrapText="1"/>
    </xf>
    <xf numFmtId="0" fontId="25" fillId="10" borderId="97" xfId="2" applyFont="1" applyFill="1" applyBorder="1" applyAlignment="1">
      <alignment horizontal="right" vertical="center"/>
    </xf>
    <xf numFmtId="0" fontId="25" fillId="10" borderId="97" xfId="2" applyFont="1" applyFill="1" applyBorder="1" applyAlignment="1">
      <alignment horizontal="right" vertical="center" wrapText="1"/>
    </xf>
    <xf numFmtId="0" fontId="25" fillId="10" borderId="33" xfId="2" applyFont="1" applyFill="1" applyBorder="1" applyAlignment="1">
      <alignment horizontal="right" vertical="center"/>
    </xf>
    <xf numFmtId="0" fontId="88" fillId="0" borderId="0" xfId="2" applyFont="1" applyBorder="1" applyAlignment="1">
      <alignment vertical="center" wrapText="1"/>
    </xf>
    <xf numFmtId="173" fontId="89" fillId="0" borderId="0" xfId="2" applyNumberFormat="1" applyFont="1" applyBorder="1" applyAlignment="1">
      <alignment horizontal="right" vertical="center" wrapText="1"/>
    </xf>
    <xf numFmtId="173" fontId="88" fillId="0" borderId="0" xfId="2" applyNumberFormat="1" applyFont="1" applyBorder="1" applyAlignment="1">
      <alignment horizontal="right" vertical="center" wrapText="1"/>
    </xf>
    <xf numFmtId="173" fontId="89" fillId="0" borderId="108" xfId="2" applyNumberFormat="1" applyFont="1" applyBorder="1" applyAlignment="1">
      <alignment horizontal="right" vertical="center" wrapText="1"/>
    </xf>
    <xf numFmtId="173" fontId="88" fillId="0" borderId="109" xfId="2" applyNumberFormat="1" applyFont="1" applyBorder="1" applyAlignment="1">
      <alignment horizontal="right" vertical="center" wrapText="1"/>
    </xf>
    <xf numFmtId="173" fontId="89" fillId="0" borderId="64" xfId="2" applyNumberFormat="1" applyFont="1" applyBorder="1" applyAlignment="1">
      <alignment horizontal="right" vertical="center" wrapText="1"/>
    </xf>
    <xf numFmtId="173" fontId="88" fillId="0" borderId="77" xfId="2" applyNumberFormat="1" applyFont="1" applyBorder="1" applyAlignment="1">
      <alignment horizontal="right" vertical="center" wrapText="1"/>
    </xf>
    <xf numFmtId="0" fontId="89" fillId="0" borderId="65" xfId="2" applyFont="1" applyBorder="1" applyAlignment="1">
      <alignment vertical="center" wrapText="1"/>
    </xf>
    <xf numFmtId="173" fontId="89" fillId="0" borderId="66" xfId="2" applyNumberFormat="1" applyFont="1" applyBorder="1" applyAlignment="1">
      <alignment horizontal="right" vertical="center" wrapText="1"/>
    </xf>
    <xf numFmtId="173" fontId="88" fillId="0" borderId="67" xfId="2" applyNumberFormat="1" applyFont="1" applyBorder="1" applyAlignment="1">
      <alignment horizontal="right" vertical="center" wrapText="1"/>
    </xf>
    <xf numFmtId="0" fontId="88" fillId="0" borderId="60" xfId="2" applyFont="1" applyBorder="1" applyAlignment="1">
      <alignment vertical="center" wrapText="1"/>
    </xf>
    <xf numFmtId="173" fontId="88" fillId="0" borderId="72" xfId="2" applyNumberFormat="1" applyFont="1" applyBorder="1" applyAlignment="1">
      <alignment horizontal="right" vertical="center" wrapText="1"/>
    </xf>
    <xf numFmtId="173" fontId="88" fillId="0" borderId="73" xfId="2" applyNumberFormat="1" applyFont="1" applyBorder="1" applyAlignment="1">
      <alignment horizontal="right" vertical="center" wrapText="1"/>
    </xf>
    <xf numFmtId="0" fontId="89" fillId="0" borderId="0" xfId="2" applyFont="1" applyFill="1" applyBorder="1" applyAlignment="1">
      <alignment vertical="center" wrapText="1"/>
    </xf>
    <xf numFmtId="173" fontId="89" fillId="0" borderId="0" xfId="2" applyNumberFormat="1" applyFont="1" applyAlignment="1">
      <alignment horizontal="right" vertical="center" wrapText="1"/>
    </xf>
    <xf numFmtId="173" fontId="89" fillId="0" borderId="0" xfId="9" applyNumberFormat="1" applyFont="1" applyAlignment="1">
      <alignment horizontal="right" vertical="center" wrapText="1"/>
    </xf>
    <xf numFmtId="173" fontId="88" fillId="0" borderId="0" xfId="2" applyNumberFormat="1" applyFont="1" applyAlignment="1">
      <alignment horizontal="right" vertical="center" wrapText="1"/>
    </xf>
    <xf numFmtId="0" fontId="89" fillId="0" borderId="0" xfId="2" applyFont="1" applyAlignment="1">
      <alignment vertical="center" wrapText="1"/>
    </xf>
    <xf numFmtId="0" fontId="88" fillId="0" borderId="0" xfId="2" applyFont="1" applyAlignment="1">
      <alignment vertical="center" wrapText="1"/>
    </xf>
    <xf numFmtId="173" fontId="74" fillId="0" borderId="188" xfId="2" applyNumberFormat="1" applyFont="1" applyBorder="1" applyAlignment="1">
      <alignment horizontal="right" vertical="center" wrapText="1"/>
    </xf>
    <xf numFmtId="0" fontId="17" fillId="14" borderId="129" xfId="2" applyFont="1" applyFill="1" applyBorder="1" applyAlignment="1">
      <alignment horizontal="right" vertical="center"/>
    </xf>
    <xf numFmtId="0" fontId="17" fillId="14" borderId="130" xfId="2" applyFont="1" applyFill="1" applyBorder="1" applyAlignment="1">
      <alignment horizontal="right" vertical="center"/>
    </xf>
    <xf numFmtId="3" fontId="74" fillId="0" borderId="189" xfId="2" applyNumberFormat="1" applyFont="1" applyFill="1" applyBorder="1" applyAlignment="1">
      <alignment horizontal="right" vertical="center"/>
    </xf>
    <xf numFmtId="3" fontId="74" fillId="0" borderId="190" xfId="2" applyNumberFormat="1" applyFont="1" applyBorder="1" applyAlignment="1">
      <alignment horizontal="right" vertical="center"/>
    </xf>
    <xf numFmtId="3" fontId="74" fillId="0" borderId="184" xfId="2" applyNumberFormat="1" applyFont="1" applyFill="1" applyBorder="1" applyAlignment="1">
      <alignment horizontal="right" vertical="center"/>
    </xf>
    <xf numFmtId="3" fontId="74" fillId="0" borderId="191" xfId="2" applyNumberFormat="1" applyFont="1" applyBorder="1" applyAlignment="1">
      <alignment horizontal="right" vertical="center"/>
    </xf>
    <xf numFmtId="3" fontId="75" fillId="0" borderId="184" xfId="2" applyNumberFormat="1" applyFont="1" applyFill="1" applyBorder="1" applyAlignment="1">
      <alignment horizontal="right" vertical="center"/>
    </xf>
    <xf numFmtId="3" fontId="75" fillId="0" borderId="191" xfId="2" applyNumberFormat="1" applyFont="1" applyBorder="1" applyAlignment="1">
      <alignment horizontal="right" vertical="center"/>
    </xf>
    <xf numFmtId="0" fontId="74" fillId="0" borderId="187" xfId="2" applyFont="1" applyFill="1" applyBorder="1" applyAlignment="1">
      <alignment horizontal="left" vertical="center"/>
    </xf>
    <xf numFmtId="0" fontId="75" fillId="0" borderId="187" xfId="2" applyFont="1" applyFill="1" applyBorder="1" applyAlignment="1">
      <alignment horizontal="left" vertical="center"/>
    </xf>
    <xf numFmtId="0" fontId="83" fillId="9" borderId="111" xfId="0" applyFont="1" applyFill="1" applyBorder="1" applyAlignment="1">
      <alignment horizontal="center" vertical="center" wrapText="1"/>
    </xf>
    <xf numFmtId="0" fontId="83" fillId="9" borderId="192" xfId="0" applyFont="1" applyFill="1" applyBorder="1" applyAlignment="1">
      <alignment horizontal="center" vertical="center" wrapText="1"/>
    </xf>
    <xf numFmtId="0" fontId="95" fillId="0" borderId="193" xfId="0" applyFont="1" applyFill="1" applyBorder="1" applyAlignment="1">
      <alignment horizontal="center" vertical="center"/>
    </xf>
    <xf numFmtId="186" fontId="15" fillId="0" borderId="64" xfId="0" applyNumberFormat="1" applyFont="1" applyFill="1" applyBorder="1" applyAlignment="1">
      <alignment horizontal="center" vertical="center"/>
    </xf>
    <xf numFmtId="186" fontId="15" fillId="0" borderId="194" xfId="0" applyNumberFormat="1" applyFont="1" applyFill="1" applyBorder="1" applyAlignment="1">
      <alignment horizontal="center" vertical="center"/>
    </xf>
    <xf numFmtId="186" fontId="94" fillId="0" borderId="64" xfId="0" applyNumberFormat="1" applyFont="1" applyFill="1" applyBorder="1" applyAlignment="1">
      <alignment horizontal="center" vertical="center"/>
    </xf>
    <xf numFmtId="186" fontId="94" fillId="0" borderId="194" xfId="0" applyNumberFormat="1" applyFont="1" applyFill="1" applyBorder="1" applyAlignment="1">
      <alignment horizontal="center" vertical="center"/>
    </xf>
    <xf numFmtId="0" fontId="95" fillId="0" borderId="195" xfId="0" applyFont="1" applyFill="1" applyBorder="1" applyAlignment="1">
      <alignment horizontal="center" vertical="center"/>
    </xf>
    <xf numFmtId="186" fontId="94" fillId="0" borderId="66" xfId="0" applyNumberFormat="1" applyFont="1" applyFill="1" applyBorder="1" applyAlignment="1">
      <alignment horizontal="center" vertical="center"/>
    </xf>
    <xf numFmtId="186" fontId="94" fillId="0" borderId="196" xfId="0" applyNumberFormat="1" applyFont="1" applyFill="1" applyBorder="1" applyAlignment="1">
      <alignment horizontal="center" vertical="center"/>
    </xf>
    <xf numFmtId="0" fontId="23" fillId="12" borderId="0" xfId="0" applyFont="1" applyFill="1" applyBorder="1" applyAlignment="1"/>
    <xf numFmtId="0" fontId="83" fillId="17" borderId="197" xfId="0" applyFont="1" applyFill="1" applyBorder="1" applyAlignment="1">
      <alignment horizontal="center" vertical="center" wrapText="1"/>
    </xf>
    <xf numFmtId="173" fontId="15" fillId="0" borderId="198" xfId="0" applyNumberFormat="1" applyFont="1" applyFill="1" applyBorder="1" applyAlignment="1">
      <alignment horizontal="center" vertical="center"/>
    </xf>
    <xf numFmtId="173" fontId="15" fillId="0" borderId="199" xfId="0" applyNumberFormat="1" applyFont="1" applyFill="1" applyBorder="1" applyAlignment="1">
      <alignment horizontal="center" vertical="center"/>
    </xf>
    <xf numFmtId="0" fontId="70" fillId="12" borderId="0" xfId="2" applyFont="1" applyFill="1" applyAlignment="1"/>
    <xf numFmtId="0" fontId="17" fillId="10" borderId="148" xfId="2" applyFont="1" applyFill="1" applyBorder="1" applyAlignment="1">
      <alignment horizontal="center" vertical="center" wrapText="1"/>
    </xf>
    <xf numFmtId="14" fontId="17" fillId="10" borderId="106" xfId="2" applyNumberFormat="1" applyFont="1" applyFill="1" applyBorder="1" applyAlignment="1">
      <alignment horizontal="center" vertical="center" wrapText="1"/>
    </xf>
    <xf numFmtId="0" fontId="74" fillId="0" borderId="58" xfId="2" applyFont="1" applyFill="1" applyBorder="1" applyAlignment="1">
      <alignment horizontal="left" vertical="center" wrapText="1"/>
    </xf>
    <xf numFmtId="173" fontId="74" fillId="0" borderId="63" xfId="2" applyNumberFormat="1" applyFont="1" applyFill="1" applyBorder="1" applyAlignment="1">
      <alignment horizontal="right" vertical="center" wrapText="1"/>
    </xf>
    <xf numFmtId="182" fontId="74" fillId="0" borderId="75" xfId="2" applyNumberFormat="1" applyFont="1" applyFill="1" applyBorder="1" applyAlignment="1">
      <alignment vertical="center"/>
    </xf>
    <xf numFmtId="0" fontId="74" fillId="0" borderId="59" xfId="2" applyFont="1" applyFill="1" applyBorder="1" applyAlignment="1">
      <alignment horizontal="left" vertical="center" wrapText="1"/>
    </xf>
    <xf numFmtId="173" fontId="74" fillId="0" borderId="64" xfId="2" applyNumberFormat="1" applyFont="1" applyFill="1" applyBorder="1" applyAlignment="1">
      <alignment horizontal="right" vertical="center" wrapText="1"/>
    </xf>
    <xf numFmtId="182" fontId="74" fillId="0" borderId="77" xfId="2" applyNumberFormat="1" applyFont="1" applyFill="1" applyBorder="1" applyAlignment="1">
      <alignment vertical="center"/>
    </xf>
    <xf numFmtId="0" fontId="74" fillId="0" borderId="65" xfId="2" applyFont="1" applyFill="1" applyBorder="1" applyAlignment="1">
      <alignment horizontal="left" vertical="center" wrapText="1"/>
    </xf>
    <xf numFmtId="173" fontId="74" fillId="0" borderId="66" xfId="2" applyNumberFormat="1" applyFont="1" applyFill="1" applyBorder="1" applyAlignment="1">
      <alignment horizontal="right" vertical="center" wrapText="1"/>
    </xf>
    <xf numFmtId="182" fontId="74" fillId="0" borderId="67" xfId="2" applyNumberFormat="1" applyFont="1" applyFill="1" applyBorder="1" applyAlignment="1">
      <alignment vertical="center"/>
    </xf>
    <xf numFmtId="0" fontId="83" fillId="9" borderId="200" xfId="0" applyFont="1" applyFill="1" applyBorder="1" applyAlignment="1">
      <alignment horizontal="center" vertical="center" wrapText="1"/>
    </xf>
    <xf numFmtId="0" fontId="83" fillId="9" borderId="201" xfId="0" applyFont="1" applyFill="1" applyBorder="1" applyAlignment="1">
      <alignment horizontal="center" vertical="center" wrapText="1"/>
    </xf>
    <xf numFmtId="0" fontId="83" fillId="9" borderId="105" xfId="0" applyFont="1" applyFill="1" applyBorder="1" applyAlignment="1">
      <alignment horizontal="center" vertical="center" wrapText="1"/>
    </xf>
    <xf numFmtId="0" fontId="95" fillId="0" borderId="58" xfId="0" applyFont="1" applyFill="1" applyBorder="1" applyAlignment="1">
      <alignment horizontal="center" vertical="center"/>
    </xf>
    <xf numFmtId="173" fontId="15" fillId="0" borderId="63" xfId="0" applyNumberFormat="1" applyFont="1" applyFill="1" applyBorder="1" applyAlignment="1">
      <alignment horizontal="right" vertical="center"/>
    </xf>
    <xf numFmtId="0" fontId="95" fillId="0" borderId="59" xfId="0" applyFont="1" applyFill="1" applyBorder="1" applyAlignment="1">
      <alignment horizontal="center" vertical="center"/>
    </xf>
    <xf numFmtId="173" fontId="15" fillId="0" borderId="64" xfId="0" applyNumberFormat="1" applyFont="1" applyFill="1" applyBorder="1" applyAlignment="1">
      <alignment horizontal="right" vertical="center"/>
    </xf>
    <xf numFmtId="4" fontId="15" fillId="0" borderId="64" xfId="0" applyNumberFormat="1" applyFont="1" applyFill="1" applyBorder="1" applyAlignment="1">
      <alignment horizontal="right" vertical="center"/>
    </xf>
    <xf numFmtId="0" fontId="95" fillId="0" borderId="65" xfId="0" applyFont="1" applyFill="1" applyBorder="1" applyAlignment="1">
      <alignment horizontal="center" vertical="center"/>
    </xf>
    <xf numFmtId="9" fontId="94" fillId="0" borderId="66" xfId="0" applyNumberFormat="1" applyFont="1" applyFill="1" applyBorder="1" applyAlignment="1">
      <alignment horizontal="right" vertical="center"/>
    </xf>
    <xf numFmtId="14" fontId="17" fillId="10" borderId="99" xfId="2" applyNumberFormat="1" applyFont="1" applyFill="1" applyBorder="1" applyAlignment="1">
      <alignment horizontal="left" vertical="center" wrapText="1"/>
    </xf>
    <xf numFmtId="0" fontId="17" fillId="10" borderId="98" xfId="2" applyFont="1" applyFill="1" applyBorder="1" applyAlignment="1">
      <alignment horizontal="right" vertical="center" wrapText="1"/>
    </xf>
    <xf numFmtId="0" fontId="75" fillId="0" borderId="58" xfId="2" applyFont="1" applyBorder="1" applyAlignment="1">
      <alignment vertical="center" wrapText="1"/>
    </xf>
    <xf numFmtId="173" fontId="74" fillId="0" borderId="63" xfId="2" applyNumberFormat="1" applyFont="1" applyBorder="1" applyAlignment="1">
      <alignment vertical="center"/>
    </xf>
    <xf numFmtId="173" fontId="75" fillId="0" borderId="75" xfId="2" applyNumberFormat="1" applyFont="1" applyBorder="1" applyAlignment="1">
      <alignment vertical="center"/>
    </xf>
    <xf numFmtId="0" fontId="75" fillId="0" borderId="59" xfId="2" applyFont="1" applyBorder="1" applyAlignment="1">
      <alignment vertical="center" wrapText="1"/>
    </xf>
    <xf numFmtId="173" fontId="74" fillId="0" borderId="64" xfId="2" applyNumberFormat="1" applyFont="1" applyBorder="1" applyAlignment="1">
      <alignment vertical="center"/>
    </xf>
    <xf numFmtId="173" fontId="75" fillId="0" borderId="77" xfId="2" applyNumberFormat="1" applyFont="1" applyBorder="1" applyAlignment="1">
      <alignment vertical="center"/>
    </xf>
    <xf numFmtId="0" fontId="75" fillId="0" borderId="65" xfId="2" applyFont="1" applyBorder="1" applyAlignment="1">
      <alignment vertical="center" wrapText="1"/>
    </xf>
    <xf numFmtId="173" fontId="74" fillId="0" borderId="66" xfId="2" applyNumberFormat="1" applyFont="1" applyBorder="1" applyAlignment="1">
      <alignment vertical="center"/>
    </xf>
    <xf numFmtId="173" fontId="75" fillId="0" borderId="67" xfId="2" applyNumberFormat="1" applyFont="1" applyBorder="1" applyAlignment="1">
      <alignment vertical="center"/>
    </xf>
    <xf numFmtId="173" fontId="75" fillId="0" borderId="72" xfId="2" applyNumberFormat="1" applyFont="1" applyBorder="1" applyAlignment="1">
      <alignment vertical="center"/>
    </xf>
    <xf numFmtId="173" fontId="75" fillId="0" borderId="73" xfId="2" applyNumberFormat="1" applyFont="1" applyBorder="1" applyAlignment="1">
      <alignment vertical="center"/>
    </xf>
    <xf numFmtId="173" fontId="75" fillId="0" borderId="0" xfId="2" applyNumberFormat="1" applyFont="1" applyBorder="1" applyAlignment="1">
      <alignment vertical="center"/>
    </xf>
    <xf numFmtId="173" fontId="74" fillId="0" borderId="0" xfId="2" applyNumberFormat="1" applyFont="1" applyBorder="1" applyAlignment="1">
      <alignment vertical="center"/>
    </xf>
    <xf numFmtId="0" fontId="75" fillId="0" borderId="0" xfId="2" applyFont="1" applyAlignment="1">
      <alignment vertical="center" wrapText="1"/>
    </xf>
    <xf numFmtId="173" fontId="74" fillId="0" borderId="0" xfId="2" applyNumberFormat="1" applyFont="1" applyAlignment="1">
      <alignment vertical="center"/>
    </xf>
    <xf numFmtId="0" fontId="75" fillId="0" borderId="0" xfId="2" applyFont="1" applyAlignment="1">
      <alignment horizontal="right" wrapText="1"/>
    </xf>
    <xf numFmtId="14" fontId="75" fillId="0" borderId="0" xfId="2" applyNumberFormat="1" applyFont="1" applyAlignment="1">
      <alignment horizontal="right" wrapText="1"/>
    </xf>
    <xf numFmtId="0" fontId="74" fillId="0" borderId="0" xfId="2" applyFont="1" applyAlignment="1"/>
    <xf numFmtId="0" fontId="75" fillId="0" borderId="0" xfId="2" applyFont="1" applyAlignment="1">
      <alignment horizontal="right" vertical="center" wrapText="1"/>
    </xf>
    <xf numFmtId="0" fontId="74" fillId="0" borderId="0" xfId="2" applyFont="1" applyAlignment="1">
      <alignment vertical="center"/>
    </xf>
    <xf numFmtId="0" fontId="75" fillId="0" borderId="0" xfId="2" applyFont="1" applyAlignment="1">
      <alignment vertical="center"/>
    </xf>
    <xf numFmtId="14" fontId="75" fillId="0" borderId="0" xfId="2" applyNumberFormat="1" applyFont="1" applyAlignment="1">
      <alignment horizontal="left" vertical="center" wrapText="1"/>
    </xf>
    <xf numFmtId="0" fontId="17" fillId="10" borderId="99" xfId="2" applyFont="1" applyFill="1" applyBorder="1" applyAlignment="1">
      <alignment vertical="center" wrapText="1"/>
    </xf>
    <xf numFmtId="0" fontId="74" fillId="0" borderId="59" xfId="2" quotePrefix="1" applyFont="1" applyBorder="1" applyAlignment="1">
      <alignment vertical="center"/>
    </xf>
    <xf numFmtId="0" fontId="83" fillId="9" borderId="202" xfId="0" applyFont="1" applyFill="1" applyBorder="1" applyAlignment="1">
      <alignment horizontal="center" vertical="center" wrapText="1"/>
    </xf>
    <xf numFmtId="0" fontId="21" fillId="10" borderId="0" xfId="2" applyFont="1" applyFill="1" applyBorder="1" applyAlignment="1">
      <alignment vertical="center"/>
    </xf>
    <xf numFmtId="0" fontId="17" fillId="10" borderId="105" xfId="2" applyFont="1" applyFill="1" applyBorder="1" applyAlignment="1">
      <alignment horizontal="right" vertical="center" wrapText="1"/>
    </xf>
    <xf numFmtId="173" fontId="74" fillId="0" borderId="0" xfId="2" applyNumberFormat="1" applyFont="1" applyBorder="1" applyAlignment="1">
      <alignment horizontal="right" vertical="center"/>
    </xf>
    <xf numFmtId="0" fontId="74" fillId="0" borderId="0" xfId="2" applyFont="1" applyBorder="1" applyAlignment="1">
      <alignment vertical="center"/>
    </xf>
    <xf numFmtId="173" fontId="75" fillId="0" borderId="72" xfId="2" applyNumberFormat="1" applyFont="1" applyFill="1" applyBorder="1" applyAlignment="1">
      <alignment horizontal="right" vertical="center"/>
    </xf>
    <xf numFmtId="173" fontId="75" fillId="0" borderId="73" xfId="9" applyNumberFormat="1" applyFont="1" applyFill="1" applyBorder="1" applyAlignment="1">
      <alignment horizontal="right" vertical="center"/>
    </xf>
    <xf numFmtId="0" fontId="74" fillId="0" borderId="107" xfId="2" applyFont="1" applyBorder="1" applyAlignment="1">
      <alignment horizontal="left" vertical="center" wrapText="1"/>
    </xf>
    <xf numFmtId="173" fontId="74" fillId="0" borderId="108" xfId="9" applyNumberFormat="1" applyFont="1" applyFill="1" applyBorder="1" applyAlignment="1">
      <alignment horizontal="right" vertical="center"/>
    </xf>
    <xf numFmtId="173" fontId="74" fillId="0" borderId="109" xfId="9" applyNumberFormat="1" applyFont="1" applyFill="1" applyBorder="1" applyAlignment="1">
      <alignment horizontal="right" vertical="center"/>
    </xf>
    <xf numFmtId="0" fontId="74" fillId="0" borderId="59" xfId="2" applyFont="1" applyBorder="1" applyAlignment="1">
      <alignment horizontal="left" vertical="center" wrapText="1"/>
    </xf>
    <xf numFmtId="0" fontId="74" fillId="0" borderId="65" xfId="2" quotePrefix="1" applyFont="1" applyBorder="1" applyAlignment="1">
      <alignment horizontal="left" vertical="center" wrapText="1"/>
    </xf>
    <xf numFmtId="173" fontId="74" fillId="0" borderId="66" xfId="9" applyNumberFormat="1" applyFont="1" applyFill="1" applyBorder="1" applyAlignment="1">
      <alignment horizontal="right" vertical="center"/>
    </xf>
    <xf numFmtId="173" fontId="74" fillId="0" borderId="67" xfId="9" applyNumberFormat="1" applyFont="1" applyFill="1" applyBorder="1" applyAlignment="1">
      <alignment horizontal="right" vertical="center"/>
    </xf>
    <xf numFmtId="0" fontId="74" fillId="0" borderId="59" xfId="2" quotePrefix="1" applyFont="1" applyBorder="1" applyAlignment="1">
      <alignment horizontal="left" vertical="center" wrapText="1"/>
    </xf>
    <xf numFmtId="0" fontId="74" fillId="0" borderId="65" xfId="2" applyFont="1" applyBorder="1" applyAlignment="1">
      <alignment horizontal="left" vertical="center" wrapText="1"/>
    </xf>
    <xf numFmtId="0" fontId="75" fillId="0" borderId="203" xfId="2" applyFont="1" applyBorder="1" applyAlignment="1">
      <alignment vertical="center" wrapText="1"/>
    </xf>
    <xf numFmtId="173" fontId="74" fillId="0" borderId="203" xfId="2" applyNumberFormat="1" applyFont="1" applyFill="1" applyBorder="1" applyAlignment="1">
      <alignment horizontal="right" vertical="center"/>
    </xf>
    <xf numFmtId="173" fontId="74" fillId="0" borderId="203" xfId="2" applyNumberFormat="1" applyFont="1" applyBorder="1" applyAlignment="1">
      <alignment horizontal="right" vertical="center"/>
    </xf>
    <xf numFmtId="0" fontId="74" fillId="0" borderId="203" xfId="2" applyFont="1" applyBorder="1" applyAlignment="1">
      <alignment vertical="center"/>
    </xf>
    <xf numFmtId="0" fontId="17" fillId="10" borderId="204" xfId="2" applyFont="1" applyFill="1" applyBorder="1" applyAlignment="1">
      <alignment horizontal="right" vertical="top" wrapText="1"/>
    </xf>
    <xf numFmtId="0" fontId="17" fillId="10" borderId="205" xfId="2" applyFont="1" applyFill="1" applyBorder="1" applyAlignment="1">
      <alignment horizontal="right" vertical="top" wrapText="1"/>
    </xf>
    <xf numFmtId="173" fontId="74" fillId="0" borderId="108" xfId="2" applyNumberFormat="1" applyFont="1" applyBorder="1" applyAlignment="1">
      <alignment vertical="center"/>
    </xf>
    <xf numFmtId="173" fontId="74" fillId="0" borderId="109" xfId="2" applyNumberFormat="1" applyFont="1" applyBorder="1" applyAlignment="1">
      <alignment vertical="center"/>
    </xf>
    <xf numFmtId="173" fontId="98" fillId="0" borderId="0" xfId="2" applyNumberFormat="1" applyFont="1" applyAlignment="1"/>
    <xf numFmtId="173" fontId="74" fillId="0" borderId="67" xfId="2" applyNumberFormat="1" applyFont="1" applyBorder="1" applyAlignment="1">
      <alignment vertical="center"/>
    </xf>
    <xf numFmtId="0" fontId="98" fillId="0" borderId="0" xfId="2" applyFont="1" applyAlignment="1"/>
    <xf numFmtId="0" fontId="98" fillId="0" borderId="0" xfId="2" applyFont="1" applyBorder="1" applyAlignment="1"/>
    <xf numFmtId="173" fontId="98" fillId="0" borderId="0" xfId="2" applyNumberFormat="1" applyFont="1" applyFill="1" applyBorder="1" applyAlignment="1">
      <alignment wrapText="1"/>
    </xf>
    <xf numFmtId="173" fontId="98" fillId="0" borderId="0" xfId="2" applyNumberFormat="1" applyFont="1" applyBorder="1" applyAlignment="1"/>
    <xf numFmtId="173" fontId="74" fillId="0" borderId="77" xfId="2" applyNumberFormat="1" applyFont="1" applyBorder="1" applyAlignment="1">
      <alignment vertical="center"/>
    </xf>
    <xf numFmtId="0" fontId="98" fillId="0" borderId="0" xfId="2" applyFont="1" applyFill="1" applyBorder="1" applyAlignment="1">
      <alignment wrapText="1"/>
    </xf>
    <xf numFmtId="0" fontId="74" fillId="18" borderId="116" xfId="2" applyFont="1" applyFill="1" applyBorder="1" applyAlignment="1">
      <alignment vertical="center" wrapText="1"/>
    </xf>
    <xf numFmtId="173" fontId="74" fillId="18" borderId="117" xfId="2" applyNumberFormat="1" applyFont="1" applyFill="1" applyBorder="1" applyAlignment="1">
      <alignment horizontal="right" vertical="center"/>
    </xf>
    <xf numFmtId="173" fontId="74" fillId="18" borderId="206" xfId="2" applyNumberFormat="1" applyFont="1" applyFill="1" applyBorder="1" applyAlignment="1">
      <alignment horizontal="right" vertical="center"/>
    </xf>
    <xf numFmtId="0" fontId="75" fillId="18" borderId="0" xfId="2" applyFont="1" applyFill="1" applyBorder="1" applyAlignment="1">
      <alignment horizontal="right" vertical="center" wrapText="1"/>
    </xf>
    <xf numFmtId="173" fontId="75" fillId="18" borderId="0" xfId="2" applyNumberFormat="1" applyFont="1" applyFill="1" applyBorder="1" applyAlignment="1">
      <alignment horizontal="right" vertical="center"/>
    </xf>
    <xf numFmtId="173" fontId="75" fillId="18" borderId="117" xfId="2" applyNumberFormat="1" applyFont="1" applyFill="1" applyBorder="1" applyAlignment="1">
      <alignment horizontal="right" vertical="center"/>
    </xf>
    <xf numFmtId="173" fontId="45" fillId="18" borderId="0" xfId="2" applyNumberFormat="1" applyFont="1" applyFill="1" applyAlignment="1"/>
    <xf numFmtId="3" fontId="45" fillId="19" borderId="0" xfId="2" applyNumberFormat="1" applyFont="1" applyFill="1" applyAlignment="1"/>
    <xf numFmtId="14" fontId="17" fillId="10" borderId="129" xfId="2" applyNumberFormat="1" applyFont="1" applyFill="1" applyBorder="1" applyAlignment="1">
      <alignment horizontal="right" vertical="center" wrapText="1"/>
    </xf>
    <xf numFmtId="14" fontId="17" fillId="10" borderId="130" xfId="2" applyNumberFormat="1" applyFont="1" applyFill="1" applyBorder="1" applyAlignment="1">
      <alignment horizontal="right" vertical="center" wrapText="1"/>
    </xf>
    <xf numFmtId="14" fontId="15" fillId="0" borderId="0" xfId="2" applyNumberFormat="1" applyFont="1" applyAlignment="1">
      <alignment vertical="center" wrapText="1"/>
    </xf>
    <xf numFmtId="14" fontId="19" fillId="0" borderId="0" xfId="2" applyNumberFormat="1" applyFont="1" applyAlignment="1">
      <alignment vertical="center" wrapText="1"/>
    </xf>
    <xf numFmtId="0" fontId="88" fillId="0" borderId="207" xfId="2" applyFont="1" applyFill="1" applyBorder="1" applyAlignment="1">
      <alignment vertical="center" wrapText="1"/>
    </xf>
    <xf numFmtId="0" fontId="89" fillId="0" borderId="208" xfId="2" applyFont="1" applyBorder="1" applyAlignment="1">
      <alignment vertical="center"/>
    </xf>
    <xf numFmtId="0" fontId="88" fillId="0" borderId="208" xfId="2" applyFont="1" applyFill="1" applyBorder="1" applyAlignment="1">
      <alignment vertical="center" wrapText="1"/>
    </xf>
    <xf numFmtId="0" fontId="88" fillId="0" borderId="209" xfId="2" applyFont="1" applyFill="1" applyBorder="1" applyAlignment="1">
      <alignment vertical="center" wrapText="1"/>
    </xf>
    <xf numFmtId="0" fontId="88" fillId="0" borderId="33" xfId="2" applyFont="1" applyFill="1" applyBorder="1" applyAlignment="1">
      <alignment vertical="center" wrapText="1"/>
    </xf>
    <xf numFmtId="0" fontId="89" fillId="0" borderId="42" xfId="2" applyFont="1" applyBorder="1" applyAlignment="1">
      <alignment vertical="center"/>
    </xf>
    <xf numFmtId="0" fontId="88" fillId="0" borderId="42" xfId="2" applyFont="1" applyFill="1" applyBorder="1" applyAlignment="1">
      <alignment vertical="center" wrapText="1"/>
    </xf>
    <xf numFmtId="0" fontId="88" fillId="0" borderId="18" xfId="2" applyFont="1" applyFill="1" applyBorder="1" applyAlignment="1">
      <alignment vertical="center" wrapText="1"/>
    </xf>
    <xf numFmtId="173" fontId="89" fillId="0" borderId="108" xfId="2" applyNumberFormat="1" applyFont="1" applyBorder="1" applyAlignment="1">
      <alignment vertical="center"/>
    </xf>
    <xf numFmtId="173" fontId="89" fillId="0" borderId="109" xfId="2" applyNumberFormat="1" applyFont="1" applyBorder="1" applyAlignment="1">
      <alignment vertical="center"/>
    </xf>
    <xf numFmtId="0" fontId="89" fillId="0" borderId="65" xfId="12" applyFont="1" applyFill="1" applyBorder="1" applyAlignment="1" applyProtection="1">
      <alignment vertical="center" wrapText="1"/>
      <protection locked="0"/>
    </xf>
    <xf numFmtId="0" fontId="88" fillId="0" borderId="71" xfId="2" applyFont="1" applyFill="1" applyBorder="1" applyAlignment="1">
      <alignment vertical="center" wrapText="1"/>
    </xf>
    <xf numFmtId="173" fontId="88" fillId="0" borderId="71" xfId="2" applyNumberFormat="1" applyFont="1" applyBorder="1" applyAlignment="1">
      <alignment vertical="center"/>
    </xf>
    <xf numFmtId="0" fontId="88" fillId="0" borderId="0" xfId="12" applyFont="1" applyFill="1" applyBorder="1" applyAlignment="1" applyProtection="1">
      <alignment vertical="center" wrapText="1"/>
      <protection locked="0"/>
    </xf>
    <xf numFmtId="3" fontId="88" fillId="0" borderId="0" xfId="2" applyNumberFormat="1" applyFont="1" applyBorder="1" applyAlignment="1">
      <alignment vertical="center"/>
    </xf>
    <xf numFmtId="0" fontId="88" fillId="0" borderId="107" xfId="2" applyFont="1" applyFill="1" applyBorder="1" applyAlignment="1">
      <alignment vertical="center" wrapText="1"/>
    </xf>
    <xf numFmtId="173" fontId="88" fillId="0" borderId="108" xfId="2" applyNumberFormat="1" applyFont="1" applyBorder="1" applyAlignment="1">
      <alignment vertical="center"/>
    </xf>
    <xf numFmtId="173" fontId="88" fillId="0" borderId="109" xfId="2" applyNumberFormat="1" applyFont="1" applyBorder="1" applyAlignment="1">
      <alignment vertical="center"/>
    </xf>
    <xf numFmtId="0" fontId="88" fillId="0" borderId="65" xfId="12" applyFont="1" applyFill="1" applyBorder="1" applyAlignment="1" applyProtection="1">
      <alignment vertical="center" wrapText="1"/>
      <protection locked="0"/>
    </xf>
    <xf numFmtId="173" fontId="88" fillId="0" borderId="66" xfId="2" applyNumberFormat="1" applyFont="1" applyBorder="1" applyAlignment="1">
      <alignment vertical="center"/>
    </xf>
    <xf numFmtId="173" fontId="88" fillId="0" borderId="67" xfId="2" applyNumberFormat="1" applyFont="1" applyBorder="1" applyAlignment="1">
      <alignment vertical="center"/>
    </xf>
    <xf numFmtId="14" fontId="25" fillId="10" borderId="129" xfId="2" applyNumberFormat="1" applyFont="1" applyFill="1" applyBorder="1" applyAlignment="1">
      <alignment horizontal="right" vertical="center" wrapText="1"/>
    </xf>
    <xf numFmtId="14" fontId="25" fillId="10" borderId="130" xfId="2" applyNumberFormat="1" applyFont="1" applyFill="1" applyBorder="1" applyAlignment="1">
      <alignment horizontal="right" vertical="center" wrapText="1"/>
    </xf>
    <xf numFmtId="0" fontId="25" fillId="10" borderId="204" xfId="2" applyFont="1" applyFill="1" applyBorder="1" applyAlignment="1">
      <alignment horizontal="right" vertical="top" wrapText="1"/>
    </xf>
    <xf numFmtId="0" fontId="25" fillId="10" borderId="205" xfId="2" applyFont="1" applyFill="1" applyBorder="1" applyAlignment="1">
      <alignment horizontal="right" vertical="top" wrapText="1"/>
    </xf>
    <xf numFmtId="0" fontId="88" fillId="0" borderId="210" xfId="2" applyFont="1" applyFill="1" applyBorder="1" applyAlignment="1">
      <alignment vertical="center" wrapText="1"/>
    </xf>
    <xf numFmtId="0" fontId="89" fillId="0" borderId="210" xfId="2" applyFont="1" applyBorder="1" applyAlignment="1">
      <alignment vertical="center"/>
    </xf>
    <xf numFmtId="0" fontId="88" fillId="0" borderId="211" xfId="2" applyFont="1" applyFill="1" applyBorder="1" applyAlignment="1">
      <alignment vertical="center" wrapText="1"/>
    </xf>
    <xf numFmtId="0" fontId="89" fillId="0" borderId="211" xfId="2" applyFont="1" applyBorder="1" applyAlignment="1">
      <alignment vertical="center"/>
    </xf>
    <xf numFmtId="0" fontId="108" fillId="0" borderId="60" xfId="12" applyFont="1" applyFill="1" applyBorder="1" applyAlignment="1" applyProtection="1">
      <alignment horizontal="left" vertical="center" wrapText="1"/>
      <protection locked="0"/>
    </xf>
    <xf numFmtId="173" fontId="108" fillId="0" borderId="72" xfId="2" applyNumberFormat="1" applyFont="1" applyBorder="1" applyAlignment="1">
      <alignment vertical="center"/>
    </xf>
    <xf numFmtId="173" fontId="108" fillId="0" borderId="73" xfId="2" applyNumberFormat="1" applyFont="1" applyBorder="1" applyAlignment="1">
      <alignment vertical="center"/>
    </xf>
    <xf numFmtId="0" fontId="89" fillId="0" borderId="107" xfId="12" quotePrefix="1" applyFont="1" applyFill="1" applyBorder="1" applyAlignment="1" applyProtection="1">
      <alignment horizontal="left" vertical="center" wrapText="1"/>
      <protection locked="0"/>
    </xf>
    <xf numFmtId="0" fontId="89" fillId="0" borderId="59" xfId="12" quotePrefix="1" applyFont="1" applyFill="1" applyBorder="1" applyAlignment="1" applyProtection="1">
      <alignment horizontal="left" vertical="center" wrapText="1"/>
      <protection locked="0"/>
    </xf>
    <xf numFmtId="0" fontId="89" fillId="0" borderId="65" xfId="12" quotePrefix="1" applyFont="1" applyFill="1" applyBorder="1" applyAlignment="1" applyProtection="1">
      <alignment horizontal="left" vertical="center" wrapText="1"/>
      <protection locked="0"/>
    </xf>
    <xf numFmtId="0" fontId="89" fillId="0" borderId="107" xfId="12" quotePrefix="1" applyFont="1" applyFill="1" applyBorder="1" applyAlignment="1" applyProtection="1">
      <alignment vertical="center" wrapText="1"/>
      <protection locked="0"/>
    </xf>
    <xf numFmtId="0" fontId="89" fillId="0" borderId="59" xfId="12" quotePrefix="1" applyFont="1" applyFill="1" applyBorder="1" applyAlignment="1" applyProtection="1">
      <alignment vertical="center" wrapText="1"/>
      <protection locked="0"/>
    </xf>
    <xf numFmtId="0" fontId="89" fillId="0" borderId="65" xfId="12" quotePrefix="1" applyFont="1" applyFill="1" applyBorder="1" applyAlignment="1" applyProtection="1">
      <alignment vertical="center" wrapText="1"/>
      <protection locked="0"/>
    </xf>
    <xf numFmtId="0" fontId="88" fillId="0" borderId="60" xfId="12" applyFont="1" applyFill="1" applyBorder="1" applyAlignment="1" applyProtection="1">
      <alignment horizontal="left" vertical="center" wrapText="1"/>
      <protection locked="0"/>
    </xf>
    <xf numFmtId="14" fontId="25" fillId="10" borderId="169" xfId="2" applyNumberFormat="1" applyFont="1" applyFill="1" applyBorder="1" applyAlignment="1">
      <alignment horizontal="right" vertical="center" wrapText="1"/>
    </xf>
    <xf numFmtId="14" fontId="25" fillId="10" borderId="212" xfId="2" applyNumberFormat="1" applyFont="1" applyFill="1" applyBorder="1" applyAlignment="1">
      <alignment horizontal="right" vertical="center" wrapText="1"/>
    </xf>
    <xf numFmtId="0" fontId="25" fillId="10" borderId="97" xfId="2" applyFont="1" applyFill="1" applyBorder="1" applyAlignment="1">
      <alignment horizontal="right" vertical="top" wrapText="1"/>
    </xf>
    <xf numFmtId="0" fontId="25" fillId="10" borderId="98" xfId="2" applyFont="1" applyFill="1" applyBorder="1" applyAlignment="1">
      <alignment horizontal="right" vertical="top" wrapText="1"/>
    </xf>
    <xf numFmtId="173" fontId="89" fillId="0" borderId="66" xfId="2" applyNumberFormat="1" applyFont="1" applyFill="1" applyBorder="1" applyAlignment="1">
      <alignment vertical="center"/>
    </xf>
    <xf numFmtId="0" fontId="17" fillId="10" borderId="99" xfId="2" applyFont="1" applyFill="1" applyBorder="1" applyAlignment="1">
      <alignment vertical="top" wrapText="1"/>
    </xf>
    <xf numFmtId="173" fontId="88" fillId="0" borderId="69" xfId="2" applyNumberFormat="1" applyFont="1" applyBorder="1" applyAlignment="1">
      <alignment vertical="center"/>
    </xf>
    <xf numFmtId="173" fontId="88" fillId="0" borderId="70" xfId="2" applyNumberFormat="1" applyFont="1" applyBorder="1" applyAlignment="1">
      <alignment vertical="center"/>
    </xf>
    <xf numFmtId="173" fontId="88" fillId="0" borderId="108" xfId="2" applyNumberFormat="1" applyFont="1" applyFill="1" applyBorder="1" applyAlignment="1">
      <alignment vertical="center"/>
    </xf>
    <xf numFmtId="173" fontId="88" fillId="0" borderId="109" xfId="2" applyNumberFormat="1" applyFont="1" applyFill="1" applyBorder="1" applyAlignment="1">
      <alignment vertical="center"/>
    </xf>
    <xf numFmtId="0" fontId="89" fillId="0" borderId="59" xfId="2" applyFont="1" applyFill="1" applyBorder="1" applyAlignment="1">
      <alignment horizontal="left" vertical="center" wrapText="1"/>
    </xf>
    <xf numFmtId="173" fontId="99" fillId="0" borderId="77" xfId="2" applyNumberFormat="1" applyFont="1" applyFill="1" applyBorder="1" applyAlignment="1">
      <alignment vertical="center"/>
    </xf>
    <xf numFmtId="0" fontId="99" fillId="0" borderId="59" xfId="2" applyFont="1" applyFill="1" applyBorder="1" applyAlignment="1">
      <alignment horizontal="left" vertical="center" wrapText="1"/>
    </xf>
    <xf numFmtId="173" fontId="99" fillId="0" borderId="66" xfId="2" applyNumberFormat="1" applyFont="1" applyFill="1" applyBorder="1" applyAlignment="1">
      <alignment vertical="center"/>
    </xf>
    <xf numFmtId="173" fontId="99" fillId="0" borderId="67" xfId="2" applyNumberFormat="1" applyFont="1" applyFill="1" applyBorder="1" applyAlignment="1">
      <alignment vertical="center"/>
    </xf>
    <xf numFmtId="0" fontId="77" fillId="0" borderId="0" xfId="2" applyFont="1" applyAlignment="1"/>
    <xf numFmtId="0" fontId="83" fillId="9" borderId="61" xfId="2" applyFont="1" applyFill="1" applyBorder="1" applyAlignment="1">
      <alignment horizontal="left" vertical="top" wrapText="1"/>
    </xf>
    <xf numFmtId="0" fontId="83" fillId="9" borderId="103" xfId="2" applyFont="1" applyFill="1" applyBorder="1" applyAlignment="1">
      <alignment horizontal="right" vertical="top" wrapText="1"/>
    </xf>
    <xf numFmtId="0" fontId="83" fillId="9" borderId="104" xfId="2" applyFont="1" applyFill="1" applyBorder="1" applyAlignment="1">
      <alignment horizontal="right" vertical="top" wrapText="1"/>
    </xf>
    <xf numFmtId="0" fontId="88" fillId="0" borderId="107" xfId="12" quotePrefix="1" applyFont="1" applyFill="1" applyBorder="1" applyAlignment="1" applyProtection="1">
      <alignment vertical="center" wrapText="1"/>
      <protection locked="0"/>
    </xf>
    <xf numFmtId="0" fontId="108" fillId="0" borderId="59" xfId="12" quotePrefix="1" applyFont="1" applyFill="1" applyBorder="1" applyAlignment="1" applyProtection="1">
      <alignment vertical="center" wrapText="1"/>
      <protection locked="0"/>
    </xf>
    <xf numFmtId="173" fontId="88" fillId="0" borderId="64" xfId="2" applyNumberFormat="1" applyFont="1" applyFill="1" applyBorder="1" applyAlignment="1">
      <alignment vertical="center"/>
    </xf>
    <xf numFmtId="173" fontId="89" fillId="0" borderId="67" xfId="2" applyNumberFormat="1" applyFont="1" applyFill="1" applyBorder="1" applyAlignment="1">
      <alignment vertical="center"/>
    </xf>
    <xf numFmtId="0" fontId="75" fillId="0" borderId="107" xfId="12" quotePrefix="1" applyFont="1" applyFill="1" applyBorder="1" applyAlignment="1" applyProtection="1">
      <alignment vertical="center" wrapText="1"/>
      <protection locked="0"/>
    </xf>
    <xf numFmtId="173" fontId="75" fillId="0" borderId="108" xfId="2" applyNumberFormat="1" applyFont="1" applyFill="1" applyBorder="1" applyAlignment="1">
      <alignment vertical="center"/>
    </xf>
    <xf numFmtId="173" fontId="75" fillId="0" borderId="109" xfId="2" applyNumberFormat="1" applyFont="1" applyFill="1" applyBorder="1" applyAlignment="1">
      <alignment vertical="center"/>
    </xf>
    <xf numFmtId="173" fontId="75" fillId="0" borderId="64" xfId="2" applyNumberFormat="1" applyFont="1" applyFill="1" applyBorder="1" applyAlignment="1">
      <alignment vertical="center"/>
    </xf>
    <xf numFmtId="14" fontId="45" fillId="0" borderId="0" xfId="2" applyNumberFormat="1" applyFont="1" applyAlignment="1">
      <alignment vertical="center" wrapText="1"/>
    </xf>
    <xf numFmtId="0" fontId="35" fillId="0" borderId="0" xfId="2" applyFont="1" applyAlignment="1">
      <alignment vertical="center"/>
    </xf>
    <xf numFmtId="0" fontId="17" fillId="10" borderId="98" xfId="2" applyFont="1" applyFill="1" applyBorder="1" applyAlignment="1">
      <alignment horizontal="center" vertical="center" wrapText="1"/>
    </xf>
    <xf numFmtId="0" fontId="75" fillId="0" borderId="60" xfId="12" applyFont="1" applyFill="1" applyBorder="1" applyAlignment="1" applyProtection="1">
      <alignment vertical="center" wrapText="1"/>
      <protection locked="0"/>
    </xf>
    <xf numFmtId="0" fontId="17" fillId="14" borderId="99" xfId="2" applyFont="1" applyFill="1" applyBorder="1" applyAlignment="1">
      <alignment horizontal="left" vertical="center"/>
    </xf>
    <xf numFmtId="0" fontId="17" fillId="14" borderId="213" xfId="2" applyFont="1" applyFill="1" applyBorder="1" applyAlignment="1">
      <alignment horizontal="left" vertical="center"/>
    </xf>
    <xf numFmtId="0" fontId="17" fillId="14" borderId="129" xfId="2" applyFont="1" applyFill="1" applyBorder="1" applyAlignment="1">
      <alignment horizontal="center" vertical="center" wrapText="1"/>
    </xf>
    <xf numFmtId="0" fontId="75" fillId="0" borderId="214" xfId="2" applyFont="1" applyBorder="1" applyAlignment="1">
      <alignment horizontal="left" vertical="center"/>
    </xf>
    <xf numFmtId="182" fontId="75" fillId="0" borderId="189" xfId="2" applyNumberFormat="1" applyFont="1" applyFill="1" applyBorder="1" applyAlignment="1">
      <alignment vertical="center"/>
    </xf>
    <xf numFmtId="182" fontId="75" fillId="0" borderId="190" xfId="2" applyNumberFormat="1" applyFont="1" applyFill="1" applyBorder="1" applyAlignment="1">
      <alignment vertical="center"/>
    </xf>
    <xf numFmtId="173" fontId="109" fillId="0" borderId="0" xfId="2" applyNumberFormat="1" applyFont="1" applyAlignment="1">
      <alignment vertical="center"/>
    </xf>
    <xf numFmtId="0" fontId="74" fillId="0" borderId="142" xfId="2" quotePrefix="1" applyFont="1" applyFill="1" applyBorder="1" applyAlignment="1">
      <alignment horizontal="left" vertical="center"/>
    </xf>
    <xf numFmtId="182" fontId="74" fillId="0" borderId="143" xfId="2" applyNumberFormat="1" applyFont="1" applyFill="1" applyBorder="1" applyAlignment="1">
      <alignment vertical="center"/>
    </xf>
    <xf numFmtId="182" fontId="74" fillId="1" borderId="144" xfId="2" applyNumberFormat="1" applyFont="1" applyFill="1" applyBorder="1" applyAlignment="1">
      <alignment vertical="center"/>
    </xf>
    <xf numFmtId="0" fontId="74" fillId="0" borderId="145" xfId="2" quotePrefix="1" applyFont="1" applyFill="1" applyBorder="1" applyAlignment="1">
      <alignment horizontal="left" vertical="center"/>
    </xf>
    <xf numFmtId="182" fontId="74" fillId="0" borderId="146" xfId="2" applyNumberFormat="1" applyFont="1" applyFill="1" applyBorder="1" applyAlignment="1">
      <alignment vertical="center"/>
    </xf>
    <xf numFmtId="182" fontId="74" fillId="1" borderId="147" xfId="2" applyNumberFormat="1" applyFont="1" applyFill="1" applyBorder="1" applyAlignment="1">
      <alignment vertical="center"/>
    </xf>
    <xf numFmtId="0" fontId="75" fillId="0" borderId="187" xfId="2" applyFont="1" applyBorder="1" applyAlignment="1">
      <alignment horizontal="left" vertical="center"/>
    </xf>
    <xf numFmtId="182" fontId="75" fillId="0" borderId="184" xfId="2" applyNumberFormat="1" applyFont="1" applyFill="1" applyBorder="1" applyAlignment="1">
      <alignment vertical="center"/>
    </xf>
    <xf numFmtId="182" fontId="75" fillId="0" borderId="191" xfId="2" applyNumberFormat="1" applyFont="1" applyFill="1" applyBorder="1" applyAlignment="1">
      <alignment vertical="center"/>
    </xf>
    <xf numFmtId="0" fontId="75" fillId="0" borderId="187" xfId="2" applyFont="1" applyFill="1" applyBorder="1" applyAlignment="1">
      <alignment horizontal="left" vertical="center" wrapText="1"/>
    </xf>
    <xf numFmtId="0" fontId="74" fillId="0" borderId="142" xfId="2" applyFont="1" applyBorder="1" applyAlignment="1">
      <alignment horizontal="left" vertical="center"/>
    </xf>
    <xf numFmtId="182" fontId="74" fillId="0" borderId="144" xfId="2" applyNumberFormat="1" applyFont="1" applyFill="1" applyBorder="1" applyAlignment="1">
      <alignment vertical="center"/>
    </xf>
    <xf numFmtId="0" fontId="74" fillId="0" borderId="186" xfId="2" applyFont="1" applyBorder="1" applyAlignment="1">
      <alignment horizontal="left" vertical="center"/>
    </xf>
    <xf numFmtId="182" fontId="74" fillId="0" borderId="179" xfId="2" applyNumberFormat="1" applyFont="1" applyFill="1" applyBorder="1" applyAlignment="1">
      <alignment vertical="center"/>
    </xf>
    <xf numFmtId="182" fontId="74" fillId="0" borderId="215" xfId="2" applyNumberFormat="1" applyFont="1" applyFill="1" applyBorder="1" applyAlignment="1">
      <alignment vertical="center"/>
    </xf>
    <xf numFmtId="0" fontId="74" fillId="0" borderId="145" xfId="2" applyFont="1" applyFill="1" applyBorder="1" applyAlignment="1">
      <alignment horizontal="left" vertical="center"/>
    </xf>
    <xf numFmtId="182" fontId="75" fillId="0" borderId="146" xfId="2" applyNumberFormat="1" applyFont="1" applyFill="1" applyBorder="1" applyAlignment="1">
      <alignment vertical="center"/>
    </xf>
    <xf numFmtId="182" fontId="74" fillId="0" borderId="147" xfId="2" applyNumberFormat="1" applyFont="1" applyFill="1" applyBorder="1" applyAlignment="1">
      <alignment vertical="center"/>
    </xf>
    <xf numFmtId="182" fontId="74" fillId="0" borderId="184" xfId="2" applyNumberFormat="1" applyFont="1" applyFill="1" applyBorder="1" applyAlignment="1">
      <alignment vertical="center"/>
    </xf>
    <xf numFmtId="182" fontId="74" fillId="0" borderId="191" xfId="2" applyNumberFormat="1" applyFont="1" applyBorder="1" applyAlignment="1">
      <alignment vertical="center"/>
    </xf>
    <xf numFmtId="0" fontId="74" fillId="0" borderId="187" xfId="2" applyFont="1" applyFill="1" applyBorder="1" applyAlignment="1">
      <alignment horizontal="left" vertical="center" wrapText="1"/>
    </xf>
    <xf numFmtId="182" fontId="74" fillId="0" borderId="184" xfId="2" applyNumberFormat="1" applyFont="1" applyFill="1" applyBorder="1" applyAlignment="1">
      <alignment horizontal="right" vertical="center"/>
    </xf>
    <xf numFmtId="182" fontId="74" fillId="1" borderId="191" xfId="2" applyNumberFormat="1" applyFont="1" applyFill="1" applyBorder="1" applyAlignment="1">
      <alignment vertical="center"/>
    </xf>
    <xf numFmtId="0" fontId="98" fillId="0" borderId="0" xfId="2" applyFont="1">
      <alignment vertical="center"/>
    </xf>
    <xf numFmtId="0" fontId="17" fillId="14" borderId="99" xfId="2" applyFont="1" applyFill="1" applyBorder="1" applyAlignment="1">
      <alignment horizontal="center" vertical="center"/>
    </xf>
    <xf numFmtId="0" fontId="17" fillId="14" borderId="98" xfId="2" applyFont="1" applyFill="1" applyBorder="1" applyAlignment="1">
      <alignment horizontal="center" vertical="center"/>
    </xf>
    <xf numFmtId="0" fontId="75" fillId="0" borderId="198" xfId="2" applyFont="1" applyBorder="1" applyAlignment="1">
      <alignment horizontal="left" vertical="center"/>
    </xf>
    <xf numFmtId="198" fontId="74" fillId="0" borderId="216" xfId="10" applyNumberFormat="1" applyFont="1" applyFill="1" applyBorder="1" applyAlignment="1">
      <alignment horizontal="right" vertical="center" wrapText="1"/>
    </xf>
    <xf numFmtId="198" fontId="75" fillId="0" borderId="216" xfId="10" applyNumberFormat="1" applyFont="1" applyFill="1" applyBorder="1" applyAlignment="1">
      <alignment horizontal="right" vertical="center" wrapText="1"/>
    </xf>
    <xf numFmtId="198" fontId="75" fillId="0" borderId="199" xfId="10" applyNumberFormat="1" applyFont="1" applyFill="1" applyBorder="1" applyAlignment="1">
      <alignment horizontal="right" vertical="center" wrapText="1"/>
    </xf>
    <xf numFmtId="173" fontId="98" fillId="0" borderId="0" xfId="2" applyNumberFormat="1" applyFont="1">
      <alignment vertical="center"/>
    </xf>
    <xf numFmtId="198" fontId="74" fillId="0" borderId="184" xfId="10" applyNumberFormat="1" applyFont="1" applyFill="1" applyBorder="1" applyAlignment="1">
      <alignment horizontal="right" vertical="center" wrapText="1"/>
    </xf>
    <xf numFmtId="198" fontId="75" fillId="0" borderId="184" xfId="10" applyNumberFormat="1" applyFont="1" applyFill="1" applyBorder="1" applyAlignment="1">
      <alignment horizontal="right" vertical="center" wrapText="1"/>
    </xf>
    <xf numFmtId="198" fontId="75" fillId="0" borderId="191" xfId="10" applyNumberFormat="1" applyFont="1" applyFill="1" applyBorder="1" applyAlignment="1">
      <alignment horizontal="right" vertical="center" wrapText="1"/>
    </xf>
    <xf numFmtId="198" fontId="74" fillId="0" borderId="72" xfId="10" applyNumberFormat="1" applyFont="1" applyFill="1" applyBorder="1" applyAlignment="1">
      <alignment horizontal="right" vertical="center" wrapText="1"/>
    </xf>
    <xf numFmtId="0" fontId="74" fillId="0" borderId="187" xfId="2" applyFont="1" applyBorder="1" applyAlignment="1">
      <alignment horizontal="left" vertical="center"/>
    </xf>
    <xf numFmtId="182" fontId="110" fillId="7" borderId="217" xfId="2" applyNumberFormat="1" applyFont="1" applyFill="1" applyBorder="1" applyAlignment="1">
      <alignment horizontal="right" vertical="center"/>
    </xf>
    <xf numFmtId="182" fontId="110" fillId="7" borderId="218" xfId="2" applyNumberFormat="1" applyFont="1" applyFill="1" applyBorder="1" applyAlignment="1">
      <alignment horizontal="right" vertical="center"/>
    </xf>
    <xf numFmtId="198" fontId="74" fillId="0" borderId="191" xfId="10" applyNumberFormat="1" applyFont="1" applyFill="1" applyBorder="1" applyAlignment="1">
      <alignment horizontal="right" vertical="center" wrapText="1"/>
    </xf>
    <xf numFmtId="182" fontId="110" fillId="7" borderId="219" xfId="2" applyNumberFormat="1" applyFont="1" applyFill="1" applyBorder="1" applyAlignment="1">
      <alignment horizontal="right" vertical="center"/>
    </xf>
    <xf numFmtId="182" fontId="110" fillId="7" borderId="220" xfId="2" applyNumberFormat="1" applyFont="1" applyFill="1" applyBorder="1" applyAlignment="1">
      <alignment horizontal="right" vertical="center"/>
    </xf>
    <xf numFmtId="182" fontId="110" fillId="7" borderId="199" xfId="2" applyNumberFormat="1" applyFont="1" applyFill="1" applyBorder="1" applyAlignment="1">
      <alignment horizontal="right" vertical="center"/>
    </xf>
    <xf numFmtId="182" fontId="110" fillId="7" borderId="198" xfId="2" applyNumberFormat="1" applyFont="1" applyFill="1" applyBorder="1" applyAlignment="1">
      <alignment horizontal="right" vertical="center"/>
    </xf>
    <xf numFmtId="172" fontId="74" fillId="0" borderId="184" xfId="4" applyNumberFormat="1" applyFont="1" applyFill="1" applyBorder="1" applyAlignment="1">
      <alignment horizontal="right" vertical="center" wrapText="1"/>
    </xf>
    <xf numFmtId="0" fontId="74" fillId="0" borderId="187" xfId="2" quotePrefix="1" applyFont="1" applyFill="1" applyBorder="1" applyAlignment="1">
      <alignment horizontal="left" vertical="center"/>
    </xf>
    <xf numFmtId="0" fontId="74" fillId="0" borderId="187" xfId="2" quotePrefix="1" applyFont="1" applyFill="1" applyBorder="1" applyAlignment="1">
      <alignment horizontal="left" vertical="center" wrapText="1"/>
    </xf>
    <xf numFmtId="173" fontId="74" fillId="0" borderId="108" xfId="9" applyNumberFormat="1" applyFont="1" applyBorder="1" applyAlignment="1">
      <alignment vertical="center" wrapText="1"/>
    </xf>
    <xf numFmtId="173" fontId="74" fillId="0" borderId="109" xfId="9" applyNumberFormat="1" applyFont="1" applyFill="1" applyBorder="1" applyAlignment="1">
      <alignment vertical="center" wrapText="1"/>
    </xf>
    <xf numFmtId="173" fontId="74" fillId="0" borderId="64" xfId="9" applyNumberFormat="1" applyFont="1" applyBorder="1" applyAlignment="1">
      <alignment vertical="center" wrapText="1"/>
    </xf>
    <xf numFmtId="173" fontId="74" fillId="0" borderId="77" xfId="9" applyNumberFormat="1" applyFont="1" applyFill="1" applyBorder="1" applyAlignment="1">
      <alignment vertical="center" wrapText="1"/>
    </xf>
    <xf numFmtId="173" fontId="74" fillId="0" borderId="66" xfId="9" applyNumberFormat="1" applyFont="1" applyBorder="1" applyAlignment="1">
      <alignment vertical="center" wrapText="1"/>
    </xf>
    <xf numFmtId="173" fontId="74" fillId="0" borderId="67" xfId="9" applyNumberFormat="1" applyFont="1" applyFill="1" applyBorder="1" applyAlignment="1">
      <alignment vertical="center" wrapText="1"/>
    </xf>
    <xf numFmtId="173" fontId="75" fillId="0" borderId="72" xfId="9" applyNumberFormat="1" applyFont="1" applyBorder="1" applyAlignment="1">
      <alignment vertical="center" wrapText="1"/>
    </xf>
    <xf numFmtId="173" fontId="75" fillId="0" borderId="73" xfId="9" applyNumberFormat="1" applyFont="1" applyFill="1" applyBorder="1" applyAlignment="1">
      <alignment vertical="center" wrapText="1"/>
    </xf>
    <xf numFmtId="175" fontId="74" fillId="0" borderId="0" xfId="2" applyNumberFormat="1" applyFont="1" applyFill="1" applyBorder="1" applyAlignment="1" applyProtection="1">
      <alignment vertical="center" wrapText="1"/>
      <protection locked="0"/>
    </xf>
    <xf numFmtId="173" fontId="75" fillId="0" borderId="0" xfId="9" applyNumberFormat="1" applyFont="1" applyBorder="1" applyAlignment="1">
      <alignment vertical="center" wrapText="1"/>
    </xf>
    <xf numFmtId="175" fontId="98" fillId="0" borderId="0" xfId="2" applyNumberFormat="1" applyFont="1" applyFill="1" applyBorder="1" applyAlignment="1" applyProtection="1">
      <alignment horizontal="right" vertical="center" wrapText="1"/>
      <protection locked="0"/>
    </xf>
    <xf numFmtId="173" fontId="74" fillId="0" borderId="0" xfId="9" applyNumberFormat="1" applyFont="1" applyBorder="1" applyAlignment="1">
      <alignment vertical="center" wrapText="1"/>
    </xf>
    <xf numFmtId="173" fontId="74" fillId="0" borderId="71" xfId="9" applyNumberFormat="1" applyFont="1" applyBorder="1" applyAlignment="1">
      <alignment horizontal="right" vertical="center" wrapText="1"/>
    </xf>
    <xf numFmtId="0" fontId="74" fillId="0" borderId="68" xfId="2" applyFont="1" applyBorder="1" applyAlignment="1">
      <alignment vertical="center" wrapText="1"/>
    </xf>
    <xf numFmtId="173" fontId="74" fillId="0" borderId="77" xfId="9" applyNumberFormat="1" applyFont="1" applyBorder="1" applyAlignment="1">
      <alignment vertical="center" wrapText="1"/>
    </xf>
    <xf numFmtId="0" fontId="75" fillId="0" borderId="221" xfId="2" applyFont="1" applyBorder="1" applyAlignment="1">
      <alignment vertical="center" wrapText="1"/>
    </xf>
    <xf numFmtId="173" fontId="75" fillId="0" borderId="221" xfId="6" applyNumberFormat="1" applyFont="1" applyBorder="1" applyAlignment="1">
      <alignment vertical="center" wrapText="1"/>
    </xf>
    <xf numFmtId="173" fontId="75" fillId="0" borderId="221" xfId="6" applyNumberFormat="1" applyFont="1" applyFill="1" applyBorder="1" applyAlignment="1">
      <alignment vertical="center" wrapText="1"/>
    </xf>
    <xf numFmtId="173" fontId="74" fillId="0" borderId="108" xfId="6" applyNumberFormat="1" applyFont="1" applyBorder="1" applyAlignment="1">
      <alignment vertical="center" wrapText="1"/>
    </xf>
    <xf numFmtId="173" fontId="74" fillId="0" borderId="109" xfId="6" applyNumberFormat="1" applyFont="1" applyFill="1" applyBorder="1" applyAlignment="1">
      <alignment vertical="center" wrapText="1"/>
    </xf>
    <xf numFmtId="173" fontId="74" fillId="0" borderId="66" xfId="6" applyNumberFormat="1" applyFont="1" applyBorder="1" applyAlignment="1">
      <alignment vertical="center" wrapText="1"/>
    </xf>
    <xf numFmtId="173" fontId="74" fillId="0" borderId="67" xfId="6" applyNumberFormat="1" applyFont="1" applyFill="1" applyBorder="1" applyAlignment="1">
      <alignment vertical="center" wrapText="1"/>
    </xf>
    <xf numFmtId="175" fontId="74" fillId="0" borderId="222" xfId="2" applyNumberFormat="1" applyFont="1" applyFill="1" applyBorder="1" applyAlignment="1" applyProtection="1">
      <alignment vertical="center" wrapText="1"/>
      <protection locked="0"/>
    </xf>
    <xf numFmtId="173" fontId="74" fillId="0" borderId="223" xfId="2" applyNumberFormat="1" applyFont="1" applyFill="1" applyBorder="1" applyAlignment="1" applyProtection="1">
      <alignment horizontal="right" vertical="center" wrapText="1"/>
      <protection locked="0"/>
    </xf>
    <xf numFmtId="173" fontId="74" fillId="0" borderId="224" xfId="9" applyNumberFormat="1" applyFont="1" applyFill="1" applyBorder="1" applyAlignment="1">
      <alignment horizontal="right" vertical="center"/>
    </xf>
    <xf numFmtId="173" fontId="74" fillId="0" borderId="108" xfId="9" applyNumberFormat="1" applyFont="1" applyBorder="1" applyAlignment="1">
      <alignment horizontal="right" vertical="center"/>
    </xf>
    <xf numFmtId="173" fontId="74" fillId="0" borderId="109" xfId="9" applyNumberFormat="1" applyFont="1" applyBorder="1" applyAlignment="1">
      <alignment horizontal="right" vertical="center"/>
    </xf>
    <xf numFmtId="173" fontId="74" fillId="0" borderId="64" xfId="9" applyNumberFormat="1" applyFont="1" applyBorder="1" applyAlignment="1">
      <alignment horizontal="right" vertical="center"/>
    </xf>
    <xf numFmtId="173" fontId="74" fillId="0" borderId="77" xfId="9" applyNumberFormat="1" applyFont="1" applyBorder="1" applyAlignment="1">
      <alignment horizontal="right" vertical="center"/>
    </xf>
    <xf numFmtId="175" fontId="74" fillId="0" borderId="59" xfId="2" applyNumberFormat="1" applyFont="1" applyFill="1" applyBorder="1" applyAlignment="1" applyProtection="1">
      <alignment horizontal="left" vertical="center" wrapText="1"/>
      <protection locked="0"/>
    </xf>
    <xf numFmtId="175" fontId="74" fillId="0" borderId="65" xfId="2" applyNumberFormat="1" applyFont="1" applyFill="1" applyBorder="1" applyAlignment="1" applyProtection="1">
      <alignment horizontal="left" vertical="center" wrapText="1"/>
      <protection locked="0"/>
    </xf>
    <xf numFmtId="173" fontId="98" fillId="0" borderId="0" xfId="9" applyNumberFormat="1" applyFont="1" applyAlignment="1">
      <alignment horizontal="right"/>
    </xf>
    <xf numFmtId="175" fontId="74" fillId="0" borderId="225" xfId="2" applyNumberFormat="1" applyFont="1" applyFill="1" applyBorder="1" applyAlignment="1" applyProtection="1">
      <alignment horizontal="left" vertical="center" wrapText="1"/>
      <protection locked="0"/>
    </xf>
    <xf numFmtId="173" fontId="74" fillId="0" borderId="176" xfId="6" applyNumberFormat="1" applyFont="1" applyFill="1" applyBorder="1" applyAlignment="1">
      <alignment vertical="center"/>
    </xf>
    <xf numFmtId="173" fontId="74" fillId="0" borderId="226" xfId="6" applyNumberFormat="1" applyFont="1" applyFill="1" applyBorder="1" applyAlignment="1">
      <alignment vertical="center"/>
    </xf>
    <xf numFmtId="0" fontId="74" fillId="0" borderId="186" xfId="2" quotePrefix="1" applyFont="1" applyFill="1" applyBorder="1" applyAlignment="1">
      <alignment vertical="center" wrapText="1"/>
    </xf>
    <xf numFmtId="173" fontId="74" fillId="0" borderId="179" xfId="6" applyNumberFormat="1" applyFont="1" applyFill="1" applyBorder="1" applyAlignment="1">
      <alignment vertical="center"/>
    </xf>
    <xf numFmtId="173" fontId="74" fillId="0" borderId="215" xfId="6" applyNumberFormat="1" applyFont="1" applyFill="1" applyBorder="1" applyAlignment="1">
      <alignment vertical="center"/>
    </xf>
    <xf numFmtId="175" fontId="74" fillId="0" borderId="186" xfId="2" quotePrefix="1" applyNumberFormat="1" applyFont="1" applyFill="1" applyBorder="1" applyAlignment="1" applyProtection="1">
      <alignment horizontal="left" vertical="center" wrapText="1"/>
      <protection locked="0"/>
    </xf>
    <xf numFmtId="173" fontId="74" fillId="0" borderId="179" xfId="2" applyNumberFormat="1" applyFont="1" applyFill="1" applyBorder="1" applyAlignment="1" applyProtection="1">
      <alignment vertical="center" wrapText="1"/>
      <protection locked="0"/>
    </xf>
    <xf numFmtId="173" fontId="74" fillId="0" borderId="215" xfId="2" applyNumberFormat="1" applyFont="1" applyFill="1" applyBorder="1" applyAlignment="1" applyProtection="1">
      <alignment vertical="center" wrapText="1"/>
      <protection locked="0"/>
    </xf>
    <xf numFmtId="175" fontId="74" fillId="0" borderId="145" xfId="2" applyNumberFormat="1" applyFont="1" applyFill="1" applyBorder="1" applyAlignment="1" applyProtection="1">
      <alignment horizontal="left" vertical="center" wrapText="1"/>
      <protection locked="0"/>
    </xf>
    <xf numFmtId="173" fontId="74" fillId="0" borderId="146" xfId="6" applyNumberFormat="1" applyFont="1" applyFill="1" applyBorder="1" applyAlignment="1">
      <alignment vertical="center"/>
    </xf>
    <xf numFmtId="173" fontId="74" fillId="0" borderId="147" xfId="6" applyNumberFormat="1" applyFont="1" applyFill="1" applyBorder="1" applyAlignment="1">
      <alignment vertical="center"/>
    </xf>
    <xf numFmtId="173" fontId="75" fillId="0" borderId="184" xfId="6" applyNumberFormat="1" applyFont="1" applyBorder="1" applyAlignment="1">
      <alignment vertical="center"/>
    </xf>
    <xf numFmtId="173" fontId="75" fillId="0" borderId="191" xfId="6" applyNumberFormat="1" applyFont="1" applyFill="1" applyBorder="1" applyAlignment="1">
      <alignment vertical="center"/>
    </xf>
    <xf numFmtId="0" fontId="75" fillId="0" borderId="227" xfId="2" applyFont="1" applyFill="1" applyBorder="1" applyAlignment="1">
      <alignment vertical="center" wrapText="1"/>
    </xf>
    <xf numFmtId="173" fontId="74" fillId="0" borderId="227" xfId="6" applyNumberFormat="1" applyFont="1" applyFill="1" applyBorder="1" applyAlignment="1">
      <alignment vertical="center"/>
    </xf>
    <xf numFmtId="0" fontId="74" fillId="0" borderId="142" xfId="2" quotePrefix="1" applyFont="1" applyFill="1" applyBorder="1" applyAlignment="1">
      <alignment vertical="center" wrapText="1"/>
    </xf>
    <xf numFmtId="173" fontId="74" fillId="0" borderId="143" xfId="6" applyNumberFormat="1" applyFont="1" applyFill="1" applyBorder="1" applyAlignment="1">
      <alignment vertical="center"/>
    </xf>
    <xf numFmtId="173" fontId="74" fillId="0" borderId="144" xfId="6" applyNumberFormat="1" applyFont="1" applyFill="1" applyBorder="1" applyAlignment="1">
      <alignment vertical="center"/>
    </xf>
    <xf numFmtId="0" fontId="74" fillId="0" borderId="145" xfId="2" quotePrefix="1" applyFont="1" applyFill="1" applyBorder="1" applyAlignment="1">
      <alignment vertical="center" wrapText="1"/>
    </xf>
    <xf numFmtId="0" fontId="75" fillId="0" borderId="228" xfId="2" applyFont="1" applyFill="1" applyBorder="1" applyAlignment="1">
      <alignment vertical="center" wrapText="1"/>
    </xf>
    <xf numFmtId="173" fontId="74" fillId="0" borderId="228" xfId="6" applyNumberFormat="1" applyFont="1" applyFill="1" applyBorder="1" applyAlignment="1">
      <alignment vertical="center"/>
    </xf>
    <xf numFmtId="173" fontId="75" fillId="0" borderId="191" xfId="6" applyNumberFormat="1" applyFont="1" applyBorder="1" applyAlignment="1">
      <alignment vertical="center"/>
    </xf>
    <xf numFmtId="0" fontId="75" fillId="0" borderId="225" xfId="2" applyFont="1" applyFill="1" applyBorder="1" applyAlignment="1">
      <alignment vertical="center" wrapText="1"/>
    </xf>
    <xf numFmtId="173" fontId="98" fillId="0" borderId="0" xfId="6" applyNumberFormat="1" applyFont="1" applyAlignment="1"/>
    <xf numFmtId="0" fontId="17" fillId="10" borderId="99" xfId="2" applyNumberFormat="1" applyFont="1" applyFill="1" applyBorder="1" applyAlignment="1">
      <alignment horizontal="right" vertical="center" wrapText="1"/>
    </xf>
    <xf numFmtId="173" fontId="74" fillId="0" borderId="176" xfId="2" applyNumberFormat="1" applyFont="1" applyFill="1" applyBorder="1" applyAlignment="1" applyProtection="1">
      <alignment horizontal="right" vertical="center" wrapText="1"/>
      <protection locked="0"/>
    </xf>
    <xf numFmtId="173" fontId="74" fillId="0" borderId="226" xfId="2" applyNumberFormat="1" applyFont="1" applyFill="1" applyBorder="1" applyAlignment="1" applyProtection="1">
      <alignment horizontal="right" vertical="center" wrapText="1"/>
      <protection locked="0"/>
    </xf>
    <xf numFmtId="175" fontId="74" fillId="0" borderId="186" xfId="2" applyNumberFormat="1" applyFont="1" applyFill="1" applyBorder="1" applyAlignment="1" applyProtection="1">
      <alignment horizontal="left" vertical="center" wrapText="1"/>
      <protection locked="0"/>
    </xf>
    <xf numFmtId="173" fontId="74" fillId="0" borderId="179" xfId="2" applyNumberFormat="1" applyFont="1" applyFill="1" applyBorder="1" applyAlignment="1" applyProtection="1">
      <alignment horizontal="right" vertical="center" wrapText="1"/>
      <protection locked="0"/>
    </xf>
    <xf numFmtId="173" fontId="74" fillId="0" borderId="215" xfId="2" applyNumberFormat="1" applyFont="1" applyFill="1" applyBorder="1" applyAlignment="1" applyProtection="1">
      <alignment horizontal="right" vertical="center" wrapText="1"/>
      <protection locked="0"/>
    </xf>
    <xf numFmtId="175" fontId="74" fillId="0" borderId="145" xfId="2" quotePrefix="1" applyNumberFormat="1" applyFont="1" applyFill="1" applyBorder="1" applyAlignment="1" applyProtection="1">
      <alignment horizontal="left" vertical="center" wrapText="1"/>
      <protection locked="0"/>
    </xf>
    <xf numFmtId="173" fontId="74" fillId="0" borderId="146" xfId="2" applyNumberFormat="1" applyFont="1" applyFill="1" applyBorder="1" applyAlignment="1" applyProtection="1">
      <alignment horizontal="right" vertical="center" wrapText="1"/>
      <protection locked="0"/>
    </xf>
    <xf numFmtId="173" fontId="74" fillId="0" borderId="147" xfId="2" applyNumberFormat="1" applyFont="1" applyFill="1" applyBorder="1" applyAlignment="1" applyProtection="1">
      <alignment horizontal="right" vertical="center" wrapText="1"/>
      <protection locked="0"/>
    </xf>
    <xf numFmtId="175" fontId="74" fillId="0" borderId="186" xfId="2" applyNumberFormat="1" applyFont="1" applyFill="1" applyBorder="1" applyAlignment="1" applyProtection="1">
      <alignment vertical="center" wrapText="1"/>
      <protection locked="0"/>
    </xf>
    <xf numFmtId="175" fontId="74" fillId="0" borderId="186" xfId="2" quotePrefix="1" applyNumberFormat="1" applyFont="1" applyFill="1" applyBorder="1" applyAlignment="1" applyProtection="1">
      <alignment vertical="center" wrapText="1"/>
      <protection locked="0"/>
    </xf>
    <xf numFmtId="175" fontId="74" fillId="0" borderId="225" xfId="2" quotePrefix="1" applyNumberFormat="1" applyFont="1" applyFill="1" applyBorder="1" applyAlignment="1" applyProtection="1">
      <alignment horizontal="left" vertical="center" wrapText="1"/>
      <protection locked="0"/>
    </xf>
    <xf numFmtId="0" fontId="74" fillId="0" borderId="225" xfId="2" applyFont="1" applyFill="1" applyBorder="1" applyAlignment="1">
      <alignment vertical="center" wrapText="1"/>
    </xf>
    <xf numFmtId="173" fontId="74" fillId="0" borderId="176" xfId="2" applyNumberFormat="1" applyFont="1" applyBorder="1" applyAlignment="1">
      <alignment horizontal="right" vertical="center"/>
    </xf>
    <xf numFmtId="173" fontId="74" fillId="0" borderId="226" xfId="2" applyNumberFormat="1" applyFont="1" applyBorder="1" applyAlignment="1">
      <alignment horizontal="right" vertical="center"/>
    </xf>
    <xf numFmtId="173" fontId="74" fillId="0" borderId="215" xfId="2" applyNumberFormat="1" applyFont="1" applyBorder="1" applyAlignment="1">
      <alignment horizontal="right" vertical="center"/>
    </xf>
    <xf numFmtId="0" fontId="74" fillId="0" borderId="145" xfId="2" applyFont="1" applyFill="1" applyBorder="1" applyAlignment="1">
      <alignment vertical="center" wrapText="1"/>
    </xf>
    <xf numFmtId="173" fontId="74" fillId="0" borderId="147" xfId="2" applyNumberFormat="1" applyFont="1" applyBorder="1" applyAlignment="1">
      <alignment horizontal="right" vertical="center"/>
    </xf>
    <xf numFmtId="175" fontId="74" fillId="0" borderId="58" xfId="2" applyNumberFormat="1" applyFont="1" applyFill="1" applyBorder="1" applyAlignment="1" applyProtection="1">
      <alignment vertical="center" wrapText="1"/>
      <protection locked="0"/>
    </xf>
    <xf numFmtId="173" fontId="74" fillId="0" borderId="63" xfId="9" applyNumberFormat="1" applyFont="1" applyBorder="1" applyAlignment="1">
      <alignment horizontal="right" vertical="center"/>
    </xf>
    <xf numFmtId="173" fontId="74" fillId="0" borderId="75" xfId="9" applyNumberFormat="1" applyFont="1" applyBorder="1" applyAlignment="1">
      <alignment horizontal="right" vertical="center"/>
    </xf>
    <xf numFmtId="173" fontId="74" fillId="0" borderId="66" xfId="9" applyNumberFormat="1" applyFont="1" applyBorder="1" applyAlignment="1">
      <alignment horizontal="right" vertical="center"/>
    </xf>
    <xf numFmtId="173" fontId="74" fillId="0" borderId="67" xfId="9" applyNumberFormat="1" applyFont="1" applyBorder="1" applyAlignment="1">
      <alignment horizontal="right" vertical="center"/>
    </xf>
    <xf numFmtId="0" fontId="75" fillId="0" borderId="0" xfId="2" applyFont="1" applyFill="1" applyAlignment="1">
      <alignment vertical="center" wrapText="1"/>
    </xf>
    <xf numFmtId="173" fontId="74" fillId="0" borderId="0" xfId="2" applyNumberFormat="1" applyFont="1" applyFill="1" applyBorder="1" applyAlignment="1" applyProtection="1">
      <alignment horizontal="right" vertical="center" wrapText="1"/>
      <protection locked="0"/>
    </xf>
    <xf numFmtId="173" fontId="74" fillId="0" borderId="0" xfId="6" applyNumberFormat="1" applyFont="1" applyFill="1" applyAlignment="1">
      <alignment horizontal="right" vertical="center"/>
    </xf>
    <xf numFmtId="173" fontId="75" fillId="0" borderId="71" xfId="9" applyNumberFormat="1" applyFont="1" applyBorder="1" applyAlignment="1">
      <alignment vertical="center"/>
    </xf>
    <xf numFmtId="173" fontId="75" fillId="0" borderId="71" xfId="9" applyNumberFormat="1" applyFont="1" applyFill="1" applyBorder="1" applyAlignment="1">
      <alignment vertical="center"/>
    </xf>
    <xf numFmtId="10" fontId="75" fillId="0" borderId="73" xfId="9" applyNumberFormat="1" applyFont="1" applyFill="1" applyBorder="1" applyAlignment="1">
      <alignment vertical="center"/>
    </xf>
    <xf numFmtId="0" fontId="75" fillId="0" borderId="35" xfId="2" applyFont="1" applyBorder="1" applyAlignment="1">
      <alignment vertical="center" wrapText="1"/>
    </xf>
    <xf numFmtId="14" fontId="75" fillId="0" borderId="0" xfId="2" applyNumberFormat="1" applyFont="1" applyFill="1" applyAlignment="1">
      <alignment horizontal="right"/>
    </xf>
    <xf numFmtId="175" fontId="74" fillId="0" borderId="108" xfId="2" applyNumberFormat="1" applyFont="1" applyFill="1" applyBorder="1" applyAlignment="1" applyProtection="1">
      <alignment vertical="center" wrapText="1"/>
      <protection locked="0"/>
    </xf>
    <xf numFmtId="175" fontId="74" fillId="0" borderId="109" xfId="2" applyNumberFormat="1" applyFont="1" applyFill="1" applyBorder="1" applyAlignment="1" applyProtection="1">
      <alignment vertical="center" wrapText="1"/>
      <protection locked="0"/>
    </xf>
    <xf numFmtId="175" fontId="74" fillId="0" borderId="66" xfId="2" applyNumberFormat="1" applyFont="1" applyFill="1" applyBorder="1" applyAlignment="1" applyProtection="1">
      <alignment vertical="center" wrapText="1"/>
      <protection locked="0"/>
    </xf>
    <xf numFmtId="175" fontId="74" fillId="0" borderId="67" xfId="2" applyNumberFormat="1" applyFont="1" applyFill="1" applyBorder="1" applyAlignment="1" applyProtection="1">
      <alignment vertical="center" wrapText="1"/>
      <protection locked="0"/>
    </xf>
    <xf numFmtId="174" fontId="75" fillId="0" borderId="73" xfId="9" applyNumberFormat="1" applyFont="1" applyFill="1" applyBorder="1" applyAlignment="1">
      <alignment vertical="center" wrapText="1"/>
    </xf>
    <xf numFmtId="175" fontId="74" fillId="0" borderId="0" xfId="2" applyNumberFormat="1" applyFont="1" applyFill="1" applyBorder="1" applyAlignment="1" applyProtection="1">
      <alignment horizontal="right" wrapText="1"/>
      <protection locked="0"/>
    </xf>
    <xf numFmtId="173" fontId="74" fillId="0" borderId="0" xfId="9" applyNumberFormat="1" applyFont="1" applyFill="1" applyBorder="1" applyAlignment="1">
      <alignment horizontal="right"/>
    </xf>
    <xf numFmtId="175" fontId="74" fillId="0" borderId="64" xfId="2" applyNumberFormat="1" applyFont="1" applyFill="1" applyBorder="1" applyAlignment="1" applyProtection="1">
      <alignment vertical="center" wrapText="1"/>
      <protection locked="0"/>
    </xf>
    <xf numFmtId="175" fontId="74" fillId="0" borderId="77" xfId="2" applyNumberFormat="1" applyFont="1" applyFill="1" applyBorder="1" applyAlignment="1" applyProtection="1">
      <alignment vertical="center" wrapText="1"/>
      <protection locked="0"/>
    </xf>
    <xf numFmtId="175" fontId="74" fillId="0" borderId="59" xfId="2" quotePrefix="1" applyNumberFormat="1" applyFont="1" applyFill="1" applyBorder="1" applyAlignment="1" applyProtection="1">
      <alignment vertical="center" wrapText="1"/>
      <protection locked="0"/>
    </xf>
    <xf numFmtId="0" fontId="75" fillId="0" borderId="118" xfId="2" applyFont="1" applyBorder="1" applyAlignment="1">
      <alignment vertical="center" wrapText="1"/>
    </xf>
    <xf numFmtId="173" fontId="75" fillId="0" borderId="119" xfId="9" applyNumberFormat="1" applyFont="1" applyBorder="1" applyAlignment="1">
      <alignment vertical="center"/>
    </xf>
    <xf numFmtId="173" fontId="75" fillId="0" borderId="120" xfId="9" applyNumberFormat="1" applyFont="1" applyBorder="1" applyAlignment="1">
      <alignment vertical="center"/>
    </xf>
    <xf numFmtId="173" fontId="75" fillId="0" borderId="72" xfId="9" applyNumberFormat="1" applyFont="1" applyBorder="1" applyAlignment="1">
      <alignment vertical="center"/>
    </xf>
    <xf numFmtId="173" fontId="75" fillId="0" borderId="73" xfId="9" applyNumberFormat="1" applyFont="1" applyBorder="1" applyAlignment="1">
      <alignment vertical="center"/>
    </xf>
    <xf numFmtId="0" fontId="74" fillId="0" borderId="0" xfId="2" applyFont="1" applyAlignment="1">
      <alignment vertical="center" wrapText="1"/>
    </xf>
    <xf numFmtId="3" fontId="74" fillId="0" borderId="0" xfId="2" applyNumberFormat="1" applyFont="1" applyAlignment="1">
      <alignment vertical="center" wrapText="1"/>
    </xf>
    <xf numFmtId="173" fontId="74" fillId="0" borderId="77" xfId="9" applyNumberFormat="1" applyFont="1" applyBorder="1" applyAlignment="1">
      <alignment vertical="center"/>
    </xf>
    <xf numFmtId="0" fontId="74" fillId="0" borderId="170" xfId="2" applyFont="1" applyFill="1" applyBorder="1" applyAlignment="1" applyProtection="1">
      <alignment vertical="center" wrapText="1"/>
      <protection locked="0"/>
    </xf>
    <xf numFmtId="173" fontId="74" fillId="0" borderId="171" xfId="2" applyNumberFormat="1" applyFont="1" applyBorder="1" applyAlignment="1">
      <alignment horizontal="right" vertical="center" wrapText="1"/>
    </xf>
    <xf numFmtId="4" fontId="74" fillId="0" borderId="171" xfId="2" applyNumberFormat="1" applyFont="1" applyBorder="1" applyAlignment="1">
      <alignment horizontal="right" vertical="center" wrapText="1"/>
    </xf>
    <xf numFmtId="4" fontId="74" fillId="0" borderId="172" xfId="2" applyNumberFormat="1" applyFont="1" applyBorder="1" applyAlignment="1">
      <alignment vertical="center"/>
    </xf>
    <xf numFmtId="0" fontId="74" fillId="0" borderId="59" xfId="2" applyFont="1" applyFill="1" applyBorder="1" applyAlignment="1" applyProtection="1">
      <alignment vertical="center" wrapText="1"/>
      <protection locked="0"/>
    </xf>
    <xf numFmtId="0" fontId="74" fillId="0" borderId="65" xfId="2" applyFont="1" applyFill="1" applyBorder="1" applyAlignment="1" applyProtection="1">
      <alignment vertical="center" wrapText="1"/>
      <protection locked="0"/>
    </xf>
    <xf numFmtId="173" fontId="74" fillId="0" borderId="66" xfId="2" applyNumberFormat="1" applyFont="1" applyBorder="1" applyAlignment="1">
      <alignment horizontal="right" vertical="center" wrapText="1"/>
    </xf>
    <xf numFmtId="0" fontId="75" fillId="0" borderId="60" xfId="2" applyFont="1" applyFill="1" applyBorder="1" applyAlignment="1" applyProtection="1">
      <alignment vertical="center" wrapText="1"/>
      <protection locked="0"/>
    </xf>
    <xf numFmtId="173" fontId="75" fillId="0" borderId="72" xfId="2" applyNumberFormat="1" applyFont="1" applyBorder="1" applyAlignment="1">
      <alignment horizontal="right" vertical="center" wrapText="1"/>
    </xf>
    <xf numFmtId="4" fontId="75" fillId="0" borderId="72" xfId="2" applyNumberFormat="1" applyFont="1" applyBorder="1" applyAlignment="1">
      <alignment horizontal="right" vertical="center" wrapText="1"/>
    </xf>
    <xf numFmtId="4" fontId="75" fillId="0" borderId="73" xfId="2" applyNumberFormat="1" applyFont="1" applyBorder="1" applyAlignment="1">
      <alignment horizontal="right" vertical="center" wrapText="1"/>
    </xf>
    <xf numFmtId="0" fontId="74" fillId="0" borderId="229" xfId="2" applyFont="1" applyFill="1" applyBorder="1" applyAlignment="1" applyProtection="1">
      <alignment vertical="center" wrapText="1"/>
      <protection locked="0"/>
    </xf>
    <xf numFmtId="173" fontId="74" fillId="0" borderId="230" xfId="2" applyNumberFormat="1" applyFont="1" applyBorder="1" applyAlignment="1">
      <alignment horizontal="right" vertical="center" wrapText="1"/>
    </xf>
    <xf numFmtId="4" fontId="74" fillId="0" borderId="230" xfId="2" applyNumberFormat="1" applyFont="1" applyBorder="1" applyAlignment="1">
      <alignment horizontal="right" vertical="center" wrapText="1"/>
    </xf>
    <xf numFmtId="4" fontId="74" fillId="0" borderId="231" xfId="2" applyNumberFormat="1" applyFont="1" applyBorder="1" applyAlignment="1">
      <alignment vertical="center"/>
    </xf>
    <xf numFmtId="0" fontId="17" fillId="10" borderId="232" xfId="2" applyFont="1" applyFill="1" applyBorder="1" applyAlignment="1" applyProtection="1">
      <alignment horizontal="center" vertical="center" wrapText="1"/>
      <protection locked="0"/>
    </xf>
    <xf numFmtId="0" fontId="17" fillId="10" borderId="233" xfId="2" applyFont="1" applyFill="1" applyBorder="1" applyAlignment="1" applyProtection="1">
      <alignment horizontal="center" vertical="center" wrapText="1"/>
      <protection locked="0"/>
    </xf>
    <xf numFmtId="0" fontId="17" fillId="10" borderId="43" xfId="2" applyFont="1" applyFill="1" applyBorder="1" applyAlignment="1" applyProtection="1">
      <alignment horizontal="center" vertical="center" wrapText="1"/>
      <protection locked="0"/>
    </xf>
    <xf numFmtId="0" fontId="74" fillId="0" borderId="166" xfId="2" applyFont="1" applyFill="1" applyBorder="1" applyAlignment="1" applyProtection="1">
      <alignment horizontal="center" vertical="center" wrapText="1"/>
      <protection locked="0"/>
    </xf>
    <xf numFmtId="173" fontId="74" fillId="0" borderId="168" xfId="2" applyNumberFormat="1" applyFont="1" applyFill="1" applyBorder="1" applyAlignment="1">
      <alignment horizontal="right" vertical="center" wrapText="1"/>
    </xf>
    <xf numFmtId="0" fontId="74" fillId="0" borderId="59" xfId="2" applyFont="1" applyFill="1" applyBorder="1" applyAlignment="1" applyProtection="1">
      <alignment horizontal="center" vertical="center" wrapText="1"/>
      <protection locked="0"/>
    </xf>
    <xf numFmtId="173" fontId="74" fillId="0" borderId="77" xfId="2" applyNumberFormat="1" applyFont="1" applyFill="1" applyBorder="1" applyAlignment="1">
      <alignment horizontal="right" vertical="center" wrapText="1"/>
    </xf>
    <xf numFmtId="0" fontId="110" fillId="0" borderId="222" xfId="2" applyFont="1" applyFill="1" applyBorder="1" applyAlignment="1" applyProtection="1">
      <alignment horizontal="center" vertical="center" wrapText="1"/>
      <protection locked="0"/>
    </xf>
    <xf numFmtId="173" fontId="74" fillId="0" borderId="115" xfId="2" applyNumberFormat="1" applyFont="1" applyFill="1" applyBorder="1" applyAlignment="1" applyProtection="1">
      <alignment horizontal="right" vertical="center" wrapText="1"/>
      <protection locked="0"/>
    </xf>
    <xf numFmtId="173" fontId="74" fillId="0" borderId="234" xfId="2" applyNumberFormat="1" applyFont="1" applyFill="1" applyBorder="1" applyAlignment="1">
      <alignment horizontal="right" vertical="center" wrapText="1"/>
    </xf>
    <xf numFmtId="14" fontId="17" fillId="10" borderId="105" xfId="2" applyNumberFormat="1" applyFont="1" applyFill="1" applyBorder="1" applyAlignment="1">
      <alignment horizontal="center" vertical="center" wrapText="1"/>
    </xf>
    <xf numFmtId="173" fontId="75" fillId="0" borderId="62" xfId="2" applyNumberFormat="1" applyFont="1" applyBorder="1" applyAlignment="1">
      <alignment vertical="center" wrapText="1"/>
    </xf>
    <xf numFmtId="173" fontId="75" fillId="0" borderId="69" xfId="2" applyNumberFormat="1" applyFont="1" applyBorder="1" applyAlignment="1">
      <alignment horizontal="right" vertical="center" wrapText="1"/>
    </xf>
    <xf numFmtId="173" fontId="75" fillId="0" borderId="70" xfId="2" applyNumberFormat="1" applyFont="1" applyBorder="1" applyAlignment="1">
      <alignment horizontal="right" vertical="center" wrapText="1"/>
    </xf>
    <xf numFmtId="173" fontId="74" fillId="0" borderId="107" xfId="2" applyNumberFormat="1" applyFont="1" applyBorder="1" applyAlignment="1">
      <alignment vertical="center" wrapText="1"/>
    </xf>
    <xf numFmtId="173" fontId="74" fillId="0" borderId="108" xfId="2" applyNumberFormat="1" applyFont="1" applyBorder="1" applyAlignment="1">
      <alignment horizontal="right" vertical="center" wrapText="1"/>
    </xf>
    <xf numFmtId="173" fontId="74" fillId="0" borderId="109" xfId="2" applyNumberFormat="1" applyFont="1" applyBorder="1" applyAlignment="1">
      <alignment horizontal="right" vertical="center" wrapText="1"/>
    </xf>
    <xf numFmtId="173" fontId="74" fillId="0" borderId="59" xfId="2" quotePrefix="1" applyNumberFormat="1" applyFont="1" applyBorder="1" applyAlignment="1">
      <alignment vertical="center" wrapText="1"/>
    </xf>
    <xf numFmtId="173" fontId="74" fillId="0" borderId="64" xfId="2" quotePrefix="1" applyNumberFormat="1" applyFont="1" applyBorder="1" applyAlignment="1">
      <alignment horizontal="right" vertical="center" wrapText="1"/>
    </xf>
    <xf numFmtId="173" fontId="74" fillId="0" borderId="77" xfId="2" quotePrefix="1" applyNumberFormat="1" applyFont="1" applyBorder="1" applyAlignment="1">
      <alignment horizontal="right" vertical="center" wrapText="1"/>
    </xf>
    <xf numFmtId="173" fontId="74" fillId="0" borderId="64" xfId="2" applyNumberFormat="1" applyFont="1" applyBorder="1" applyAlignment="1">
      <alignment horizontal="right" vertical="center" wrapText="1"/>
    </xf>
    <xf numFmtId="173" fontId="74" fillId="0" borderId="77" xfId="2" applyNumberFormat="1" applyFont="1" applyBorder="1" applyAlignment="1">
      <alignment horizontal="right" vertical="center" wrapText="1"/>
    </xf>
    <xf numFmtId="173" fontId="74" fillId="0" borderId="59" xfId="2" applyNumberFormat="1" applyFont="1" applyFill="1" applyBorder="1" applyAlignment="1">
      <alignment vertical="center" wrapText="1"/>
    </xf>
    <xf numFmtId="173" fontId="74" fillId="0" borderId="59" xfId="2" quotePrefix="1" applyNumberFormat="1" applyFont="1" applyFill="1" applyBorder="1" applyAlignment="1">
      <alignment vertical="center" wrapText="1"/>
    </xf>
    <xf numFmtId="173" fontId="74" fillId="0" borderId="64" xfId="2" quotePrefix="1" applyNumberFormat="1" applyFont="1" applyFill="1" applyBorder="1" applyAlignment="1">
      <alignment horizontal="right" vertical="center" wrapText="1"/>
    </xf>
    <xf numFmtId="173" fontId="74" fillId="0" borderId="77" xfId="2" quotePrefix="1" applyNumberFormat="1" applyFont="1" applyFill="1" applyBorder="1" applyAlignment="1">
      <alignment horizontal="right" vertical="center" wrapText="1"/>
    </xf>
    <xf numFmtId="173" fontId="74" fillId="0" borderId="59" xfId="2" quotePrefix="1" applyNumberFormat="1" applyFont="1" applyFill="1" applyBorder="1" applyAlignment="1">
      <alignment horizontal="left" vertical="center" wrapText="1"/>
    </xf>
    <xf numFmtId="173" fontId="74" fillId="0" borderId="65" xfId="2" quotePrefix="1" applyNumberFormat="1" applyFont="1" applyFill="1" applyBorder="1" applyAlignment="1">
      <alignment vertical="center" wrapText="1"/>
    </xf>
    <xf numFmtId="173" fontId="74" fillId="0" borderId="66" xfId="2" quotePrefix="1" applyNumberFormat="1" applyFont="1" applyFill="1" applyBorder="1" applyAlignment="1">
      <alignment horizontal="right" vertical="center" wrapText="1"/>
    </xf>
    <xf numFmtId="173" fontId="74" fillId="0" borderId="67" xfId="2" quotePrefix="1" applyNumberFormat="1" applyFont="1" applyFill="1" applyBorder="1" applyAlignment="1">
      <alignment horizontal="right" vertical="center" wrapText="1"/>
    </xf>
    <xf numFmtId="173" fontId="74" fillId="0" borderId="107" xfId="9" quotePrefix="1" applyNumberFormat="1" applyFont="1" applyBorder="1" applyAlignment="1">
      <alignment vertical="center"/>
    </xf>
    <xf numFmtId="173" fontId="74" fillId="0" borderId="108" xfId="9" quotePrefix="1" applyNumberFormat="1" applyFont="1" applyBorder="1" applyAlignment="1">
      <alignment horizontal="right" vertical="center"/>
    </xf>
    <xf numFmtId="173" fontId="74" fillId="0" borderId="109" xfId="9" quotePrefix="1" applyNumberFormat="1" applyFont="1" applyBorder="1" applyAlignment="1">
      <alignment horizontal="right" vertical="center"/>
    </xf>
    <xf numFmtId="173" fontId="74" fillId="0" borderId="65" xfId="9" quotePrefix="1" applyNumberFormat="1" applyFont="1" applyBorder="1" applyAlignment="1">
      <alignment vertical="center"/>
    </xf>
    <xf numFmtId="173" fontId="74" fillId="0" borderId="66" xfId="9" quotePrefix="1" applyNumberFormat="1" applyFont="1" applyBorder="1" applyAlignment="1">
      <alignment horizontal="right" vertical="center"/>
    </xf>
    <xf numFmtId="173" fontId="74" fillId="0" borderId="67" xfId="9" quotePrefix="1" applyNumberFormat="1" applyFont="1" applyBorder="1" applyAlignment="1">
      <alignment horizontal="right" vertical="center"/>
    </xf>
    <xf numFmtId="173" fontId="74" fillId="0" borderId="0" xfId="2" applyNumberFormat="1" applyFont="1" applyAlignment="1">
      <alignment vertical="center" wrapText="1"/>
    </xf>
    <xf numFmtId="173" fontId="74" fillId="0" borderId="0" xfId="2" applyNumberFormat="1" applyFont="1" applyAlignment="1">
      <alignment horizontal="right" vertical="center" wrapText="1"/>
    </xf>
    <xf numFmtId="175" fontId="75" fillId="0" borderId="68" xfId="2" applyNumberFormat="1" applyFont="1" applyFill="1" applyBorder="1" applyAlignment="1" applyProtection="1">
      <alignment horizontal="left" vertical="center" wrapText="1"/>
      <protection locked="0"/>
    </xf>
    <xf numFmtId="173" fontId="75" fillId="0" borderId="68" xfId="2" applyNumberFormat="1" applyFont="1" applyFill="1" applyBorder="1" applyAlignment="1" applyProtection="1">
      <alignment horizontal="right" vertical="center" wrapText="1"/>
      <protection locked="0"/>
    </xf>
    <xf numFmtId="173" fontId="75" fillId="0" borderId="71" xfId="2" applyNumberFormat="1" applyFont="1" applyBorder="1" applyAlignment="1">
      <alignment horizontal="right" vertical="center"/>
    </xf>
    <xf numFmtId="175" fontId="74" fillId="0" borderId="107" xfId="2" applyNumberFormat="1" applyFont="1" applyFill="1" applyBorder="1" applyAlignment="1" applyProtection="1">
      <alignment horizontal="left" vertical="center" wrapText="1"/>
      <protection locked="0"/>
    </xf>
    <xf numFmtId="173" fontId="74" fillId="0" borderId="108" xfId="2" applyNumberFormat="1" applyFont="1" applyFill="1" applyBorder="1" applyAlignment="1" applyProtection="1">
      <alignment horizontal="right" vertical="center" wrapText="1"/>
      <protection locked="0"/>
    </xf>
    <xf numFmtId="173" fontId="74" fillId="0" borderId="109" xfId="2" applyNumberFormat="1" applyFont="1" applyFill="1" applyBorder="1" applyAlignment="1" applyProtection="1">
      <alignment horizontal="right" vertical="center" wrapText="1"/>
      <protection locked="0"/>
    </xf>
    <xf numFmtId="175" fontId="75" fillId="0" borderId="60" xfId="2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2" quotePrefix="1" applyFont="1" applyAlignment="1">
      <alignment vertical="center" wrapText="1"/>
    </xf>
    <xf numFmtId="173" fontId="74" fillId="0" borderId="0" xfId="9" applyNumberFormat="1" applyFont="1" applyAlignment="1">
      <alignment vertical="center"/>
    </xf>
    <xf numFmtId="173" fontId="74" fillId="0" borderId="0" xfId="9" applyNumberFormat="1" applyFont="1" applyBorder="1" applyAlignment="1">
      <alignment vertical="center"/>
    </xf>
    <xf numFmtId="175" fontId="74" fillId="0" borderId="19" xfId="2" applyNumberFormat="1" applyFont="1" applyFill="1" applyBorder="1" applyAlignment="1" applyProtection="1">
      <alignment horizontal="left" vertical="center" wrapText="1"/>
      <protection locked="0"/>
    </xf>
    <xf numFmtId="173" fontId="74" fillId="0" borderId="20" xfId="2" applyNumberFormat="1" applyFont="1" applyFill="1" applyBorder="1" applyAlignment="1" applyProtection="1">
      <alignment horizontal="right" vertical="center" wrapText="1"/>
      <protection locked="0"/>
    </xf>
    <xf numFmtId="175" fontId="74" fillId="0" borderId="59" xfId="2" quotePrefix="1" applyNumberFormat="1" applyFont="1" applyFill="1" applyBorder="1" applyAlignment="1" applyProtection="1">
      <alignment horizontal="left" vertical="center" wrapText="1"/>
      <protection locked="0"/>
    </xf>
    <xf numFmtId="173" fontId="74" fillId="0" borderId="0" xfId="9" applyNumberFormat="1" applyFont="1" applyFill="1" applyAlignment="1">
      <alignment vertical="center"/>
    </xf>
    <xf numFmtId="173" fontId="74" fillId="0" borderId="0" xfId="2" applyNumberFormat="1" applyFont="1" applyFill="1" applyAlignment="1">
      <alignment vertical="center"/>
    </xf>
    <xf numFmtId="175" fontId="74" fillId="0" borderId="0" xfId="2" applyNumberFormat="1" applyFont="1" applyFill="1" applyBorder="1" applyAlignment="1" applyProtection="1">
      <alignment horizontal="left" vertical="center" wrapText="1"/>
      <protection locked="0"/>
    </xf>
    <xf numFmtId="173" fontId="74" fillId="0" borderId="31" xfId="2" applyNumberFormat="1" applyFont="1" applyFill="1" applyBorder="1" applyAlignment="1" applyProtection="1">
      <alignment horizontal="right" vertical="center" wrapText="1"/>
      <protection locked="0"/>
    </xf>
    <xf numFmtId="172" fontId="74" fillId="0" borderId="0" xfId="9" applyNumberFormat="1" applyFont="1" applyAlignment="1">
      <alignment vertical="center"/>
    </xf>
    <xf numFmtId="175" fontId="75" fillId="0" borderId="107" xfId="2" applyNumberFormat="1" applyFont="1" applyFill="1" applyBorder="1" applyAlignment="1" applyProtection="1">
      <alignment horizontal="left" vertical="center" wrapText="1"/>
      <protection locked="0"/>
    </xf>
    <xf numFmtId="173" fontId="75" fillId="0" borderId="108" xfId="2" applyNumberFormat="1" applyFont="1" applyFill="1" applyBorder="1" applyAlignment="1" applyProtection="1">
      <alignment horizontal="right" vertical="center" wrapText="1"/>
      <protection locked="0"/>
    </xf>
    <xf numFmtId="173" fontId="75" fillId="0" borderId="109" xfId="2" applyNumberFormat="1" applyFont="1" applyFill="1" applyBorder="1" applyAlignment="1" applyProtection="1">
      <alignment horizontal="right" vertical="center" wrapText="1"/>
      <protection locked="0"/>
    </xf>
    <xf numFmtId="175" fontId="75" fillId="0" borderId="65" xfId="2" applyNumberFormat="1" applyFont="1" applyFill="1" applyBorder="1" applyAlignment="1" applyProtection="1">
      <alignment horizontal="left" vertical="center" wrapText="1"/>
      <protection locked="0"/>
    </xf>
    <xf numFmtId="173" fontId="75" fillId="0" borderId="66" xfId="2" applyNumberFormat="1" applyFont="1" applyFill="1" applyBorder="1" applyAlignment="1" applyProtection="1">
      <alignment horizontal="right" vertical="center" wrapText="1"/>
      <protection locked="0"/>
    </xf>
    <xf numFmtId="173" fontId="75" fillId="0" borderId="67" xfId="2" applyNumberFormat="1" applyFont="1" applyFill="1" applyBorder="1" applyAlignment="1" applyProtection="1">
      <alignment horizontal="right" vertical="center" wrapText="1"/>
      <protection locked="0"/>
    </xf>
    <xf numFmtId="0" fontId="88" fillId="0" borderId="62" xfId="2" applyFont="1" applyFill="1" applyBorder="1" applyAlignment="1">
      <alignment horizontal="right" vertical="center" wrapText="1"/>
    </xf>
    <xf numFmtId="0" fontId="88" fillId="0" borderId="69" xfId="2" applyFont="1" applyFill="1" applyBorder="1" applyAlignment="1">
      <alignment horizontal="right" vertical="center" wrapText="1"/>
    </xf>
    <xf numFmtId="0" fontId="88" fillId="0" borderId="70" xfId="2" applyFont="1" applyFill="1" applyBorder="1" applyAlignment="1">
      <alignment horizontal="right" vertical="center" wrapText="1"/>
    </xf>
    <xf numFmtId="0" fontId="111" fillId="0" borderId="0" xfId="2" applyFont="1" applyFill="1" applyBorder="1" applyAlignment="1">
      <alignment wrapText="1"/>
    </xf>
    <xf numFmtId="173" fontId="111" fillId="0" borderId="0" xfId="2" applyNumberFormat="1" applyFont="1" applyFill="1" applyBorder="1" applyAlignment="1"/>
    <xf numFmtId="173" fontId="74" fillId="0" borderId="63" xfId="2" applyNumberFormat="1" applyFont="1" applyBorder="1" applyAlignment="1">
      <alignment horizontal="right" vertical="center"/>
    </xf>
    <xf numFmtId="173" fontId="74" fillId="0" borderId="75" xfId="2" applyNumberFormat="1" applyFont="1" applyBorder="1" applyAlignment="1">
      <alignment horizontal="right" vertical="center"/>
    </xf>
    <xf numFmtId="173" fontId="74" fillId="0" borderId="77" xfId="2" applyNumberFormat="1" applyFont="1" applyBorder="1" applyAlignment="1">
      <alignment horizontal="right" vertical="center"/>
    </xf>
    <xf numFmtId="0" fontId="75" fillId="0" borderId="68" xfId="2" applyFont="1" applyFill="1" applyBorder="1" applyAlignment="1">
      <alignment vertical="center" wrapText="1"/>
    </xf>
    <xf numFmtId="173" fontId="75" fillId="0" borderId="68" xfId="2" applyNumberFormat="1" applyFont="1" applyBorder="1" applyAlignment="1">
      <alignment horizontal="right" vertical="center"/>
    </xf>
    <xf numFmtId="0" fontId="74" fillId="0" borderId="0" xfId="2" quotePrefix="1" applyFont="1" applyBorder="1" applyAlignment="1">
      <alignment vertical="center" wrapText="1"/>
    </xf>
    <xf numFmtId="173" fontId="74" fillId="0" borderId="108" xfId="2" applyNumberFormat="1" applyFont="1" applyBorder="1" applyAlignment="1">
      <alignment horizontal="right" vertical="center"/>
    </xf>
    <xf numFmtId="173" fontId="74" fillId="0" borderId="66" xfId="2" quotePrefix="1" applyNumberFormat="1" applyFont="1" applyBorder="1" applyAlignment="1">
      <alignment horizontal="right" vertical="center" wrapText="1"/>
    </xf>
    <xf numFmtId="173" fontId="74" fillId="0" borderId="67" xfId="2" quotePrefix="1" applyNumberFormat="1" applyFont="1" applyBorder="1" applyAlignment="1">
      <alignment horizontal="right" vertical="center" wrapText="1"/>
    </xf>
    <xf numFmtId="173" fontId="75" fillId="0" borderId="0" xfId="6" applyNumberFormat="1" applyFont="1" applyBorder="1" applyAlignment="1">
      <alignment horizontal="right" vertical="center"/>
    </xf>
    <xf numFmtId="173" fontId="74" fillId="0" borderId="108" xfId="2" quotePrefix="1" applyNumberFormat="1" applyFont="1" applyBorder="1" applyAlignment="1">
      <alignment horizontal="right" vertical="center" wrapText="1"/>
    </xf>
    <xf numFmtId="173" fontId="74" fillId="0" borderId="109" xfId="2" quotePrefix="1" applyNumberFormat="1" applyFont="1" applyBorder="1" applyAlignment="1">
      <alignment horizontal="right" vertical="center" wrapText="1"/>
    </xf>
    <xf numFmtId="0" fontId="74" fillId="0" borderId="0" xfId="2" applyFont="1" applyFill="1" applyAlignment="1">
      <alignment vertical="center" wrapText="1"/>
    </xf>
    <xf numFmtId="0" fontId="75" fillId="0" borderId="107" xfId="2" applyFont="1" applyBorder="1" applyAlignment="1">
      <alignment vertical="center" wrapText="1"/>
    </xf>
    <xf numFmtId="0" fontId="17" fillId="10" borderId="0" xfId="2" applyFont="1" applyFill="1" applyBorder="1" applyAlignment="1">
      <alignment vertical="center" wrapText="1"/>
    </xf>
    <xf numFmtId="0" fontId="17" fillId="10" borderId="33" xfId="2" applyFont="1" applyFill="1" applyBorder="1" applyAlignment="1">
      <alignment horizontal="center" vertical="center" wrapText="1"/>
    </xf>
    <xf numFmtId="0" fontId="17" fillId="10" borderId="18" xfId="2" applyFont="1" applyFill="1" applyBorder="1" applyAlignment="1">
      <alignment horizontal="center" vertical="center" wrapText="1"/>
    </xf>
    <xf numFmtId="0" fontId="75" fillId="0" borderId="62" xfId="2" applyFont="1" applyBorder="1" applyAlignment="1">
      <alignment vertical="center" wrapText="1"/>
    </xf>
    <xf numFmtId="173" fontId="75" fillId="0" borderId="69" xfId="2" applyNumberFormat="1" applyFont="1" applyBorder="1" applyAlignment="1">
      <alignment vertical="center"/>
    </xf>
    <xf numFmtId="173" fontId="75" fillId="0" borderId="70" xfId="2" applyNumberFormat="1" applyFont="1" applyBorder="1" applyAlignment="1">
      <alignment vertical="center"/>
    </xf>
    <xf numFmtId="0" fontId="74" fillId="0" borderId="58" xfId="2" quotePrefix="1" applyFont="1" applyBorder="1" applyAlignment="1">
      <alignment vertical="center" wrapText="1"/>
    </xf>
    <xf numFmtId="0" fontId="74" fillId="0" borderId="100" xfId="2" quotePrefix="1" applyFont="1" applyBorder="1" applyAlignment="1">
      <alignment vertical="center" wrapText="1"/>
    </xf>
    <xf numFmtId="173" fontId="74" fillId="0" borderId="101" xfId="2" applyNumberFormat="1" applyFont="1" applyBorder="1" applyAlignment="1">
      <alignment vertical="center"/>
    </xf>
    <xf numFmtId="173" fontId="74" fillId="0" borderId="101" xfId="2" applyNumberFormat="1" applyFont="1" applyFill="1" applyBorder="1" applyAlignment="1">
      <alignment vertical="center"/>
    </xf>
    <xf numFmtId="173" fontId="75" fillId="0" borderId="102" xfId="2" applyNumberFormat="1" applyFont="1" applyBorder="1" applyAlignment="1">
      <alignment vertical="center"/>
    </xf>
    <xf numFmtId="0" fontId="74" fillId="0" borderId="59" xfId="2" quotePrefix="1" applyFont="1" applyFill="1" applyBorder="1" applyAlignment="1">
      <alignment horizontal="left" vertical="center" wrapText="1"/>
    </xf>
    <xf numFmtId="0" fontId="74" fillId="0" borderId="100" xfId="2" quotePrefix="1" applyFont="1" applyFill="1" applyBorder="1" applyAlignment="1">
      <alignment horizontal="left" vertical="center" wrapText="1"/>
    </xf>
    <xf numFmtId="173" fontId="75" fillId="0" borderId="102" xfId="2" applyNumberFormat="1" applyFont="1" applyFill="1" applyBorder="1" applyAlignment="1">
      <alignment vertical="center"/>
    </xf>
    <xf numFmtId="173" fontId="75" fillId="0" borderId="72" xfId="2" applyNumberFormat="1" applyFont="1" applyFill="1" applyBorder="1" applyAlignment="1">
      <alignment vertical="center"/>
    </xf>
    <xf numFmtId="0" fontId="15" fillId="0" borderId="235" xfId="2" applyFont="1" applyFill="1" applyBorder="1" applyAlignment="1" applyProtection="1">
      <alignment vertical="center" wrapText="1"/>
      <protection locked="0"/>
    </xf>
    <xf numFmtId="173" fontId="15" fillId="0" borderId="236" xfId="2" applyNumberFormat="1" applyFont="1" applyBorder="1" applyAlignment="1">
      <alignment horizontal="right" vertical="center" wrapText="1"/>
    </xf>
    <xf numFmtId="4" fontId="15" fillId="0" borderId="236" xfId="2" applyNumberFormat="1" applyFont="1" applyBorder="1" applyAlignment="1">
      <alignment horizontal="right" vertical="center" wrapText="1"/>
    </xf>
    <xf numFmtId="3" fontId="15" fillId="0" borderId="236" xfId="2" applyNumberFormat="1" applyFont="1" applyBorder="1" applyAlignment="1"/>
    <xf numFmtId="4" fontId="15" fillId="0" borderId="237" xfId="2" applyNumberFormat="1" applyFont="1" applyBorder="1" applyAlignment="1"/>
    <xf numFmtId="0" fontId="15" fillId="0" borderId="186" xfId="2" applyFont="1" applyFill="1" applyBorder="1" applyAlignment="1" applyProtection="1">
      <alignment vertical="center" wrapText="1"/>
      <protection locked="0"/>
    </xf>
    <xf numFmtId="173" fontId="15" fillId="0" borderId="179" xfId="2" applyNumberFormat="1" applyFont="1" applyBorder="1" applyAlignment="1">
      <alignment horizontal="right" vertical="center" wrapText="1"/>
    </xf>
    <xf numFmtId="4" fontId="15" fillId="0" borderId="179" xfId="2" applyNumberFormat="1" applyFont="1" applyBorder="1" applyAlignment="1">
      <alignment horizontal="right" vertical="center" wrapText="1"/>
    </xf>
    <xf numFmtId="3" fontId="15" fillId="0" borderId="179" xfId="2" applyNumberFormat="1" applyFont="1" applyBorder="1" applyAlignment="1"/>
    <xf numFmtId="4" fontId="15" fillId="0" borderId="215" xfId="2" applyNumberFormat="1" applyFont="1" applyBorder="1" applyAlignment="1"/>
    <xf numFmtId="0" fontId="15" fillId="0" borderId="198" xfId="2" applyFont="1" applyFill="1" applyBorder="1" applyAlignment="1" applyProtection="1">
      <alignment vertical="center" wrapText="1"/>
      <protection locked="0"/>
    </xf>
    <xf numFmtId="173" fontId="15" fillId="0" borderId="216" xfId="2" applyNumberFormat="1" applyFont="1" applyBorder="1" applyAlignment="1">
      <alignment horizontal="right" vertical="center" wrapText="1"/>
    </xf>
    <xf numFmtId="4" fontId="15" fillId="0" borderId="216" xfId="2" applyNumberFormat="1" applyFont="1" applyBorder="1" applyAlignment="1">
      <alignment horizontal="right" vertical="center" wrapText="1"/>
    </xf>
    <xf numFmtId="3" fontId="15" fillId="0" borderId="216" xfId="2" applyNumberFormat="1" applyFont="1" applyBorder="1" applyAlignment="1"/>
    <xf numFmtId="4" fontId="15" fillId="0" borderId="199" xfId="2" applyNumberFormat="1" applyFont="1" applyBorder="1" applyAlignment="1"/>
    <xf numFmtId="0" fontId="19" fillId="0" borderId="187" xfId="2" applyFont="1" applyFill="1" applyBorder="1" applyAlignment="1" applyProtection="1">
      <alignment vertical="center" wrapText="1"/>
      <protection locked="0"/>
    </xf>
    <xf numFmtId="173" fontId="19" fillId="0" borderId="184" xfId="2" applyNumberFormat="1" applyFont="1" applyBorder="1" applyAlignment="1">
      <alignment horizontal="right" vertical="center" wrapText="1"/>
    </xf>
    <xf numFmtId="4" fontId="19" fillId="0" borderId="184" xfId="2" applyNumberFormat="1" applyFont="1" applyBorder="1" applyAlignment="1">
      <alignment horizontal="right" vertical="center" wrapText="1"/>
    </xf>
    <xf numFmtId="4" fontId="19" fillId="0" borderId="191" xfId="2" applyNumberFormat="1" applyFont="1" applyBorder="1" applyAlignment="1">
      <alignment horizontal="right" vertical="center" wrapText="1"/>
    </xf>
    <xf numFmtId="0" fontId="15" fillId="0" borderId="187" xfId="2" applyFont="1" applyFill="1" applyBorder="1" applyAlignment="1" applyProtection="1">
      <alignment vertical="center" wrapText="1"/>
      <protection locked="0"/>
    </xf>
    <xf numFmtId="173" fontId="15" fillId="0" borderId="184" xfId="2" applyNumberFormat="1" applyFont="1" applyBorder="1" applyAlignment="1">
      <alignment horizontal="right" vertical="center" wrapText="1"/>
    </xf>
    <xf numFmtId="4" fontId="15" fillId="0" borderId="184" xfId="2" applyNumberFormat="1" applyFont="1" applyBorder="1" applyAlignment="1">
      <alignment horizontal="right" vertical="center" wrapText="1"/>
    </xf>
    <xf numFmtId="4" fontId="15" fillId="0" borderId="191" xfId="2" applyNumberFormat="1" applyFont="1" applyBorder="1" applyAlignment="1">
      <alignment vertical="center"/>
    </xf>
    <xf numFmtId="2" fontId="17" fillId="10" borderId="238" xfId="2" applyNumberFormat="1" applyFont="1" applyFill="1" applyBorder="1" applyAlignment="1" applyProtection="1">
      <alignment horizontal="center" vertical="center" wrapText="1"/>
      <protection locked="0"/>
    </xf>
    <xf numFmtId="0" fontId="17" fillId="10" borderId="213" xfId="2" applyFont="1" applyFill="1" applyBorder="1" applyAlignment="1" applyProtection="1">
      <alignment horizontal="center" vertical="center" wrapText="1"/>
      <protection locked="0"/>
    </xf>
    <xf numFmtId="0" fontId="17" fillId="10" borderId="44" xfId="2" applyFont="1" applyFill="1" applyBorder="1" applyAlignment="1" applyProtection="1">
      <alignment horizontal="center" vertical="center" wrapText="1"/>
      <protection locked="0"/>
    </xf>
    <xf numFmtId="0" fontId="21" fillId="10" borderId="38" xfId="2" applyFont="1" applyFill="1" applyBorder="1" applyAlignment="1" applyProtection="1">
      <alignment horizontal="center" vertical="center" wrapText="1"/>
      <protection locked="0"/>
    </xf>
    <xf numFmtId="173" fontId="74" fillId="0" borderId="239" xfId="2" applyNumberFormat="1" applyFont="1" applyBorder="1" applyAlignment="1">
      <alignment horizontal="right" vertical="center" wrapText="1"/>
    </xf>
    <xf numFmtId="173" fontId="74" fillId="0" borderId="240" xfId="2" applyNumberFormat="1" applyFont="1" applyBorder="1" applyAlignment="1">
      <alignment horizontal="right" vertical="center" wrapText="1"/>
    </xf>
    <xf numFmtId="173" fontId="74" fillId="0" borderId="241" xfId="2" applyNumberFormat="1" applyFont="1" applyBorder="1" applyAlignment="1">
      <alignment horizontal="right" vertical="center" wrapText="1"/>
    </xf>
    <xf numFmtId="173" fontId="74" fillId="0" borderId="167" xfId="2" applyNumberFormat="1" applyFont="1" applyBorder="1" applyAlignment="1">
      <alignment horizontal="right" vertical="center" wrapText="1"/>
    </xf>
    <xf numFmtId="173" fontId="74" fillId="0" borderId="242" xfId="2" applyNumberFormat="1" applyFont="1" applyBorder="1" applyAlignment="1">
      <alignment horizontal="right" vertical="center" wrapText="1"/>
    </xf>
    <xf numFmtId="173" fontId="74" fillId="0" borderId="161" xfId="2" applyNumberFormat="1" applyFont="1" applyBorder="1" applyAlignment="1">
      <alignment horizontal="right" vertical="center" wrapText="1"/>
    </xf>
    <xf numFmtId="173" fontId="74" fillId="0" borderId="89" xfId="2" applyNumberFormat="1" applyFont="1" applyBorder="1" applyAlignment="1">
      <alignment horizontal="right" vertical="center" wrapText="1"/>
    </xf>
    <xf numFmtId="173" fontId="74" fillId="0" borderId="90" xfId="2" applyNumberFormat="1" applyFont="1" applyBorder="1" applyAlignment="1">
      <alignment horizontal="right" vertical="center" wrapText="1"/>
    </xf>
    <xf numFmtId="173" fontId="74" fillId="0" borderId="76" xfId="2" applyNumberFormat="1" applyFont="1" applyBorder="1" applyAlignment="1">
      <alignment horizontal="right" vertical="center" wrapText="1"/>
    </xf>
    <xf numFmtId="173" fontId="74" fillId="0" borderId="89" xfId="2" applyNumberFormat="1" applyFont="1" applyFill="1" applyBorder="1" applyAlignment="1">
      <alignment horizontal="right" vertical="center" wrapText="1"/>
    </xf>
    <xf numFmtId="0" fontId="74" fillId="0" borderId="100" xfId="2" applyFont="1" applyBorder="1" applyAlignment="1">
      <alignment horizontal="center" vertical="center" wrapText="1"/>
    </xf>
    <xf numFmtId="173" fontId="74" fillId="0" borderId="243" xfId="2" applyNumberFormat="1" applyFont="1" applyBorder="1" applyAlignment="1">
      <alignment horizontal="right" vertical="center" wrapText="1"/>
    </xf>
    <xf numFmtId="173" fontId="74" fillId="0" borderId="92" xfId="2" applyNumberFormat="1" applyFont="1" applyBorder="1" applyAlignment="1">
      <alignment horizontal="right" vertical="center" wrapText="1"/>
    </xf>
    <xf numFmtId="173" fontId="74" fillId="0" borderId="93" xfId="2" applyNumberFormat="1" applyFont="1" applyBorder="1" applyAlignment="1">
      <alignment horizontal="right" vertical="center" wrapText="1"/>
    </xf>
    <xf numFmtId="173" fontId="74" fillId="0" borderId="101" xfId="2" applyNumberFormat="1" applyFont="1" applyBorder="1" applyAlignment="1">
      <alignment horizontal="right" vertical="center" wrapText="1"/>
    </xf>
    <xf numFmtId="173" fontId="74" fillId="0" borderId="128" xfId="2" applyNumberFormat="1" applyFont="1" applyBorder="1" applyAlignment="1">
      <alignment horizontal="right" vertical="center" wrapText="1"/>
    </xf>
    <xf numFmtId="173" fontId="75" fillId="0" borderId="244" xfId="2" applyNumberFormat="1" applyFont="1" applyBorder="1" applyAlignment="1">
      <alignment horizontal="right" vertical="center" wrapText="1"/>
    </xf>
    <xf numFmtId="173" fontId="75" fillId="0" borderId="83" xfId="2" applyNumberFormat="1" applyFont="1" applyBorder="1" applyAlignment="1">
      <alignment horizontal="right" vertical="center" wrapText="1"/>
    </xf>
    <xf numFmtId="173" fontId="75" fillId="0" borderId="84" xfId="2" applyNumberFormat="1" applyFont="1" applyBorder="1" applyAlignment="1">
      <alignment horizontal="right" vertical="center" wrapText="1"/>
    </xf>
    <xf numFmtId="173" fontId="75" fillId="0" borderId="71" xfId="2" applyNumberFormat="1" applyFont="1" applyBorder="1" applyAlignment="1">
      <alignment horizontal="right" vertical="center" wrapText="1"/>
    </xf>
    <xf numFmtId="173" fontId="18" fillId="0" borderId="0" xfId="2" applyNumberFormat="1" applyFont="1" applyBorder="1" applyAlignment="1">
      <alignment vertical="center"/>
    </xf>
    <xf numFmtId="0" fontId="15" fillId="0" borderId="0" xfId="2" applyFont="1" applyAlignment="1" applyProtection="1">
      <alignment vertical="center"/>
      <protection locked="0"/>
    </xf>
    <xf numFmtId="173" fontId="31" fillId="0" borderId="0" xfId="2" applyNumberFormat="1" applyFont="1" applyBorder="1" applyAlignment="1">
      <alignment horizontal="right" vertical="center" wrapText="1"/>
    </xf>
    <xf numFmtId="0" fontId="22" fillId="0" borderId="0" xfId="2" applyFont="1" applyAlignment="1">
      <alignment horizontal="right" vertical="center"/>
    </xf>
    <xf numFmtId="0" fontId="21" fillId="10" borderId="21" xfId="2" applyFont="1" applyFill="1" applyBorder="1" applyAlignment="1" applyProtection="1">
      <alignment horizontal="center" vertical="center" wrapText="1"/>
      <protection locked="0"/>
    </xf>
    <xf numFmtId="0" fontId="74" fillId="0" borderId="58" xfId="2" applyFont="1" applyFill="1" applyBorder="1" applyAlignment="1" applyProtection="1">
      <alignment horizontal="center" vertical="center" wrapText="1"/>
      <protection locked="0"/>
    </xf>
    <xf numFmtId="173" fontId="74" fillId="0" borderId="245" xfId="2" applyNumberFormat="1" applyFont="1" applyBorder="1" applyAlignment="1">
      <alignment horizontal="right" vertical="center" wrapText="1"/>
    </xf>
    <xf numFmtId="173" fontId="74" fillId="0" borderId="95" xfId="2" applyNumberFormat="1" applyFont="1" applyBorder="1" applyAlignment="1">
      <alignment horizontal="right" vertical="center" wrapText="1"/>
    </xf>
    <xf numFmtId="173" fontId="74" fillId="0" borderId="96" xfId="2" applyNumberFormat="1" applyFont="1" applyBorder="1" applyAlignment="1">
      <alignment horizontal="right" vertical="center" wrapText="1"/>
    </xf>
    <xf numFmtId="173" fontId="74" fillId="0" borderId="63" xfId="2" applyNumberFormat="1" applyFont="1" applyBorder="1" applyAlignment="1">
      <alignment horizontal="right" vertical="center" wrapText="1"/>
    </xf>
    <xf numFmtId="173" fontId="74" fillId="0" borderId="74" xfId="2" applyNumberFormat="1" applyFont="1" applyBorder="1" applyAlignment="1">
      <alignment horizontal="right" vertical="center" wrapText="1"/>
    </xf>
    <xf numFmtId="2" fontId="17" fillId="10" borderId="99" xfId="2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2" applyFont="1" applyFill="1" applyAlignment="1" applyProtection="1">
      <alignment vertical="center"/>
      <protection locked="0"/>
    </xf>
    <xf numFmtId="0" fontId="74" fillId="0" borderId="0" xfId="2" applyFont="1" applyFill="1" applyBorder="1" applyAlignment="1" applyProtection="1">
      <alignment vertical="center"/>
      <protection locked="0"/>
    </xf>
    <xf numFmtId="0" fontId="74" fillId="0" borderId="107" xfId="2" applyFont="1" applyFill="1" applyBorder="1" applyAlignment="1" applyProtection="1">
      <alignment vertical="center" wrapText="1"/>
      <protection locked="0"/>
    </xf>
    <xf numFmtId="173" fontId="74" fillId="0" borderId="246" xfId="2" applyNumberFormat="1" applyFont="1" applyBorder="1" applyAlignment="1">
      <alignment horizontal="right" vertical="center" wrapText="1"/>
    </xf>
    <xf numFmtId="173" fontId="74" fillId="0" borderId="86" xfId="2" applyNumberFormat="1" applyFont="1" applyBorder="1" applyAlignment="1">
      <alignment horizontal="right" vertical="center" wrapText="1"/>
    </xf>
    <xf numFmtId="173" fontId="74" fillId="0" borderId="87" xfId="2" applyNumberFormat="1" applyFont="1" applyBorder="1" applyAlignment="1">
      <alignment horizontal="right" vertical="center" wrapText="1"/>
    </xf>
    <xf numFmtId="173" fontId="74" fillId="0" borderId="247" xfId="2" applyNumberFormat="1" applyFont="1" applyBorder="1" applyAlignment="1">
      <alignment horizontal="right" vertical="center" wrapText="1"/>
    </xf>
    <xf numFmtId="173" fontId="74" fillId="0" borderId="248" xfId="2" applyNumberFormat="1" applyFont="1" applyBorder="1" applyAlignment="1">
      <alignment horizontal="right" vertical="center" wrapText="1"/>
    </xf>
    <xf numFmtId="173" fontId="75" fillId="0" borderId="150" xfId="2" applyNumberFormat="1" applyFont="1" applyBorder="1" applyAlignment="1">
      <alignment horizontal="right" vertical="center" wrapText="1"/>
    </xf>
    <xf numFmtId="173" fontId="74" fillId="0" borderId="249" xfId="2" applyNumberFormat="1" applyFont="1" applyBorder="1" applyAlignment="1">
      <alignment horizontal="right" vertical="center" wrapText="1"/>
    </xf>
    <xf numFmtId="173" fontId="74" fillId="0" borderId="162" xfId="2" applyNumberFormat="1" applyFont="1" applyBorder="1" applyAlignment="1">
      <alignment horizontal="right" vertical="center" wrapText="1"/>
    </xf>
    <xf numFmtId="173" fontId="74" fillId="0" borderId="250" xfId="2" applyNumberFormat="1" applyFont="1" applyBorder="1" applyAlignment="1">
      <alignment horizontal="right" vertical="center" wrapText="1"/>
    </xf>
    <xf numFmtId="173" fontId="74" fillId="0" borderId="251" xfId="2" applyNumberFormat="1" applyFont="1" applyBorder="1" applyAlignment="1">
      <alignment horizontal="right" vertical="center" wrapText="1"/>
    </xf>
    <xf numFmtId="173" fontId="74" fillId="0" borderId="252" xfId="2" applyNumberFormat="1" applyFont="1" applyBorder="1" applyAlignment="1">
      <alignment horizontal="right" vertical="center" wrapText="1"/>
    </xf>
    <xf numFmtId="173" fontId="74" fillId="0" borderId="253" xfId="2" applyNumberFormat="1" applyFont="1" applyBorder="1" applyAlignment="1">
      <alignment horizontal="right" vertical="center" wrapText="1"/>
    </xf>
    <xf numFmtId="173" fontId="75" fillId="0" borderId="254" xfId="2" applyNumberFormat="1" applyFont="1" applyBorder="1" applyAlignment="1">
      <alignment horizontal="right" vertical="center" wrapText="1"/>
    </xf>
    <xf numFmtId="173" fontId="74" fillId="0" borderId="255" xfId="2" applyNumberFormat="1" applyFont="1" applyBorder="1" applyAlignment="1">
      <alignment horizontal="right" vertical="center" wrapText="1"/>
    </xf>
    <xf numFmtId="0" fontId="74" fillId="0" borderId="19" xfId="2" applyFont="1" applyFill="1" applyBorder="1" applyAlignment="1" applyProtection="1">
      <alignment vertical="center"/>
      <protection locked="0"/>
    </xf>
    <xf numFmtId="0" fontId="19" fillId="0" borderId="0" xfId="2" applyFont="1" applyBorder="1" applyAlignment="1">
      <alignment horizontal="center" vertical="center"/>
    </xf>
    <xf numFmtId="0" fontId="17" fillId="20" borderId="0" xfId="2" applyFont="1" applyFill="1" applyBorder="1" applyAlignment="1">
      <alignment horizontal="left" vertical="center" wrapText="1"/>
    </xf>
    <xf numFmtId="0" fontId="21" fillId="20" borderId="0" xfId="2" applyFont="1" applyFill="1" applyBorder="1" applyAlignment="1">
      <alignment vertical="center"/>
    </xf>
    <xf numFmtId="0" fontId="17" fillId="20" borderId="105" xfId="2" applyFont="1" applyFill="1" applyBorder="1" applyAlignment="1">
      <alignment horizontal="right" vertical="center" wrapText="1"/>
    </xf>
    <xf numFmtId="14" fontId="75" fillId="0" borderId="0" xfId="2" applyNumberFormat="1" applyFont="1" applyFill="1" applyBorder="1" applyAlignment="1">
      <alignment vertical="center"/>
    </xf>
    <xf numFmtId="0" fontId="75" fillId="0" borderId="256" xfId="2" applyFont="1" applyFill="1" applyBorder="1" applyAlignment="1">
      <alignment vertical="center" wrapText="1"/>
    </xf>
    <xf numFmtId="173" fontId="75" fillId="0" borderId="257" xfId="2" applyNumberFormat="1" applyFont="1" applyFill="1" applyBorder="1" applyAlignment="1">
      <alignment horizontal="right" vertical="center"/>
    </xf>
    <xf numFmtId="173" fontId="75" fillId="0" borderId="257" xfId="6" applyNumberFormat="1" applyFont="1" applyFill="1" applyBorder="1" applyAlignment="1">
      <alignment horizontal="right" vertical="center"/>
    </xf>
    <xf numFmtId="0" fontId="19" fillId="0" borderId="60" xfId="2" applyFont="1" applyBorder="1" applyAlignment="1">
      <alignment vertical="center" wrapText="1"/>
    </xf>
    <xf numFmtId="173" fontId="19" fillId="0" borderId="72" xfId="2" applyNumberFormat="1" applyFont="1" applyFill="1" applyBorder="1" applyAlignment="1">
      <alignment horizontal="right" vertical="center" wrapText="1"/>
    </xf>
    <xf numFmtId="173" fontId="19" fillId="0" borderId="73" xfId="2" applyNumberFormat="1" applyFont="1" applyFill="1" applyBorder="1" applyAlignment="1">
      <alignment horizontal="right" vertical="center" wrapText="1"/>
    </xf>
    <xf numFmtId="173" fontId="75" fillId="0" borderId="117" xfId="2" applyNumberFormat="1" applyFont="1" applyFill="1" applyBorder="1" applyAlignment="1">
      <alignment horizontal="right" vertical="center"/>
    </xf>
    <xf numFmtId="0" fontId="15" fillId="0" borderId="58" xfId="2" applyFont="1" applyBorder="1" applyAlignment="1">
      <alignment vertical="center" wrapText="1"/>
    </xf>
    <xf numFmtId="173" fontId="15" fillId="0" borderId="63" xfId="2" applyNumberFormat="1" applyFont="1" applyFill="1" applyBorder="1" applyAlignment="1">
      <alignment horizontal="right" vertical="center" wrapText="1"/>
    </xf>
    <xf numFmtId="173" fontId="15" fillId="0" borderId="75" xfId="2" applyNumberFormat="1" applyFont="1" applyFill="1" applyBorder="1" applyAlignment="1">
      <alignment horizontal="right" vertical="center" wrapText="1"/>
    </xf>
    <xf numFmtId="0" fontId="74" fillId="0" borderId="258" xfId="2" applyFont="1" applyFill="1" applyBorder="1" applyAlignment="1">
      <alignment vertical="center" wrapText="1"/>
    </xf>
    <xf numFmtId="173" fontId="74" fillId="0" borderId="259" xfId="2" applyNumberFormat="1" applyFont="1" applyFill="1" applyBorder="1" applyAlignment="1">
      <alignment horizontal="right" vertical="center"/>
    </xf>
    <xf numFmtId="173" fontId="74" fillId="0" borderId="259" xfId="6" applyNumberFormat="1" applyFont="1" applyFill="1" applyBorder="1" applyAlignment="1">
      <alignment horizontal="right" vertical="center"/>
    </xf>
    <xf numFmtId="0" fontId="15" fillId="0" borderId="59" xfId="2" applyFont="1" applyBorder="1" applyAlignment="1">
      <alignment horizontal="left" vertical="center" wrapText="1"/>
    </xf>
    <xf numFmtId="173" fontId="15" fillId="0" borderId="64" xfId="2" applyNumberFormat="1" applyFont="1" applyFill="1" applyBorder="1" applyAlignment="1">
      <alignment horizontal="right" vertical="center" wrapText="1"/>
    </xf>
    <xf numFmtId="173" fontId="15" fillId="0" borderId="77" xfId="2" applyNumberFormat="1" applyFont="1" applyFill="1" applyBorder="1" applyAlignment="1">
      <alignment horizontal="right" vertical="center" wrapText="1"/>
    </xf>
    <xf numFmtId="0" fontId="74" fillId="0" borderId="260" xfId="2" applyFont="1" applyFill="1" applyBorder="1" applyAlignment="1">
      <alignment vertical="center" wrapText="1"/>
    </xf>
    <xf numFmtId="173" fontId="74" fillId="0" borderId="188" xfId="2" applyNumberFormat="1" applyFont="1" applyFill="1" applyBorder="1" applyAlignment="1">
      <alignment horizontal="right" vertical="center"/>
    </xf>
    <xf numFmtId="173" fontId="74" fillId="0" borderId="188" xfId="6" applyNumberFormat="1" applyFont="1" applyFill="1" applyBorder="1" applyAlignment="1">
      <alignment horizontal="right" vertical="center"/>
    </xf>
    <xf numFmtId="0" fontId="74" fillId="0" borderId="222" xfId="2" quotePrefix="1" applyFont="1" applyFill="1" applyBorder="1" applyAlignment="1">
      <alignment vertical="center" wrapText="1"/>
    </xf>
    <xf numFmtId="173" fontId="74" fillId="0" borderId="223" xfId="2" applyNumberFormat="1" applyFont="1" applyFill="1" applyBorder="1" applyAlignment="1">
      <alignment horizontal="right" vertical="center"/>
    </xf>
    <xf numFmtId="173" fontId="74" fillId="0" borderId="223" xfId="6" applyNumberFormat="1" applyFont="1" applyFill="1" applyBorder="1" applyAlignment="1">
      <alignment horizontal="right" vertical="center"/>
    </xf>
    <xf numFmtId="0" fontId="15" fillId="0" borderId="59" xfId="2" applyFont="1" applyBorder="1" applyAlignment="1">
      <alignment vertical="center" wrapText="1"/>
    </xf>
    <xf numFmtId="0" fontId="74" fillId="0" borderId="260" xfId="2" quotePrefix="1" applyFont="1" applyFill="1" applyBorder="1" applyAlignment="1">
      <alignment vertical="center" wrapText="1"/>
    </xf>
    <xf numFmtId="0" fontId="15" fillId="0" borderId="100" xfId="2" applyFont="1" applyBorder="1" applyAlignment="1">
      <alignment horizontal="left" vertical="center" wrapText="1"/>
    </xf>
    <xf numFmtId="173" fontId="15" fillId="0" borderId="101" xfId="2" applyNumberFormat="1" applyFont="1" applyFill="1" applyBorder="1" applyAlignment="1">
      <alignment horizontal="right" vertical="center" wrapText="1"/>
    </xf>
    <xf numFmtId="173" fontId="15" fillId="0" borderId="102" xfId="2" applyNumberFormat="1" applyFont="1" applyFill="1" applyBorder="1" applyAlignment="1">
      <alignment horizontal="right" vertical="center" wrapText="1"/>
    </xf>
    <xf numFmtId="0" fontId="74" fillId="0" borderId="222" xfId="2" applyFont="1" applyFill="1" applyBorder="1" applyAlignment="1">
      <alignment vertical="center" wrapText="1"/>
    </xf>
    <xf numFmtId="173" fontId="75" fillId="0" borderId="115" xfId="2" applyNumberFormat="1" applyFont="1" applyFill="1" applyBorder="1" applyAlignment="1">
      <alignment horizontal="right" vertical="center"/>
    </xf>
    <xf numFmtId="0" fontId="15" fillId="0" borderId="107" xfId="2" applyFont="1" applyBorder="1" applyAlignment="1">
      <alignment vertical="center" wrapText="1"/>
    </xf>
    <xf numFmtId="173" fontId="15" fillId="0" borderId="108" xfId="2" applyNumberFormat="1" applyFont="1" applyFill="1" applyBorder="1" applyAlignment="1">
      <alignment horizontal="right" vertical="center" wrapText="1"/>
    </xf>
    <xf numFmtId="173" fontId="15" fillId="0" borderId="109" xfId="2" applyNumberFormat="1" applyFont="1" applyFill="1" applyBorder="1" applyAlignment="1">
      <alignment vertical="center"/>
    </xf>
    <xf numFmtId="0" fontId="15" fillId="0" borderId="100" xfId="2" applyFont="1" applyBorder="1" applyAlignment="1">
      <alignment vertical="center" wrapText="1"/>
    </xf>
    <xf numFmtId="173" fontId="15" fillId="0" borderId="102" xfId="2" applyNumberFormat="1" applyFont="1" applyFill="1" applyBorder="1" applyAlignment="1">
      <alignment vertical="center"/>
    </xf>
    <xf numFmtId="0" fontId="17" fillId="10" borderId="213" xfId="2" applyFont="1" applyFill="1" applyBorder="1" applyAlignment="1">
      <alignment vertical="center" wrapText="1"/>
    </xf>
    <xf numFmtId="14" fontId="17" fillId="10" borderId="129" xfId="2" applyNumberFormat="1" applyFont="1" applyFill="1" applyBorder="1" applyAlignment="1">
      <alignment horizontal="center" vertical="center" wrapText="1"/>
    </xf>
    <xf numFmtId="14" fontId="17" fillId="10" borderId="261" xfId="2" applyNumberFormat="1" applyFont="1" applyFill="1" applyBorder="1" applyAlignment="1">
      <alignment horizontal="center" vertical="center" wrapText="1"/>
    </xf>
    <xf numFmtId="173" fontId="88" fillId="0" borderId="132" xfId="2" applyNumberFormat="1" applyFont="1" applyBorder="1" applyAlignment="1">
      <alignment vertical="center" wrapText="1"/>
    </xf>
    <xf numFmtId="173" fontId="88" fillId="0" borderId="133" xfId="2" applyNumberFormat="1" applyFont="1" applyBorder="1" applyAlignment="1">
      <alignment horizontal="right" vertical="center" wrapText="1"/>
    </xf>
    <xf numFmtId="173" fontId="88" fillId="0" borderId="134" xfId="2" applyNumberFormat="1" applyFont="1" applyBorder="1" applyAlignment="1">
      <alignment horizontal="right" vertical="center" wrapText="1"/>
    </xf>
    <xf numFmtId="173" fontId="89" fillId="0" borderId="139" xfId="2" applyNumberFormat="1" applyFont="1" applyBorder="1" applyAlignment="1">
      <alignment horizontal="left" vertical="center" wrapText="1"/>
    </xf>
    <xf numFmtId="173" fontId="89" fillId="0" borderId="140" xfId="2" applyNumberFormat="1" applyFont="1" applyBorder="1" applyAlignment="1">
      <alignment horizontal="right" vertical="center" wrapText="1"/>
    </xf>
    <xf numFmtId="173" fontId="89" fillId="0" borderId="141" xfId="2" applyNumberFormat="1" applyFont="1" applyBorder="1" applyAlignment="1">
      <alignment horizontal="right" vertical="center" wrapText="1"/>
    </xf>
    <xf numFmtId="173" fontId="89" fillId="0" borderId="59" xfId="2" quotePrefix="1" applyNumberFormat="1" applyFont="1" applyBorder="1" applyAlignment="1">
      <alignment horizontal="left" vertical="center" wrapText="1"/>
    </xf>
    <xf numFmtId="173" fontId="89" fillId="0" borderId="64" xfId="2" quotePrefix="1" applyNumberFormat="1" applyFont="1" applyBorder="1" applyAlignment="1">
      <alignment horizontal="right" vertical="center" wrapText="1"/>
    </xf>
    <xf numFmtId="173" fontId="89" fillId="0" borderId="77" xfId="2" quotePrefix="1" applyNumberFormat="1" applyFont="1" applyBorder="1" applyAlignment="1">
      <alignment horizontal="right" vertical="center" wrapText="1"/>
    </xf>
    <xf numFmtId="173" fontId="89" fillId="0" borderId="59" xfId="2" applyNumberFormat="1" applyFont="1" applyBorder="1" applyAlignment="1">
      <alignment horizontal="left" vertical="center" wrapText="1"/>
    </xf>
    <xf numFmtId="173" fontId="89" fillId="0" borderId="77" xfId="2" applyNumberFormat="1" applyFont="1" applyBorder="1" applyAlignment="1">
      <alignment horizontal="right" vertical="center" wrapText="1"/>
    </xf>
    <xf numFmtId="173" fontId="89" fillId="0" borderId="59" xfId="2" applyNumberFormat="1" applyFont="1" applyFill="1" applyBorder="1" applyAlignment="1">
      <alignment horizontal="left" vertical="center" wrapText="1"/>
    </xf>
    <xf numFmtId="173" fontId="89" fillId="0" borderId="64" xfId="2" applyNumberFormat="1" applyFont="1" applyFill="1" applyBorder="1" applyAlignment="1">
      <alignment horizontal="right" vertical="center" wrapText="1"/>
    </xf>
    <xf numFmtId="173" fontId="89" fillId="0" borderId="77" xfId="2" applyNumberFormat="1" applyFont="1" applyFill="1" applyBorder="1" applyAlignment="1">
      <alignment horizontal="right" vertical="center" wrapText="1"/>
    </xf>
    <xf numFmtId="173" fontId="89" fillId="0" borderId="64" xfId="2" quotePrefix="1" applyNumberFormat="1" applyFont="1" applyFill="1" applyBorder="1" applyAlignment="1">
      <alignment horizontal="right" vertical="center" wrapText="1"/>
    </xf>
    <xf numFmtId="173" fontId="89" fillId="0" borderId="77" xfId="2" quotePrefix="1" applyNumberFormat="1" applyFont="1" applyFill="1" applyBorder="1" applyAlignment="1">
      <alignment horizontal="right" vertical="center" wrapText="1"/>
    </xf>
    <xf numFmtId="173" fontId="89" fillId="0" borderId="62" xfId="2" quotePrefix="1" applyNumberFormat="1" applyFont="1" applyBorder="1" applyAlignment="1">
      <alignment horizontal="left" vertical="center" wrapText="1"/>
    </xf>
    <xf numFmtId="173" fontId="89" fillId="0" borderId="69" xfId="2" quotePrefix="1" applyNumberFormat="1" applyFont="1" applyFill="1" applyBorder="1" applyAlignment="1">
      <alignment horizontal="right" vertical="center" wrapText="1"/>
    </xf>
    <xf numFmtId="173" fontId="89" fillId="0" borderId="70" xfId="2" quotePrefix="1" applyNumberFormat="1" applyFont="1" applyFill="1" applyBorder="1" applyAlignment="1">
      <alignment horizontal="right" vertical="center" wrapText="1"/>
    </xf>
    <xf numFmtId="173" fontId="88" fillId="0" borderId="60" xfId="2" applyNumberFormat="1" applyFont="1" applyBorder="1" applyAlignment="1">
      <alignment vertical="center" wrapText="1"/>
    </xf>
    <xf numFmtId="173" fontId="89" fillId="0" borderId="107" xfId="6" applyNumberFormat="1" applyFont="1" applyBorder="1" applyAlignment="1">
      <alignment vertical="center"/>
    </xf>
    <xf numFmtId="173" fontId="89" fillId="0" borderId="108" xfId="6" quotePrefix="1" applyNumberFormat="1" applyFont="1" applyBorder="1" applyAlignment="1">
      <alignment horizontal="right" vertical="center"/>
    </xf>
    <xf numFmtId="173" fontId="89" fillId="0" borderId="109" xfId="6" quotePrefix="1" applyNumberFormat="1" applyFont="1" applyBorder="1" applyAlignment="1">
      <alignment horizontal="right" vertical="center"/>
    </xf>
    <xf numFmtId="173" fontId="89" fillId="0" borderId="62" xfId="6" applyNumberFormat="1" applyFont="1" applyBorder="1" applyAlignment="1">
      <alignment vertical="center"/>
    </xf>
    <xf numFmtId="173" fontId="89" fillId="0" borderId="69" xfId="6" quotePrefix="1" applyNumberFormat="1" applyFont="1" applyBorder="1" applyAlignment="1">
      <alignment horizontal="right" vertical="center"/>
    </xf>
    <xf numFmtId="173" fontId="89" fillId="0" borderId="70" xfId="6" quotePrefix="1" applyNumberFormat="1" applyFont="1" applyBorder="1" applyAlignment="1">
      <alignment horizontal="right" vertical="center"/>
    </xf>
    <xf numFmtId="173" fontId="89" fillId="0" borderId="60" xfId="2" applyNumberFormat="1" applyFont="1" applyBorder="1" applyAlignment="1">
      <alignment vertical="center" wrapText="1"/>
    </xf>
    <xf numFmtId="173" fontId="89" fillId="0" borderId="72" xfId="2" applyNumberFormat="1" applyFont="1" applyBorder="1" applyAlignment="1">
      <alignment horizontal="right" vertical="center" wrapText="1"/>
    </xf>
    <xf numFmtId="173" fontId="89" fillId="0" borderId="72" xfId="2" applyNumberFormat="1" applyFont="1" applyBorder="1" applyAlignment="1">
      <alignment horizontal="right" vertical="center"/>
    </xf>
    <xf numFmtId="173" fontId="88" fillId="0" borderId="73" xfId="2" applyNumberFormat="1" applyFont="1" applyBorder="1" applyAlignment="1">
      <alignment horizontal="right" vertical="center"/>
    </xf>
    <xf numFmtId="0" fontId="89" fillId="0" borderId="262" xfId="2" applyFont="1" applyBorder="1" applyAlignment="1">
      <alignment vertical="center" wrapText="1"/>
    </xf>
    <xf numFmtId="3" fontId="89" fillId="0" borderId="263" xfId="2" applyNumberFormat="1" applyFont="1" applyBorder="1" applyAlignment="1">
      <alignment horizontal="right" vertical="center" wrapText="1"/>
    </xf>
    <xf numFmtId="0" fontId="89" fillId="0" borderId="263" xfId="2" applyFont="1" applyBorder="1" applyAlignment="1">
      <alignment vertical="center"/>
    </xf>
    <xf numFmtId="0" fontId="89" fillId="0" borderId="264" xfId="2" applyFont="1" applyBorder="1" applyAlignment="1">
      <alignment vertical="center"/>
    </xf>
    <xf numFmtId="0" fontId="74" fillId="0" borderId="118" xfId="2" applyFont="1" applyBorder="1" applyAlignment="1">
      <alignment vertical="center" wrapText="1"/>
    </xf>
    <xf numFmtId="173" fontId="74" fillId="0" borderId="120" xfId="2" applyNumberFormat="1" applyFont="1" applyFill="1" applyBorder="1" applyAlignment="1">
      <alignment horizontal="right" vertical="center"/>
    </xf>
    <xf numFmtId="0" fontId="74" fillId="0" borderId="100" xfId="2" applyFont="1" applyBorder="1" applyAlignment="1">
      <alignment vertical="center" wrapText="1"/>
    </xf>
    <xf numFmtId="173" fontId="74" fillId="0" borderId="67" xfId="2" applyNumberFormat="1" applyFont="1" applyFill="1" applyBorder="1" applyAlignment="1">
      <alignment horizontal="right" vertical="center"/>
    </xf>
    <xf numFmtId="173" fontId="75" fillId="0" borderId="72" xfId="6" applyNumberFormat="1" applyFont="1" applyBorder="1" applyAlignment="1">
      <alignment vertical="center"/>
    </xf>
    <xf numFmtId="173" fontId="75" fillId="0" borderId="73" xfId="6" applyNumberFormat="1" applyFont="1" applyBorder="1" applyAlignment="1">
      <alignment vertical="center"/>
    </xf>
    <xf numFmtId="173" fontId="75" fillId="0" borderId="0" xfId="2" applyNumberFormat="1" applyFont="1" applyBorder="1" applyAlignment="1">
      <alignment horizontal="right" vertical="center"/>
    </xf>
    <xf numFmtId="173" fontId="74" fillId="0" borderId="101" xfId="2" applyNumberFormat="1" applyFont="1" applyBorder="1" applyAlignment="1">
      <alignment horizontal="right" vertical="center"/>
    </xf>
    <xf numFmtId="173" fontId="74" fillId="0" borderId="102" xfId="2" applyNumberFormat="1" applyFont="1" applyBorder="1" applyAlignment="1">
      <alignment horizontal="right" vertical="center"/>
    </xf>
    <xf numFmtId="173" fontId="75" fillId="0" borderId="68" xfId="6" applyNumberFormat="1" applyFont="1" applyBorder="1" applyAlignment="1">
      <alignment horizontal="right" vertical="center"/>
    </xf>
    <xf numFmtId="0" fontId="100" fillId="0" borderId="203" xfId="2" applyFont="1" applyBorder="1" applyAlignment="1">
      <alignment vertical="center" wrapText="1"/>
    </xf>
    <xf numFmtId="173" fontId="74" fillId="0" borderId="108" xfId="6" applyNumberFormat="1" applyFont="1" applyBorder="1" applyAlignment="1">
      <alignment horizontal="right" vertical="center"/>
    </xf>
    <xf numFmtId="173" fontId="74" fillId="0" borderId="109" xfId="6" applyNumberFormat="1" applyFont="1" applyBorder="1" applyAlignment="1">
      <alignment horizontal="right" vertical="center"/>
    </xf>
    <xf numFmtId="0" fontId="100" fillId="0" borderId="0" xfId="2" applyFont="1" applyBorder="1" applyAlignment="1">
      <alignment vertical="center" wrapText="1"/>
    </xf>
    <xf numFmtId="0" fontId="100" fillId="0" borderId="113" xfId="2" applyFont="1" applyBorder="1" applyAlignment="1">
      <alignment vertical="center" wrapText="1"/>
    </xf>
    <xf numFmtId="173" fontId="74" fillId="0" borderId="113" xfId="2" applyNumberFormat="1" applyFont="1" applyBorder="1" applyAlignment="1">
      <alignment horizontal="right" vertical="center"/>
    </xf>
    <xf numFmtId="0" fontId="75" fillId="0" borderId="203" xfId="2" applyFont="1" applyFill="1" applyBorder="1" applyAlignment="1">
      <alignment vertical="center" wrapText="1"/>
    </xf>
    <xf numFmtId="173" fontId="75" fillId="0" borderId="203" xfId="6" applyNumberFormat="1" applyFont="1" applyFill="1" applyBorder="1" applyAlignment="1">
      <alignment horizontal="right" vertical="center"/>
    </xf>
    <xf numFmtId="173" fontId="75" fillId="0" borderId="203" xfId="6" applyNumberFormat="1" applyFont="1" applyBorder="1" applyAlignment="1">
      <alignment horizontal="right" vertical="center"/>
    </xf>
    <xf numFmtId="173" fontId="74" fillId="0" borderId="59" xfId="6" applyNumberFormat="1" applyFont="1" applyFill="1" applyBorder="1" applyAlignment="1">
      <alignment horizontal="left" vertical="center" wrapText="1"/>
    </xf>
    <xf numFmtId="173" fontId="74" fillId="0" borderId="101" xfId="2" applyNumberFormat="1" applyFont="1" applyFill="1" applyBorder="1" applyAlignment="1">
      <alignment vertical="center" wrapText="1"/>
    </xf>
    <xf numFmtId="173" fontId="74" fillId="0" borderId="102" xfId="2" applyNumberFormat="1" applyFont="1" applyFill="1" applyBorder="1" applyAlignment="1">
      <alignment vertical="center" wrapText="1"/>
    </xf>
    <xf numFmtId="0" fontId="17" fillId="10" borderId="22" xfId="17" applyFont="1" applyFill="1" applyBorder="1" applyAlignment="1" applyProtection="1">
      <alignment horizontal="center" vertical="top" wrapText="1"/>
    </xf>
    <xf numFmtId="176" fontId="21" fillId="10" borderId="22" xfId="2" applyNumberFormat="1" applyFont="1" applyFill="1" applyBorder="1" applyAlignment="1">
      <alignment horizontal="center" vertical="top" wrapText="1"/>
    </xf>
    <xf numFmtId="0" fontId="17" fillId="10" borderId="25" xfId="17" applyFont="1" applyFill="1" applyBorder="1" applyAlignment="1" applyProtection="1">
      <alignment horizontal="center" vertical="top" wrapText="1"/>
    </xf>
    <xf numFmtId="173" fontId="75" fillId="0" borderId="69" xfId="2" applyNumberFormat="1" applyFont="1" applyFill="1" applyBorder="1" applyAlignment="1">
      <alignment vertical="center"/>
    </xf>
    <xf numFmtId="173" fontId="75" fillId="0" borderId="70" xfId="2" applyNumberFormat="1" applyFont="1" applyFill="1" applyBorder="1" applyAlignment="1">
      <alignment vertical="center"/>
    </xf>
    <xf numFmtId="173" fontId="75" fillId="0" borderId="73" xfId="2" applyNumberFormat="1" applyFont="1" applyFill="1" applyBorder="1" applyAlignment="1">
      <alignment vertical="center"/>
    </xf>
    <xf numFmtId="0" fontId="74" fillId="0" borderId="139" xfId="2" quotePrefix="1" applyFont="1" applyFill="1" applyBorder="1" applyAlignment="1">
      <alignment vertical="center" wrapText="1"/>
    </xf>
    <xf numFmtId="173" fontId="74" fillId="0" borderId="140" xfId="2" applyNumberFormat="1" applyFont="1" applyFill="1" applyBorder="1" applyAlignment="1">
      <alignment vertical="center"/>
    </xf>
    <xf numFmtId="173" fontId="74" fillId="0" borderId="141" xfId="2" applyNumberFormat="1" applyFont="1" applyFill="1" applyBorder="1" applyAlignment="1">
      <alignment vertical="center"/>
    </xf>
    <xf numFmtId="0" fontId="74" fillId="0" borderId="62" xfId="2" quotePrefix="1" applyFont="1" applyFill="1" applyBorder="1" applyAlignment="1">
      <alignment vertical="center" wrapText="1"/>
    </xf>
    <xf numFmtId="173" fontId="74" fillId="0" borderId="69" xfId="2" applyNumberFormat="1" applyFont="1" applyFill="1" applyBorder="1" applyAlignment="1">
      <alignment vertical="center"/>
    </xf>
    <xf numFmtId="173" fontId="74" fillId="0" borderId="70" xfId="2" applyNumberFormat="1" applyFont="1" applyFill="1" applyBorder="1" applyAlignment="1">
      <alignment vertical="center"/>
    </xf>
    <xf numFmtId="173" fontId="75" fillId="0" borderId="141" xfId="2" applyNumberFormat="1" applyFont="1" applyFill="1" applyBorder="1" applyAlignment="1">
      <alignment vertical="center"/>
    </xf>
    <xf numFmtId="0" fontId="74" fillId="0" borderId="107" xfId="2" quotePrefix="1" applyFont="1" applyFill="1" applyBorder="1" applyAlignment="1">
      <alignment vertical="center" wrapText="1"/>
    </xf>
    <xf numFmtId="0" fontId="98" fillId="0" borderId="0" xfId="2" applyFont="1" applyFill="1" applyAlignment="1"/>
    <xf numFmtId="0" fontId="98" fillId="0" borderId="0" xfId="2" applyFont="1" applyFill="1" applyAlignment="1">
      <alignment wrapText="1"/>
    </xf>
    <xf numFmtId="173" fontId="98" fillId="0" borderId="0" xfId="2" applyNumberFormat="1" applyFont="1" applyFill="1" applyAlignment="1"/>
    <xf numFmtId="0" fontId="98" fillId="0" borderId="0" xfId="2" applyFont="1" applyFill="1" applyBorder="1" applyAlignment="1"/>
    <xf numFmtId="173" fontId="74" fillId="0" borderId="58" xfId="6" applyNumberFormat="1" applyFont="1" applyFill="1" applyBorder="1" applyAlignment="1">
      <alignment horizontal="left" vertical="center" wrapText="1"/>
    </xf>
    <xf numFmtId="173" fontId="74" fillId="0" borderId="108" xfId="2" quotePrefix="1" applyNumberFormat="1" applyFont="1" applyFill="1" applyBorder="1" applyAlignment="1">
      <alignment horizontal="right" vertical="center" wrapText="1"/>
    </xf>
    <xf numFmtId="173" fontId="74" fillId="0" borderId="101" xfId="2" quotePrefix="1" applyNumberFormat="1" applyFont="1" applyFill="1" applyBorder="1" applyAlignment="1">
      <alignment horizontal="right" vertical="center" wrapText="1"/>
    </xf>
    <xf numFmtId="173" fontId="74" fillId="0" borderId="102" xfId="2" quotePrefix="1" applyNumberFormat="1" applyFont="1" applyBorder="1" applyAlignment="1">
      <alignment horizontal="right" vertical="center" wrapText="1"/>
    </xf>
    <xf numFmtId="0" fontId="75" fillId="0" borderId="113" xfId="2" applyFont="1" applyFill="1" applyBorder="1" applyAlignment="1">
      <alignment vertical="center" wrapText="1"/>
    </xf>
    <xf numFmtId="173" fontId="75" fillId="0" borderId="113" xfId="6" applyNumberFormat="1" applyFont="1" applyFill="1" applyBorder="1" applyAlignment="1">
      <alignment horizontal="right" vertical="center"/>
    </xf>
    <xf numFmtId="0" fontId="71" fillId="0" borderId="0" xfId="2" applyFont="1" applyAlignment="1">
      <alignment vertical="center" wrapText="1"/>
    </xf>
    <xf numFmtId="173" fontId="71" fillId="0" borderId="0" xfId="2" applyNumberFormat="1" applyFont="1" applyAlignment="1">
      <alignment vertical="center" wrapText="1"/>
    </xf>
    <xf numFmtId="173" fontId="15" fillId="0" borderId="0" xfId="2" applyNumberFormat="1" applyFont="1" applyAlignment="1">
      <alignment vertical="center" wrapText="1"/>
    </xf>
    <xf numFmtId="173" fontId="74" fillId="0" borderId="64" xfId="2" quotePrefix="1" applyNumberFormat="1" applyFont="1" applyFill="1" applyBorder="1" applyAlignment="1">
      <alignment vertical="center" wrapText="1"/>
    </xf>
    <xf numFmtId="173" fontId="74" fillId="0" borderId="77" xfId="2" quotePrefix="1" applyNumberFormat="1" applyFont="1" applyFill="1" applyBorder="1" applyAlignment="1">
      <alignment vertical="center" wrapText="1"/>
    </xf>
    <xf numFmtId="0" fontId="74" fillId="0" borderId="65" xfId="2" quotePrefix="1" applyFont="1" applyFill="1" applyBorder="1" applyAlignment="1">
      <alignment vertical="center" wrapText="1"/>
    </xf>
    <xf numFmtId="173" fontId="74" fillId="0" borderId="66" xfId="2" quotePrefix="1" applyNumberFormat="1" applyFont="1" applyFill="1" applyBorder="1" applyAlignment="1">
      <alignment vertical="center" wrapText="1"/>
    </xf>
    <xf numFmtId="173" fontId="74" fillId="0" borderId="67" xfId="2" quotePrefix="1" applyNumberFormat="1" applyFont="1" applyFill="1" applyBorder="1" applyAlignment="1">
      <alignment vertical="center" wrapText="1"/>
    </xf>
    <xf numFmtId="0" fontId="74" fillId="0" borderId="221" xfId="2" quotePrefix="1" applyFont="1" applyFill="1" applyBorder="1" applyAlignment="1">
      <alignment vertical="center" wrapText="1"/>
    </xf>
    <xf numFmtId="173" fontId="74" fillId="0" borderId="221" xfId="2" quotePrefix="1" applyNumberFormat="1" applyFont="1" applyFill="1" applyBorder="1" applyAlignment="1">
      <alignment vertical="center" wrapText="1"/>
    </xf>
    <xf numFmtId="173" fontId="74" fillId="0" borderId="63" xfId="2" applyNumberFormat="1" applyFont="1" applyBorder="1" applyAlignment="1">
      <alignment vertical="center" wrapText="1"/>
    </xf>
    <xf numFmtId="173" fontId="74" fillId="0" borderId="101" xfId="2" applyNumberFormat="1" applyFont="1" applyBorder="1" applyAlignment="1">
      <alignment vertical="center" wrapText="1"/>
    </xf>
    <xf numFmtId="173" fontId="74" fillId="0" borderId="102" xfId="2" applyNumberFormat="1" applyFont="1" applyBorder="1" applyAlignment="1">
      <alignment vertical="center" wrapText="1"/>
    </xf>
    <xf numFmtId="0" fontId="74" fillId="0" borderId="60" xfId="2" applyFont="1" applyBorder="1" applyAlignment="1">
      <alignment vertical="center" wrapText="1"/>
    </xf>
    <xf numFmtId="173" fontId="74" fillId="0" borderId="72" xfId="2" applyNumberFormat="1" applyFont="1" applyBorder="1" applyAlignment="1">
      <alignment vertical="center" wrapText="1"/>
    </xf>
    <xf numFmtId="173" fontId="74" fillId="0" borderId="73" xfId="2" applyNumberFormat="1" applyFont="1" applyBorder="1" applyAlignment="1">
      <alignment vertical="center" wrapText="1"/>
    </xf>
    <xf numFmtId="0" fontId="74" fillId="0" borderId="113" xfId="2" quotePrefix="1" applyFont="1" applyBorder="1" applyAlignment="1">
      <alignment vertical="center" wrapText="1"/>
    </xf>
    <xf numFmtId="173" fontId="74" fillId="0" borderId="113" xfId="2" applyNumberFormat="1" applyFont="1" applyBorder="1" applyAlignment="1">
      <alignment vertical="center" wrapText="1"/>
    </xf>
    <xf numFmtId="175" fontId="75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7" fillId="10" borderId="99" xfId="2" applyFont="1" applyFill="1" applyBorder="1" applyAlignment="1" applyProtection="1">
      <alignment horizontal="left" vertical="center" wrapText="1"/>
      <protection locked="0"/>
    </xf>
    <xf numFmtId="0" fontId="17" fillId="10" borderId="97" xfId="2" applyFont="1" applyFill="1" applyBorder="1" applyAlignment="1" applyProtection="1">
      <alignment horizontal="center" vertical="center" wrapText="1"/>
      <protection locked="0"/>
    </xf>
    <xf numFmtId="0" fontId="17" fillId="10" borderId="97" xfId="2" applyFont="1" applyFill="1" applyBorder="1" applyAlignment="1" applyProtection="1">
      <alignment horizontal="right" vertical="center" wrapText="1"/>
      <protection locked="0"/>
    </xf>
    <xf numFmtId="0" fontId="17" fillId="10" borderId="98" xfId="2" applyFont="1" applyFill="1" applyBorder="1" applyAlignment="1" applyProtection="1">
      <alignment horizontal="right" vertical="center" wrapText="1"/>
      <protection locked="0"/>
    </xf>
    <xf numFmtId="3" fontId="74" fillId="0" borderId="63" xfId="2" applyNumberFormat="1" applyFont="1" applyFill="1" applyBorder="1" applyAlignment="1" applyProtection="1">
      <alignment horizontal="right" vertical="center" wrapText="1"/>
      <protection locked="0"/>
    </xf>
    <xf numFmtId="10" fontId="74" fillId="0" borderId="63" xfId="2" applyNumberFormat="1" applyFont="1" applyFill="1" applyBorder="1" applyAlignment="1" applyProtection="1">
      <alignment horizontal="right" vertical="center"/>
      <protection locked="0"/>
    </xf>
    <xf numFmtId="14" fontId="74" fillId="0" borderId="63" xfId="2" applyNumberFormat="1" applyFont="1" applyFill="1" applyBorder="1" applyAlignment="1" applyProtection="1">
      <alignment horizontal="right" vertical="center" wrapText="1"/>
      <protection locked="0"/>
    </xf>
    <xf numFmtId="3" fontId="74" fillId="0" borderId="75" xfId="2" applyNumberFormat="1" applyFont="1" applyFill="1" applyBorder="1" applyAlignment="1" applyProtection="1">
      <alignment horizontal="right" vertical="center" wrapText="1"/>
      <protection locked="0"/>
    </xf>
    <xf numFmtId="3" fontId="74" fillId="0" borderId="64" xfId="2" applyNumberFormat="1" applyFont="1" applyFill="1" applyBorder="1" applyAlignment="1" applyProtection="1">
      <alignment horizontal="right" vertical="center" wrapText="1"/>
      <protection locked="0"/>
    </xf>
    <xf numFmtId="10" fontId="74" fillId="0" borderId="64" xfId="2" applyNumberFormat="1" applyFont="1" applyFill="1" applyBorder="1" applyAlignment="1" applyProtection="1">
      <alignment horizontal="right" vertical="center"/>
      <protection locked="0"/>
    </xf>
    <xf numFmtId="14" fontId="74" fillId="0" borderId="64" xfId="2" applyNumberFormat="1" applyFont="1" applyFill="1" applyBorder="1" applyAlignment="1" applyProtection="1">
      <alignment horizontal="right" vertical="center" wrapText="1"/>
      <protection locked="0"/>
    </xf>
    <xf numFmtId="3" fontId="74" fillId="0" borderId="77" xfId="2" applyNumberFormat="1" applyFont="1" applyFill="1" applyBorder="1" applyAlignment="1" applyProtection="1">
      <alignment horizontal="right" vertical="center" wrapText="1"/>
      <protection locked="0"/>
    </xf>
    <xf numFmtId="3" fontId="74" fillId="0" borderId="188" xfId="2" applyNumberFormat="1" applyFont="1" applyFill="1" applyBorder="1" applyAlignment="1" applyProtection="1">
      <alignment horizontal="right" vertical="center" wrapText="1"/>
      <protection locked="0"/>
    </xf>
    <xf numFmtId="10" fontId="74" fillId="0" borderId="188" xfId="2" applyNumberFormat="1" applyFont="1" applyFill="1" applyBorder="1" applyAlignment="1" applyProtection="1">
      <alignment horizontal="right" vertical="center"/>
      <protection locked="0"/>
    </xf>
    <xf numFmtId="0" fontId="74" fillId="0" borderId="188" xfId="2" applyFont="1" applyFill="1" applyBorder="1" applyAlignment="1" applyProtection="1">
      <alignment horizontal="right" vertical="center" wrapText="1"/>
      <protection locked="0"/>
    </xf>
    <xf numFmtId="14" fontId="74" fillId="0" borderId="188" xfId="2" applyNumberFormat="1" applyFont="1" applyFill="1" applyBorder="1" applyAlignment="1" applyProtection="1">
      <alignment horizontal="right" vertical="center" wrapText="1"/>
      <protection locked="0"/>
    </xf>
    <xf numFmtId="3" fontId="74" fillId="0" borderId="265" xfId="2" applyNumberFormat="1" applyFont="1" applyFill="1" applyBorder="1" applyAlignment="1" applyProtection="1">
      <alignment horizontal="right" vertical="center" wrapText="1"/>
      <protection locked="0"/>
    </xf>
    <xf numFmtId="3" fontId="98" fillId="0" borderId="0" xfId="0" applyNumberFormat="1" applyFont="1" applyAlignment="1">
      <alignment vertical="center"/>
    </xf>
    <xf numFmtId="0" fontId="75" fillId="0" borderId="62" xfId="2" quotePrefix="1" applyFont="1" applyBorder="1" applyAlignment="1">
      <alignment vertical="center" wrapText="1"/>
    </xf>
    <xf numFmtId="173" fontId="75" fillId="0" borderId="69" xfId="2" applyNumberFormat="1" applyFont="1" applyBorder="1" applyAlignment="1">
      <alignment horizontal="right" vertical="center"/>
    </xf>
    <xf numFmtId="173" fontId="75" fillId="0" borderId="70" xfId="2" applyNumberFormat="1" applyFont="1" applyBorder="1" applyAlignment="1">
      <alignment horizontal="right" vertical="center"/>
    </xf>
    <xf numFmtId="0" fontId="74" fillId="0" borderId="139" xfId="2" quotePrefix="1" applyFont="1" applyBorder="1" applyAlignment="1">
      <alignment vertical="center" wrapText="1"/>
    </xf>
    <xf numFmtId="173" fontId="74" fillId="0" borderId="140" xfId="2" applyNumberFormat="1" applyFont="1" applyBorder="1" applyAlignment="1">
      <alignment horizontal="right" vertical="center"/>
    </xf>
    <xf numFmtId="173" fontId="74" fillId="0" borderId="141" xfId="2" applyNumberFormat="1" applyFont="1" applyBorder="1" applyAlignment="1">
      <alignment horizontal="right" vertical="center"/>
    </xf>
    <xf numFmtId="0" fontId="74" fillId="0" borderId="62" xfId="2" quotePrefix="1" applyFont="1" applyBorder="1" applyAlignment="1">
      <alignment vertical="center" wrapText="1"/>
    </xf>
    <xf numFmtId="173" fontId="74" fillId="0" borderId="70" xfId="2" applyNumberFormat="1" applyFont="1" applyBorder="1" applyAlignment="1">
      <alignment horizontal="right" vertical="center"/>
    </xf>
    <xf numFmtId="14" fontId="17" fillId="10" borderId="266" xfId="2" applyNumberFormat="1" applyFont="1" applyFill="1" applyBorder="1" applyAlignment="1">
      <alignment horizontal="left" vertical="center" wrapText="1"/>
    </xf>
    <xf numFmtId="0" fontId="75" fillId="0" borderId="0" xfId="2" applyFont="1" applyFill="1" applyBorder="1" applyAlignment="1" applyProtection="1">
      <alignment horizontal="center" vertical="center" wrapText="1"/>
      <protection locked="0"/>
    </xf>
    <xf numFmtId="175" fontId="74" fillId="0" borderId="60" xfId="2" quotePrefix="1" applyNumberFormat="1" applyFont="1" applyFill="1" applyBorder="1" applyAlignment="1" applyProtection="1">
      <alignment horizontal="left" vertical="center" wrapText="1"/>
      <protection locked="0"/>
    </xf>
    <xf numFmtId="3" fontId="74" fillId="0" borderId="72" xfId="2" applyNumberFormat="1" applyFont="1" applyFill="1" applyBorder="1" applyAlignment="1" applyProtection="1">
      <alignment vertical="center"/>
      <protection locked="0"/>
    </xf>
    <xf numFmtId="0" fontId="74" fillId="0" borderId="72" xfId="2" applyFont="1" applyFill="1" applyBorder="1" applyAlignment="1" applyProtection="1">
      <alignment horizontal="center" vertical="center"/>
      <protection locked="0"/>
    </xf>
    <xf numFmtId="0" fontId="74" fillId="0" borderId="72" xfId="2" applyFont="1" applyFill="1" applyBorder="1" applyAlignment="1" applyProtection="1">
      <alignment horizontal="right" vertical="center"/>
      <protection locked="0"/>
    </xf>
    <xf numFmtId="173" fontId="74" fillId="0" borderId="73" xfId="2" applyNumberFormat="1" applyFont="1" applyFill="1" applyBorder="1" applyAlignment="1" applyProtection="1">
      <alignment horizontal="right" vertical="center"/>
      <protection locked="0"/>
    </xf>
    <xf numFmtId="173" fontId="75" fillId="0" borderId="71" xfId="2" applyNumberFormat="1" applyFont="1" applyFill="1" applyBorder="1" applyAlignment="1" applyProtection="1">
      <alignment vertical="center"/>
      <protection locked="0"/>
    </xf>
    <xf numFmtId="0" fontId="74" fillId="0" borderId="72" xfId="2" applyFont="1" applyFill="1" applyBorder="1" applyAlignment="1" applyProtection="1">
      <alignment horizontal="left" vertical="center"/>
      <protection locked="0"/>
    </xf>
    <xf numFmtId="200" fontId="74" fillId="0" borderId="72" xfId="2" applyNumberFormat="1" applyFont="1" applyFill="1" applyBorder="1" applyAlignment="1" applyProtection="1">
      <alignment horizontal="right" vertical="center"/>
      <protection locked="0"/>
    </xf>
    <xf numFmtId="173" fontId="75" fillId="0" borderId="69" xfId="6" applyNumberFormat="1" applyFont="1" applyBorder="1" applyAlignment="1">
      <alignment vertical="center"/>
    </xf>
    <xf numFmtId="173" fontId="75" fillId="0" borderId="70" xfId="6" applyNumberFormat="1" applyFont="1" applyBorder="1" applyAlignment="1">
      <alignment vertical="center"/>
    </xf>
    <xf numFmtId="175" fontId="74" fillId="0" borderId="107" xfId="2" quotePrefix="1" applyNumberFormat="1" applyFont="1" applyFill="1" applyBorder="1" applyAlignment="1" applyProtection="1">
      <alignment vertical="center" wrapText="1"/>
      <protection locked="0"/>
    </xf>
    <xf numFmtId="175" fontId="74" fillId="0" borderId="118" xfId="2" quotePrefix="1" applyNumberFormat="1" applyFont="1" applyFill="1" applyBorder="1" applyAlignment="1" applyProtection="1">
      <alignment vertical="center" wrapText="1"/>
      <protection locked="0"/>
    </xf>
    <xf numFmtId="173" fontId="74" fillId="0" borderId="119" xfId="6" applyNumberFormat="1" applyFont="1" applyBorder="1" applyAlignment="1">
      <alignment horizontal="right" vertical="center"/>
    </xf>
    <xf numFmtId="173" fontId="74" fillId="0" borderId="120" xfId="6" applyNumberFormat="1" applyFont="1" applyBorder="1" applyAlignment="1">
      <alignment horizontal="right" vertical="center"/>
    </xf>
    <xf numFmtId="173" fontId="74" fillId="0" borderId="64" xfId="6" applyNumberFormat="1" applyFont="1" applyBorder="1" applyAlignment="1">
      <alignment horizontal="right" vertical="center"/>
    </xf>
    <xf numFmtId="173" fontId="74" fillId="0" borderId="77" xfId="6" applyNumberFormat="1" applyFont="1" applyBorder="1" applyAlignment="1">
      <alignment horizontal="right" vertical="center"/>
    </xf>
    <xf numFmtId="175" fontId="74" fillId="0" borderId="62" xfId="2" quotePrefix="1" applyNumberFormat="1" applyFont="1" applyFill="1" applyBorder="1" applyAlignment="1" applyProtection="1">
      <alignment vertical="center" wrapText="1"/>
      <protection locked="0"/>
    </xf>
    <xf numFmtId="173" fontId="74" fillId="0" borderId="69" xfId="6" applyNumberFormat="1" applyFont="1" applyBorder="1" applyAlignment="1">
      <alignment horizontal="right" vertical="center"/>
    </xf>
    <xf numFmtId="173" fontId="74" fillId="0" borderId="70" xfId="6" applyNumberFormat="1" applyFont="1" applyBorder="1" applyAlignment="1">
      <alignment horizontal="right" vertical="center"/>
    </xf>
    <xf numFmtId="0" fontId="74" fillId="0" borderId="113" xfId="2" applyFont="1" applyBorder="1" applyAlignment="1">
      <alignment vertical="center" wrapText="1"/>
    </xf>
    <xf numFmtId="3" fontId="74" fillId="0" borderId="113" xfId="2" applyNumberFormat="1" applyFont="1" applyBorder="1" applyAlignment="1">
      <alignment vertical="center" wrapText="1"/>
    </xf>
    <xf numFmtId="173" fontId="74" fillId="0" borderId="72" xfId="6" applyNumberFormat="1" applyFont="1" applyBorder="1" applyAlignment="1">
      <alignment horizontal="right" vertical="center"/>
    </xf>
    <xf numFmtId="173" fontId="74" fillId="0" borderId="73" xfId="6" applyNumberFormat="1" applyFont="1" applyBorder="1" applyAlignment="1">
      <alignment horizontal="right" vertical="center"/>
    </xf>
    <xf numFmtId="173" fontId="74" fillId="0" borderId="66" xfId="6" applyNumberFormat="1" applyFont="1" applyBorder="1" applyAlignment="1">
      <alignment horizontal="right" vertical="center"/>
    </xf>
    <xf numFmtId="173" fontId="74" fillId="0" borderId="67" xfId="6" applyNumberFormat="1" applyFont="1" applyBorder="1" applyAlignment="1">
      <alignment horizontal="right" vertical="center"/>
    </xf>
    <xf numFmtId="173" fontId="22" fillId="12" borderId="0" xfId="2" applyNumberFormat="1" applyFont="1" applyFill="1" applyAlignment="1">
      <alignment vertical="center" wrapText="1"/>
    </xf>
    <xf numFmtId="0" fontId="75" fillId="0" borderId="113" xfId="2" applyFont="1" applyBorder="1" applyAlignment="1">
      <alignment vertical="center" wrapText="1"/>
    </xf>
    <xf numFmtId="173" fontId="75" fillId="0" borderId="113" xfId="2" applyNumberFormat="1" applyFont="1" applyBorder="1" applyAlignment="1">
      <alignment vertical="center"/>
    </xf>
    <xf numFmtId="173" fontId="74" fillId="0" borderId="119" xfId="2" applyNumberFormat="1" applyFont="1" applyBorder="1" applyAlignment="1">
      <alignment vertical="center" wrapText="1"/>
    </xf>
    <xf numFmtId="173" fontId="74" fillId="0" borderId="120" xfId="2" applyNumberFormat="1" applyFont="1" applyBorder="1" applyAlignment="1">
      <alignment vertical="center" wrapText="1"/>
    </xf>
    <xf numFmtId="0" fontId="74" fillId="0" borderId="139" xfId="2" applyFont="1" applyBorder="1" applyAlignment="1">
      <alignment vertical="center" wrapText="1"/>
    </xf>
    <xf numFmtId="173" fontId="74" fillId="0" borderId="140" xfId="2" applyNumberFormat="1" applyFont="1" applyBorder="1" applyAlignment="1">
      <alignment vertical="center" wrapText="1"/>
    </xf>
    <xf numFmtId="173" fontId="74" fillId="0" borderId="141" xfId="2" applyNumberFormat="1" applyFont="1" applyBorder="1" applyAlignment="1">
      <alignment vertical="center" wrapText="1"/>
    </xf>
    <xf numFmtId="0" fontId="74" fillId="0" borderId="62" xfId="2" applyFont="1" applyBorder="1" applyAlignment="1">
      <alignment vertical="center" wrapText="1"/>
    </xf>
    <xf numFmtId="173" fontId="74" fillId="0" borderId="69" xfId="2" applyNumberFormat="1" applyFont="1" applyBorder="1" applyAlignment="1">
      <alignment vertical="center" wrapText="1"/>
    </xf>
    <xf numFmtId="173" fontId="74" fillId="0" borderId="70" xfId="2" applyNumberFormat="1" applyFont="1" applyBorder="1" applyAlignment="1">
      <alignment vertical="center" wrapText="1"/>
    </xf>
    <xf numFmtId="0" fontId="75" fillId="0" borderId="60" xfId="2" quotePrefix="1" applyFont="1" applyBorder="1" applyAlignment="1">
      <alignment vertical="center" wrapText="1"/>
    </xf>
    <xf numFmtId="175" fontId="74" fillId="0" borderId="60" xfId="2" applyNumberFormat="1" applyFont="1" applyFill="1" applyBorder="1" applyAlignment="1" applyProtection="1">
      <alignment vertical="center" wrapText="1"/>
      <protection locked="0"/>
    </xf>
    <xf numFmtId="173" fontId="74" fillId="0" borderId="140" xfId="2" applyNumberFormat="1" applyFont="1" applyFill="1" applyBorder="1" applyAlignment="1">
      <alignment horizontal="right" vertical="center"/>
    </xf>
    <xf numFmtId="173" fontId="75" fillId="0" borderId="71" xfId="2" applyNumberFormat="1" applyFont="1" applyFill="1" applyBorder="1" applyAlignment="1">
      <alignment horizontal="right" vertical="center"/>
    </xf>
    <xf numFmtId="0" fontId="17" fillId="10" borderId="97" xfId="2" applyFont="1" applyFill="1" applyBorder="1" applyAlignment="1">
      <alignment horizontal="center" vertical="top" wrapText="1"/>
    </xf>
    <xf numFmtId="0" fontId="17" fillId="10" borderId="98" xfId="2" applyFont="1" applyFill="1" applyBorder="1" applyAlignment="1">
      <alignment horizontal="center" vertical="top" wrapText="1"/>
    </xf>
    <xf numFmtId="0" fontId="89" fillId="0" borderId="58" xfId="2" applyFont="1" applyBorder="1" applyAlignment="1">
      <alignment vertical="center" wrapText="1"/>
    </xf>
    <xf numFmtId="173" fontId="89" fillId="0" borderId="63" xfId="2" applyNumberFormat="1" applyFont="1" applyBorder="1" applyAlignment="1">
      <alignment horizontal="right" vertical="center"/>
    </xf>
    <xf numFmtId="173" fontId="88" fillId="0" borderId="75" xfId="2" applyNumberFormat="1" applyFont="1" applyFill="1" applyBorder="1" applyAlignment="1">
      <alignment vertical="center"/>
    </xf>
    <xf numFmtId="0" fontId="89" fillId="0" borderId="59" xfId="2" quotePrefix="1" applyFont="1" applyBorder="1" applyAlignment="1">
      <alignment horizontal="left" vertical="center" wrapText="1"/>
    </xf>
    <xf numFmtId="173" fontId="89" fillId="0" borderId="64" xfId="2" applyNumberFormat="1" applyFont="1" applyBorder="1" applyAlignment="1">
      <alignment horizontal="right" vertical="center"/>
    </xf>
    <xf numFmtId="173" fontId="88" fillId="0" borderId="77" xfId="2" applyNumberFormat="1" applyFont="1" applyFill="1" applyBorder="1" applyAlignment="1">
      <alignment vertical="center"/>
    </xf>
    <xf numFmtId="0" fontId="89" fillId="0" borderId="59" xfId="2" quotePrefix="1" applyFont="1" applyFill="1" applyBorder="1" applyAlignment="1">
      <alignment vertical="center" wrapText="1"/>
    </xf>
    <xf numFmtId="0" fontId="89" fillId="0" borderId="59" xfId="2" quotePrefix="1" applyFont="1" applyBorder="1" applyAlignment="1">
      <alignment vertical="center" wrapText="1"/>
    </xf>
    <xf numFmtId="0" fontId="89" fillId="0" borderId="100" xfId="2" quotePrefix="1" applyFont="1" applyBorder="1" applyAlignment="1">
      <alignment vertical="center" wrapText="1"/>
    </xf>
    <xf numFmtId="173" fontId="89" fillId="0" borderId="101" xfId="2" applyNumberFormat="1" applyFont="1" applyBorder="1" applyAlignment="1">
      <alignment horizontal="right" vertical="center"/>
    </xf>
    <xf numFmtId="173" fontId="88" fillId="0" borderId="102" xfId="2" applyNumberFormat="1" applyFont="1" applyFill="1" applyBorder="1" applyAlignment="1">
      <alignment vertical="center"/>
    </xf>
    <xf numFmtId="173" fontId="88" fillId="0" borderId="72" xfId="2" applyNumberFormat="1" applyFont="1" applyBorder="1" applyAlignment="1">
      <alignment horizontal="right" vertical="center"/>
    </xf>
    <xf numFmtId="0" fontId="89" fillId="0" borderId="0" xfId="2" quotePrefix="1" applyFont="1" applyBorder="1" applyAlignment="1">
      <alignment vertical="center" wrapText="1"/>
    </xf>
    <xf numFmtId="173" fontId="88" fillId="0" borderId="0" xfId="2" applyNumberFormat="1" applyFont="1" applyBorder="1" applyAlignment="1">
      <alignment horizontal="right" vertical="center"/>
    </xf>
    <xf numFmtId="173" fontId="89" fillId="0" borderId="0" xfId="2" applyNumberFormat="1" applyFont="1" applyBorder="1" applyAlignment="1">
      <alignment horizontal="right" vertical="center"/>
    </xf>
    <xf numFmtId="0" fontId="89" fillId="0" borderId="0" xfId="2" applyFont="1" applyBorder="1" applyAlignment="1">
      <alignment vertical="center"/>
    </xf>
    <xf numFmtId="173" fontId="88" fillId="0" borderId="0" xfId="2" applyNumberFormat="1" applyFont="1" applyFill="1" applyBorder="1" applyAlignment="1">
      <alignment vertical="center"/>
    </xf>
    <xf numFmtId="173" fontId="98" fillId="0" borderId="0" xfId="2" applyNumberFormat="1" applyFont="1" applyBorder="1" applyAlignment="1">
      <alignment vertical="center" wrapText="1"/>
    </xf>
    <xf numFmtId="0" fontId="89" fillId="0" borderId="221" xfId="2" quotePrefix="1" applyFont="1" applyBorder="1" applyAlignment="1">
      <alignment vertical="center" wrapText="1"/>
    </xf>
    <xf numFmtId="173" fontId="88" fillId="0" borderId="221" xfId="2" applyNumberFormat="1" applyFont="1" applyBorder="1" applyAlignment="1">
      <alignment horizontal="right" vertical="center"/>
    </xf>
    <xf numFmtId="173" fontId="89" fillId="0" borderId="221" xfId="2" applyNumberFormat="1" applyFont="1" applyBorder="1" applyAlignment="1">
      <alignment horizontal="right" vertical="center"/>
    </xf>
    <xf numFmtId="0" fontId="89" fillId="0" borderId="221" xfId="2" applyFont="1" applyBorder="1" applyAlignment="1">
      <alignment vertical="center"/>
    </xf>
    <xf numFmtId="173" fontId="88" fillId="0" borderId="221" xfId="2" applyNumberFormat="1" applyFont="1" applyFill="1" applyBorder="1" applyAlignment="1">
      <alignment vertical="center"/>
    </xf>
    <xf numFmtId="0" fontId="89" fillId="0" borderId="100" xfId="2" quotePrefix="1" applyFont="1" applyFill="1" applyBorder="1" applyAlignment="1">
      <alignment vertical="center" wrapText="1"/>
    </xf>
    <xf numFmtId="0" fontId="88" fillId="0" borderId="60" xfId="2" quotePrefix="1" applyFont="1" applyBorder="1" applyAlignment="1">
      <alignment vertical="center" wrapText="1"/>
    </xf>
    <xf numFmtId="0" fontId="93" fillId="10" borderId="99" xfId="2" applyFont="1" applyFill="1" applyBorder="1" applyAlignment="1">
      <alignment vertical="center"/>
    </xf>
    <xf numFmtId="173" fontId="89" fillId="0" borderId="63" xfId="2" applyNumberFormat="1" applyFont="1" applyBorder="1" applyAlignment="1">
      <alignment horizontal="center" vertical="center"/>
    </xf>
    <xf numFmtId="173" fontId="89" fillId="0" borderId="63" xfId="2" applyNumberFormat="1" applyFont="1" applyBorder="1" applyAlignment="1">
      <alignment vertical="center"/>
    </xf>
    <xf numFmtId="173" fontId="89" fillId="0" borderId="75" xfId="2" applyNumberFormat="1" applyFont="1" applyBorder="1" applyAlignment="1">
      <alignment vertical="center"/>
    </xf>
    <xf numFmtId="0" fontId="17" fillId="10" borderId="0" xfId="2" applyFont="1" applyFill="1" applyAlignment="1">
      <alignment horizontal="left" vertical="center" wrapText="1"/>
    </xf>
    <xf numFmtId="0" fontId="94" fillId="0" borderId="0" xfId="2" applyFont="1" applyFill="1" applyBorder="1" applyAlignment="1">
      <alignment horizontal="justify" vertical="center"/>
    </xf>
    <xf numFmtId="0" fontId="83" fillId="9" borderId="0" xfId="2" applyFont="1" applyFill="1" applyBorder="1" applyAlignment="1">
      <alignment horizontal="left" vertical="center" wrapText="1"/>
    </xf>
    <xf numFmtId="0" fontId="99" fillId="0" borderId="59" xfId="2" quotePrefix="1" applyFont="1" applyFill="1" applyBorder="1" applyAlignment="1">
      <alignment horizontal="left" vertical="center" wrapText="1" indent="1"/>
    </xf>
    <xf numFmtId="173" fontId="89" fillId="0" borderId="107" xfId="2" applyNumberFormat="1" applyFont="1" applyBorder="1" applyAlignment="1">
      <alignment vertical="center" wrapText="1"/>
    </xf>
    <xf numFmtId="173" fontId="89" fillId="0" borderId="109" xfId="2" applyNumberFormat="1" applyFont="1" applyBorder="1" applyAlignment="1">
      <alignment horizontal="right" vertical="center" wrapText="1"/>
    </xf>
    <xf numFmtId="173" fontId="89" fillId="0" borderId="65" xfId="2" applyNumberFormat="1" applyFont="1" applyBorder="1" applyAlignment="1">
      <alignment vertical="center" wrapText="1"/>
    </xf>
    <xf numFmtId="173" fontId="89" fillId="0" borderId="67" xfId="2" applyNumberFormat="1" applyFont="1" applyBorder="1" applyAlignment="1">
      <alignment horizontal="right" vertical="center" wrapText="1"/>
    </xf>
    <xf numFmtId="0" fontId="15" fillId="0" borderId="58" xfId="2" applyFont="1" applyFill="1" applyBorder="1" applyAlignment="1">
      <alignment vertical="center" wrapText="1"/>
    </xf>
    <xf numFmtId="0" fontId="15" fillId="0" borderId="59" xfId="2" applyFont="1" applyFill="1" applyBorder="1" applyAlignment="1">
      <alignment vertical="center" wrapText="1"/>
    </xf>
    <xf numFmtId="0" fontId="15" fillId="0" borderId="100" xfId="2" applyFont="1" applyFill="1" applyBorder="1" applyAlignment="1">
      <alignment vertical="center" wrapText="1"/>
    </xf>
    <xf numFmtId="0" fontId="19" fillId="0" borderId="60" xfId="2" applyFont="1" applyFill="1" applyBorder="1" applyAlignment="1">
      <alignment vertical="center"/>
    </xf>
    <xf numFmtId="173" fontId="74" fillId="0" borderId="108" xfId="2" quotePrefix="1" applyNumberFormat="1" applyFont="1" applyFill="1" applyBorder="1" applyAlignment="1">
      <alignment vertical="center" wrapText="1"/>
    </xf>
    <xf numFmtId="173" fontId="74" fillId="0" borderId="109" xfId="2" quotePrefix="1" applyNumberFormat="1" applyFont="1" applyFill="1" applyBorder="1" applyAlignment="1">
      <alignment vertical="center" wrapText="1"/>
    </xf>
    <xf numFmtId="0" fontId="23" fillId="0" borderId="0" xfId="0" applyFont="1" applyFill="1" applyBorder="1" applyAlignment="1"/>
    <xf numFmtId="14" fontId="17" fillId="10" borderId="106" xfId="2" applyNumberFormat="1" applyFont="1" applyFill="1" applyBorder="1" applyAlignment="1">
      <alignment horizontal="right" vertical="center" wrapText="1"/>
    </xf>
    <xf numFmtId="0" fontId="75" fillId="0" borderId="68" xfId="2" applyFont="1" applyBorder="1" applyAlignment="1">
      <alignment horizontal="left" vertical="center"/>
    </xf>
    <xf numFmtId="173" fontId="75" fillId="0" borderId="68" xfId="2" applyNumberFormat="1" applyFont="1" applyBorder="1" applyAlignment="1">
      <alignment horizontal="left" vertical="center"/>
    </xf>
    <xf numFmtId="0" fontId="73" fillId="0" borderId="0" xfId="13" applyFill="1" applyAlignment="1"/>
    <xf numFmtId="0" fontId="17" fillId="10" borderId="129" xfId="2" applyFont="1" applyFill="1" applyBorder="1" applyAlignment="1">
      <alignment horizontal="center" vertical="center" wrapText="1"/>
    </xf>
    <xf numFmtId="0" fontId="17" fillId="10" borderId="130" xfId="2" applyFont="1" applyFill="1" applyBorder="1" applyAlignment="1">
      <alignment horizontal="center" vertical="center" wrapText="1"/>
    </xf>
    <xf numFmtId="0" fontId="17" fillId="10" borderId="267" xfId="2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/>
    </xf>
    <xf numFmtId="0" fontId="74" fillId="11" borderId="59" xfId="15" applyFont="1" applyFill="1" applyBorder="1" applyAlignment="1">
      <alignment horizontal="left" vertical="center"/>
    </xf>
    <xf numFmtId="0" fontId="74" fillId="11" borderId="59" xfId="15" quotePrefix="1" applyFont="1" applyFill="1" applyBorder="1" applyAlignment="1">
      <alignment horizontal="left" vertical="center"/>
    </xf>
    <xf numFmtId="0" fontId="74" fillId="11" borderId="65" xfId="15" applyFont="1" applyFill="1" applyBorder="1" applyAlignment="1">
      <alignment horizontal="left" vertical="center"/>
    </xf>
    <xf numFmtId="4" fontId="74" fillId="0" borderId="64" xfId="15" applyNumberFormat="1" applyFont="1" applyFill="1" applyBorder="1" applyAlignment="1">
      <alignment vertical="center"/>
    </xf>
    <xf numFmtId="173" fontId="74" fillId="0" borderId="64" xfId="2" applyNumberFormat="1" applyFont="1" applyFill="1" applyBorder="1" applyAlignment="1">
      <alignment horizontal="center" vertical="center"/>
    </xf>
    <xf numFmtId="173" fontId="74" fillId="0" borderId="66" xfId="2" applyNumberFormat="1" applyFont="1" applyFill="1" applyBorder="1" applyAlignment="1">
      <alignment horizontal="center" vertical="center"/>
    </xf>
    <xf numFmtId="0" fontId="83" fillId="10" borderId="0" xfId="0" applyFont="1" applyFill="1" applyBorder="1" applyAlignment="1">
      <alignment horizontal="center" vertical="center" wrapText="1"/>
    </xf>
    <xf numFmtId="3" fontId="74" fillId="0" borderId="226" xfId="2" applyNumberFormat="1" applyFont="1" applyFill="1" applyBorder="1" applyAlignment="1">
      <alignment vertical="center"/>
    </xf>
    <xf numFmtId="3" fontId="74" fillId="0" borderId="215" xfId="2" applyNumberFormat="1" applyFont="1" applyFill="1" applyBorder="1" applyAlignment="1">
      <alignment vertical="center"/>
    </xf>
    <xf numFmtId="3" fontId="74" fillId="0" borderId="147" xfId="2" applyNumberFormat="1" applyFont="1" applyFill="1" applyBorder="1" applyAlignment="1">
      <alignment vertical="center"/>
    </xf>
    <xf numFmtId="3" fontId="75" fillId="0" borderId="191" xfId="2" applyNumberFormat="1" applyFont="1" applyFill="1" applyBorder="1" applyAlignment="1">
      <alignment vertical="center"/>
    </xf>
    <xf numFmtId="3" fontId="74" fillId="0" borderId="0" xfId="2" applyNumberFormat="1" applyFont="1" applyFill="1" applyBorder="1" applyAlignment="1">
      <alignment vertical="center"/>
    </xf>
    <xf numFmtId="3" fontId="75" fillId="0" borderId="0" xfId="2" applyNumberFormat="1" applyFont="1" applyFill="1" applyBorder="1" applyAlignment="1">
      <alignment vertical="center"/>
    </xf>
    <xf numFmtId="173" fontId="74" fillId="0" borderId="75" xfId="2" applyNumberFormat="1" applyFont="1" applyFill="1" applyBorder="1" applyAlignment="1">
      <alignment vertical="center" wrapText="1"/>
    </xf>
    <xf numFmtId="173" fontId="74" fillId="0" borderId="77" xfId="2" applyNumberFormat="1" applyFont="1" applyFill="1" applyBorder="1" applyAlignment="1">
      <alignment vertical="center" wrapText="1"/>
    </xf>
    <xf numFmtId="174" fontId="15" fillId="0" borderId="268" xfId="0" applyNumberFormat="1" applyFont="1" applyFill="1" applyBorder="1" applyAlignment="1">
      <alignment horizontal="right" vertical="center"/>
    </xf>
    <xf numFmtId="174" fontId="15" fillId="0" borderId="269" xfId="0" applyNumberFormat="1" applyFont="1" applyFill="1" applyBorder="1" applyAlignment="1">
      <alignment horizontal="right" vertical="center"/>
    </xf>
    <xf numFmtId="174" fontId="15" fillId="0" borderId="89" xfId="0" applyNumberFormat="1" applyFont="1" applyFill="1" applyBorder="1" applyAlignment="1">
      <alignment horizontal="right" vertical="center"/>
    </xf>
    <xf numFmtId="174" fontId="15" fillId="0" borderId="270" xfId="0" applyNumberFormat="1" applyFont="1" applyFill="1" applyBorder="1" applyAlignment="1">
      <alignment horizontal="right" vertical="center"/>
    </xf>
    <xf numFmtId="174" fontId="15" fillId="0" borderId="250" xfId="0" applyNumberFormat="1" applyFont="1" applyFill="1" applyBorder="1" applyAlignment="1">
      <alignment horizontal="right" vertical="center"/>
    </xf>
    <xf numFmtId="174" fontId="15" fillId="0" borderId="271" xfId="0" applyNumberFormat="1" applyFont="1" applyFill="1" applyBorder="1" applyAlignment="1">
      <alignment horizontal="right" vertical="center"/>
    </xf>
    <xf numFmtId="173" fontId="15" fillId="0" borderId="75" xfId="0" applyNumberFormat="1" applyFont="1" applyFill="1" applyBorder="1" applyAlignment="1">
      <alignment horizontal="right" vertical="center"/>
    </xf>
    <xf numFmtId="173" fontId="15" fillId="0" borderId="77" xfId="0" applyNumberFormat="1" applyFont="1" applyFill="1" applyBorder="1" applyAlignment="1">
      <alignment horizontal="right" vertical="center"/>
    </xf>
    <xf numFmtId="4" fontId="15" fillId="0" borderId="77" xfId="0" applyNumberFormat="1" applyFont="1" applyFill="1" applyBorder="1" applyAlignment="1">
      <alignment horizontal="right" vertical="center"/>
    </xf>
    <xf numFmtId="9" fontId="94" fillId="0" borderId="67" xfId="0" applyNumberFormat="1" applyFont="1" applyFill="1" applyBorder="1" applyAlignment="1">
      <alignment horizontal="right" vertical="center"/>
    </xf>
    <xf numFmtId="0" fontId="95" fillId="0" borderId="100" xfId="0" applyFont="1" applyFill="1" applyBorder="1" applyAlignment="1">
      <alignment horizontal="center" vertical="center"/>
    </xf>
    <xf numFmtId="9" fontId="94" fillId="0" borderId="101" xfId="0" applyNumberFormat="1" applyFont="1" applyFill="1" applyBorder="1" applyAlignment="1">
      <alignment horizontal="right" vertical="center"/>
    </xf>
    <xf numFmtId="174" fontId="15" fillId="0" borderId="64" xfId="0" applyNumberFormat="1" applyFont="1" applyFill="1" applyBorder="1" applyAlignment="1">
      <alignment horizontal="right" vertical="center"/>
    </xf>
    <xf numFmtId="174" fontId="15" fillId="0" borderId="77" xfId="0" applyNumberFormat="1" applyFont="1" applyFill="1" applyBorder="1" applyAlignment="1">
      <alignment horizontal="right" vertical="center"/>
    </xf>
    <xf numFmtId="9" fontId="94" fillId="0" borderId="102" xfId="0" applyNumberFormat="1" applyFont="1" applyFill="1" applyBorder="1" applyAlignment="1">
      <alignment horizontal="right" vertical="center"/>
    </xf>
    <xf numFmtId="0" fontId="83" fillId="9" borderId="272" xfId="0" applyFont="1" applyFill="1" applyBorder="1" applyAlignment="1">
      <alignment horizontal="center" vertical="center" wrapText="1"/>
    </xf>
    <xf numFmtId="0" fontId="83" fillId="9" borderId="273" xfId="0" applyFont="1" applyFill="1" applyBorder="1" applyAlignment="1">
      <alignment vertical="center" wrapText="1"/>
    </xf>
    <xf numFmtId="173" fontId="74" fillId="0" borderId="274" xfId="2" applyNumberFormat="1" applyFont="1" applyBorder="1" applyAlignment="1">
      <alignment vertical="center" wrapText="1"/>
    </xf>
    <xf numFmtId="9" fontId="74" fillId="0" borderId="275" xfId="2" applyNumberFormat="1" applyFont="1" applyBorder="1" applyAlignment="1">
      <alignment horizontal="center" vertical="center"/>
    </xf>
    <xf numFmtId="196" fontId="74" fillId="0" borderId="276" xfId="2" applyNumberFormat="1" applyFont="1" applyBorder="1" applyAlignment="1">
      <alignment horizontal="center" vertical="center"/>
    </xf>
    <xf numFmtId="9" fontId="74" fillId="0" borderId="64" xfId="2" applyNumberFormat="1" applyFont="1" applyBorder="1" applyAlignment="1">
      <alignment horizontal="center" vertical="center"/>
    </xf>
    <xf numFmtId="196" fontId="74" fillId="0" borderId="77" xfId="2" applyNumberFormat="1" applyFont="1" applyBorder="1" applyAlignment="1">
      <alignment horizontal="center" vertical="center"/>
    </xf>
    <xf numFmtId="173" fontId="74" fillId="0" borderId="65" xfId="2" applyNumberFormat="1" applyFont="1" applyBorder="1" applyAlignment="1">
      <alignment vertical="center" wrapText="1"/>
    </xf>
    <xf numFmtId="9" fontId="74" fillId="0" borderId="66" xfId="2" applyNumberFormat="1" applyFont="1" applyBorder="1" applyAlignment="1">
      <alignment horizontal="center" vertical="center"/>
    </xf>
    <xf numFmtId="196" fontId="74" fillId="0" borderId="67" xfId="2" applyNumberFormat="1" applyFont="1" applyBorder="1" applyAlignment="1">
      <alignment horizontal="center" vertical="center"/>
    </xf>
    <xf numFmtId="0" fontId="17" fillId="10" borderId="97" xfId="12" applyFont="1" applyFill="1" applyBorder="1" applyAlignment="1" applyProtection="1">
      <alignment horizontal="right" vertical="center" wrapText="1"/>
      <protection locked="0"/>
    </xf>
    <xf numFmtId="0" fontId="17" fillId="10" borderId="98" xfId="12" applyFont="1" applyFill="1" applyBorder="1" applyAlignment="1" applyProtection="1">
      <alignment horizontal="right" vertical="center" wrapText="1"/>
      <protection locked="0"/>
    </xf>
    <xf numFmtId="0" fontId="75" fillId="0" borderId="59" xfId="12" quotePrefix="1" applyFont="1" applyFill="1" applyBorder="1" applyAlignment="1" applyProtection="1">
      <alignment vertical="center" wrapText="1"/>
      <protection locked="0"/>
    </xf>
    <xf numFmtId="0" fontId="110" fillId="0" borderId="59" xfId="12" quotePrefix="1" applyFont="1" applyFill="1" applyBorder="1" applyAlignment="1" applyProtection="1">
      <alignment vertical="center" wrapText="1"/>
      <protection locked="0"/>
    </xf>
    <xf numFmtId="0" fontId="110" fillId="0" borderId="65" xfId="12" quotePrefix="1" applyFont="1" applyFill="1" applyBorder="1" applyAlignment="1" applyProtection="1">
      <alignment vertical="center" wrapText="1"/>
      <protection locked="0"/>
    </xf>
    <xf numFmtId="173" fontId="75" fillId="0" borderId="77" xfId="2" applyNumberFormat="1" applyFont="1" applyFill="1" applyBorder="1" applyAlignment="1">
      <alignment vertical="center"/>
    </xf>
    <xf numFmtId="0" fontId="99" fillId="0" borderId="65" xfId="12" quotePrefix="1" applyFont="1" applyFill="1" applyBorder="1" applyAlignment="1" applyProtection="1">
      <alignment vertical="center" wrapText="1"/>
      <protection locked="0"/>
    </xf>
    <xf numFmtId="0" fontId="25" fillId="10" borderId="105" xfId="2" applyFont="1" applyFill="1" applyBorder="1" applyAlignment="1">
      <alignment horizontal="center" vertical="center" wrapText="1"/>
    </xf>
    <xf numFmtId="0" fontId="25" fillId="10" borderId="106" xfId="2" applyFont="1" applyFill="1" applyBorder="1" applyAlignment="1">
      <alignment horizontal="center" vertical="center" wrapText="1"/>
    </xf>
    <xf numFmtId="175" fontId="88" fillId="0" borderId="60" xfId="2" applyNumberFormat="1" applyFont="1" applyFill="1" applyBorder="1" applyAlignment="1" applyProtection="1">
      <alignment vertical="center" wrapText="1"/>
      <protection locked="0"/>
    </xf>
    <xf numFmtId="173" fontId="88" fillId="0" borderId="277" xfId="9" applyNumberFormat="1" applyFont="1" applyBorder="1" applyAlignment="1">
      <alignment horizontal="right" vertical="center"/>
    </xf>
    <xf numFmtId="173" fontId="88" fillId="0" borderId="83" xfId="9" applyNumberFormat="1" applyFont="1" applyBorder="1" applyAlignment="1">
      <alignment horizontal="right" vertical="center"/>
    </xf>
    <xf numFmtId="173" fontId="88" fillId="0" borderId="278" xfId="9" applyNumberFormat="1" applyFont="1" applyBorder="1" applyAlignment="1">
      <alignment horizontal="right" vertical="center"/>
    </xf>
    <xf numFmtId="173" fontId="88" fillId="0" borderId="84" xfId="9" applyNumberFormat="1" applyFont="1" applyBorder="1" applyAlignment="1">
      <alignment horizontal="right" vertical="center"/>
    </xf>
    <xf numFmtId="175" fontId="89" fillId="0" borderId="107" xfId="2" applyNumberFormat="1" applyFont="1" applyFill="1" applyBorder="1" applyAlignment="1" applyProtection="1">
      <alignment vertical="center" wrapText="1"/>
      <protection locked="0"/>
    </xf>
    <xf numFmtId="173" fontId="89" fillId="0" borderId="247" xfId="9" applyNumberFormat="1" applyFont="1" applyBorder="1" applyAlignment="1">
      <alignment horizontal="right" vertical="center"/>
    </xf>
    <xf numFmtId="173" fontId="89" fillId="0" borderId="86" xfId="9" applyNumberFormat="1" applyFont="1" applyBorder="1" applyAlignment="1">
      <alignment horizontal="right" vertical="center"/>
    </xf>
    <xf numFmtId="173" fontId="89" fillId="0" borderId="248" xfId="9" applyNumberFormat="1" applyFont="1" applyBorder="1" applyAlignment="1">
      <alignment horizontal="right" vertical="center"/>
    </xf>
    <xf numFmtId="173" fontId="89" fillId="0" borderId="87" xfId="9" applyNumberFormat="1" applyFont="1" applyBorder="1" applyAlignment="1">
      <alignment horizontal="right" vertical="center"/>
    </xf>
    <xf numFmtId="175" fontId="89" fillId="0" borderId="59" xfId="2" applyNumberFormat="1" applyFont="1" applyFill="1" applyBorder="1" applyAlignment="1" applyProtection="1">
      <alignment vertical="center" wrapText="1"/>
      <protection locked="0"/>
    </xf>
    <xf numFmtId="173" fontId="89" fillId="0" borderId="279" xfId="9" applyNumberFormat="1" applyFont="1" applyBorder="1" applyAlignment="1">
      <alignment horizontal="right" vertical="center"/>
    </xf>
    <xf numFmtId="173" fontId="89" fillId="0" borderId="89" xfId="9" applyNumberFormat="1" applyFont="1" applyBorder="1" applyAlignment="1">
      <alignment horizontal="right" vertical="center"/>
    </xf>
    <xf numFmtId="173" fontId="89" fillId="0" borderId="280" xfId="9" applyNumberFormat="1" applyFont="1" applyBorder="1" applyAlignment="1">
      <alignment horizontal="right" vertical="center"/>
    </xf>
    <xf numFmtId="173" fontId="89" fillId="0" borderId="90" xfId="9" applyNumberFormat="1" applyFont="1" applyBorder="1" applyAlignment="1">
      <alignment horizontal="right" vertical="center"/>
    </xf>
    <xf numFmtId="175" fontId="89" fillId="12" borderId="100" xfId="2" applyNumberFormat="1" applyFont="1" applyFill="1" applyBorder="1" applyAlignment="1" applyProtection="1">
      <alignment vertical="center" wrapText="1"/>
      <protection locked="0"/>
    </xf>
    <xf numFmtId="173" fontId="89" fillId="0" borderId="281" xfId="9" applyNumberFormat="1" applyFont="1" applyBorder="1" applyAlignment="1">
      <alignment horizontal="right" vertical="center"/>
    </xf>
    <xf numFmtId="173" fontId="89" fillId="0" borderId="92" xfId="9" applyNumberFormat="1" applyFont="1" applyBorder="1" applyAlignment="1">
      <alignment horizontal="right" vertical="center"/>
    </xf>
    <xf numFmtId="173" fontId="89" fillId="0" borderId="282" xfId="9" applyNumberFormat="1" applyFont="1" applyBorder="1" applyAlignment="1">
      <alignment horizontal="right" vertical="center"/>
    </xf>
    <xf numFmtId="173" fontId="89" fillId="0" borderId="93" xfId="9" applyNumberFormat="1" applyFont="1" applyBorder="1" applyAlignment="1">
      <alignment horizontal="right" vertical="center"/>
    </xf>
    <xf numFmtId="175" fontId="89" fillId="0" borderId="65" xfId="2" applyNumberFormat="1" applyFont="1" applyFill="1" applyBorder="1" applyAlignment="1" applyProtection="1">
      <alignment vertical="center" wrapText="1"/>
      <protection locked="0"/>
    </xf>
    <xf numFmtId="173" fontId="89" fillId="0" borderId="252" xfId="9" applyNumberFormat="1" applyFont="1" applyBorder="1" applyAlignment="1">
      <alignment horizontal="right" vertical="center"/>
    </xf>
    <xf numFmtId="173" fontId="89" fillId="0" borderId="250" xfId="9" applyNumberFormat="1" applyFont="1" applyBorder="1" applyAlignment="1">
      <alignment horizontal="right" vertical="center"/>
    </xf>
    <xf numFmtId="173" fontId="89" fillId="0" borderId="253" xfId="9" applyNumberFormat="1" applyFont="1" applyBorder="1" applyAlignment="1">
      <alignment horizontal="right" vertical="center"/>
    </xf>
    <xf numFmtId="173" fontId="89" fillId="0" borderId="251" xfId="9" applyNumberFormat="1" applyFont="1" applyBorder="1" applyAlignment="1">
      <alignment horizontal="right" vertical="center"/>
    </xf>
    <xf numFmtId="173" fontId="89" fillId="0" borderId="277" xfId="9" applyNumberFormat="1" applyFont="1" applyBorder="1" applyAlignment="1">
      <alignment horizontal="right" vertical="center"/>
    </xf>
    <xf numFmtId="173" fontId="89" fillId="0" borderId="83" xfId="9" applyNumberFormat="1" applyFont="1" applyBorder="1" applyAlignment="1">
      <alignment horizontal="right" vertical="center"/>
    </xf>
    <xf numFmtId="173" fontId="89" fillId="0" borderId="278" xfId="9" applyNumberFormat="1" applyFont="1" applyBorder="1" applyAlignment="1">
      <alignment horizontal="right" vertical="center"/>
    </xf>
    <xf numFmtId="173" fontId="89" fillId="0" borderId="84" xfId="9" applyNumberFormat="1" applyFont="1" applyBorder="1" applyAlignment="1">
      <alignment horizontal="right" vertical="center"/>
    </xf>
    <xf numFmtId="0" fontId="88" fillId="0" borderId="283" xfId="2" applyFont="1" applyBorder="1" applyAlignment="1">
      <alignment vertical="center" wrapText="1"/>
    </xf>
    <xf numFmtId="173" fontId="88" fillId="0" borderId="277" xfId="9" applyNumberFormat="1" applyFont="1" applyBorder="1" applyAlignment="1">
      <alignment vertical="center"/>
    </xf>
    <xf numFmtId="173" fontId="88" fillId="0" borderId="83" xfId="9" applyNumberFormat="1" applyFont="1" applyBorder="1" applyAlignment="1">
      <alignment vertical="center"/>
    </xf>
    <xf numFmtId="173" fontId="88" fillId="0" borderId="278" xfId="9" applyNumberFormat="1" applyFont="1" applyBorder="1" applyAlignment="1">
      <alignment vertical="center"/>
    </xf>
    <xf numFmtId="173" fontId="88" fillId="0" borderId="71" xfId="9" applyNumberFormat="1" applyFont="1" applyBorder="1" applyAlignment="1">
      <alignment vertical="center"/>
    </xf>
    <xf numFmtId="173" fontId="88" fillId="0" borderId="284" xfId="9" applyNumberFormat="1" applyFont="1" applyBorder="1" applyAlignment="1">
      <alignment vertical="center"/>
    </xf>
    <xf numFmtId="173" fontId="24" fillId="0" borderId="0" xfId="2" applyNumberFormat="1" applyFont="1" applyAlignment="1">
      <alignment vertical="center"/>
    </xf>
    <xf numFmtId="173" fontId="75" fillId="0" borderId="108" xfId="9" applyNumberFormat="1" applyFont="1" applyBorder="1" applyAlignment="1">
      <alignment vertical="center"/>
    </xf>
    <xf numFmtId="173" fontId="75" fillId="0" borderId="109" xfId="9" applyNumberFormat="1" applyFont="1" applyFill="1" applyBorder="1" applyAlignment="1">
      <alignment vertical="center"/>
    </xf>
    <xf numFmtId="173" fontId="75" fillId="0" borderId="66" xfId="9" applyNumberFormat="1" applyFont="1" applyBorder="1" applyAlignment="1">
      <alignment vertical="center"/>
    </xf>
    <xf numFmtId="173" fontId="75" fillId="0" borderId="67" xfId="9" applyNumberFormat="1" applyFont="1" applyFill="1" applyBorder="1" applyAlignment="1">
      <alignment vertical="center"/>
    </xf>
    <xf numFmtId="173" fontId="75" fillId="0" borderId="63" xfId="2" applyNumberFormat="1" applyFont="1" applyFill="1" applyBorder="1" applyAlignment="1">
      <alignment vertical="center" wrapText="1"/>
    </xf>
    <xf numFmtId="173" fontId="75" fillId="0" borderId="75" xfId="2" applyNumberFormat="1" applyFont="1" applyFill="1" applyBorder="1" applyAlignment="1">
      <alignment vertical="center" wrapText="1"/>
    </xf>
    <xf numFmtId="173" fontId="74" fillId="0" borderId="73" xfId="2" applyNumberFormat="1" applyFont="1" applyFill="1" applyBorder="1" applyAlignment="1">
      <alignment vertical="center" wrapText="1"/>
    </xf>
    <xf numFmtId="173" fontId="89" fillId="0" borderId="60" xfId="2" applyNumberFormat="1" applyFont="1" applyFill="1" applyBorder="1" applyAlignment="1">
      <alignment vertical="center" wrapText="1"/>
    </xf>
    <xf numFmtId="0" fontId="17" fillId="10" borderId="17" xfId="2" applyFont="1" applyFill="1" applyBorder="1" applyAlignment="1">
      <alignment vertical="center" wrapText="1"/>
    </xf>
    <xf numFmtId="0" fontId="17" fillId="10" borderId="22" xfId="17" applyFont="1" applyFill="1" applyBorder="1" applyAlignment="1" applyProtection="1">
      <alignment horizontal="center" vertical="center" wrapText="1"/>
    </xf>
    <xf numFmtId="0" fontId="17" fillId="10" borderId="24" xfId="17" applyFont="1" applyFill="1" applyBorder="1" applyAlignment="1" applyProtection="1">
      <alignment horizontal="center" vertical="center" wrapText="1"/>
    </xf>
    <xf numFmtId="0" fontId="17" fillId="10" borderId="46" xfId="17" applyFont="1" applyFill="1" applyBorder="1" applyAlignment="1" applyProtection="1">
      <alignment horizontal="center" vertical="center" wrapText="1"/>
    </xf>
    <xf numFmtId="173" fontId="74" fillId="0" borderId="108" xfId="6" applyNumberFormat="1" applyFont="1" applyFill="1" applyBorder="1" applyAlignment="1">
      <alignment horizontal="right" vertical="center"/>
    </xf>
    <xf numFmtId="173" fontId="74" fillId="0" borderId="109" xfId="6" applyNumberFormat="1" applyFont="1" applyFill="1" applyBorder="1" applyAlignment="1">
      <alignment horizontal="right" vertical="center"/>
    </xf>
    <xf numFmtId="173" fontId="74" fillId="0" borderId="66" xfId="6" applyNumberFormat="1" applyFont="1" applyFill="1" applyBorder="1" applyAlignment="1">
      <alignment horizontal="right" vertical="center"/>
    </xf>
    <xf numFmtId="173" fontId="74" fillId="0" borderId="67" xfId="6" applyNumberFormat="1" applyFont="1" applyFill="1" applyBorder="1" applyAlignment="1">
      <alignment horizontal="right" vertical="center"/>
    </xf>
    <xf numFmtId="3" fontId="74" fillId="0" borderId="63" xfId="2" applyNumberFormat="1" applyFont="1" applyFill="1" applyBorder="1" applyAlignment="1">
      <alignment horizontal="right" vertical="center"/>
    </xf>
    <xf numFmtId="180" fontId="74" fillId="0" borderId="63" xfId="2" applyNumberFormat="1" applyFont="1" applyFill="1" applyBorder="1" applyAlignment="1" applyProtection="1">
      <alignment horizontal="right" vertical="center"/>
      <protection locked="0"/>
    </xf>
    <xf numFmtId="3" fontId="74" fillId="0" borderId="75" xfId="2" applyNumberFormat="1" applyFont="1" applyFill="1" applyBorder="1" applyAlignment="1" applyProtection="1">
      <alignment vertical="center"/>
      <protection locked="0"/>
    </xf>
    <xf numFmtId="49" fontId="88" fillId="0" borderId="62" xfId="2" applyNumberFormat="1" applyFont="1" applyFill="1" applyBorder="1" applyAlignment="1">
      <alignment horizontal="left" vertical="center" wrapText="1"/>
    </xf>
    <xf numFmtId="3" fontId="88" fillId="0" borderId="69" xfId="2" applyNumberFormat="1" applyFont="1" applyFill="1" applyBorder="1" applyAlignment="1" applyProtection="1">
      <alignment horizontal="right" vertical="center" wrapText="1"/>
      <protection locked="0"/>
    </xf>
    <xf numFmtId="0" fontId="88" fillId="0" borderId="69" xfId="2" applyFont="1" applyFill="1" applyBorder="1" applyAlignment="1" applyProtection="1">
      <alignment horizontal="right" vertical="center" wrapText="1"/>
      <protection locked="0"/>
    </xf>
    <xf numFmtId="3" fontId="88" fillId="0" borderId="70" xfId="2" applyNumberFormat="1" applyFont="1" applyFill="1" applyBorder="1" applyAlignment="1" applyProtection="1">
      <alignment horizontal="right" vertical="center" wrapText="1"/>
      <protection locked="0"/>
    </xf>
    <xf numFmtId="49" fontId="89" fillId="0" borderId="118" xfId="2" applyNumberFormat="1" applyFont="1" applyFill="1" applyBorder="1" applyAlignment="1">
      <alignment horizontal="left" vertical="center" wrapText="1"/>
    </xf>
    <xf numFmtId="3" fontId="89" fillId="0" borderId="119" xfId="2" applyNumberFormat="1" applyFont="1" applyFill="1" applyBorder="1" applyAlignment="1" applyProtection="1">
      <alignment horizontal="right" vertical="center" wrapText="1"/>
      <protection locked="0"/>
    </xf>
    <xf numFmtId="10" fontId="89" fillId="0" borderId="119" xfId="2" applyNumberFormat="1" applyFont="1" applyFill="1" applyBorder="1" applyAlignment="1" applyProtection="1">
      <alignment horizontal="right" vertical="center" wrapText="1"/>
      <protection locked="0"/>
    </xf>
    <xf numFmtId="10" fontId="89" fillId="0" borderId="64" xfId="2" applyNumberFormat="1" applyFont="1" applyFill="1" applyBorder="1" applyAlignment="1" applyProtection="1">
      <alignment horizontal="right" vertical="center"/>
      <protection locked="0"/>
    </xf>
    <xf numFmtId="14" fontId="89" fillId="0" borderId="108" xfId="2" applyNumberFormat="1" applyFont="1" applyFill="1" applyBorder="1" applyAlignment="1" applyProtection="1">
      <alignment horizontal="right" vertical="center" wrapText="1"/>
      <protection locked="0"/>
    </xf>
    <xf numFmtId="3" fontId="89" fillId="0" borderId="109" xfId="2" applyNumberFormat="1" applyFont="1" applyFill="1" applyBorder="1" applyAlignment="1" applyProtection="1">
      <alignment horizontal="right" vertical="center" wrapText="1"/>
      <protection locked="0"/>
    </xf>
    <xf numFmtId="3" fontId="89" fillId="0" borderId="64" xfId="2" applyNumberFormat="1" applyFont="1" applyFill="1" applyBorder="1" applyAlignment="1" applyProtection="1">
      <alignment horizontal="right" vertical="center" wrapText="1"/>
      <protection locked="0"/>
    </xf>
    <xf numFmtId="10" fontId="89" fillId="0" borderId="64" xfId="2" applyNumberFormat="1" applyFont="1" applyFill="1" applyBorder="1" applyAlignment="1" applyProtection="1">
      <alignment horizontal="right" vertical="center" wrapText="1"/>
      <protection locked="0"/>
    </xf>
    <xf numFmtId="14" fontId="89" fillId="0" borderId="64" xfId="2" applyNumberFormat="1" applyFont="1" applyFill="1" applyBorder="1" applyAlignment="1" applyProtection="1">
      <alignment horizontal="right" vertical="center" wrapText="1"/>
      <protection locked="0"/>
    </xf>
    <xf numFmtId="3" fontId="89" fillId="0" borderId="77" xfId="2" applyNumberFormat="1" applyFont="1" applyFill="1" applyBorder="1" applyAlignment="1" applyProtection="1">
      <alignment horizontal="right" vertical="center" wrapText="1"/>
      <protection locked="0"/>
    </xf>
    <xf numFmtId="3" fontId="89" fillId="0" borderId="66" xfId="2" applyNumberFormat="1" applyFont="1" applyFill="1" applyBorder="1" applyAlignment="1" applyProtection="1">
      <alignment horizontal="right" vertical="center" wrapText="1"/>
      <protection locked="0"/>
    </xf>
    <xf numFmtId="180" fontId="89" fillId="0" borderId="66" xfId="2" applyNumberFormat="1" applyFont="1" applyFill="1" applyBorder="1" applyAlignment="1" applyProtection="1">
      <alignment horizontal="right" vertical="center" wrapText="1"/>
      <protection locked="0"/>
    </xf>
    <xf numFmtId="10" fontId="89" fillId="0" borderId="66" xfId="2" applyNumberFormat="1" applyFont="1" applyFill="1" applyBorder="1" applyAlignment="1" applyProtection="1">
      <alignment horizontal="right" vertical="center"/>
      <protection locked="0"/>
    </xf>
    <xf numFmtId="14" fontId="89" fillId="0" borderId="66" xfId="2" applyNumberFormat="1" applyFont="1" applyFill="1" applyBorder="1" applyAlignment="1" applyProtection="1">
      <alignment horizontal="right" vertical="center" wrapText="1"/>
      <protection locked="0"/>
    </xf>
    <xf numFmtId="3" fontId="89" fillId="0" borderId="67" xfId="2" applyNumberFormat="1" applyFont="1" applyFill="1" applyBorder="1" applyAlignment="1" applyProtection="1">
      <alignment horizontal="right" vertical="center" wrapText="1"/>
      <protection locked="0"/>
    </xf>
    <xf numFmtId="0" fontId="89" fillId="0" borderId="58" xfId="2" quotePrefix="1" applyFont="1" applyFill="1" applyBorder="1" applyAlignment="1">
      <alignment vertical="center" wrapText="1"/>
    </xf>
    <xf numFmtId="3" fontId="89" fillId="0" borderId="63" xfId="2" applyNumberFormat="1" applyFont="1" applyFill="1" applyBorder="1" applyAlignment="1" applyProtection="1">
      <alignment horizontal="right" vertical="center" wrapText="1"/>
      <protection locked="0"/>
    </xf>
    <xf numFmtId="180" fontId="89" fillId="0" borderId="64" xfId="2" applyNumberFormat="1" applyFont="1" applyFill="1" applyBorder="1" applyAlignment="1" applyProtection="1">
      <alignment horizontal="right" vertical="center" wrapText="1"/>
      <protection locked="0"/>
    </xf>
    <xf numFmtId="14" fontId="89" fillId="0" borderId="63" xfId="2" applyNumberFormat="1" applyFont="1" applyFill="1" applyBorder="1" applyAlignment="1" applyProtection="1">
      <alignment horizontal="right" vertical="center" wrapText="1"/>
      <protection locked="0"/>
    </xf>
    <xf numFmtId="3" fontId="89" fillId="0" borderId="75" xfId="2" applyNumberFormat="1" applyFont="1" applyFill="1" applyBorder="1" applyAlignment="1" applyProtection="1">
      <alignment horizontal="right" vertical="center" wrapText="1"/>
      <protection locked="0"/>
    </xf>
    <xf numFmtId="3" fontId="89" fillId="0" borderId="64" xfId="2" applyNumberFormat="1" applyFont="1" applyFill="1" applyBorder="1" applyAlignment="1">
      <alignment horizontal="right" vertical="center"/>
    </xf>
    <xf numFmtId="180" fontId="89" fillId="0" borderId="64" xfId="2" applyNumberFormat="1" applyFont="1" applyFill="1" applyBorder="1" applyAlignment="1" applyProtection="1">
      <alignment horizontal="right" vertical="center"/>
      <protection locked="0"/>
    </xf>
    <xf numFmtId="3" fontId="89" fillId="0" borderId="77" xfId="2" applyNumberFormat="1" applyFont="1" applyFill="1" applyBorder="1" applyAlignment="1" applyProtection="1">
      <alignment vertical="center"/>
      <protection locked="0"/>
    </xf>
    <xf numFmtId="3" fontId="89" fillId="0" borderId="101" xfId="2" applyNumberFormat="1" applyFont="1" applyFill="1" applyBorder="1" applyAlignment="1">
      <alignment horizontal="right" vertical="center"/>
    </xf>
    <xf numFmtId="180" fontId="89" fillId="0" borderId="101" xfId="2" applyNumberFormat="1" applyFont="1" applyFill="1" applyBorder="1" applyAlignment="1" applyProtection="1">
      <alignment horizontal="right" vertical="center"/>
      <protection locked="0"/>
    </xf>
    <xf numFmtId="10" fontId="89" fillId="0" borderId="101" xfId="2" applyNumberFormat="1" applyFont="1" applyFill="1" applyBorder="1" applyAlignment="1" applyProtection="1">
      <alignment horizontal="right" vertical="center"/>
      <protection locked="0"/>
    </xf>
    <xf numFmtId="14" fontId="89" fillId="0" borderId="101" xfId="2" applyNumberFormat="1" applyFont="1" applyFill="1" applyBorder="1" applyAlignment="1" applyProtection="1">
      <alignment horizontal="right" vertical="center" wrapText="1"/>
      <protection locked="0"/>
    </xf>
    <xf numFmtId="3" fontId="89" fillId="0" borderId="102" xfId="2" applyNumberFormat="1" applyFont="1" applyFill="1" applyBorder="1" applyAlignment="1" applyProtection="1">
      <alignment vertical="center"/>
      <protection locked="0"/>
    </xf>
    <xf numFmtId="3" fontId="88" fillId="0" borderId="73" xfId="2" applyNumberFormat="1" applyFont="1" applyFill="1" applyBorder="1" applyAlignment="1" applyProtection="1">
      <alignment horizontal="right" vertical="center"/>
      <protection locked="0"/>
    </xf>
    <xf numFmtId="10" fontId="89" fillId="0" borderId="63" xfId="2" applyNumberFormat="1" applyFont="1" applyFill="1" applyBorder="1" applyAlignment="1" applyProtection="1">
      <alignment horizontal="right" vertical="center"/>
      <protection locked="0"/>
    </xf>
    <xf numFmtId="0" fontId="89" fillId="0" borderId="63" xfId="2" applyFont="1" applyFill="1" applyBorder="1" applyAlignment="1" applyProtection="1">
      <alignment horizontal="right" vertical="center" wrapText="1"/>
      <protection locked="0"/>
    </xf>
    <xf numFmtId="0" fontId="89" fillId="0" borderId="260" xfId="2" applyFont="1" applyFill="1" applyBorder="1" applyAlignment="1">
      <alignment vertical="center" wrapText="1"/>
    </xf>
    <xf numFmtId="3" fontId="89" fillId="0" borderId="188" xfId="2" applyNumberFormat="1" applyFont="1" applyFill="1" applyBorder="1" applyAlignment="1" applyProtection="1">
      <alignment horizontal="right" vertical="center" wrapText="1"/>
      <protection locked="0"/>
    </xf>
    <xf numFmtId="10" fontId="89" fillId="0" borderId="188" xfId="2" applyNumberFormat="1" applyFont="1" applyFill="1" applyBorder="1" applyAlignment="1" applyProtection="1">
      <alignment horizontal="right" vertical="center"/>
      <protection locked="0"/>
    </xf>
    <xf numFmtId="0" fontId="89" fillId="0" borderId="188" xfId="2" applyFont="1" applyFill="1" applyBorder="1" applyAlignment="1" applyProtection="1">
      <alignment horizontal="right" vertical="center" wrapText="1"/>
      <protection locked="0"/>
    </xf>
    <xf numFmtId="14" fontId="89" fillId="0" borderId="188" xfId="2" applyNumberFormat="1" applyFont="1" applyFill="1" applyBorder="1" applyAlignment="1" applyProtection="1">
      <alignment horizontal="right" vertical="center" wrapText="1"/>
      <protection locked="0"/>
    </xf>
    <xf numFmtId="3" fontId="89" fillId="0" borderId="265" xfId="2" applyNumberFormat="1" applyFont="1" applyFill="1" applyBorder="1" applyAlignment="1" applyProtection="1">
      <alignment horizontal="right" vertical="center" wrapText="1"/>
      <protection locked="0"/>
    </xf>
    <xf numFmtId="205" fontId="74" fillId="0" borderId="72" xfId="2" applyNumberFormat="1" applyFont="1" applyFill="1" applyBorder="1" applyAlignment="1" applyProtection="1">
      <alignment horizontal="right" vertical="center"/>
      <protection locked="0"/>
    </xf>
    <xf numFmtId="173" fontId="75" fillId="0" borderId="64" xfId="2" applyNumberFormat="1" applyFont="1" applyFill="1" applyBorder="1" applyAlignment="1" applyProtection="1">
      <alignment horizontal="right" vertical="center" wrapText="1"/>
      <protection locked="0"/>
    </xf>
    <xf numFmtId="173" fontId="75" fillId="0" borderId="77" xfId="2" applyNumberFormat="1" applyFont="1" applyFill="1" applyBorder="1" applyAlignment="1" applyProtection="1">
      <alignment horizontal="right" vertical="center" wrapText="1"/>
      <protection locked="0"/>
    </xf>
    <xf numFmtId="0" fontId="25" fillId="10" borderId="0" xfId="2" applyFont="1" applyFill="1" applyBorder="1" applyAlignment="1">
      <alignment horizontal="right" vertical="center"/>
    </xf>
    <xf numFmtId="0" fontId="88" fillId="0" borderId="227" xfId="2" applyFont="1" applyBorder="1" applyAlignment="1">
      <alignment vertical="center" wrapText="1"/>
    </xf>
    <xf numFmtId="0" fontId="89" fillId="0" borderId="227" xfId="2" applyFont="1" applyBorder="1" applyAlignment="1">
      <alignment horizontal="center" vertical="center"/>
    </xf>
    <xf numFmtId="0" fontId="89" fillId="0" borderId="227" xfId="2" applyFont="1" applyBorder="1" applyAlignment="1">
      <alignment vertical="center"/>
    </xf>
    <xf numFmtId="0" fontId="88" fillId="0" borderId="227" xfId="2" applyFont="1" applyBorder="1" applyAlignment="1">
      <alignment vertical="center"/>
    </xf>
    <xf numFmtId="0" fontId="89" fillId="0" borderId="142" xfId="2" applyFont="1" applyFill="1" applyBorder="1" applyAlignment="1">
      <alignment vertical="center" wrapText="1"/>
    </xf>
    <xf numFmtId="173" fontId="89" fillId="0" borderId="143" xfId="2" applyNumberFormat="1" applyFont="1" applyBorder="1" applyAlignment="1">
      <alignment horizontal="right" vertical="center"/>
    </xf>
    <xf numFmtId="173" fontId="88" fillId="0" borderId="144" xfId="2" applyNumberFormat="1" applyFont="1" applyBorder="1" applyAlignment="1">
      <alignment horizontal="right" vertical="center"/>
    </xf>
    <xf numFmtId="0" fontId="89" fillId="0" borderId="186" xfId="2" applyFont="1" applyBorder="1" applyAlignment="1">
      <alignment vertical="center" wrapText="1"/>
    </xf>
    <xf numFmtId="173" fontId="89" fillId="0" borderId="179" xfId="2" applyNumberFormat="1" applyFont="1" applyBorder="1" applyAlignment="1">
      <alignment horizontal="right" vertical="center"/>
    </xf>
    <xf numFmtId="173" fontId="88" fillId="0" borderId="215" xfId="2" applyNumberFormat="1" applyFont="1" applyBorder="1" applyAlignment="1">
      <alignment horizontal="right" vertical="center"/>
    </xf>
    <xf numFmtId="0" fontId="89" fillId="0" borderId="186" xfId="2" applyFont="1" applyFill="1" applyBorder="1" applyAlignment="1">
      <alignment vertical="center" wrapText="1"/>
    </xf>
    <xf numFmtId="173" fontId="88" fillId="0" borderId="215" xfId="2" applyNumberFormat="1" applyFont="1" applyFill="1" applyBorder="1" applyAlignment="1">
      <alignment horizontal="right" vertical="center"/>
    </xf>
    <xf numFmtId="0" fontId="89" fillId="0" borderId="145" xfId="2" applyFont="1" applyBorder="1" applyAlignment="1">
      <alignment vertical="center" wrapText="1"/>
    </xf>
    <xf numFmtId="173" fontId="89" fillId="0" borderId="146" xfId="2" applyNumberFormat="1" applyFont="1" applyBorder="1" applyAlignment="1">
      <alignment horizontal="right" vertical="center"/>
    </xf>
    <xf numFmtId="173" fontId="88" fillId="0" borderId="147" xfId="2" applyNumberFormat="1" applyFont="1" applyBorder="1" applyAlignment="1">
      <alignment horizontal="right" vertical="center"/>
    </xf>
    <xf numFmtId="0" fontId="88" fillId="0" borderId="187" xfId="2" applyFont="1" applyBorder="1" applyAlignment="1">
      <alignment vertical="center" wrapText="1"/>
    </xf>
    <xf numFmtId="173" fontId="88" fillId="0" borderId="184" xfId="6" applyNumberFormat="1" applyFont="1" applyBorder="1" applyAlignment="1">
      <alignment horizontal="right" vertical="center"/>
    </xf>
    <xf numFmtId="173" fontId="88" fillId="0" borderId="191" xfId="6" applyNumberFormat="1" applyFont="1" applyBorder="1" applyAlignment="1">
      <alignment horizontal="right" vertical="center"/>
    </xf>
    <xf numFmtId="0" fontId="89" fillId="0" borderId="142" xfId="2" applyFont="1" applyBorder="1" applyAlignment="1">
      <alignment vertical="center"/>
    </xf>
    <xf numFmtId="173" fontId="89" fillId="0" borderId="143" xfId="6" applyNumberFormat="1" applyFont="1" applyBorder="1" applyAlignment="1">
      <alignment horizontal="right" vertical="center"/>
    </xf>
    <xf numFmtId="173" fontId="88" fillId="0" borderId="144" xfId="6" applyNumberFormat="1" applyFont="1" applyBorder="1" applyAlignment="1">
      <alignment horizontal="right" vertical="center"/>
    </xf>
    <xf numFmtId="0" fontId="89" fillId="0" borderId="186" xfId="2" applyFont="1" applyBorder="1" applyAlignment="1">
      <alignment vertical="center"/>
    </xf>
    <xf numFmtId="173" fontId="89" fillId="0" borderId="179" xfId="6" applyNumberFormat="1" applyFont="1" applyBorder="1" applyAlignment="1">
      <alignment horizontal="right" vertical="center"/>
    </xf>
    <xf numFmtId="173" fontId="88" fillId="0" borderId="215" xfId="6" applyNumberFormat="1" applyFont="1" applyBorder="1" applyAlignment="1">
      <alignment horizontal="right" vertical="center"/>
    </xf>
    <xf numFmtId="173" fontId="89" fillId="0" borderId="146" xfId="6" applyNumberFormat="1" applyFont="1" applyBorder="1" applyAlignment="1">
      <alignment horizontal="right" vertical="center"/>
    </xf>
    <xf numFmtId="173" fontId="88" fillId="0" borderId="147" xfId="6" applyNumberFormat="1" applyFont="1" applyBorder="1" applyAlignment="1">
      <alignment horizontal="right" vertical="center"/>
    </xf>
    <xf numFmtId="173" fontId="89" fillId="0" borderId="0" xfId="2" applyNumberFormat="1" applyFont="1" applyAlignment="1">
      <alignment horizontal="right" vertical="center"/>
    </xf>
    <xf numFmtId="173" fontId="89" fillId="0" borderId="0" xfId="6" applyNumberFormat="1" applyFont="1" applyAlignment="1">
      <alignment horizontal="right" vertical="center"/>
    </xf>
    <xf numFmtId="173" fontId="88" fillId="0" borderId="0" xfId="2" applyNumberFormat="1" applyFont="1" applyAlignment="1">
      <alignment horizontal="right" vertical="center"/>
    </xf>
    <xf numFmtId="174" fontId="74" fillId="0" borderId="66" xfId="2" applyNumberFormat="1" applyFont="1" applyBorder="1" applyAlignment="1">
      <alignment horizontal="right" vertical="center" wrapText="1"/>
    </xf>
    <xf numFmtId="173" fontId="75" fillId="0" borderId="108" xfId="2" applyNumberFormat="1" applyFont="1" applyBorder="1" applyAlignment="1">
      <alignment horizontal="right" vertical="center"/>
    </xf>
    <xf numFmtId="173" fontId="75" fillId="0" borderId="109" xfId="2" applyNumberFormat="1" applyFont="1" applyBorder="1" applyAlignment="1">
      <alignment horizontal="right" vertical="center"/>
    </xf>
    <xf numFmtId="173" fontId="75" fillId="0" borderId="66" xfId="2" applyNumberFormat="1" applyFont="1" applyBorder="1" applyAlignment="1">
      <alignment horizontal="right" vertical="center"/>
    </xf>
    <xf numFmtId="173" fontId="75" fillId="0" borderId="67" xfId="2" applyNumberFormat="1" applyFont="1" applyBorder="1" applyAlignment="1">
      <alignment horizontal="right" vertical="center"/>
    </xf>
    <xf numFmtId="49" fontId="88" fillId="0" borderId="60" xfId="2" applyNumberFormat="1" applyFont="1" applyFill="1" applyBorder="1" applyAlignment="1">
      <alignment horizontal="left" vertical="center" wrapText="1"/>
    </xf>
    <xf numFmtId="3" fontId="88" fillId="0" borderId="72" xfId="2" applyNumberFormat="1" applyFont="1" applyFill="1" applyBorder="1" applyAlignment="1" applyProtection="1">
      <alignment horizontal="right" vertical="center" wrapText="1"/>
      <protection locked="0"/>
    </xf>
    <xf numFmtId="0" fontId="88" fillId="0" borderId="72" xfId="2" applyFont="1" applyFill="1" applyBorder="1" applyAlignment="1" applyProtection="1">
      <alignment horizontal="right" vertical="center" wrapText="1"/>
      <protection locked="0"/>
    </xf>
    <xf numFmtId="3" fontId="88" fillId="0" borderId="73" xfId="2" applyNumberFormat="1" applyFont="1" applyFill="1" applyBorder="1" applyAlignment="1" applyProtection="1">
      <alignment horizontal="right" vertical="center" wrapText="1"/>
      <protection locked="0"/>
    </xf>
    <xf numFmtId="175" fontId="74" fillId="0" borderId="100" xfId="2" applyNumberFormat="1" applyFont="1" applyFill="1" applyBorder="1" applyAlignment="1" applyProtection="1">
      <alignment vertical="center" wrapText="1"/>
      <protection locked="0"/>
    </xf>
    <xf numFmtId="173" fontId="74" fillId="0" borderId="101" xfId="6" applyNumberFormat="1" applyFont="1" applyBorder="1" applyAlignment="1">
      <alignment horizontal="right" vertical="center"/>
    </xf>
    <xf numFmtId="173" fontId="74" fillId="0" borderId="102" xfId="6" applyNumberFormat="1" applyFont="1" applyBorder="1" applyAlignment="1">
      <alignment horizontal="right" vertical="center"/>
    </xf>
    <xf numFmtId="0" fontId="17" fillId="10" borderId="106" xfId="2" applyFont="1" applyFill="1" applyBorder="1" applyAlignment="1">
      <alignment horizontal="center" vertical="center" wrapText="1"/>
    </xf>
    <xf numFmtId="173" fontId="74" fillId="0" borderId="62" xfId="2" applyNumberFormat="1" applyFont="1" applyBorder="1" applyAlignment="1">
      <alignment horizontal="left" vertical="center"/>
    </xf>
    <xf numFmtId="10" fontId="74" fillId="0" borderId="69" xfId="2" applyNumberFormat="1" applyFont="1" applyBorder="1" applyAlignment="1">
      <alignment vertical="center"/>
    </xf>
    <xf numFmtId="10" fontId="74" fillId="0" borderId="70" xfId="2" applyNumberFormat="1" applyFont="1" applyBorder="1" applyAlignment="1">
      <alignment vertical="center"/>
    </xf>
    <xf numFmtId="173" fontId="74" fillId="0" borderId="60" xfId="2" applyNumberFormat="1" applyFont="1" applyBorder="1" applyAlignment="1">
      <alignment horizontal="left" vertical="center"/>
    </xf>
    <xf numFmtId="10" fontId="74" fillId="0" borderId="73" xfId="2" applyNumberFormat="1" applyFont="1" applyBorder="1" applyAlignment="1">
      <alignment vertical="center"/>
    </xf>
    <xf numFmtId="0" fontId="17" fillId="10" borderId="238" xfId="2" applyFont="1" applyFill="1" applyBorder="1" applyAlignment="1">
      <alignment horizontal="left" vertical="center"/>
    </xf>
    <xf numFmtId="0" fontId="21" fillId="10" borderId="238" xfId="2" applyFont="1" applyFill="1" applyBorder="1" applyAlignment="1">
      <alignment horizontal="left" vertical="center"/>
    </xf>
    <xf numFmtId="14" fontId="17" fillId="10" borderId="213" xfId="2" applyNumberFormat="1" applyFont="1" applyFill="1" applyBorder="1" applyAlignment="1">
      <alignment horizontal="left" vertical="center" wrapText="1"/>
    </xf>
    <xf numFmtId="14" fontId="17" fillId="10" borderId="0" xfId="2" applyNumberFormat="1" applyFont="1" applyFill="1" applyBorder="1" applyAlignment="1">
      <alignment vertical="center" wrapText="1"/>
    </xf>
    <xf numFmtId="173" fontId="74" fillId="0" borderId="73" xfId="2" applyNumberFormat="1" applyFont="1" applyFill="1" applyBorder="1" applyAlignment="1">
      <alignment vertical="center"/>
    </xf>
    <xf numFmtId="175" fontId="89" fillId="0" borderId="60" xfId="2" applyNumberFormat="1" applyFont="1" applyFill="1" applyBorder="1" applyAlignment="1" applyProtection="1">
      <alignment vertical="center" wrapText="1"/>
      <protection locked="0"/>
    </xf>
    <xf numFmtId="3" fontId="74" fillId="0" borderId="66" xfId="15" applyNumberFormat="1" applyFont="1" applyFill="1" applyBorder="1" applyAlignment="1">
      <alignment vertical="center"/>
    </xf>
    <xf numFmtId="0" fontId="75" fillId="0" borderId="60" xfId="2" quotePrefix="1" applyFont="1" applyFill="1" applyBorder="1" applyAlignment="1">
      <alignment vertical="center" wrapText="1"/>
    </xf>
    <xf numFmtId="173" fontId="75" fillId="0" borderId="72" xfId="2" quotePrefix="1" applyNumberFormat="1" applyFont="1" applyFill="1" applyBorder="1" applyAlignment="1">
      <alignment vertical="center" wrapText="1"/>
    </xf>
    <xf numFmtId="173" fontId="75" fillId="0" borderId="73" xfId="2" quotePrefix="1" applyNumberFormat="1" applyFont="1" applyFill="1" applyBorder="1" applyAlignment="1">
      <alignment vertical="center" wrapText="1"/>
    </xf>
    <xf numFmtId="0" fontId="83" fillId="9" borderId="0" xfId="2" applyFont="1" applyFill="1" applyBorder="1" applyAlignment="1">
      <alignment vertical="center" wrapText="1"/>
    </xf>
    <xf numFmtId="0" fontId="45" fillId="12" borderId="0" xfId="2" applyFont="1" applyFill="1" applyAlignment="1"/>
    <xf numFmtId="0" fontId="35" fillId="12" borderId="0" xfId="2" applyFont="1" applyFill="1" applyAlignment="1"/>
    <xf numFmtId="0" fontId="0" fillId="0" borderId="0" xfId="0" applyFill="1" applyBorder="1" applyAlignment="1">
      <alignment horizontal="center" vertical="center" wrapText="1"/>
    </xf>
    <xf numFmtId="173" fontId="75" fillId="0" borderId="0" xfId="8" applyNumberFormat="1" applyFont="1" applyFill="1" applyBorder="1" applyAlignment="1">
      <alignment horizontal="right" vertical="center"/>
    </xf>
    <xf numFmtId="0" fontId="35" fillId="0" borderId="0" xfId="0" applyFont="1" applyFill="1" applyAlignment="1"/>
    <xf numFmtId="3" fontId="19" fillId="0" borderId="0" xfId="2" applyNumberFormat="1" applyFont="1" applyFill="1" applyBorder="1" applyAlignment="1">
      <alignment vertical="center"/>
    </xf>
    <xf numFmtId="0" fontId="25" fillId="10" borderId="105" xfId="2" applyFont="1" applyFill="1" applyBorder="1" applyAlignment="1">
      <alignment horizontal="right" vertical="center" wrapText="1"/>
    </xf>
    <xf numFmtId="0" fontId="25" fillId="10" borderId="106" xfId="2" applyFont="1" applyFill="1" applyBorder="1" applyAlignment="1">
      <alignment horizontal="right" vertical="center" wrapText="1"/>
    </xf>
    <xf numFmtId="0" fontId="101" fillId="0" borderId="62" xfId="2" applyFont="1" applyFill="1" applyBorder="1" applyAlignment="1">
      <alignment horizontal="left" vertical="center" wrapText="1"/>
    </xf>
    <xf numFmtId="9" fontId="81" fillId="0" borderId="69" xfId="2" applyNumberFormat="1" applyFont="1" applyFill="1" applyBorder="1" applyAlignment="1">
      <alignment horizontal="right" vertical="center" wrapText="1"/>
    </xf>
    <xf numFmtId="0" fontId="81" fillId="0" borderId="69" xfId="2" applyFont="1" applyFill="1" applyBorder="1" applyAlignment="1">
      <alignment horizontal="right" vertical="center" wrapText="1"/>
    </xf>
    <xf numFmtId="0" fontId="81" fillId="0" borderId="70" xfId="2" applyFont="1" applyFill="1" applyBorder="1" applyAlignment="1">
      <alignment horizontal="right" vertical="center" wrapText="1"/>
    </xf>
    <xf numFmtId="0" fontId="101" fillId="0" borderId="60" xfId="2" applyFont="1" applyFill="1" applyBorder="1" applyAlignment="1">
      <alignment horizontal="left" vertical="center" wrapText="1"/>
    </xf>
    <xf numFmtId="173" fontId="101" fillId="0" borderId="72" xfId="2" applyNumberFormat="1" applyFont="1" applyFill="1" applyBorder="1" applyAlignment="1">
      <alignment horizontal="right" vertical="center" wrapText="1"/>
    </xf>
    <xf numFmtId="9" fontId="81" fillId="0" borderId="72" xfId="2" applyNumberFormat="1" applyFont="1" applyFill="1" applyBorder="1" applyAlignment="1">
      <alignment horizontal="right" vertical="center" wrapText="1"/>
    </xf>
    <xf numFmtId="0" fontId="81" fillId="0" borderId="73" xfId="2" applyFont="1" applyFill="1" applyBorder="1" applyAlignment="1">
      <alignment horizontal="right" vertical="center" wrapText="1"/>
    </xf>
    <xf numFmtId="0" fontId="81" fillId="0" borderId="72" xfId="2" applyFont="1" applyFill="1" applyBorder="1" applyAlignment="1">
      <alignment horizontal="right" vertical="center" wrapText="1"/>
    </xf>
    <xf numFmtId="180" fontId="81" fillId="0" borderId="72" xfId="2" applyNumberFormat="1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horizontal="right"/>
    </xf>
    <xf numFmtId="0" fontId="35" fillId="0" borderId="0" xfId="2" applyFont="1" applyFill="1" applyBorder="1" applyAlignment="1">
      <alignment horizontal="center" vertical="top"/>
    </xf>
    <xf numFmtId="0" fontId="24" fillId="9" borderId="61" xfId="2" applyFont="1" applyFill="1" applyBorder="1" applyAlignment="1">
      <alignment vertical="center"/>
    </xf>
    <xf numFmtId="0" fontId="79" fillId="9" borderId="103" xfId="2" applyNumberFormat="1" applyFont="1" applyFill="1" applyBorder="1" applyAlignment="1">
      <alignment horizontal="right" vertical="center" wrapText="1"/>
    </xf>
    <xf numFmtId="0" fontId="79" fillId="9" borderId="104" xfId="2" applyNumberFormat="1" applyFont="1" applyFill="1" applyBorder="1" applyAlignment="1">
      <alignment horizontal="right" vertical="center" wrapText="1"/>
    </xf>
    <xf numFmtId="0" fontId="45" fillId="0" borderId="0" xfId="2" applyNumberFormat="1" applyFont="1" applyFill="1" applyBorder="1" applyAlignment="1">
      <alignment horizontal="right" vertical="top" wrapText="1"/>
    </xf>
    <xf numFmtId="0" fontId="35" fillId="0" borderId="0" xfId="2" applyFont="1" applyFill="1" applyBorder="1" applyAlignment="1">
      <alignment vertical="top"/>
    </xf>
    <xf numFmtId="0" fontId="15" fillId="0" borderId="0" xfId="2" applyFont="1" applyFill="1" applyBorder="1" applyAlignment="1">
      <alignment horizontal="center"/>
    </xf>
    <xf numFmtId="0" fontId="112" fillId="0" borderId="58" xfId="2" applyFont="1" applyFill="1" applyBorder="1" applyAlignment="1">
      <alignment vertical="center" wrapText="1"/>
    </xf>
    <xf numFmtId="173" fontId="112" fillId="0" borderId="63" xfId="7" applyNumberFormat="1" applyFont="1" applyFill="1" applyBorder="1" applyAlignment="1">
      <alignment vertical="center"/>
    </xf>
    <xf numFmtId="173" fontId="112" fillId="0" borderId="75" xfId="7" applyNumberFormat="1" applyFont="1" applyFill="1" applyBorder="1" applyAlignment="1">
      <alignment vertical="center"/>
    </xf>
    <xf numFmtId="173" fontId="15" fillId="0" borderId="0" xfId="7" applyNumberFormat="1" applyFont="1" applyFill="1" applyBorder="1" applyAlignment="1"/>
    <xf numFmtId="0" fontId="112" fillId="0" borderId="62" xfId="2" applyFont="1" applyFill="1" applyBorder="1" applyAlignment="1">
      <alignment vertical="center" wrapText="1"/>
    </xf>
    <xf numFmtId="173" fontId="112" fillId="0" borderId="69" xfId="7" applyNumberFormat="1" applyFont="1" applyFill="1" applyBorder="1" applyAlignment="1">
      <alignment vertical="center"/>
    </xf>
    <xf numFmtId="173" fontId="112" fillId="0" borderId="70" xfId="7" applyNumberFormat="1" applyFont="1" applyFill="1" applyBorder="1" applyAlignment="1">
      <alignment vertical="center"/>
    </xf>
    <xf numFmtId="0" fontId="113" fillId="0" borderId="60" xfId="2" applyFont="1" applyFill="1" applyBorder="1" applyAlignment="1">
      <alignment vertical="center" wrapText="1"/>
    </xf>
    <xf numFmtId="173" fontId="113" fillId="0" borderId="72" xfId="7" applyNumberFormat="1" applyFont="1" applyFill="1" applyBorder="1" applyAlignment="1">
      <alignment vertical="center"/>
    </xf>
    <xf numFmtId="173" fontId="113" fillId="0" borderId="73" xfId="7" applyNumberFormat="1" applyFont="1" applyFill="1" applyBorder="1" applyAlignment="1">
      <alignment vertical="center"/>
    </xf>
    <xf numFmtId="173" fontId="19" fillId="0" borderId="0" xfId="7" applyNumberFormat="1" applyFont="1" applyFill="1" applyBorder="1" applyAlignment="1"/>
    <xf numFmtId="0" fontId="112" fillId="0" borderId="107" xfId="2" applyFont="1" applyFill="1" applyBorder="1" applyAlignment="1">
      <alignment vertical="center" wrapText="1"/>
    </xf>
    <xf numFmtId="173" fontId="112" fillId="0" borderId="108" xfId="7" applyNumberFormat="1" applyFont="1" applyFill="1" applyBorder="1" applyAlignment="1">
      <alignment vertical="center"/>
    </xf>
    <xf numFmtId="173" fontId="112" fillId="0" borderId="109" xfId="7" applyNumberFormat="1" applyFont="1" applyFill="1" applyBorder="1" applyAlignment="1">
      <alignment vertical="center"/>
    </xf>
    <xf numFmtId="0" fontId="112" fillId="0" borderId="139" xfId="2" applyFont="1" applyFill="1" applyBorder="1" applyAlignment="1">
      <alignment vertical="center" wrapText="1"/>
    </xf>
    <xf numFmtId="173" fontId="112" fillId="0" borderId="140" xfId="7" applyNumberFormat="1" applyFont="1" applyFill="1" applyBorder="1" applyAlignment="1">
      <alignment vertical="center"/>
    </xf>
    <xf numFmtId="173" fontId="112" fillId="0" borderId="141" xfId="7" applyNumberFormat="1" applyFont="1" applyFill="1" applyBorder="1" applyAlignment="1">
      <alignment vertical="center"/>
    </xf>
    <xf numFmtId="0" fontId="112" fillId="0" borderId="59" xfId="2" applyFont="1" applyFill="1" applyBorder="1" applyAlignment="1">
      <alignment vertical="center" wrapText="1"/>
    </xf>
    <xf numFmtId="173" fontId="112" fillId="0" borderId="64" xfId="7" applyNumberFormat="1" applyFont="1" applyFill="1" applyBorder="1" applyAlignment="1">
      <alignment vertical="center"/>
    </xf>
    <xf numFmtId="173" fontId="112" fillId="0" borderId="77" xfId="7" applyNumberFormat="1" applyFont="1" applyFill="1" applyBorder="1" applyAlignment="1">
      <alignment vertical="center"/>
    </xf>
    <xf numFmtId="175" fontId="114" fillId="0" borderId="59" xfId="2" applyNumberFormat="1" applyFont="1" applyFill="1" applyBorder="1" applyAlignment="1" applyProtection="1">
      <alignment vertical="center" wrapText="1"/>
      <protection locked="0"/>
    </xf>
    <xf numFmtId="173" fontId="114" fillId="0" borderId="64" xfId="7" applyNumberFormat="1" applyFont="1" applyFill="1" applyBorder="1" applyAlignment="1">
      <alignment vertical="center"/>
    </xf>
    <xf numFmtId="173" fontId="114" fillId="0" borderId="77" xfId="7" applyNumberFormat="1" applyFont="1" applyFill="1" applyBorder="1" applyAlignment="1">
      <alignment vertical="center"/>
    </xf>
    <xf numFmtId="173" fontId="30" fillId="0" borderId="0" xfId="7" applyNumberFormat="1" applyFont="1" applyFill="1" applyBorder="1" applyAlignment="1"/>
    <xf numFmtId="0" fontId="112" fillId="0" borderId="60" xfId="2" applyFont="1" applyFill="1" applyBorder="1" applyAlignment="1">
      <alignment vertical="center" wrapText="1"/>
    </xf>
    <xf numFmtId="173" fontId="112" fillId="0" borderId="72" xfId="7" applyNumberFormat="1" applyFont="1" applyFill="1" applyBorder="1" applyAlignment="1">
      <alignment vertical="center"/>
    </xf>
    <xf numFmtId="173" fontId="112" fillId="0" borderId="73" xfId="7" applyNumberFormat="1" applyFont="1" applyFill="1" applyBorder="1" applyAlignment="1">
      <alignment vertical="center"/>
    </xf>
    <xf numFmtId="0" fontId="113" fillId="0" borderId="0" xfId="2" applyFont="1" applyFill="1" applyBorder="1" applyAlignment="1">
      <alignment vertical="center" wrapText="1"/>
    </xf>
    <xf numFmtId="173" fontId="113" fillId="0" borderId="0" xfId="7" applyNumberFormat="1" applyFont="1" applyFill="1" applyBorder="1" applyAlignment="1">
      <alignment vertical="center"/>
    </xf>
    <xf numFmtId="0" fontId="112" fillId="0" borderId="107" xfId="2" quotePrefix="1" applyFont="1" applyFill="1" applyBorder="1" applyAlignment="1">
      <alignment vertical="center" wrapText="1"/>
    </xf>
    <xf numFmtId="0" fontId="112" fillId="0" borderId="65" xfId="2" quotePrefix="1" applyFont="1" applyFill="1" applyBorder="1" applyAlignment="1">
      <alignment vertical="center" wrapText="1"/>
    </xf>
    <xf numFmtId="173" fontId="112" fillId="0" borderId="66" xfId="7" applyNumberFormat="1" applyFont="1" applyFill="1" applyBorder="1" applyAlignment="1">
      <alignment vertical="center"/>
    </xf>
    <xf numFmtId="173" fontId="112" fillId="0" borderId="67" xfId="7" applyNumberFormat="1" applyFont="1" applyFill="1" applyBorder="1" applyAlignment="1">
      <alignment vertical="center"/>
    </xf>
    <xf numFmtId="0" fontId="112" fillId="0" borderId="0" xfId="2" quotePrefix="1" applyFont="1" applyFill="1" applyBorder="1" applyAlignment="1">
      <alignment vertical="center" wrapText="1"/>
    </xf>
    <xf numFmtId="173" fontId="112" fillId="0" borderId="0" xfId="7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horizontal="center" vertical="center" wrapText="1"/>
    </xf>
    <xf numFmtId="0" fontId="83" fillId="9" borderId="103" xfId="2" applyFont="1" applyFill="1" applyBorder="1" applyAlignment="1">
      <alignment horizontal="right" vertical="center" wrapText="1"/>
    </xf>
    <xf numFmtId="0" fontId="83" fillId="9" borderId="104" xfId="2" applyFont="1" applyFill="1" applyBorder="1" applyAlignment="1">
      <alignment horizontal="right" vertical="center" wrapText="1"/>
    </xf>
    <xf numFmtId="3" fontId="15" fillId="0" borderId="63" xfId="7" applyNumberFormat="1" applyFont="1" applyFill="1" applyBorder="1" applyAlignment="1">
      <alignment vertical="center"/>
    </xf>
    <xf numFmtId="3" fontId="15" fillId="0" borderId="75" xfId="7" applyNumberFormat="1" applyFont="1" applyFill="1" applyBorder="1" applyAlignment="1">
      <alignment vertical="center"/>
    </xf>
    <xf numFmtId="10" fontId="15" fillId="0" borderId="0" xfId="2" applyNumberFormat="1" applyFont="1" applyFill="1" applyBorder="1" applyAlignment="1">
      <alignment vertical="center"/>
    </xf>
    <xf numFmtId="3" fontId="15" fillId="0" borderId="64" xfId="7" applyNumberFormat="1" applyFont="1" applyFill="1" applyBorder="1" applyAlignment="1">
      <alignment vertical="center"/>
    </xf>
    <xf numFmtId="3" fontId="15" fillId="0" borderId="77" xfId="7" applyNumberFormat="1" applyFont="1" applyFill="1" applyBorder="1" applyAlignment="1">
      <alignment vertical="center"/>
    </xf>
    <xf numFmtId="3" fontId="15" fillId="0" borderId="101" xfId="7" applyNumberFormat="1" applyFont="1" applyFill="1" applyBorder="1" applyAlignment="1">
      <alignment vertical="center"/>
    </xf>
    <xf numFmtId="3" fontId="15" fillId="0" borderId="102" xfId="7" applyNumberFormat="1" applyFont="1" applyFill="1" applyBorder="1" applyAlignment="1">
      <alignment vertical="center"/>
    </xf>
    <xf numFmtId="173" fontId="75" fillId="0" borderId="72" xfId="7" applyNumberFormat="1" applyFont="1" applyFill="1" applyBorder="1" applyAlignment="1">
      <alignment horizontal="right" vertical="center"/>
    </xf>
    <xf numFmtId="173" fontId="75" fillId="0" borderId="73" xfId="7" applyNumberFormat="1" applyFont="1" applyFill="1" applyBorder="1" applyAlignment="1">
      <alignment horizontal="right" vertical="center"/>
    </xf>
    <xf numFmtId="0" fontId="15" fillId="9" borderId="285" xfId="2" applyFont="1" applyFill="1" applyBorder="1" applyAlignment="1">
      <alignment horizontal="center" vertical="center"/>
    </xf>
    <xf numFmtId="0" fontId="15" fillId="9" borderId="286" xfId="2" applyFont="1" applyFill="1" applyBorder="1" applyAlignment="1">
      <alignment horizontal="center" vertical="center"/>
    </xf>
    <xf numFmtId="0" fontId="83" fillId="9" borderId="287" xfId="2" applyFont="1" applyFill="1" applyBorder="1" applyAlignment="1">
      <alignment vertical="center" wrapText="1"/>
    </xf>
    <xf numFmtId="0" fontId="15" fillId="9" borderId="111" xfId="2" applyFont="1" applyFill="1" applyBorder="1" applyAlignment="1">
      <alignment horizontal="center" vertical="center"/>
    </xf>
    <xf numFmtId="0" fontId="15" fillId="9" borderId="112" xfId="2" applyFont="1" applyFill="1" applyBorder="1" applyAlignment="1">
      <alignment horizontal="center" vertical="center"/>
    </xf>
    <xf numFmtId="0" fontId="19" fillId="0" borderId="62" xfId="2" applyFont="1" applyFill="1" applyBorder="1" applyAlignment="1">
      <alignment vertical="center" wrapText="1"/>
    </xf>
    <xf numFmtId="173" fontId="19" fillId="0" borderId="69" xfId="7" applyNumberFormat="1" applyFont="1" applyFill="1" applyBorder="1" applyAlignment="1">
      <alignment vertical="center"/>
    </xf>
    <xf numFmtId="173" fontId="19" fillId="0" borderId="70" xfId="7" applyNumberFormat="1" applyFont="1" applyFill="1" applyBorder="1" applyAlignment="1">
      <alignment vertical="center"/>
    </xf>
    <xf numFmtId="0" fontId="15" fillId="0" borderId="107" xfId="2" quotePrefix="1" applyFont="1" applyFill="1" applyBorder="1" applyAlignment="1">
      <alignment vertical="center" wrapText="1"/>
    </xf>
    <xf numFmtId="173" fontId="15" fillId="0" borderId="108" xfId="7" applyNumberFormat="1" applyFont="1" applyFill="1" applyBorder="1" applyAlignment="1">
      <alignment vertical="center"/>
    </xf>
    <xf numFmtId="173" fontId="15" fillId="0" borderId="109" xfId="7" applyNumberFormat="1" applyFont="1" applyFill="1" applyBorder="1" applyAlignment="1">
      <alignment vertical="center"/>
    </xf>
    <xf numFmtId="0" fontId="15" fillId="0" borderId="62" xfId="2" quotePrefix="1" applyFont="1" applyFill="1" applyBorder="1" applyAlignment="1">
      <alignment vertical="center" wrapText="1"/>
    </xf>
    <xf numFmtId="173" fontId="15" fillId="0" borderId="69" xfId="7" applyNumberFormat="1" applyFont="1" applyFill="1" applyBorder="1" applyAlignment="1">
      <alignment vertical="center"/>
    </xf>
    <xf numFmtId="173" fontId="15" fillId="0" borderId="70" xfId="7" applyNumberFormat="1" applyFont="1" applyFill="1" applyBorder="1" applyAlignment="1">
      <alignment vertical="center"/>
    </xf>
    <xf numFmtId="0" fontId="19" fillId="0" borderId="60" xfId="2" applyFont="1" applyFill="1" applyBorder="1" applyAlignment="1">
      <alignment vertical="center" wrapText="1"/>
    </xf>
    <xf numFmtId="173" fontId="19" fillId="0" borderId="72" xfId="7" applyNumberFormat="1" applyFont="1" applyFill="1" applyBorder="1" applyAlignment="1">
      <alignment vertical="center"/>
    </xf>
    <xf numFmtId="173" fontId="19" fillId="0" borderId="73" xfId="7" applyNumberFormat="1" applyFont="1" applyFill="1" applyBorder="1" applyAlignment="1">
      <alignment vertical="center"/>
    </xf>
    <xf numFmtId="0" fontId="75" fillId="0" borderId="288" xfId="2" applyFont="1" applyFill="1" applyBorder="1" applyAlignment="1">
      <alignment vertical="center" wrapText="1"/>
    </xf>
    <xf numFmtId="173" fontId="75" fillId="0" borderId="288" xfId="2" applyNumberFormat="1" applyFont="1" applyFill="1" applyBorder="1" applyAlignment="1">
      <alignment horizontal="right" vertical="center"/>
    </xf>
    <xf numFmtId="0" fontId="74" fillId="0" borderId="0" xfId="2" applyFont="1" applyFill="1" applyBorder="1" applyAlignment="1">
      <alignment vertical="center"/>
    </xf>
    <xf numFmtId="0" fontId="86" fillId="0" borderId="0" xfId="2" applyFont="1" applyFill="1" applyBorder="1" applyAlignment="1">
      <alignment vertical="center" wrapText="1"/>
    </xf>
    <xf numFmtId="0" fontId="19" fillId="0" borderId="0" xfId="2" applyFont="1" applyFill="1" applyBorder="1" applyAlignment="1">
      <alignment horizontal="right" vertical="center" wrapText="1"/>
    </xf>
    <xf numFmtId="4" fontId="15" fillId="0" borderId="0" xfId="2" applyNumberFormat="1" applyFont="1" applyFill="1" applyBorder="1" applyAlignment="1">
      <alignment vertical="center" wrapText="1"/>
    </xf>
    <xf numFmtId="173" fontId="75" fillId="0" borderId="72" xfId="6" applyNumberFormat="1" applyFont="1" applyFill="1" applyBorder="1" applyAlignment="1">
      <alignment vertical="center"/>
    </xf>
    <xf numFmtId="173" fontId="75" fillId="0" borderId="73" xfId="6" applyNumberFormat="1" applyFont="1" applyFill="1" applyBorder="1" applyAlignment="1">
      <alignment vertical="center"/>
    </xf>
    <xf numFmtId="4" fontId="90" fillId="0" borderId="0" xfId="2" applyNumberFormat="1" applyFont="1" applyFill="1" applyBorder="1" applyAlignment="1">
      <alignment vertical="center"/>
    </xf>
    <xf numFmtId="4" fontId="19" fillId="0" borderId="0" xfId="2" applyNumberFormat="1" applyFont="1" applyFill="1" applyBorder="1" applyAlignment="1">
      <alignment vertical="center"/>
    </xf>
    <xf numFmtId="14" fontId="83" fillId="9" borderId="103" xfId="2" applyNumberFormat="1" applyFont="1" applyFill="1" applyBorder="1" applyAlignment="1">
      <alignment horizontal="center" vertical="center" wrapText="1"/>
    </xf>
    <xf numFmtId="4" fontId="19" fillId="0" borderId="0" xfId="2" applyNumberFormat="1" applyFont="1" applyFill="1" applyBorder="1" applyAlignment="1">
      <alignment vertical="center" wrapText="1"/>
    </xf>
    <xf numFmtId="0" fontId="83" fillId="9" borderId="197" xfId="2" applyFont="1" applyFill="1" applyBorder="1" applyAlignment="1">
      <alignment vertical="center" wrapText="1"/>
    </xf>
    <xf numFmtId="173" fontId="15" fillId="9" borderId="111" xfId="6" applyNumberFormat="1" applyFont="1" applyFill="1" applyBorder="1" applyAlignment="1">
      <alignment vertical="center"/>
    </xf>
    <xf numFmtId="173" fontId="15" fillId="9" borderId="112" xfId="6" applyNumberFormat="1" applyFont="1" applyFill="1" applyBorder="1" applyAlignment="1">
      <alignment vertical="center"/>
    </xf>
    <xf numFmtId="173" fontId="75" fillId="0" borderId="69" xfId="2" applyNumberFormat="1" applyFont="1" applyFill="1" applyBorder="1" applyAlignment="1">
      <alignment vertical="center" wrapText="1"/>
    </xf>
    <xf numFmtId="173" fontId="75" fillId="0" borderId="69" xfId="6" applyNumberFormat="1" applyFont="1" applyFill="1" applyBorder="1" applyAlignment="1">
      <alignment vertical="center"/>
    </xf>
    <xf numFmtId="173" fontId="75" fillId="0" borderId="70" xfId="6" applyNumberFormat="1" applyFont="1" applyFill="1" applyBorder="1" applyAlignment="1">
      <alignment vertical="center"/>
    </xf>
    <xf numFmtId="173" fontId="74" fillId="0" borderId="108" xfId="6" applyNumberFormat="1" applyFont="1" applyFill="1" applyBorder="1" applyAlignment="1">
      <alignment vertical="center"/>
    </xf>
    <xf numFmtId="173" fontId="74" fillId="0" borderId="109" xfId="6" applyNumberFormat="1" applyFont="1" applyFill="1" applyBorder="1" applyAlignment="1">
      <alignment vertical="center"/>
    </xf>
    <xf numFmtId="173" fontId="74" fillId="0" borderId="69" xfId="2" quotePrefix="1" applyNumberFormat="1" applyFont="1" applyFill="1" applyBorder="1" applyAlignment="1">
      <alignment vertical="center" wrapText="1"/>
    </xf>
    <xf numFmtId="173" fontId="74" fillId="0" borderId="69" xfId="6" applyNumberFormat="1" applyFont="1" applyFill="1" applyBorder="1" applyAlignment="1">
      <alignment vertical="center"/>
    </xf>
    <xf numFmtId="173" fontId="74" fillId="0" borderId="70" xfId="6" applyNumberFormat="1" applyFont="1" applyFill="1" applyBorder="1" applyAlignment="1">
      <alignment vertical="center"/>
    </xf>
    <xf numFmtId="173" fontId="75" fillId="0" borderId="0" xfId="6" applyNumberFormat="1" applyFont="1" applyFill="1" applyBorder="1" applyAlignment="1">
      <alignment vertical="center"/>
    </xf>
    <xf numFmtId="0" fontId="0" fillId="0" borderId="0" xfId="0" applyBorder="1" applyAlignment="1"/>
    <xf numFmtId="0" fontId="115" fillId="0" borderId="0" xfId="2" applyFont="1" applyFill="1" applyBorder="1" applyAlignment="1">
      <alignment horizontal="center" vertical="center"/>
    </xf>
    <xf numFmtId="0" fontId="83" fillId="9" borderId="103" xfId="2" applyNumberFormat="1" applyFont="1" applyFill="1" applyBorder="1" applyAlignment="1">
      <alignment horizontal="right" vertical="center" wrapText="1"/>
    </xf>
    <xf numFmtId="0" fontId="83" fillId="9" borderId="103" xfId="2" applyNumberFormat="1" applyFont="1" applyFill="1" applyBorder="1" applyAlignment="1">
      <alignment horizontal="center" vertical="center" wrapText="1"/>
    </xf>
    <xf numFmtId="0" fontId="83" fillId="9" borderId="104" xfId="2" applyNumberFormat="1" applyFont="1" applyFill="1" applyBorder="1" applyAlignment="1">
      <alignment horizontal="right" vertical="center" wrapText="1"/>
    </xf>
    <xf numFmtId="0" fontId="74" fillId="0" borderId="58" xfId="2" applyFont="1" applyFill="1" applyBorder="1" applyAlignment="1">
      <alignment vertical="center"/>
    </xf>
    <xf numFmtId="0" fontId="74" fillId="0" borderId="100" xfId="2" applyFont="1" applyFill="1" applyBorder="1" applyAlignment="1">
      <alignment vertical="center"/>
    </xf>
    <xf numFmtId="173" fontId="74" fillId="0" borderId="102" xfId="2" applyNumberFormat="1" applyFont="1" applyFill="1" applyBorder="1" applyAlignment="1">
      <alignment vertical="center"/>
    </xf>
    <xf numFmtId="175" fontId="110" fillId="0" borderId="59" xfId="2" applyNumberFormat="1" applyFont="1" applyFill="1" applyBorder="1" applyAlignment="1" applyProtection="1">
      <alignment vertical="center" wrapText="1"/>
      <protection locked="0"/>
    </xf>
    <xf numFmtId="173" fontId="110" fillId="0" borderId="64" xfId="6" applyNumberFormat="1" applyFont="1" applyFill="1" applyBorder="1" applyAlignment="1">
      <alignment vertical="center"/>
    </xf>
    <xf numFmtId="173" fontId="110" fillId="0" borderId="77" xfId="2" applyNumberFormat="1" applyFont="1" applyFill="1" applyBorder="1" applyAlignment="1">
      <alignment vertical="center"/>
    </xf>
    <xf numFmtId="173" fontId="110" fillId="0" borderId="64" xfId="2" applyNumberFormat="1" applyFont="1" applyFill="1" applyBorder="1" applyAlignment="1">
      <alignment vertical="center"/>
    </xf>
    <xf numFmtId="0" fontId="75" fillId="0" borderId="107" xfId="2" applyFont="1" applyFill="1" applyBorder="1" applyAlignment="1">
      <alignment vertical="center"/>
    </xf>
    <xf numFmtId="173" fontId="75" fillId="0" borderId="108" xfId="6" applyNumberFormat="1" applyFont="1" applyFill="1" applyBorder="1" applyAlignment="1">
      <alignment vertical="center"/>
    </xf>
    <xf numFmtId="173" fontId="75" fillId="0" borderId="109" xfId="6" applyNumberFormat="1" applyFont="1" applyFill="1" applyBorder="1" applyAlignment="1">
      <alignment vertical="center"/>
    </xf>
    <xf numFmtId="0" fontId="15" fillId="0" borderId="0" xfId="2" applyFont="1" applyFill="1" applyAlignment="1">
      <alignment horizontal="center"/>
    </xf>
    <xf numFmtId="0" fontId="75" fillId="0" borderId="62" xfId="2" applyFont="1" applyFill="1" applyBorder="1" applyAlignment="1">
      <alignment vertical="center"/>
    </xf>
    <xf numFmtId="173" fontId="19" fillId="0" borderId="0" xfId="7" applyNumberFormat="1" applyFont="1" applyFill="1" applyAlignment="1"/>
    <xf numFmtId="0" fontId="62" fillId="8" borderId="289" xfId="0" applyFont="1" applyFill="1" applyBorder="1" applyAlignment="1">
      <alignment horizontal="center" vertical="center" wrapText="1"/>
    </xf>
    <xf numFmtId="0" fontId="15" fillId="0" borderId="289" xfId="0" applyFont="1" applyFill="1" applyBorder="1" applyAlignment="1">
      <alignment horizontal="left" vertical="center" wrapText="1"/>
    </xf>
    <xf numFmtId="173" fontId="15" fillId="0" borderId="289" xfId="0" applyNumberFormat="1" applyFont="1" applyFill="1" applyBorder="1" applyAlignment="1">
      <alignment horizontal="center" vertical="center" wrapText="1"/>
    </xf>
    <xf numFmtId="0" fontId="15" fillId="0" borderId="289" xfId="0" applyFont="1" applyFill="1" applyBorder="1" applyAlignment="1">
      <alignment horizontal="center" vertical="center" wrapText="1"/>
    </xf>
    <xf numFmtId="0" fontId="62" fillId="21" borderId="289" xfId="0" applyFont="1" applyFill="1" applyBorder="1" applyAlignment="1">
      <alignment vertical="center" wrapText="1"/>
    </xf>
    <xf numFmtId="0" fontId="17" fillId="21" borderId="289" xfId="0" applyFont="1" applyFill="1" applyBorder="1" applyAlignment="1">
      <alignment vertical="center" wrapText="1"/>
    </xf>
    <xf numFmtId="0" fontId="17" fillId="10" borderId="212" xfId="2" applyNumberFormat="1" applyFont="1" applyFill="1" applyBorder="1" applyAlignment="1">
      <alignment horizontal="right" vertical="center" wrapText="1"/>
    </xf>
    <xf numFmtId="0" fontId="17" fillId="10" borderId="238" xfId="2" applyNumberFormat="1" applyFont="1" applyFill="1" applyBorder="1" applyAlignment="1">
      <alignment horizontal="right" vertical="center" wrapText="1"/>
    </xf>
    <xf numFmtId="0" fontId="17" fillId="10" borderId="97" xfId="2" applyFont="1" applyFill="1" applyBorder="1" applyAlignment="1">
      <alignment horizontal="center" vertical="center"/>
    </xf>
    <xf numFmtId="0" fontId="93" fillId="10" borderId="0" xfId="2" applyFont="1" applyFill="1" applyBorder="1" applyAlignment="1">
      <alignment horizontal="right" vertical="center"/>
    </xf>
    <xf numFmtId="175" fontId="49" fillId="10" borderId="39" xfId="2" applyNumberFormat="1" applyFont="1" applyFill="1" applyBorder="1" applyAlignment="1" applyProtection="1">
      <alignment horizontal="center" vertical="center" wrapText="1"/>
      <protection locked="0"/>
    </xf>
    <xf numFmtId="175" fontId="49" fillId="10" borderId="39" xfId="2" applyNumberFormat="1" applyFont="1" applyFill="1" applyBorder="1" applyAlignment="1" applyProtection="1">
      <alignment horizontal="center" vertical="center"/>
      <protection locked="0"/>
    </xf>
    <xf numFmtId="0" fontId="51" fillId="10" borderId="39" xfId="2" applyFont="1" applyFill="1" applyBorder="1" applyAlignment="1">
      <alignment horizontal="center" vertical="center"/>
    </xf>
    <xf numFmtId="0" fontId="49" fillId="10" borderId="24" xfId="2" applyFont="1" applyFill="1" applyBorder="1" applyAlignment="1">
      <alignment horizontal="center" vertical="center"/>
    </xf>
    <xf numFmtId="0" fontId="49" fillId="10" borderId="22" xfId="2" applyFont="1" applyFill="1" applyBorder="1" applyAlignment="1">
      <alignment horizontal="center" vertical="center"/>
    </xf>
    <xf numFmtId="0" fontId="35" fillId="10" borderId="22" xfId="2" applyFont="1" applyFill="1" applyBorder="1" applyAlignment="1">
      <alignment horizontal="center" vertical="center"/>
    </xf>
    <xf numFmtId="0" fontId="49" fillId="10" borderId="22" xfId="2" applyFont="1" applyFill="1" applyBorder="1" applyAlignment="1">
      <alignment horizontal="center" vertical="center" wrapText="1"/>
    </xf>
    <xf numFmtId="0" fontId="79" fillId="9" borderId="61" xfId="2" applyFont="1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 vertical="center" wrapText="1"/>
    </xf>
    <xf numFmtId="0" fontId="79" fillId="9" borderId="285" xfId="2" applyFont="1" applyFill="1" applyBorder="1" applyAlignment="1">
      <alignment horizontal="center" vertical="center"/>
    </xf>
    <xf numFmtId="0" fontId="62" fillId="21" borderId="289" xfId="0" applyFont="1" applyFill="1" applyBorder="1" applyAlignment="1">
      <alignment vertical="center" wrapText="1"/>
    </xf>
    <xf numFmtId="0" fontId="48" fillId="22" borderId="289" xfId="0" applyFont="1" applyFill="1" applyBorder="1" applyAlignment="1">
      <alignment vertical="center" wrapText="1"/>
    </xf>
    <xf numFmtId="0" fontId="62" fillId="8" borderId="290" xfId="0" applyFont="1" applyFill="1" applyBorder="1" applyAlignment="1">
      <alignment horizontal="center" vertical="center" wrapText="1"/>
    </xf>
    <xf numFmtId="0" fontId="19" fillId="8" borderId="289" xfId="0" applyFont="1" applyFill="1" applyBorder="1" applyAlignment="1">
      <alignment horizontal="center" vertical="center" wrapText="1"/>
    </xf>
    <xf numFmtId="0" fontId="62" fillId="8" borderId="289" xfId="0" applyFont="1" applyFill="1" applyBorder="1" applyAlignment="1">
      <alignment horizontal="center" vertical="center" wrapText="1"/>
    </xf>
    <xf numFmtId="0" fontId="12" fillId="10" borderId="47" xfId="2" applyFont="1" applyFill="1" applyBorder="1" applyAlignment="1">
      <alignment horizontal="center" vertical="center" wrapText="1"/>
    </xf>
    <xf numFmtId="0" fontId="12" fillId="10" borderId="48" xfId="2" applyFont="1" applyFill="1" applyBorder="1" applyAlignment="1">
      <alignment horizontal="center" vertical="center" wrapText="1"/>
    </xf>
    <xf numFmtId="0" fontId="12" fillId="10" borderId="49" xfId="2" applyFont="1" applyFill="1" applyBorder="1" applyAlignment="1">
      <alignment horizontal="center" vertical="center" wrapText="1"/>
    </xf>
    <xf numFmtId="0" fontId="8" fillId="10" borderId="28" xfId="2" applyFont="1" applyFill="1" applyBorder="1" applyAlignment="1">
      <alignment horizontal="center" vertical="center" wrapText="1"/>
    </xf>
    <xf numFmtId="0" fontId="8" fillId="10" borderId="41" xfId="2" applyFont="1" applyFill="1" applyBorder="1" applyAlignment="1">
      <alignment horizontal="center" vertical="center" wrapText="1"/>
    </xf>
    <xf numFmtId="0" fontId="67" fillId="0" borderId="60" xfId="2" applyFont="1" applyFill="1" applyBorder="1" applyAlignment="1">
      <alignment horizontal="center" vertical="center"/>
    </xf>
    <xf numFmtId="0" fontId="67" fillId="0" borderId="72" xfId="2" applyFont="1" applyFill="1" applyBorder="1" applyAlignment="1">
      <alignment horizontal="center" vertical="center"/>
    </xf>
    <xf numFmtId="0" fontId="67" fillId="0" borderId="72" xfId="2" applyFont="1" applyFill="1" applyBorder="1" applyAlignment="1">
      <alignment horizontal="center" vertical="center" wrapText="1"/>
    </xf>
    <xf numFmtId="0" fontId="12" fillId="10" borderId="50" xfId="2" applyFont="1" applyFill="1" applyBorder="1" applyAlignment="1">
      <alignment horizontal="center" vertical="center" wrapText="1"/>
    </xf>
    <xf numFmtId="0" fontId="12" fillId="10" borderId="51" xfId="2" applyFont="1" applyFill="1" applyBorder="1" applyAlignment="1">
      <alignment horizontal="center" vertical="center" wrapText="1"/>
    </xf>
    <xf numFmtId="0" fontId="17" fillId="10" borderId="45" xfId="2" applyFont="1" applyFill="1" applyBorder="1" applyAlignment="1">
      <alignment horizontal="center" vertical="center" wrapText="1"/>
    </xf>
    <xf numFmtId="0" fontId="17" fillId="10" borderId="29" xfId="2" applyFont="1" applyFill="1" applyBorder="1" applyAlignment="1">
      <alignment horizontal="center" vertical="center" wrapText="1"/>
    </xf>
    <xf numFmtId="0" fontId="17" fillId="10" borderId="30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19" fillId="0" borderId="0" xfId="2" applyFont="1" applyBorder="1" applyAlignment="1">
      <alignment horizontal="center" vertical="center" wrapText="1"/>
    </xf>
    <xf numFmtId="0" fontId="116" fillId="23" borderId="0" xfId="14" applyFont="1" applyFill="1" applyBorder="1" applyAlignment="1">
      <alignment horizontal="center" wrapText="1"/>
    </xf>
    <xf numFmtId="4" fontId="83" fillId="9" borderId="291" xfId="0" applyNumberFormat="1" applyFont="1" applyFill="1" applyBorder="1" applyAlignment="1">
      <alignment horizontal="left" vertical="center"/>
    </xf>
    <xf numFmtId="4" fontId="83" fillId="9" borderId="292" xfId="0" applyNumberFormat="1" applyFont="1" applyFill="1" applyBorder="1" applyAlignment="1">
      <alignment horizontal="left" vertical="center"/>
    </xf>
    <xf numFmtId="4" fontId="83" fillId="9" borderId="293" xfId="0" applyNumberFormat="1" applyFont="1" applyFill="1" applyBorder="1" applyAlignment="1">
      <alignment horizontal="center" vertical="center" wrapText="1"/>
    </xf>
    <xf numFmtId="4" fontId="83" fillId="9" borderId="294" xfId="0" applyNumberFormat="1" applyFont="1" applyFill="1" applyBorder="1" applyAlignment="1">
      <alignment horizontal="center" vertical="center" wrapText="1"/>
    </xf>
    <xf numFmtId="0" fontId="0" fillId="10" borderId="294" xfId="0" applyFill="1" applyBorder="1" applyAlignment="1">
      <alignment horizontal="center" wrapText="1"/>
    </xf>
    <xf numFmtId="0" fontId="17" fillId="10" borderId="267" xfId="2" applyFont="1" applyFill="1" applyBorder="1" applyAlignment="1">
      <alignment horizontal="center" vertical="center" wrapText="1"/>
    </xf>
    <xf numFmtId="0" fontId="17" fillId="10" borderId="129" xfId="2" applyFont="1" applyFill="1" applyBorder="1" applyAlignment="1">
      <alignment horizontal="center" vertical="center" wrapText="1"/>
    </xf>
    <xf numFmtId="0" fontId="17" fillId="10" borderId="13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18" fillId="0" borderId="0" xfId="2" applyFont="1" applyBorder="1" applyAlignment="1"/>
    <xf numFmtId="0" fontId="15" fillId="0" borderId="0" xfId="2" applyFont="1" applyAlignment="1"/>
    <xf numFmtId="0" fontId="17" fillId="10" borderId="295" xfId="2" applyFont="1" applyFill="1" applyBorder="1" applyAlignment="1" applyProtection="1">
      <alignment horizontal="center" vertical="center" wrapText="1"/>
      <protection locked="0"/>
    </xf>
    <xf numFmtId="0" fontId="17" fillId="10" borderId="165" xfId="2" applyFont="1" applyFill="1" applyBorder="1" applyAlignment="1" applyProtection="1">
      <alignment horizontal="center" vertical="center" wrapText="1"/>
      <protection locked="0"/>
    </xf>
    <xf numFmtId="0" fontId="17" fillId="10" borderId="55" xfId="2" applyFont="1" applyFill="1" applyBorder="1" applyAlignment="1" applyProtection="1">
      <alignment horizontal="center" vertical="center" wrapText="1"/>
      <protection locked="0"/>
    </xf>
    <xf numFmtId="0" fontId="17" fillId="10" borderId="19" xfId="2" applyFont="1" applyFill="1" applyBorder="1" applyAlignment="1">
      <alignment horizontal="center" vertical="center"/>
    </xf>
    <xf numFmtId="0" fontId="17" fillId="10" borderId="31" xfId="2" applyFont="1" applyFill="1" applyBorder="1" applyAlignment="1">
      <alignment horizontal="center" vertical="center"/>
    </xf>
    <xf numFmtId="0" fontId="17" fillId="10" borderId="169" xfId="2" applyFont="1" applyFill="1" applyBorder="1" applyAlignment="1">
      <alignment horizontal="center" vertical="center" wrapText="1"/>
    </xf>
    <xf numFmtId="0" fontId="21" fillId="10" borderId="105" xfId="2" applyFont="1" applyFill="1" applyBorder="1" applyAlignment="1">
      <alignment horizontal="center" vertical="center" wrapText="1"/>
    </xf>
    <xf numFmtId="0" fontId="17" fillId="10" borderId="105" xfId="2" applyFont="1" applyFill="1" applyBorder="1" applyAlignment="1">
      <alignment horizontal="center" vertical="center" wrapText="1"/>
    </xf>
    <xf numFmtId="0" fontId="17" fillId="10" borderId="212" xfId="2" applyFont="1" applyFill="1" applyBorder="1" applyAlignment="1">
      <alignment horizontal="center" vertical="center" wrapText="1"/>
    </xf>
    <xf numFmtId="0" fontId="17" fillId="10" borderId="106" xfId="2" applyFont="1" applyFill="1" applyBorder="1" applyAlignment="1">
      <alignment horizontal="center" vertical="center" wrapText="1"/>
    </xf>
    <xf numFmtId="0" fontId="17" fillId="10" borderId="267" xfId="2" applyFont="1" applyFill="1" applyBorder="1" applyAlignment="1">
      <alignment horizontal="left" vertical="center" wrapText="1"/>
    </xf>
    <xf numFmtId="0" fontId="21" fillId="10" borderId="267" xfId="2" applyFont="1" applyFill="1" applyBorder="1" applyAlignment="1">
      <alignment horizontal="left" vertical="center" wrapText="1"/>
    </xf>
    <xf numFmtId="0" fontId="21" fillId="10" borderId="129" xfId="2" applyFont="1" applyFill="1" applyBorder="1" applyAlignment="1">
      <alignment horizontal="center" vertical="center" wrapText="1"/>
    </xf>
    <xf numFmtId="0" fontId="21" fillId="10" borderId="130" xfId="2" applyFont="1" applyFill="1" applyBorder="1" applyAlignment="1">
      <alignment horizontal="center" vertical="center" wrapText="1"/>
    </xf>
    <xf numFmtId="0" fontId="17" fillId="10" borderId="296" xfId="2" applyFont="1" applyFill="1" applyBorder="1" applyAlignment="1">
      <alignment horizontal="center" vertical="center" wrapText="1"/>
    </xf>
    <xf numFmtId="0" fontId="74" fillId="0" borderId="297" xfId="2" applyFont="1" applyFill="1" applyBorder="1" applyAlignment="1">
      <alignment horizontal="left" vertical="center"/>
    </xf>
    <xf numFmtId="0" fontId="0" fillId="0" borderId="214" xfId="0" applyBorder="1" applyAlignment="1">
      <alignment horizontal="left" vertical="center"/>
    </xf>
    <xf numFmtId="0" fontId="74" fillId="0" borderId="228" xfId="2" applyFont="1" applyFill="1" applyBorder="1" applyAlignment="1">
      <alignment horizontal="left" vertical="center"/>
    </xf>
    <xf numFmtId="0" fontId="0" fillId="0" borderId="187" xfId="0" applyBorder="1" applyAlignment="1">
      <alignment horizontal="left" vertical="center"/>
    </xf>
    <xf numFmtId="0" fontId="17" fillId="14" borderId="130" xfId="2" applyFont="1" applyFill="1" applyBorder="1" applyAlignment="1">
      <alignment horizontal="left" vertical="center"/>
    </xf>
    <xf numFmtId="0" fontId="17" fillId="14" borderId="267" xfId="2" applyFont="1" applyFill="1" applyBorder="1" applyAlignment="1">
      <alignment horizontal="left" vertical="center"/>
    </xf>
    <xf numFmtId="0" fontId="47" fillId="2" borderId="0" xfId="2" applyFont="1" applyFill="1" applyBorder="1" applyAlignment="1">
      <alignment vertical="center"/>
    </xf>
    <xf numFmtId="0" fontId="17" fillId="14" borderId="130" xfId="2" applyFont="1" applyFill="1" applyBorder="1" applyAlignment="1">
      <alignment horizontal="center" vertical="center" wrapText="1"/>
    </xf>
    <xf numFmtId="0" fontId="0" fillId="14" borderId="296" xfId="0" applyFill="1" applyBorder="1" applyAlignment="1">
      <alignment horizontal="center" vertical="center" wrapText="1"/>
    </xf>
    <xf numFmtId="0" fontId="17" fillId="14" borderId="200" xfId="2" applyFont="1" applyFill="1" applyBorder="1" applyAlignment="1">
      <alignment horizontal="left" vertical="center"/>
    </xf>
    <xf numFmtId="0" fontId="21" fillId="14" borderId="148" xfId="2" applyFont="1" applyFill="1" applyBorder="1" applyAlignment="1">
      <alignment horizontal="left" vertical="center"/>
    </xf>
    <xf numFmtId="0" fontId="0" fillId="14" borderId="238" xfId="0" applyFill="1" applyBorder="1" applyAlignment="1">
      <alignment horizontal="left" vertical="center"/>
    </xf>
    <xf numFmtId="0" fontId="0" fillId="14" borderId="213" xfId="0" applyFill="1" applyBorder="1" applyAlignment="1">
      <alignment horizontal="left" vertical="center"/>
    </xf>
    <xf numFmtId="0" fontId="74" fillId="0" borderId="214" xfId="2" applyFont="1" applyFill="1" applyBorder="1" applyAlignment="1">
      <alignment horizontal="left" vertical="center"/>
    </xf>
    <xf numFmtId="0" fontId="0" fillId="0" borderId="189" xfId="0" applyBorder="1" applyAlignment="1">
      <alignment horizontal="left" vertical="center"/>
    </xf>
    <xf numFmtId="0" fontId="74" fillId="0" borderId="187" xfId="2" applyFont="1" applyFill="1" applyBorder="1" applyAlignment="1">
      <alignment horizontal="left" vertical="center"/>
    </xf>
    <xf numFmtId="0" fontId="0" fillId="0" borderId="184" xfId="0" applyBorder="1" applyAlignment="1">
      <alignment horizontal="left" vertical="center"/>
    </xf>
    <xf numFmtId="0" fontId="75" fillId="0" borderId="187" xfId="2" applyFont="1" applyFill="1" applyBorder="1" applyAlignment="1">
      <alignment horizontal="left" vertical="center"/>
    </xf>
    <xf numFmtId="0" fontId="48" fillId="0" borderId="184" xfId="0" applyFont="1" applyBorder="1" applyAlignment="1">
      <alignment horizontal="left" vertical="center"/>
    </xf>
    <xf numFmtId="0" fontId="83" fillId="9" borderId="273" xfId="0" applyFont="1" applyFill="1" applyBorder="1" applyAlignment="1">
      <alignment horizontal="center" vertical="center" wrapText="1"/>
    </xf>
    <xf numFmtId="0" fontId="83" fillId="9" borderId="298" xfId="0" applyFont="1" applyFill="1" applyBorder="1" applyAlignment="1">
      <alignment horizontal="center" vertical="center" wrapText="1"/>
    </xf>
    <xf numFmtId="0" fontId="83" fillId="9" borderId="299" xfId="0" applyFont="1" applyFill="1" applyBorder="1" applyAlignment="1">
      <alignment horizontal="center" vertical="center" wrapText="1"/>
    </xf>
    <xf numFmtId="0" fontId="83" fillId="9" borderId="300" xfId="0" applyFont="1" applyFill="1" applyBorder="1" applyAlignment="1">
      <alignment horizontal="center" vertical="center" wrapText="1"/>
    </xf>
    <xf numFmtId="0" fontId="83" fillId="9" borderId="301" xfId="0" applyFont="1" applyFill="1" applyBorder="1" applyAlignment="1">
      <alignment horizontal="center" vertical="center" wrapText="1"/>
    </xf>
    <xf numFmtId="0" fontId="83" fillId="9" borderId="302" xfId="0" applyFont="1" applyFill="1" applyBorder="1" applyAlignment="1">
      <alignment horizontal="center" vertical="center" wrapText="1"/>
    </xf>
    <xf numFmtId="0" fontId="83" fillId="9" borderId="285" xfId="0" applyFont="1" applyFill="1" applyBorder="1" applyAlignment="1">
      <alignment horizontal="center" vertical="center" wrapText="1"/>
    </xf>
    <xf numFmtId="0" fontId="83" fillId="9" borderId="303" xfId="0" applyFont="1" applyFill="1" applyBorder="1" applyAlignment="1">
      <alignment horizontal="center" vertical="center" wrapText="1"/>
    </xf>
    <xf numFmtId="0" fontId="83" fillId="17" borderId="302" xfId="0" applyFont="1" applyFill="1" applyBorder="1" applyAlignment="1">
      <alignment horizontal="center" vertical="center" wrapText="1"/>
    </xf>
    <xf numFmtId="0" fontId="83" fillId="17" borderId="303" xfId="0" applyFont="1" applyFill="1" applyBorder="1" applyAlignment="1">
      <alignment horizontal="center" vertical="center" wrapText="1"/>
    </xf>
    <xf numFmtId="0" fontId="17" fillId="10" borderId="148" xfId="2" applyFont="1" applyFill="1" applyBorder="1" applyAlignment="1">
      <alignment horizontal="left" vertical="center" wrapText="1"/>
    </xf>
    <xf numFmtId="0" fontId="0" fillId="10" borderId="99" xfId="0" applyFill="1" applyBorder="1" applyAlignment="1">
      <alignment vertical="center" wrapText="1"/>
    </xf>
    <xf numFmtId="0" fontId="0" fillId="10" borderId="267" xfId="0" applyFill="1" applyBorder="1" applyAlignment="1">
      <alignment horizontal="center" vertical="center" wrapText="1"/>
    </xf>
    <xf numFmtId="0" fontId="0" fillId="10" borderId="296" xfId="0" applyFill="1" applyBorder="1" applyAlignment="1">
      <alignment horizontal="center" vertical="center" wrapText="1"/>
    </xf>
    <xf numFmtId="0" fontId="83" fillId="9" borderId="304" xfId="0" applyFont="1" applyFill="1" applyBorder="1" applyAlignment="1">
      <alignment horizontal="center" vertical="center" wrapText="1"/>
    </xf>
    <xf numFmtId="0" fontId="83" fillId="9" borderId="305" xfId="0" applyFont="1" applyFill="1" applyBorder="1" applyAlignment="1">
      <alignment horizontal="center" vertical="center" wrapText="1"/>
    </xf>
    <xf numFmtId="0" fontId="83" fillId="9" borderId="212" xfId="0" applyFont="1" applyFill="1" applyBorder="1" applyAlignment="1">
      <alignment horizontal="center" vertical="center" wrapText="1"/>
    </xf>
    <xf numFmtId="0" fontId="83" fillId="9" borderId="238" xfId="0" applyFont="1" applyFill="1" applyBorder="1" applyAlignment="1">
      <alignment horizontal="center" vertical="center" wrapText="1"/>
    </xf>
    <xf numFmtId="0" fontId="75" fillId="0" borderId="0" xfId="2" applyFont="1" applyFill="1" applyAlignment="1">
      <alignment vertical="center" wrapText="1"/>
    </xf>
    <xf numFmtId="0" fontId="74" fillId="0" borderId="0" xfId="2" applyFont="1" applyAlignment="1">
      <alignment vertical="center" wrapText="1"/>
    </xf>
    <xf numFmtId="0" fontId="21" fillId="10" borderId="169" xfId="2" applyFont="1" applyFill="1" applyBorder="1" applyAlignment="1">
      <alignment horizontal="center" vertical="center" wrapText="1"/>
    </xf>
    <xf numFmtId="0" fontId="17" fillId="10" borderId="169" xfId="2" applyFont="1" applyFill="1" applyBorder="1" applyAlignment="1">
      <alignment horizontal="center" vertical="center"/>
    </xf>
    <xf numFmtId="0" fontId="17" fillId="10" borderId="212" xfId="2" applyFont="1" applyFill="1" applyBorder="1" applyAlignment="1">
      <alignment horizontal="center" vertical="center"/>
    </xf>
    <xf numFmtId="0" fontId="68" fillId="18" borderId="4" xfId="0" applyFont="1" applyFill="1" applyBorder="1" applyAlignment="1">
      <alignment horizontal="center"/>
    </xf>
    <xf numFmtId="0" fontId="68" fillId="0" borderId="4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17" fillId="10" borderId="43" xfId="2" applyFont="1" applyFill="1" applyBorder="1" applyAlignment="1">
      <alignment horizontal="left" vertical="center"/>
    </xf>
    <xf numFmtId="0" fontId="17" fillId="10" borderId="55" xfId="2" applyFont="1" applyFill="1" applyBorder="1" applyAlignment="1">
      <alignment horizontal="left" vertical="center"/>
    </xf>
    <xf numFmtId="14" fontId="17" fillId="10" borderId="105" xfId="2" applyNumberFormat="1" applyFont="1" applyFill="1" applyBorder="1" applyAlignment="1">
      <alignment horizontal="left" vertical="center" wrapText="1"/>
    </xf>
    <xf numFmtId="14" fontId="17" fillId="10" borderId="204" xfId="2" applyNumberFormat="1" applyFont="1" applyFill="1" applyBorder="1" applyAlignment="1">
      <alignment horizontal="left" vertical="center" wrapText="1"/>
    </xf>
    <xf numFmtId="0" fontId="25" fillId="10" borderId="43" xfId="2" applyFont="1" applyFill="1" applyBorder="1" applyAlignment="1">
      <alignment horizontal="left" vertical="center"/>
    </xf>
    <xf numFmtId="0" fontId="25" fillId="10" borderId="35" xfId="2" applyFont="1" applyFill="1" applyBorder="1" applyAlignment="1">
      <alignment horizontal="left" vertical="center"/>
    </xf>
    <xf numFmtId="14" fontId="25" fillId="10" borderId="105" xfId="2" applyNumberFormat="1" applyFont="1" applyFill="1" applyBorder="1" applyAlignment="1">
      <alignment horizontal="left" vertical="center" wrapText="1" indent="1"/>
    </xf>
    <xf numFmtId="14" fontId="25" fillId="10" borderId="204" xfId="2" applyNumberFormat="1" applyFont="1" applyFill="1" applyBorder="1" applyAlignment="1">
      <alignment horizontal="left" vertical="center" wrapText="1" indent="1"/>
    </xf>
    <xf numFmtId="0" fontId="25" fillId="10" borderId="55" xfId="2" applyFont="1" applyFill="1" applyBorder="1" applyAlignment="1">
      <alignment horizontal="left" vertical="center"/>
    </xf>
    <xf numFmtId="0" fontId="17" fillId="10" borderId="35" xfId="2" applyFont="1" applyFill="1" applyBorder="1" applyAlignment="1">
      <alignment horizontal="left" vertical="center"/>
    </xf>
    <xf numFmtId="14" fontId="17" fillId="10" borderId="130" xfId="2" applyNumberFormat="1" applyFont="1" applyFill="1" applyBorder="1" applyAlignment="1">
      <alignment horizontal="center" vertical="center" wrapText="1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7" fillId="14" borderId="169" xfId="2" applyFont="1" applyFill="1" applyBorder="1" applyAlignment="1">
      <alignment horizontal="center" vertical="center" wrapText="1"/>
    </xf>
    <xf numFmtId="0" fontId="17" fillId="14" borderId="129" xfId="2" applyFont="1" applyFill="1" applyBorder="1" applyAlignment="1">
      <alignment horizontal="center" vertical="center" wrapText="1"/>
    </xf>
    <xf numFmtId="0" fontId="17" fillId="14" borderId="212" xfId="2" applyFont="1" applyFill="1" applyBorder="1" applyAlignment="1">
      <alignment horizontal="center" vertical="center" wrapText="1"/>
    </xf>
    <xf numFmtId="0" fontId="21" fillId="14" borderId="169" xfId="2" applyFont="1" applyFill="1" applyBorder="1" applyAlignment="1">
      <alignment horizontal="center" vertical="center" wrapText="1"/>
    </xf>
    <xf numFmtId="0" fontId="17" fillId="14" borderId="99" xfId="2" applyFont="1" applyFill="1" applyBorder="1" applyAlignment="1">
      <alignment horizontal="left" vertical="center" wrapText="1"/>
    </xf>
    <xf numFmtId="0" fontId="17" fillId="14" borderId="213" xfId="2" applyFont="1" applyFill="1" applyBorder="1" applyAlignment="1">
      <alignment horizontal="center" vertical="center"/>
    </xf>
    <xf numFmtId="0" fontId="15" fillId="14" borderId="169" xfId="0" applyFont="1" applyFill="1" applyBorder="1" applyAlignment="1">
      <alignment horizontal="center" vertical="center"/>
    </xf>
    <xf numFmtId="0" fontId="17" fillId="14" borderId="169" xfId="2" applyFont="1" applyFill="1" applyBorder="1" applyAlignment="1">
      <alignment horizontal="center" vertical="center"/>
    </xf>
    <xf numFmtId="0" fontId="15" fillId="14" borderId="212" xfId="0" applyFont="1" applyFill="1" applyBorder="1" applyAlignment="1">
      <alignment horizontal="center" vertical="center"/>
    </xf>
    <xf numFmtId="0" fontId="17" fillId="10" borderId="169" xfId="2" applyNumberFormat="1" applyFont="1" applyFill="1" applyBorder="1" applyAlignment="1">
      <alignment horizontal="right" vertical="center" wrapText="1"/>
    </xf>
    <xf numFmtId="0" fontId="25" fillId="10" borderId="213" xfId="2" applyFont="1" applyFill="1" applyBorder="1" applyAlignment="1">
      <alignment vertical="center" wrapText="1"/>
    </xf>
    <xf numFmtId="0" fontId="72" fillId="10" borderId="148" xfId="0" applyFont="1" applyFill="1" applyBorder="1" applyAlignment="1">
      <alignment vertical="center" wrapText="1"/>
    </xf>
    <xf numFmtId="0" fontId="25" fillId="10" borderId="169" xfId="2" applyNumberFormat="1" applyFont="1" applyFill="1" applyBorder="1" applyAlignment="1">
      <alignment horizontal="center" vertical="center" wrapText="1"/>
    </xf>
    <xf numFmtId="0" fontId="25" fillId="10" borderId="212" xfId="2" applyNumberFormat="1" applyFont="1" applyFill="1" applyBorder="1" applyAlignment="1">
      <alignment horizontal="center" vertical="center" wrapText="1"/>
    </xf>
    <xf numFmtId="2" fontId="17" fillId="10" borderId="306" xfId="2" applyNumberFormat="1" applyFont="1" applyFill="1" applyBorder="1" applyAlignment="1" applyProtection="1">
      <alignment horizontal="center" vertical="center" wrapText="1"/>
      <protection locked="0"/>
    </xf>
    <xf numFmtId="14" fontId="17" fillId="10" borderId="169" xfId="2" applyNumberFormat="1" applyFont="1" applyFill="1" applyBorder="1" applyAlignment="1">
      <alignment horizontal="center" vertical="center" wrapText="1"/>
    </xf>
    <xf numFmtId="14" fontId="17" fillId="10" borderId="212" xfId="2" applyNumberFormat="1" applyFont="1" applyFill="1" applyBorder="1" applyAlignment="1">
      <alignment horizontal="center" vertical="center" wrapText="1"/>
    </xf>
    <xf numFmtId="0" fontId="17" fillId="10" borderId="213" xfId="2" applyFont="1" applyFill="1" applyBorder="1" applyAlignment="1">
      <alignment horizontal="center" vertical="center" wrapText="1"/>
    </xf>
    <xf numFmtId="0" fontId="17" fillId="10" borderId="148" xfId="2" applyFont="1" applyFill="1" applyBorder="1" applyAlignment="1">
      <alignment horizontal="center" vertical="center" wrapText="1"/>
    </xf>
    <xf numFmtId="0" fontId="75" fillId="0" borderId="71" xfId="2" applyFont="1" applyBorder="1" applyAlignment="1">
      <alignment horizontal="left" vertical="center" wrapText="1"/>
    </xf>
    <xf numFmtId="0" fontId="93" fillId="10" borderId="0" xfId="2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17" fillId="10" borderId="56" xfId="2" applyFont="1" applyFill="1" applyBorder="1" applyAlignment="1" applyProtection="1">
      <alignment horizontal="center" vertical="center" wrapText="1"/>
      <protection locked="0"/>
    </xf>
    <xf numFmtId="0" fontId="17" fillId="10" borderId="53" xfId="2" applyFont="1" applyFill="1" applyBorder="1" applyAlignment="1" applyProtection="1">
      <alignment horizontal="center" vertical="center" wrapText="1"/>
      <protection locked="0"/>
    </xf>
    <xf numFmtId="0" fontId="17" fillId="10" borderId="204" xfId="2" applyFont="1" applyFill="1" applyBorder="1" applyAlignment="1" applyProtection="1">
      <alignment horizontal="center" vertical="center" wrapText="1"/>
      <protection locked="0"/>
    </xf>
    <xf numFmtId="0" fontId="17" fillId="10" borderId="313" xfId="2" applyFont="1" applyFill="1" applyBorder="1" applyAlignment="1" applyProtection="1">
      <alignment horizontal="center" vertical="center" wrapText="1"/>
      <protection locked="0"/>
    </xf>
    <xf numFmtId="0" fontId="17" fillId="10" borderId="205" xfId="2" applyFont="1" applyFill="1" applyBorder="1" applyAlignment="1" applyProtection="1">
      <alignment horizontal="center" vertical="center" wrapText="1"/>
      <protection locked="0"/>
    </xf>
    <xf numFmtId="0" fontId="17" fillId="10" borderId="307" xfId="2" applyFont="1" applyFill="1" applyBorder="1" applyAlignment="1" applyProtection="1">
      <alignment horizontal="center" vertical="center" wrapText="1"/>
      <protection locked="0"/>
    </xf>
    <xf numFmtId="0" fontId="17" fillId="10" borderId="311" xfId="2" applyFont="1" applyFill="1" applyBorder="1" applyAlignment="1" applyProtection="1">
      <alignment horizontal="center" vertical="center" wrapText="1"/>
      <protection locked="0"/>
    </xf>
    <xf numFmtId="0" fontId="17" fillId="10" borderId="312" xfId="2" applyFont="1" applyFill="1" applyBorder="1" applyAlignment="1" applyProtection="1">
      <alignment horizontal="center" vertical="center" wrapText="1"/>
      <protection locked="0"/>
    </xf>
    <xf numFmtId="0" fontId="17" fillId="10" borderId="212" xfId="2" applyFont="1" applyFill="1" applyBorder="1" applyAlignment="1" applyProtection="1">
      <alignment horizontal="center" vertical="center" wrapText="1"/>
      <protection locked="0"/>
    </xf>
    <xf numFmtId="0" fontId="17" fillId="10" borderId="238" xfId="2" applyFont="1" applyFill="1" applyBorder="1" applyAlignment="1" applyProtection="1">
      <alignment horizontal="center" vertical="center" wrapText="1"/>
      <protection locked="0"/>
    </xf>
    <xf numFmtId="0" fontId="17" fillId="10" borderId="213" xfId="2" applyFont="1" applyFill="1" applyBorder="1" applyAlignment="1" applyProtection="1">
      <alignment horizontal="center" vertical="center" wrapText="1"/>
      <protection locked="0"/>
    </xf>
    <xf numFmtId="0" fontId="17" fillId="10" borderId="309" xfId="2" applyFont="1" applyFill="1" applyBorder="1" applyAlignment="1" applyProtection="1">
      <alignment horizontal="center" vertical="center" wrapText="1"/>
      <protection locked="0"/>
    </xf>
    <xf numFmtId="0" fontId="17" fillId="10" borderId="310" xfId="2" applyFont="1" applyFill="1" applyBorder="1" applyAlignment="1" applyProtection="1">
      <alignment horizontal="center" vertical="center" wrapText="1"/>
      <protection locked="0"/>
    </xf>
    <xf numFmtId="0" fontId="17" fillId="10" borderId="232" xfId="2" applyFont="1" applyFill="1" applyBorder="1" applyAlignment="1" applyProtection="1">
      <alignment horizontal="center" vertical="center" wrapText="1"/>
      <protection locked="0"/>
    </xf>
    <xf numFmtId="0" fontId="17" fillId="10" borderId="308" xfId="2" applyFont="1" applyFill="1" applyBorder="1" applyAlignment="1" applyProtection="1">
      <alignment horizontal="center" vertical="center" wrapText="1"/>
      <protection locked="0"/>
    </xf>
    <xf numFmtId="0" fontId="17" fillId="10" borderId="52" xfId="2" applyFont="1" applyFill="1" applyBorder="1" applyAlignment="1" applyProtection="1">
      <alignment horizontal="center" vertical="center" wrapText="1"/>
      <protection locked="0"/>
    </xf>
    <xf numFmtId="0" fontId="17" fillId="10" borderId="54" xfId="2" applyFont="1" applyFill="1" applyBorder="1" applyAlignment="1" applyProtection="1">
      <alignment horizontal="center" vertical="center" wrapText="1"/>
      <protection locked="0"/>
    </xf>
    <xf numFmtId="0" fontId="17" fillId="10" borderId="44" xfId="2" applyFont="1" applyFill="1" applyBorder="1" applyAlignment="1" applyProtection="1">
      <alignment horizontal="center" vertical="center" wrapText="1"/>
      <protection locked="0"/>
    </xf>
    <xf numFmtId="0" fontId="17" fillId="10" borderId="38" xfId="2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Border="1" applyAlignment="1">
      <alignment vertical="center"/>
    </xf>
    <xf numFmtId="0" fontId="17" fillId="10" borderId="315" xfId="2" applyFont="1" applyFill="1" applyBorder="1" applyAlignment="1" applyProtection="1">
      <alignment horizontal="center" vertical="center" wrapText="1"/>
      <protection locked="0"/>
    </xf>
    <xf numFmtId="0" fontId="17" fillId="10" borderId="316" xfId="2" applyFont="1" applyFill="1" applyBorder="1" applyAlignment="1" applyProtection="1">
      <alignment horizontal="center" vertical="center" wrapText="1"/>
      <protection locked="0"/>
    </xf>
    <xf numFmtId="0" fontId="17" fillId="10" borderId="37" xfId="2" applyFont="1" applyFill="1" applyBorder="1" applyAlignment="1" applyProtection="1">
      <alignment horizontal="center" vertical="center" wrapText="1"/>
      <protection locked="0"/>
    </xf>
    <xf numFmtId="0" fontId="17" fillId="10" borderId="21" xfId="2" applyFont="1" applyFill="1" applyBorder="1" applyAlignment="1" applyProtection="1">
      <alignment horizontal="center" vertical="center" wrapText="1"/>
      <protection locked="0"/>
    </xf>
    <xf numFmtId="0" fontId="17" fillId="10" borderId="317" xfId="2" applyFont="1" applyFill="1" applyBorder="1" applyAlignment="1" applyProtection="1">
      <alignment horizontal="center" vertical="center" wrapText="1"/>
      <protection locked="0"/>
    </xf>
    <xf numFmtId="0" fontId="17" fillId="10" borderId="318" xfId="2" applyFont="1" applyFill="1" applyBorder="1" applyAlignment="1" applyProtection="1">
      <alignment horizontal="center" vertical="center" wrapText="1"/>
      <protection locked="0"/>
    </xf>
    <xf numFmtId="0" fontId="17" fillId="10" borderId="314" xfId="2" applyFont="1" applyFill="1" applyBorder="1" applyAlignment="1" applyProtection="1">
      <alignment horizontal="center" vertical="center" wrapText="1"/>
      <protection locked="0"/>
    </xf>
    <xf numFmtId="0" fontId="17" fillId="10" borderId="57" xfId="2" applyFont="1" applyFill="1" applyBorder="1" applyAlignment="1" applyProtection="1">
      <alignment horizontal="center" vertical="center" wrapText="1"/>
      <protection locked="0"/>
    </xf>
    <xf numFmtId="0" fontId="17" fillId="20" borderId="43" xfId="2" applyFont="1" applyFill="1" applyBorder="1" applyAlignment="1" applyProtection="1">
      <alignment horizontal="center" vertical="center" wrapText="1"/>
      <protection locked="0"/>
    </xf>
    <xf numFmtId="0" fontId="17" fillId="20" borderId="55" xfId="2" applyFont="1" applyFill="1" applyBorder="1" applyAlignment="1" applyProtection="1">
      <alignment horizontal="center" vertical="center" wrapText="1"/>
      <protection locked="0"/>
    </xf>
    <xf numFmtId="0" fontId="17" fillId="20" borderId="35" xfId="2" applyFont="1" applyFill="1" applyBorder="1" applyAlignment="1" applyProtection="1">
      <alignment horizontal="center" vertical="center" wrapText="1"/>
      <protection locked="0"/>
    </xf>
    <xf numFmtId="0" fontId="17" fillId="10" borderId="99" xfId="2" applyFont="1" applyFill="1" applyBorder="1" applyAlignment="1" applyProtection="1">
      <alignment horizontal="center" vertical="center" wrapText="1"/>
      <protection locked="0"/>
    </xf>
    <xf numFmtId="0" fontId="75" fillId="0" borderId="19" xfId="2" applyFont="1" applyFill="1" applyBorder="1" applyAlignment="1" applyProtection="1">
      <alignment horizontal="left" vertical="center" wrapText="1"/>
      <protection locked="0"/>
    </xf>
    <xf numFmtId="0" fontId="75" fillId="0" borderId="35" xfId="2" applyFont="1" applyFill="1" applyBorder="1" applyAlignment="1" applyProtection="1">
      <alignment horizontal="left" vertical="center" wrapText="1"/>
      <protection locked="0"/>
    </xf>
    <xf numFmtId="0" fontId="17" fillId="20" borderId="169" xfId="2" applyFont="1" applyFill="1" applyBorder="1" applyAlignment="1">
      <alignment horizontal="center" vertical="center" wrapText="1"/>
    </xf>
    <xf numFmtId="0" fontId="21" fillId="20" borderId="169" xfId="2" applyFont="1" applyFill="1" applyBorder="1" applyAlignment="1">
      <alignment horizontal="center" vertical="center" wrapText="1"/>
    </xf>
    <xf numFmtId="14" fontId="17" fillId="10" borderId="319" xfId="2" applyNumberFormat="1" applyFont="1" applyFill="1" applyBorder="1" applyAlignment="1">
      <alignment horizontal="center" vertical="center" wrapText="1"/>
    </xf>
    <xf numFmtId="176" fontId="17" fillId="10" borderId="25" xfId="2" applyNumberFormat="1" applyFont="1" applyFill="1" applyBorder="1" applyAlignment="1">
      <alignment horizontal="center" vertical="top" wrapText="1"/>
    </xf>
    <xf numFmtId="0" fontId="0" fillId="10" borderId="22" xfId="0" applyFill="1" applyBorder="1" applyAlignment="1">
      <alignment horizontal="center" vertical="top" wrapText="1"/>
    </xf>
    <xf numFmtId="0" fontId="17" fillId="10" borderId="27" xfId="2" applyFont="1" applyFill="1" applyBorder="1" applyAlignment="1">
      <alignment horizontal="center" vertical="top" wrapText="1"/>
    </xf>
    <xf numFmtId="0" fontId="0" fillId="10" borderId="40" xfId="0" applyFill="1" applyBorder="1" applyAlignment="1">
      <alignment vertical="top"/>
    </xf>
    <xf numFmtId="0" fontId="17" fillId="10" borderId="25" xfId="17" applyFont="1" applyFill="1" applyBorder="1" applyAlignment="1" applyProtection="1">
      <alignment horizontal="center" vertical="top" wrapText="1"/>
    </xf>
    <xf numFmtId="176" fontId="17" fillId="10" borderId="26" xfId="2" applyNumberFormat="1" applyFont="1" applyFill="1" applyBorder="1" applyAlignment="1">
      <alignment horizontal="center" vertical="top" wrapText="1"/>
    </xf>
    <xf numFmtId="0" fontId="0" fillId="10" borderId="24" xfId="0" applyFill="1" applyBorder="1" applyAlignment="1">
      <alignment horizontal="center" vertical="top" wrapText="1"/>
    </xf>
    <xf numFmtId="0" fontId="17" fillId="10" borderId="22" xfId="17" applyFont="1" applyFill="1" applyBorder="1" applyAlignment="1" applyProtection="1">
      <alignment horizontal="center" vertical="top" wrapText="1"/>
    </xf>
    <xf numFmtId="0" fontId="17" fillId="10" borderId="32" xfId="2" applyFont="1" applyFill="1" applyBorder="1" applyAlignment="1">
      <alignment horizontal="left" vertical="top" wrapText="1"/>
    </xf>
    <xf numFmtId="0" fontId="17" fillId="10" borderId="17" xfId="2" applyFont="1" applyFill="1" applyBorder="1" applyAlignment="1">
      <alignment horizontal="left" vertical="top" wrapText="1"/>
    </xf>
    <xf numFmtId="176" fontId="17" fillId="10" borderId="29" xfId="2" applyNumberFormat="1" applyFont="1" applyFill="1" applyBorder="1" applyAlignment="1">
      <alignment horizontal="center" vertical="top" wrapText="1"/>
    </xf>
    <xf numFmtId="0" fontId="17" fillId="10" borderId="25" xfId="2" applyFont="1" applyFill="1" applyBorder="1" applyAlignment="1">
      <alignment horizontal="center" vertical="center" wrapText="1"/>
    </xf>
    <xf numFmtId="0" fontId="0" fillId="10" borderId="22" xfId="0" applyFill="1" applyBorder="1" applyAlignment="1">
      <alignment vertical="center"/>
    </xf>
    <xf numFmtId="0" fontId="17" fillId="10" borderId="25" xfId="2" applyFont="1" applyFill="1" applyBorder="1" applyAlignment="1">
      <alignment horizontal="center" vertical="top" wrapText="1"/>
    </xf>
    <xf numFmtId="0" fontId="0" fillId="10" borderId="22" xfId="0" applyFill="1" applyBorder="1" applyAlignment="1">
      <alignment vertical="top"/>
    </xf>
    <xf numFmtId="0" fontId="17" fillId="10" borderId="25" xfId="17" applyFont="1" applyFill="1" applyBorder="1" applyAlignment="1" applyProtection="1">
      <alignment horizontal="left" vertical="top" wrapText="1"/>
    </xf>
    <xf numFmtId="0" fontId="0" fillId="10" borderId="22" xfId="0" applyFill="1" applyBorder="1" applyAlignment="1">
      <alignment horizontal="left" vertical="top" wrapText="1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88" fillId="0" borderId="71" xfId="2" applyFont="1" applyFill="1" applyBorder="1" applyAlignment="1" applyProtection="1">
      <alignment vertical="center"/>
      <protection locked="0"/>
    </xf>
    <xf numFmtId="0" fontId="72" fillId="0" borderId="71" xfId="0" applyFont="1" applyBorder="1" applyAlignment="1">
      <alignment vertical="center"/>
    </xf>
    <xf numFmtId="175" fontId="19" fillId="0" borderId="0" xfId="2" applyNumberFormat="1" applyFont="1" applyFill="1" applyBorder="1" applyAlignment="1" applyProtection="1">
      <alignment horizontal="left" vertical="center" wrapText="1"/>
      <protection locked="0"/>
    </xf>
    <xf numFmtId="175" fontId="88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7" fillId="10" borderId="0" xfId="2" applyFont="1" applyFill="1" applyAlignment="1">
      <alignment horizontal="left" vertical="center" wrapText="1"/>
    </xf>
    <xf numFmtId="0" fontId="15" fillId="10" borderId="33" xfId="2" applyFont="1" applyFill="1" applyBorder="1" applyAlignment="1">
      <alignment horizontal="left" vertical="center" wrapText="1"/>
    </xf>
    <xf numFmtId="0" fontId="79" fillId="9" borderId="78" xfId="0" applyFont="1" applyFill="1" applyBorder="1" applyAlignment="1">
      <alignment horizontal="center" vertical="center" wrapText="1"/>
    </xf>
    <xf numFmtId="0" fontId="79" fillId="9" borderId="320" xfId="0" applyFont="1" applyFill="1" applyBorder="1" applyAlignment="1">
      <alignment horizontal="center" vertical="center" wrapText="1"/>
    </xf>
    <xf numFmtId="0" fontId="79" fillId="9" borderId="291" xfId="0" applyFont="1" applyFill="1" applyBorder="1" applyAlignment="1">
      <alignment horizontal="center" vertical="center" wrapText="1"/>
    </xf>
    <xf numFmtId="0" fontId="79" fillId="9" borderId="324" xfId="0" applyFont="1" applyFill="1" applyBorder="1" applyAlignment="1">
      <alignment horizontal="center" vertical="center" wrapText="1"/>
    </xf>
    <xf numFmtId="0" fontId="79" fillId="9" borderId="321" xfId="0" applyFont="1" applyFill="1" applyBorder="1" applyAlignment="1">
      <alignment horizontal="center" vertical="center" wrapText="1"/>
    </xf>
    <xf numFmtId="0" fontId="0" fillId="10" borderId="321" xfId="0" applyFill="1" applyBorder="1" applyAlignment="1">
      <alignment horizontal="center" vertical="center" wrapText="1"/>
    </xf>
    <xf numFmtId="0" fontId="0" fillId="10" borderId="291" xfId="0" applyFill="1" applyBorder="1" applyAlignment="1">
      <alignment horizontal="center" vertical="center" wrapText="1"/>
    </xf>
    <xf numFmtId="0" fontId="0" fillId="10" borderId="322" xfId="0" applyFill="1" applyBorder="1" applyAlignment="1">
      <alignment horizontal="center" vertical="center" wrapText="1"/>
    </xf>
    <xf numFmtId="0" fontId="0" fillId="10" borderId="292" xfId="0" applyFill="1" applyBorder="1" applyAlignment="1">
      <alignment horizontal="center" vertical="center" wrapText="1"/>
    </xf>
    <xf numFmtId="0" fontId="79" fillId="9" borderId="323" xfId="0" applyFont="1" applyFill="1" applyBorder="1" applyAlignment="1">
      <alignment horizontal="center" vertical="center" wrapText="1"/>
    </xf>
    <xf numFmtId="0" fontId="79" fillId="9" borderId="322" xfId="0" applyFont="1" applyFill="1" applyBorder="1" applyAlignment="1">
      <alignment horizontal="center" vertical="center" wrapText="1"/>
    </xf>
    <xf numFmtId="0" fontId="79" fillId="9" borderId="292" xfId="0" applyFont="1" applyFill="1" applyBorder="1" applyAlignment="1">
      <alignment horizontal="center" vertical="center" wrapText="1"/>
    </xf>
    <xf numFmtId="0" fontId="83" fillId="9" borderId="61" xfId="14" applyFont="1" applyFill="1" applyBorder="1" applyAlignment="1">
      <alignment horizontal="left" vertical="center"/>
    </xf>
    <xf numFmtId="0" fontId="83" fillId="9" borderId="325" xfId="2" applyNumberFormat="1" applyFont="1" applyFill="1" applyBorder="1" applyAlignment="1">
      <alignment horizontal="right" vertical="center" wrapText="1"/>
    </xf>
    <xf numFmtId="0" fontId="83" fillId="9" borderId="326" xfId="2" applyNumberFormat="1" applyFont="1" applyFill="1" applyBorder="1" applyAlignment="1">
      <alignment horizontal="right" vertical="center" wrapText="1"/>
    </xf>
    <xf numFmtId="14" fontId="83" fillId="9" borderId="285" xfId="2" applyNumberFormat="1" applyFont="1" applyFill="1" applyBorder="1" applyAlignment="1">
      <alignment horizontal="center" vertical="center" wrapText="1"/>
    </xf>
    <xf numFmtId="14" fontId="83" fillId="9" borderId="286" xfId="2" applyNumberFormat="1" applyFont="1" applyFill="1" applyBorder="1" applyAlignment="1">
      <alignment horizontal="center" vertical="center" wrapText="1"/>
    </xf>
    <xf numFmtId="14" fontId="17" fillId="0" borderId="0" xfId="2" applyNumberFormat="1" applyFont="1" applyFill="1" applyBorder="1" applyAlignment="1">
      <alignment horizontal="center" vertical="center" wrapText="1"/>
    </xf>
    <xf numFmtId="0" fontId="15" fillId="0" borderId="0" xfId="2" applyFont="1" applyAlignment="1">
      <alignment horizontal="left"/>
    </xf>
    <xf numFmtId="14" fontId="17" fillId="10" borderId="98" xfId="2" applyNumberFormat="1" applyFont="1" applyFill="1" applyBorder="1" applyAlignment="1">
      <alignment horizontal="center" vertical="center" wrapText="1"/>
    </xf>
    <xf numFmtId="0" fontId="0" fillId="10" borderId="99" xfId="0" applyFill="1" applyBorder="1" applyAlignment="1">
      <alignment horizontal="center" vertical="center" wrapText="1"/>
    </xf>
    <xf numFmtId="14" fontId="17" fillId="10" borderId="97" xfId="2" applyNumberFormat="1" applyFont="1" applyFill="1" applyBorder="1" applyAlignment="1">
      <alignment horizontal="center" vertical="center" wrapText="1"/>
    </xf>
    <xf numFmtId="14" fontId="17" fillId="10" borderId="0" xfId="2" applyNumberFormat="1" applyFont="1" applyFill="1" applyBorder="1" applyAlignment="1">
      <alignment horizontal="center" vertical="center" wrapText="1"/>
    </xf>
    <xf numFmtId="0" fontId="0" fillId="0" borderId="238" xfId="0" applyBorder="1" applyAlignment="1">
      <alignment horizontal="center" vertical="center" wrapText="1"/>
    </xf>
    <xf numFmtId="0" fontId="0" fillId="10" borderId="238" xfId="0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17" fillId="10" borderId="97" xfId="2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49" fillId="10" borderId="169" xfId="2" applyFont="1" applyFill="1" applyBorder="1" applyAlignment="1">
      <alignment horizontal="center" vertical="center"/>
    </xf>
    <xf numFmtId="0" fontId="49" fillId="10" borderId="212" xfId="2" applyFont="1" applyFill="1" applyBorder="1" applyAlignment="1">
      <alignment horizontal="center" vertical="center"/>
    </xf>
    <xf numFmtId="14" fontId="17" fillId="10" borderId="296" xfId="2" applyNumberFormat="1" applyFont="1" applyFill="1" applyBorder="1" applyAlignment="1">
      <alignment horizontal="center" vertical="center" wrapText="1"/>
    </xf>
    <xf numFmtId="14" fontId="17" fillId="10" borderId="267" xfId="2" applyNumberFormat="1" applyFont="1" applyFill="1" applyBorder="1" applyAlignment="1">
      <alignment horizontal="center" vertical="center" wrapText="1"/>
    </xf>
    <xf numFmtId="0" fontId="83" fillId="9" borderId="329" xfId="2" applyFont="1" applyFill="1" applyBorder="1" applyAlignment="1">
      <alignment vertical="center" wrapText="1"/>
    </xf>
    <xf numFmtId="0" fontId="83" fillId="9" borderId="330" xfId="2" applyFont="1" applyFill="1" applyBorder="1" applyAlignment="1">
      <alignment vertical="center" wrapText="1"/>
    </xf>
    <xf numFmtId="0" fontId="92" fillId="0" borderId="331" xfId="16" applyFont="1" applyFill="1" applyBorder="1" applyAlignment="1">
      <alignment horizontal="left" vertical="center" wrapText="1"/>
    </xf>
    <xf numFmtId="0" fontId="92" fillId="0" borderId="126" xfId="16" applyFont="1" applyFill="1" applyBorder="1" applyAlignment="1">
      <alignment horizontal="left" vertical="center" wrapText="1"/>
    </xf>
    <xf numFmtId="0" fontId="92" fillId="0" borderId="59" xfId="16" applyFont="1" applyFill="1" applyBorder="1" applyAlignment="1">
      <alignment horizontal="left" vertical="center" wrapText="1"/>
    </xf>
    <xf numFmtId="0" fontId="92" fillId="0" borderId="64" xfId="0" applyFont="1" applyFill="1" applyBorder="1" applyAlignment="1">
      <alignment vertical="center" wrapText="1"/>
    </xf>
    <xf numFmtId="0" fontId="92" fillId="0" borderId="65" xfId="16" applyFont="1" applyFill="1" applyBorder="1" applyAlignment="1">
      <alignment horizontal="left" vertical="center" wrapText="1"/>
    </xf>
    <xf numFmtId="0" fontId="92" fillId="0" borderId="66" xfId="16" applyFont="1" applyFill="1" applyBorder="1" applyAlignment="1">
      <alignment horizontal="left" vertical="center" wrapText="1"/>
    </xf>
    <xf numFmtId="0" fontId="92" fillId="0" borderId="76" xfId="16" applyFont="1" applyFill="1" applyBorder="1" applyAlignment="1">
      <alignment horizontal="left" vertical="center" wrapText="1"/>
    </xf>
    <xf numFmtId="0" fontId="91" fillId="0" borderId="332" xfId="16" applyFont="1" applyFill="1" applyBorder="1" applyAlignment="1">
      <alignment horizontal="left" vertical="center" wrapText="1"/>
    </xf>
    <xf numFmtId="0" fontId="91" fillId="0" borderId="124" xfId="16" applyFont="1" applyFill="1" applyBorder="1" applyAlignment="1">
      <alignment horizontal="left" vertical="center" wrapText="1"/>
    </xf>
    <xf numFmtId="0" fontId="92" fillId="0" borderId="76" xfId="2" applyFont="1" applyFill="1" applyBorder="1" applyAlignment="1">
      <alignment horizontal="left" vertical="center"/>
    </xf>
    <xf numFmtId="0" fontId="92" fillId="0" borderId="59" xfId="2" applyFont="1" applyFill="1" applyBorder="1" applyAlignment="1">
      <alignment horizontal="left" vertical="center"/>
    </xf>
    <xf numFmtId="0" fontId="83" fillId="9" borderId="0" xfId="2" applyFont="1" applyFill="1" applyBorder="1" applyAlignment="1">
      <alignment vertical="center" wrapText="1"/>
    </xf>
    <xf numFmtId="0" fontId="6" fillId="10" borderId="0" xfId="0" applyFont="1" applyFill="1" applyBorder="1" applyAlignment="1">
      <alignment vertical="center"/>
    </xf>
    <xf numFmtId="0" fontId="6" fillId="10" borderId="61" xfId="0" applyFont="1" applyFill="1" applyBorder="1" applyAlignment="1">
      <alignment vertical="center"/>
    </xf>
    <xf numFmtId="0" fontId="91" fillId="0" borderId="327" xfId="2" applyFont="1" applyFill="1" applyBorder="1" applyAlignment="1">
      <alignment vertical="center" wrapText="1"/>
    </xf>
    <xf numFmtId="0" fontId="91" fillId="0" borderId="328" xfId="0" applyFont="1" applyFill="1" applyBorder="1" applyAlignment="1">
      <alignment vertical="center"/>
    </xf>
    <xf numFmtId="0" fontId="91" fillId="0" borderId="58" xfId="2" applyFont="1" applyFill="1" applyBorder="1" applyAlignment="1">
      <alignment vertical="center" wrapText="1"/>
    </xf>
    <xf numFmtId="0" fontId="91" fillId="0" borderId="63" xfId="2" applyFont="1" applyFill="1" applyBorder="1" applyAlignment="1">
      <alignment vertical="center" wrapText="1"/>
    </xf>
    <xf numFmtId="0" fontId="83" fillId="9" borderId="0" xfId="2" applyFont="1" applyFill="1" applyBorder="1" applyAlignment="1">
      <alignment horizontal="left" vertical="center" wrapText="1"/>
    </xf>
    <xf numFmtId="0" fontId="75" fillId="0" borderId="0" xfId="16" applyFont="1" applyFill="1" applyBorder="1" applyAlignment="1">
      <alignment horizontal="left" vertical="center" wrapText="1"/>
    </xf>
    <xf numFmtId="0" fontId="83" fillId="9" borderId="0" xfId="16" applyFont="1" applyFill="1" applyBorder="1" applyAlignment="1">
      <alignment horizontal="left" vertical="center" wrapText="1"/>
    </xf>
    <xf numFmtId="0" fontId="74" fillId="0" borderId="74" xfId="16" applyFont="1" applyFill="1" applyBorder="1" applyAlignment="1">
      <alignment horizontal="left" vertical="center" wrapText="1"/>
    </xf>
    <xf numFmtId="0" fontId="74" fillId="0" borderId="58" xfId="16" applyFont="1" applyFill="1" applyBorder="1" applyAlignment="1">
      <alignment horizontal="left" vertical="center" wrapText="1"/>
    </xf>
    <xf numFmtId="0" fontId="6" fillId="9" borderId="61" xfId="0" applyFont="1" applyFill="1" applyBorder="1" applyAlignment="1">
      <alignment vertical="center"/>
    </xf>
    <xf numFmtId="0" fontId="74" fillId="0" borderId="76" xfId="16" applyFont="1" applyFill="1" applyBorder="1" applyAlignment="1">
      <alignment horizontal="left" vertical="center" wrapText="1"/>
    </xf>
    <xf numFmtId="0" fontId="74" fillId="0" borderId="59" xfId="16" applyFont="1" applyFill="1" applyBorder="1" applyAlignment="1">
      <alignment horizontal="left" vertical="center" wrapText="1"/>
    </xf>
    <xf numFmtId="0" fontId="74" fillId="0" borderId="128" xfId="16" applyFont="1" applyFill="1" applyBorder="1" applyAlignment="1">
      <alignment horizontal="left" vertical="center" wrapText="1"/>
    </xf>
    <xf numFmtId="0" fontId="74" fillId="0" borderId="100" xfId="16" applyFont="1" applyFill="1" applyBorder="1" applyAlignment="1">
      <alignment horizontal="left" vertical="center" wrapText="1"/>
    </xf>
    <xf numFmtId="0" fontId="25" fillId="10" borderId="213" xfId="2" quotePrefix="1" applyFont="1" applyFill="1" applyBorder="1" applyAlignment="1">
      <alignment horizontal="left" vertical="center" wrapText="1"/>
    </xf>
    <xf numFmtId="0" fontId="24" fillId="10" borderId="169" xfId="2" applyFont="1" applyFill="1" applyBorder="1" applyAlignment="1">
      <alignment vertical="center"/>
    </xf>
    <xf numFmtId="0" fontId="24" fillId="10" borderId="267" xfId="2" applyFont="1" applyFill="1" applyBorder="1" applyAlignment="1">
      <alignment vertical="center"/>
    </xf>
    <xf numFmtId="0" fontId="24" fillId="10" borderId="129" xfId="2" applyFont="1" applyFill="1" applyBorder="1" applyAlignment="1">
      <alignment vertical="center"/>
    </xf>
    <xf numFmtId="0" fontId="25" fillId="10" borderId="169" xfId="22" applyFont="1" applyFill="1" applyBorder="1" applyAlignment="1">
      <alignment horizontal="center" vertical="center" wrapText="1"/>
    </xf>
    <xf numFmtId="0" fontId="25" fillId="10" borderId="169" xfId="2" applyFont="1" applyFill="1" applyBorder="1" applyAlignment="1">
      <alignment horizontal="center" vertical="center" wrapText="1"/>
    </xf>
    <xf numFmtId="0" fontId="25" fillId="10" borderId="212" xfId="2" applyFont="1" applyFill="1" applyBorder="1" applyAlignment="1">
      <alignment horizontal="center" vertical="center" wrapText="1"/>
    </xf>
    <xf numFmtId="0" fontId="25" fillId="10" borderId="129" xfId="22" applyFont="1" applyFill="1" applyBorder="1" applyAlignment="1">
      <alignment horizontal="center" vertical="center" wrapText="1"/>
    </xf>
    <xf numFmtId="0" fontId="25" fillId="10" borderId="129" xfId="2" applyFont="1" applyFill="1" applyBorder="1" applyAlignment="1">
      <alignment horizontal="center" vertical="center" wrapText="1"/>
    </xf>
    <xf numFmtId="0" fontId="24" fillId="10" borderId="130" xfId="2" applyFont="1" applyFill="1" applyBorder="1" applyAlignment="1">
      <alignment horizontal="center" vertical="center" wrapText="1"/>
    </xf>
    <xf numFmtId="0" fontId="24" fillId="0" borderId="0" xfId="21" applyFont="1" applyFill="1" applyBorder="1" applyAlignment="1">
      <alignment horizontal="center" vertical="top"/>
    </xf>
    <xf numFmtId="0" fontId="24" fillId="0" borderId="0" xfId="2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93" fillId="24" borderId="333" xfId="0" applyFont="1" applyFill="1" applyBorder="1" applyAlignment="1">
      <alignment horizontal="center" vertical="center"/>
    </xf>
    <xf numFmtId="0" fontId="97" fillId="0" borderId="334" xfId="0" applyFont="1" applyFill="1" applyBorder="1" applyAlignment="1">
      <alignment vertical="center"/>
    </xf>
    <xf numFmtId="0" fontId="97" fillId="0" borderId="335" xfId="0" applyFont="1" applyFill="1" applyBorder="1" applyAlignment="1">
      <alignment vertical="center"/>
    </xf>
    <xf numFmtId="0" fontId="93" fillId="10" borderId="335" xfId="0" applyFont="1" applyFill="1" applyBorder="1" applyAlignment="1">
      <alignment vertical="center"/>
    </xf>
    <xf numFmtId="0" fontId="97" fillId="0" borderId="335" xfId="0" applyFont="1" applyFill="1" applyBorder="1" applyAlignment="1">
      <alignment vertical="center" wrapText="1"/>
    </xf>
    <xf numFmtId="0" fontId="97" fillId="0" borderId="335" xfId="0" applyFont="1" applyBorder="1" applyAlignment="1">
      <alignment vertical="center"/>
    </xf>
    <xf numFmtId="0" fontId="117" fillId="0" borderId="0" xfId="0" applyFont="1" applyAlignment="1">
      <alignment horizontal="left" vertical="center"/>
    </xf>
    <xf numFmtId="3" fontId="94" fillId="0" borderId="336" xfId="0" applyNumberFormat="1" applyFont="1" applyFill="1" applyBorder="1" applyAlignment="1">
      <alignment horizontal="right" vertical="center" wrapText="1" readingOrder="1"/>
    </xf>
    <xf numFmtId="3" fontId="94" fillId="0" borderId="337" xfId="0" applyNumberFormat="1" applyFont="1" applyFill="1" applyBorder="1" applyAlignment="1">
      <alignment horizontal="right" vertical="center" wrapText="1" readingOrder="1"/>
    </xf>
    <xf numFmtId="3" fontId="83" fillId="10" borderId="337" xfId="0" applyNumberFormat="1" applyFont="1" applyFill="1" applyBorder="1" applyAlignment="1">
      <alignment horizontal="right" vertical="center" wrapText="1" readingOrder="1"/>
    </xf>
    <xf numFmtId="196" fontId="97" fillId="0" borderId="338" xfId="0" applyNumberFormat="1" applyFont="1" applyFill="1" applyBorder="1" applyAlignment="1">
      <alignment vertical="center"/>
    </xf>
    <xf numFmtId="10" fontId="97" fillId="0" borderId="335" xfId="0" applyNumberFormat="1" applyFont="1" applyFill="1" applyBorder="1" applyAlignment="1">
      <alignment vertical="center"/>
    </xf>
    <xf numFmtId="200" fontId="94" fillId="0" borderId="337" xfId="0" applyNumberFormat="1" applyFont="1" applyFill="1" applyBorder="1" applyAlignment="1">
      <alignment horizontal="right" vertical="center" wrapText="1" readingOrder="1"/>
    </xf>
    <xf numFmtId="196" fontId="97" fillId="0" borderId="338" xfId="0" applyNumberFormat="1" applyFont="1" applyBorder="1" applyAlignment="1">
      <alignment vertical="center"/>
    </xf>
    <xf numFmtId="0" fontId="93" fillId="24" borderId="339" xfId="0" applyFont="1" applyFill="1" applyBorder="1" applyAlignment="1">
      <alignment horizontal="center" vertical="center"/>
    </xf>
    <xf numFmtId="3" fontId="97" fillId="0" borderId="340" xfId="0" applyNumberFormat="1" applyFont="1" applyFill="1" applyBorder="1" applyAlignment="1">
      <alignment vertical="center"/>
    </xf>
    <xf numFmtId="3" fontId="97" fillId="0" borderId="338" xfId="0" applyNumberFormat="1" applyFont="1" applyFill="1" applyBorder="1" applyAlignment="1">
      <alignment vertical="center"/>
    </xf>
    <xf numFmtId="3" fontId="93" fillId="10" borderId="338" xfId="0" applyNumberFormat="1" applyFont="1" applyFill="1" applyBorder="1" applyAlignment="1">
      <alignment vertical="center"/>
    </xf>
    <xf numFmtId="10" fontId="97" fillId="0" borderId="338" xfId="0" applyNumberFormat="1" applyFont="1" applyFill="1" applyBorder="1" applyAlignment="1">
      <alignment vertical="center"/>
    </xf>
    <xf numFmtId="200" fontId="97" fillId="0" borderId="338" xfId="0" applyNumberFormat="1" applyFont="1" applyFill="1" applyBorder="1" applyAlignment="1">
      <alignment vertical="center"/>
    </xf>
    <xf numFmtId="0" fontId="93" fillId="24" borderId="341" xfId="0" applyFont="1" applyFill="1" applyBorder="1" applyAlignment="1">
      <alignment horizontal="center" vertical="center"/>
    </xf>
    <xf numFmtId="3" fontId="97" fillId="0" borderId="342" xfId="0" applyNumberFormat="1" applyFont="1" applyFill="1" applyBorder="1" applyAlignment="1">
      <alignment vertical="center"/>
    </xf>
    <xf numFmtId="3" fontId="97" fillId="0" borderId="343" xfId="0" applyNumberFormat="1" applyFont="1" applyFill="1" applyBorder="1" applyAlignment="1">
      <alignment vertical="center"/>
    </xf>
    <xf numFmtId="3" fontId="93" fillId="10" borderId="343" xfId="0" applyNumberFormat="1" applyFont="1" applyFill="1" applyBorder="1" applyAlignment="1">
      <alignment vertical="center"/>
    </xf>
    <xf numFmtId="196" fontId="97" fillId="0" borderId="343" xfId="0" applyNumberFormat="1" applyFont="1" applyFill="1" applyBorder="1" applyAlignment="1">
      <alignment vertical="center"/>
    </xf>
    <xf numFmtId="10" fontId="97" fillId="0" borderId="343" xfId="0" applyNumberFormat="1" applyFont="1" applyFill="1" applyBorder="1" applyAlignment="1">
      <alignment vertical="center"/>
    </xf>
    <xf numFmtId="200" fontId="97" fillId="0" borderId="343" xfId="0" applyNumberFormat="1" applyFont="1" applyFill="1" applyBorder="1" applyAlignment="1">
      <alignment vertical="center"/>
    </xf>
    <xf numFmtId="196" fontId="97" fillId="0" borderId="343" xfId="0" applyNumberFormat="1" applyFont="1" applyBorder="1" applyAlignment="1">
      <alignment vertical="center"/>
    </xf>
    <xf numFmtId="0" fontId="119" fillId="0" borderId="0" xfId="24" applyFont="1"/>
    <xf numFmtId="0" fontId="97" fillId="0" borderId="0" xfId="24" applyFont="1"/>
    <xf numFmtId="0" fontId="97" fillId="25" borderId="0" xfId="24" applyFont="1" applyFill="1"/>
    <xf numFmtId="0" fontId="97" fillId="25" borderId="344" xfId="24" applyFont="1" applyFill="1" applyBorder="1"/>
    <xf numFmtId="0" fontId="97" fillId="25" borderId="345" xfId="24" applyFont="1" applyFill="1" applyBorder="1"/>
    <xf numFmtId="0" fontId="83" fillId="26" borderId="346" xfId="24" applyFont="1" applyFill="1" applyBorder="1" applyAlignment="1">
      <alignment vertical="center" wrapText="1"/>
    </xf>
    <xf numFmtId="0" fontId="83" fillId="26" borderId="347" xfId="24" applyFont="1" applyFill="1" applyBorder="1" applyAlignment="1">
      <alignment horizontal="center" vertical="center" wrapText="1"/>
    </xf>
    <xf numFmtId="0" fontId="83" fillId="26" borderId="348" xfId="24" applyFont="1" applyFill="1" applyBorder="1" applyAlignment="1">
      <alignment horizontal="center" vertical="center" wrapText="1"/>
    </xf>
    <xf numFmtId="0" fontId="83" fillId="26" borderId="349" xfId="24" applyFont="1" applyFill="1" applyBorder="1" applyAlignment="1">
      <alignment horizontal="center" vertical="center" wrapText="1"/>
    </xf>
    <xf numFmtId="0" fontId="83" fillId="26" borderId="350" xfId="24" applyFont="1" applyFill="1" applyBorder="1" applyAlignment="1">
      <alignment horizontal="center" vertical="center" wrapText="1"/>
    </xf>
    <xf numFmtId="0" fontId="97" fillId="25" borderId="346" xfId="24" applyFont="1" applyFill="1" applyBorder="1" applyAlignment="1">
      <alignment vertical="center" wrapText="1"/>
    </xf>
    <xf numFmtId="186" fontId="97" fillId="25" borderId="351" xfId="24" applyNumberFormat="1" applyFont="1" applyFill="1" applyBorder="1" applyAlignment="1">
      <alignment horizontal="right" vertical="center" wrapText="1"/>
    </xf>
    <xf numFmtId="186" fontId="97" fillId="25" borderId="348" xfId="24" applyNumberFormat="1" applyFont="1" applyFill="1" applyBorder="1" applyAlignment="1">
      <alignment horizontal="right" vertical="center" wrapText="1"/>
    </xf>
    <xf numFmtId="186" fontId="97" fillId="25" borderId="349" xfId="24" applyNumberFormat="1" applyFont="1" applyFill="1" applyBorder="1" applyAlignment="1">
      <alignment horizontal="right" vertical="center" wrapText="1"/>
    </xf>
    <xf numFmtId="196" fontId="97" fillId="25" borderId="350" xfId="24" applyNumberFormat="1" applyFont="1" applyFill="1" applyBorder="1" applyAlignment="1">
      <alignment horizontal="right" vertical="center"/>
    </xf>
    <xf numFmtId="0" fontId="97" fillId="0" borderId="0" xfId="24" applyFont="1" applyFill="1"/>
    <xf numFmtId="0" fontId="83" fillId="26" borderId="346" xfId="24" applyFont="1" applyFill="1" applyBorder="1" applyAlignment="1">
      <alignment vertical="center"/>
    </xf>
    <xf numFmtId="186" fontId="83" fillId="26" borderId="351" xfId="24" applyNumberFormat="1" applyFont="1" applyFill="1" applyBorder="1" applyAlignment="1">
      <alignment horizontal="right" vertical="center"/>
    </xf>
    <xf numFmtId="186" fontId="83" fillId="26" borderId="348" xfId="24" applyNumberFormat="1" applyFont="1" applyFill="1" applyBorder="1" applyAlignment="1">
      <alignment horizontal="right" vertical="center"/>
    </xf>
    <xf numFmtId="186" fontId="83" fillId="26" borderId="349" xfId="24" applyNumberFormat="1" applyFont="1" applyFill="1" applyBorder="1" applyAlignment="1">
      <alignment horizontal="right" vertical="center"/>
    </xf>
    <xf numFmtId="196" fontId="83" fillId="26" borderId="350" xfId="24" applyNumberFormat="1" applyFont="1" applyFill="1" applyBorder="1" applyAlignment="1">
      <alignment horizontal="right" vertical="center"/>
    </xf>
    <xf numFmtId="186" fontId="97" fillId="25" borderId="350" xfId="24" applyNumberFormat="1" applyFont="1" applyFill="1" applyBorder="1" applyAlignment="1">
      <alignment horizontal="right" vertical="center" wrapText="1"/>
    </xf>
    <xf numFmtId="196" fontId="97" fillId="27" borderId="351" xfId="24" applyNumberFormat="1" applyFont="1" applyFill="1" applyBorder="1" applyAlignment="1">
      <alignment horizontal="right" vertical="center" wrapText="1"/>
    </xf>
    <xf numFmtId="196" fontId="97" fillId="27" borderId="348" xfId="24" applyNumberFormat="1" applyFont="1" applyFill="1" applyBorder="1" applyAlignment="1">
      <alignment horizontal="right" vertical="center" wrapText="1"/>
    </xf>
    <xf numFmtId="2" fontId="97" fillId="0" borderId="0" xfId="25" applyNumberFormat="1" applyFont="1"/>
    <xf numFmtId="186" fontId="97" fillId="0" borderId="0" xfId="24" applyNumberFormat="1" applyFont="1"/>
    <xf numFmtId="196" fontId="97" fillId="0" borderId="0" xfId="25" applyNumberFormat="1" applyFont="1"/>
    <xf numFmtId="0" fontId="97" fillId="25" borderId="347" xfId="24" applyFont="1" applyFill="1" applyBorder="1" applyAlignment="1">
      <alignment vertical="center" wrapText="1"/>
    </xf>
    <xf numFmtId="196" fontId="97" fillId="27" borderId="352" xfId="24" applyNumberFormat="1" applyFont="1" applyFill="1" applyBorder="1" applyAlignment="1">
      <alignment horizontal="right" vertical="center" wrapText="1"/>
    </xf>
    <xf numFmtId="0" fontId="97" fillId="25" borderId="0" xfId="24" applyFont="1" applyFill="1" applyBorder="1"/>
    <xf numFmtId="0" fontId="97" fillId="25" borderId="353" xfId="24" applyFont="1" applyFill="1" applyBorder="1"/>
    <xf numFmtId="0" fontId="97" fillId="25" borderId="0" xfId="0" applyFont="1" applyFill="1" applyAlignment="1"/>
    <xf numFmtId="0" fontId="97" fillId="25" borderId="345" xfId="0" applyFont="1" applyFill="1" applyBorder="1" applyAlignment="1"/>
    <xf numFmtId="0" fontId="83" fillId="26" borderId="262" xfId="0" applyFont="1" applyFill="1" applyBorder="1" applyAlignment="1">
      <alignment vertical="center" wrapText="1"/>
    </xf>
    <xf numFmtId="0" fontId="83" fillId="26" borderId="264" xfId="0" applyFont="1" applyFill="1" applyBorder="1" applyAlignment="1">
      <alignment horizontal="center" vertical="center" wrapText="1"/>
    </xf>
    <xf numFmtId="0" fontId="83" fillId="26" borderId="348" xfId="0" applyFont="1" applyFill="1" applyBorder="1" applyAlignment="1">
      <alignment horizontal="center" vertical="center" wrapText="1"/>
    </xf>
    <xf numFmtId="0" fontId="83" fillId="26" borderId="262" xfId="0" applyFont="1" applyFill="1" applyBorder="1" applyAlignment="1">
      <alignment horizontal="center" vertical="center" wrapText="1"/>
    </xf>
    <xf numFmtId="0" fontId="83" fillId="26" borderId="354" xfId="0" applyFont="1" applyFill="1" applyBorder="1" applyAlignment="1">
      <alignment horizontal="center" vertical="center" wrapText="1"/>
    </xf>
    <xf numFmtId="0" fontId="97" fillId="25" borderId="349" xfId="0" applyFont="1" applyFill="1" applyBorder="1" applyAlignment="1">
      <alignment vertical="center" wrapText="1"/>
    </xf>
    <xf numFmtId="186" fontId="97" fillId="25" borderId="350" xfId="0" applyNumberFormat="1" applyFont="1" applyFill="1" applyBorder="1" applyAlignment="1">
      <alignment horizontal="right" vertical="center" wrapText="1"/>
    </xf>
    <xf numFmtId="186" fontId="97" fillId="25" borderId="348" xfId="0" applyNumberFormat="1" applyFont="1" applyFill="1" applyBorder="1" applyAlignment="1">
      <alignment horizontal="right" vertical="center" wrapText="1"/>
    </xf>
    <xf numFmtId="186" fontId="97" fillId="25" borderId="349" xfId="0" applyNumberFormat="1" applyFont="1" applyFill="1" applyBorder="1" applyAlignment="1">
      <alignment horizontal="right" vertical="center" wrapText="1"/>
    </xf>
    <xf numFmtId="196" fontId="97" fillId="25" borderId="355" xfId="0" applyNumberFormat="1" applyFont="1" applyFill="1" applyBorder="1" applyAlignment="1">
      <alignment horizontal="right" vertical="center"/>
    </xf>
    <xf numFmtId="0" fontId="120" fillId="28" borderId="349" xfId="0" applyFont="1" applyFill="1" applyBorder="1" applyAlignment="1">
      <alignment vertical="center" wrapText="1"/>
    </xf>
    <xf numFmtId="186" fontId="120" fillId="28" borderId="350" xfId="0" applyNumberFormat="1" applyFont="1" applyFill="1" applyBorder="1" applyAlignment="1">
      <alignment horizontal="right" vertical="center" wrapText="1"/>
    </xf>
    <xf numFmtId="186" fontId="97" fillId="18" borderId="348" xfId="0" applyNumberFormat="1" applyFont="1" applyFill="1" applyBorder="1" applyAlignment="1">
      <alignment horizontal="right" vertical="center" wrapText="1"/>
    </xf>
    <xf numFmtId="186" fontId="120" fillId="28" borderId="349" xfId="0" applyNumberFormat="1" applyFont="1" applyFill="1" applyBorder="1" applyAlignment="1">
      <alignment horizontal="right" vertical="center" wrapText="1"/>
    </xf>
    <xf numFmtId="196" fontId="120" fillId="28" borderId="355" xfId="0" applyNumberFormat="1" applyFont="1" applyFill="1" applyBorder="1" applyAlignment="1">
      <alignment horizontal="right" vertical="center"/>
    </xf>
    <xf numFmtId="0" fontId="83" fillId="26" borderId="349" xfId="0" applyFont="1" applyFill="1" applyBorder="1" applyAlignment="1">
      <alignment vertical="center"/>
    </xf>
    <xf numFmtId="186" fontId="83" fillId="26" borderId="350" xfId="0" applyNumberFormat="1" applyFont="1" applyFill="1" applyBorder="1" applyAlignment="1">
      <alignment horizontal="right" vertical="center"/>
    </xf>
    <xf numFmtId="186" fontId="83" fillId="26" borderId="348" xfId="0" applyNumberFormat="1" applyFont="1" applyFill="1" applyBorder="1" applyAlignment="1">
      <alignment horizontal="right" vertical="center"/>
    </xf>
    <xf numFmtId="186" fontId="83" fillId="26" borderId="349" xfId="0" applyNumberFormat="1" applyFont="1" applyFill="1" applyBorder="1" applyAlignment="1">
      <alignment horizontal="right" vertical="center"/>
    </xf>
    <xf numFmtId="196" fontId="83" fillId="26" borderId="355" xfId="0" applyNumberFormat="1" applyFont="1" applyFill="1" applyBorder="1" applyAlignment="1">
      <alignment horizontal="right" vertical="center"/>
    </xf>
    <xf numFmtId="0" fontId="97" fillId="25" borderId="353" xfId="0" applyFont="1" applyFill="1" applyBorder="1" applyAlignment="1"/>
    <xf numFmtId="196" fontId="97" fillId="0" borderId="0" xfId="24" applyNumberFormat="1" applyFont="1"/>
    <xf numFmtId="0" fontId="98" fillId="0" borderId="0" xfId="24" applyFont="1"/>
    <xf numFmtId="186" fontId="98" fillId="0" borderId="0" xfId="24" applyNumberFormat="1" applyFont="1"/>
    <xf numFmtId="196" fontId="98" fillId="0" borderId="0" xfId="24" applyNumberFormat="1" applyFont="1"/>
    <xf numFmtId="0" fontId="83" fillId="26" borderId="349" xfId="24" applyFont="1" applyFill="1" applyBorder="1" applyAlignment="1">
      <alignment vertical="center" wrapText="1"/>
    </xf>
    <xf numFmtId="0" fontId="97" fillId="25" borderId="349" xfId="24" applyFont="1" applyFill="1" applyBorder="1" applyAlignment="1">
      <alignment vertical="center" wrapText="1"/>
    </xf>
    <xf numFmtId="0" fontId="83" fillId="26" borderId="349" xfId="24" applyFont="1" applyFill="1" applyBorder="1" applyAlignment="1">
      <alignment vertical="center"/>
    </xf>
    <xf numFmtId="186" fontId="83" fillId="26" borderId="350" xfId="24" applyNumberFormat="1" applyFont="1" applyFill="1" applyBorder="1" applyAlignment="1">
      <alignment horizontal="right" vertical="center"/>
    </xf>
    <xf numFmtId="0" fontId="97" fillId="25" borderId="234" xfId="24" applyFont="1" applyFill="1" applyBorder="1"/>
    <xf numFmtId="0" fontId="83" fillId="26" borderId="356" xfId="0" applyFont="1" applyFill="1" applyBorder="1" applyAlignment="1">
      <alignment vertical="center" wrapText="1"/>
    </xf>
    <xf numFmtId="0" fontId="83" fillId="26" borderId="357" xfId="0" applyFont="1" applyFill="1" applyBorder="1" applyAlignment="1">
      <alignment horizontal="center" vertical="center" wrapText="1"/>
    </xf>
    <xf numFmtId="0" fontId="83" fillId="26" borderId="358" xfId="0" applyFont="1" applyFill="1" applyBorder="1" applyAlignment="1">
      <alignment horizontal="center" vertical="center" wrapText="1"/>
    </xf>
    <xf numFmtId="0" fontId="83" fillId="26" borderId="356" xfId="0" applyFont="1" applyFill="1" applyBorder="1" applyAlignment="1">
      <alignment horizontal="center" vertical="center" wrapText="1"/>
    </xf>
    <xf numFmtId="196" fontId="97" fillId="25" borderId="350" xfId="0" applyNumberFormat="1" applyFont="1" applyFill="1" applyBorder="1" applyAlignment="1">
      <alignment horizontal="right" vertical="center"/>
    </xf>
    <xf numFmtId="196" fontId="83" fillId="26" borderId="350" xfId="0" applyNumberFormat="1" applyFont="1" applyFill="1" applyBorder="1" applyAlignment="1">
      <alignment horizontal="right" vertical="center"/>
    </xf>
    <xf numFmtId="196" fontId="97" fillId="0" borderId="350" xfId="0" applyNumberFormat="1" applyFont="1" applyFill="1" applyBorder="1" applyAlignment="1">
      <alignment horizontal="right" vertical="center" wrapText="1"/>
    </xf>
    <xf numFmtId="196" fontId="97" fillId="0" borderId="348" xfId="0" applyNumberFormat="1" applyFont="1" applyFill="1" applyBorder="1" applyAlignment="1">
      <alignment horizontal="right" vertical="center" wrapText="1"/>
    </xf>
    <xf numFmtId="186" fontId="97" fillId="0" borderId="349" xfId="0" applyNumberFormat="1" applyFont="1" applyFill="1" applyBorder="1" applyAlignment="1">
      <alignment horizontal="center" vertical="center" wrapText="1"/>
    </xf>
    <xf numFmtId="196" fontId="97" fillId="0" borderId="350" xfId="0" applyNumberFormat="1" applyFont="1" applyFill="1" applyBorder="1" applyAlignment="1">
      <alignment horizontal="center" vertical="center" wrapText="1"/>
    </xf>
    <xf numFmtId="3" fontId="97" fillId="0" borderId="350" xfId="0" applyNumberFormat="1" applyFont="1" applyFill="1" applyBorder="1" applyAlignment="1">
      <alignment horizontal="right" vertical="center" wrapText="1"/>
    </xf>
    <xf numFmtId="3" fontId="97" fillId="0" borderId="348" xfId="0" applyNumberFormat="1" applyFont="1" applyFill="1" applyBorder="1" applyAlignment="1">
      <alignment horizontal="right" vertical="center" wrapText="1"/>
    </xf>
    <xf numFmtId="3" fontId="97" fillId="0" borderId="349" xfId="0" applyNumberFormat="1" applyFont="1" applyFill="1" applyBorder="1" applyAlignment="1">
      <alignment horizontal="right" vertical="center" wrapText="1"/>
    </xf>
    <xf numFmtId="196" fontId="97" fillId="0" borderId="350" xfId="0" applyNumberFormat="1" applyFont="1" applyFill="1" applyBorder="1" applyAlignment="1">
      <alignment horizontal="right" vertical="center"/>
    </xf>
    <xf numFmtId="0" fontId="83" fillId="26" borderId="359" xfId="0" applyFont="1" applyFill="1" applyBorder="1" applyAlignment="1">
      <alignment horizontal="center" vertical="center" wrapText="1"/>
    </xf>
    <xf numFmtId="0" fontId="97" fillId="25" borderId="360" xfId="0" applyFont="1" applyFill="1" applyBorder="1" applyAlignment="1">
      <alignment vertical="center" wrapText="1"/>
    </xf>
    <xf numFmtId="186" fontId="97" fillId="25" borderId="361" xfId="0" applyNumberFormat="1" applyFont="1" applyFill="1" applyBorder="1" applyAlignment="1">
      <alignment horizontal="right" vertical="center" wrapText="1"/>
    </xf>
    <xf numFmtId="186" fontId="97" fillId="25" borderId="362" xfId="0" applyNumberFormat="1" applyFont="1" applyFill="1" applyBorder="1" applyAlignment="1">
      <alignment horizontal="right" vertical="center" wrapText="1"/>
    </xf>
    <xf numFmtId="186" fontId="97" fillId="25" borderId="360" xfId="0" applyNumberFormat="1" applyFont="1" applyFill="1" applyBorder="1" applyAlignment="1">
      <alignment horizontal="right" vertical="center" wrapText="1"/>
    </xf>
    <xf numFmtId="196" fontId="97" fillId="25" borderId="361" xfId="0" applyNumberFormat="1" applyFont="1" applyFill="1" applyBorder="1" applyAlignment="1">
      <alignment horizontal="right" vertical="center"/>
    </xf>
    <xf numFmtId="0" fontId="83" fillId="26" borderId="363" xfId="0" applyFont="1" applyFill="1" applyBorder="1" applyAlignment="1">
      <alignment vertical="center" wrapText="1"/>
    </xf>
    <xf numFmtId="186" fontId="83" fillId="26" borderId="364" xfId="0" applyNumberFormat="1" applyFont="1" applyFill="1" applyBorder="1" applyAlignment="1">
      <alignment horizontal="right" vertical="center"/>
    </xf>
    <xf numFmtId="186" fontId="83" fillId="26" borderId="365" xfId="0" applyNumberFormat="1" applyFont="1" applyFill="1" applyBorder="1" applyAlignment="1">
      <alignment horizontal="right" vertical="center"/>
    </xf>
    <xf numFmtId="186" fontId="83" fillId="26" borderId="363" xfId="0" applyNumberFormat="1" applyFont="1" applyFill="1" applyBorder="1" applyAlignment="1">
      <alignment horizontal="right" vertical="center"/>
    </xf>
    <xf numFmtId="196" fontId="83" fillId="26" borderId="364" xfId="0" applyNumberFormat="1" applyFont="1" applyFill="1" applyBorder="1" applyAlignment="1">
      <alignment horizontal="right" vertical="center"/>
    </xf>
    <xf numFmtId="0" fontId="97" fillId="25" borderId="366" xfId="0" applyFont="1" applyFill="1" applyBorder="1" applyAlignment="1"/>
    <xf numFmtId="0" fontId="83" fillId="26" borderId="367" xfId="0" applyFont="1" applyFill="1" applyBorder="1" applyAlignment="1">
      <alignment horizontal="center" vertical="center" wrapText="1"/>
    </xf>
    <xf numFmtId="0" fontId="83" fillId="26" borderId="368" xfId="0" applyFont="1" applyFill="1" applyBorder="1" applyAlignment="1">
      <alignment horizontal="center" vertical="center" wrapText="1"/>
    </xf>
    <xf numFmtId="0" fontId="83" fillId="26" borderId="369" xfId="0" applyFont="1" applyFill="1" applyBorder="1" applyAlignment="1">
      <alignment horizontal="center" vertical="center" wrapText="1"/>
    </xf>
    <xf numFmtId="186" fontId="97" fillId="25" borderId="289" xfId="0" applyNumberFormat="1" applyFont="1" applyFill="1" applyBorder="1" applyAlignment="1">
      <alignment horizontal="right" vertical="center" wrapText="1"/>
    </xf>
    <xf numFmtId="196" fontId="97" fillId="25" borderId="370" xfId="0" applyNumberFormat="1" applyFont="1" applyFill="1" applyBorder="1" applyAlignment="1">
      <alignment horizontal="right" vertical="center"/>
    </xf>
    <xf numFmtId="0" fontId="83" fillId="26" borderId="363" xfId="0" applyFont="1" applyFill="1" applyBorder="1" applyAlignment="1">
      <alignment vertical="center"/>
    </xf>
    <xf numFmtId="186" fontId="83" fillId="26" borderId="371" xfId="0" applyNumberFormat="1" applyFont="1" applyFill="1" applyBorder="1" applyAlignment="1">
      <alignment horizontal="right" vertical="center"/>
    </xf>
    <xf numFmtId="196" fontId="83" fillId="26" borderId="369" xfId="0" applyNumberFormat="1" applyFont="1" applyFill="1" applyBorder="1" applyAlignment="1">
      <alignment horizontal="right" vertical="center"/>
    </xf>
    <xf numFmtId="0" fontId="97" fillId="25" borderId="372" xfId="0" applyFont="1" applyFill="1" applyBorder="1" applyAlignment="1"/>
    <xf numFmtId="0" fontId="24" fillId="0" borderId="0" xfId="0" applyFont="1" applyAlignment="1"/>
    <xf numFmtId="0" fontId="97" fillId="25" borderId="0" xfId="26" applyFont="1" applyFill="1"/>
    <xf numFmtId="0" fontId="97" fillId="25" borderId="345" xfId="26" applyFont="1" applyFill="1" applyBorder="1"/>
    <xf numFmtId="0" fontId="83" fillId="22" borderId="262" xfId="26" applyFont="1" applyFill="1" applyBorder="1" applyAlignment="1">
      <alignment vertical="center"/>
    </xf>
    <xf numFmtId="0" fontId="83" fillId="22" borderId="263" xfId="26" applyFont="1" applyFill="1" applyBorder="1" applyAlignment="1">
      <alignment horizontal="center" vertical="center" wrapText="1"/>
    </xf>
    <xf numFmtId="0" fontId="83" fillId="22" borderId="264" xfId="26" applyFont="1" applyFill="1" applyBorder="1" applyAlignment="1">
      <alignment horizontal="center" vertical="center" wrapText="1"/>
    </xf>
    <xf numFmtId="0" fontId="83" fillId="22" borderId="359" xfId="26" applyFont="1" applyFill="1" applyBorder="1" applyAlignment="1">
      <alignment horizontal="center" vertical="center" wrapText="1"/>
    </xf>
    <xf numFmtId="0" fontId="83" fillId="22" borderId="344" xfId="26" applyFont="1" applyFill="1" applyBorder="1" applyAlignment="1">
      <alignment horizontal="center" vertical="center" wrapText="1"/>
    </xf>
    <xf numFmtId="0" fontId="75" fillId="25" borderId="349" xfId="26" applyFont="1" applyFill="1" applyBorder="1" applyAlignment="1">
      <alignment vertical="center" wrapText="1"/>
    </xf>
    <xf numFmtId="186" fontId="75" fillId="25" borderId="289" xfId="26" applyNumberFormat="1" applyFont="1" applyFill="1" applyBorder="1" applyAlignment="1">
      <alignment horizontal="right" vertical="center"/>
    </xf>
    <xf numFmtId="186" fontId="75" fillId="25" borderId="350" xfId="26" applyNumberFormat="1" applyFont="1" applyFill="1" applyBorder="1" applyAlignment="1">
      <alignment horizontal="right" vertical="center"/>
    </xf>
    <xf numFmtId="186" fontId="75" fillId="25" borderId="348" xfId="26" applyNumberFormat="1" applyFont="1" applyFill="1" applyBorder="1" applyAlignment="1">
      <alignment horizontal="right" vertical="center"/>
    </xf>
    <xf numFmtId="196" fontId="75" fillId="25" borderId="347" xfId="27" applyNumberFormat="1" applyFont="1" applyFill="1" applyBorder="1" applyAlignment="1">
      <alignment horizontal="right" vertical="center" wrapText="1"/>
    </xf>
    <xf numFmtId="0" fontId="74" fillId="25" borderId="349" xfId="26" applyFont="1" applyFill="1" applyBorder="1" applyAlignment="1">
      <alignment vertical="center" wrapText="1"/>
    </xf>
    <xf numFmtId="186" fontId="74" fillId="25" borderId="289" xfId="26" applyNumberFormat="1" applyFont="1" applyFill="1" applyBorder="1" applyAlignment="1">
      <alignment horizontal="right" vertical="center"/>
    </xf>
    <xf numFmtId="186" fontId="74" fillId="25" borderId="350" xfId="26" applyNumberFormat="1" applyFont="1" applyFill="1" applyBorder="1" applyAlignment="1">
      <alignment horizontal="right" vertical="center"/>
    </xf>
    <xf numFmtId="186" fontId="74" fillId="25" borderId="348" xfId="26" applyNumberFormat="1" applyFont="1" applyFill="1" applyBorder="1" applyAlignment="1">
      <alignment horizontal="right" vertical="center"/>
    </xf>
    <xf numFmtId="196" fontId="74" fillId="25" borderId="347" xfId="27" applyNumberFormat="1" applyFont="1" applyFill="1" applyBorder="1" applyAlignment="1">
      <alignment horizontal="right" vertical="center" wrapText="1"/>
    </xf>
    <xf numFmtId="186" fontId="87" fillId="22" borderId="262" xfId="26" applyNumberFormat="1" applyFont="1" applyFill="1" applyBorder="1" applyAlignment="1">
      <alignment vertical="center"/>
    </xf>
    <xf numFmtId="186" fontId="87" fillId="22" borderId="344" xfId="26" applyNumberFormat="1" applyFont="1" applyFill="1" applyBorder="1" applyAlignment="1">
      <alignment vertical="center"/>
    </xf>
    <xf numFmtId="186" fontId="87" fillId="22" borderId="359" xfId="26" applyNumberFormat="1" applyFont="1" applyFill="1" applyBorder="1" applyAlignment="1">
      <alignment vertical="center"/>
    </xf>
    <xf numFmtId="196" fontId="87" fillId="22" borderId="344" xfId="26" applyNumberFormat="1" applyFont="1" applyFill="1" applyBorder="1" applyAlignment="1">
      <alignment vertical="center"/>
    </xf>
    <xf numFmtId="0" fontId="83" fillId="22" borderId="347" xfId="26" applyFont="1" applyFill="1" applyBorder="1" applyAlignment="1">
      <alignment vertical="center" wrapText="1"/>
    </xf>
    <xf numFmtId="186" fontId="83" fillId="22" borderId="347" xfId="26" applyNumberFormat="1" applyFont="1" applyFill="1" applyBorder="1" applyAlignment="1">
      <alignment vertical="center" wrapText="1"/>
    </xf>
    <xf numFmtId="186" fontId="83" fillId="22" borderId="348" xfId="26" applyNumberFormat="1" applyFont="1" applyFill="1" applyBorder="1" applyAlignment="1">
      <alignment vertical="center" wrapText="1"/>
    </xf>
    <xf numFmtId="196" fontId="83" fillId="22" borderId="347" xfId="26" applyNumberFormat="1" applyFont="1" applyFill="1" applyBorder="1" applyAlignment="1">
      <alignment vertical="center" wrapText="1"/>
    </xf>
    <xf numFmtId="0" fontId="75" fillId="0" borderId="349" xfId="26" applyFont="1" applyFill="1" applyBorder="1" applyAlignment="1">
      <alignment vertical="center" wrapText="1"/>
    </xf>
    <xf numFmtId="186" fontId="75" fillId="0" borderId="289" xfId="26" applyNumberFormat="1" applyFont="1" applyFill="1" applyBorder="1" applyAlignment="1">
      <alignment horizontal="right" vertical="center"/>
    </xf>
    <xf numFmtId="186" fontId="75" fillId="0" borderId="350" xfId="26" applyNumberFormat="1" applyFont="1" applyFill="1" applyBorder="1" applyAlignment="1">
      <alignment horizontal="right" vertical="center"/>
    </xf>
    <xf numFmtId="186" fontId="75" fillId="0" borderId="348" xfId="26" applyNumberFormat="1" applyFont="1" applyFill="1" applyBorder="1" applyAlignment="1">
      <alignment horizontal="right" vertical="center"/>
    </xf>
    <xf numFmtId="196" fontId="75" fillId="0" borderId="347" xfId="27" applyNumberFormat="1" applyFont="1" applyFill="1" applyBorder="1" applyAlignment="1">
      <alignment horizontal="right" vertical="center" wrapText="1"/>
    </xf>
    <xf numFmtId="0" fontId="74" fillId="0" borderId="349" xfId="26" applyFont="1" applyFill="1" applyBorder="1" applyAlignment="1">
      <alignment vertical="center" wrapText="1"/>
    </xf>
    <xf numFmtId="186" fontId="74" fillId="0" borderId="289" xfId="26" applyNumberFormat="1" applyFont="1" applyFill="1" applyBorder="1" applyAlignment="1">
      <alignment horizontal="right" vertical="center"/>
    </xf>
    <xf numFmtId="186" fontId="74" fillId="0" borderId="350" xfId="26" applyNumberFormat="1" applyFont="1" applyFill="1" applyBorder="1" applyAlignment="1">
      <alignment horizontal="right" vertical="center"/>
    </xf>
    <xf numFmtId="186" fontId="74" fillId="0" borderId="348" xfId="26" applyNumberFormat="1" applyFont="1" applyFill="1" applyBorder="1" applyAlignment="1">
      <alignment horizontal="right" vertical="center"/>
    </xf>
    <xf numFmtId="196" fontId="74" fillId="0" borderId="347" xfId="27" applyNumberFormat="1" applyFont="1" applyFill="1" applyBorder="1" applyAlignment="1">
      <alignment horizontal="right" vertical="center" wrapText="1"/>
    </xf>
    <xf numFmtId="196" fontId="75" fillId="25" borderId="234" xfId="27" applyNumberFormat="1" applyFont="1" applyFill="1" applyBorder="1" applyAlignment="1">
      <alignment horizontal="right" vertical="center" wrapText="1"/>
    </xf>
    <xf numFmtId="3" fontId="74" fillId="25" borderId="289" xfId="26" applyNumberFormat="1" applyFont="1" applyFill="1" applyBorder="1" applyAlignment="1">
      <alignment horizontal="right" vertical="center"/>
    </xf>
    <xf numFmtId="3" fontId="74" fillId="25" borderId="350" xfId="26" applyNumberFormat="1" applyFont="1" applyFill="1" applyBorder="1" applyAlignment="1">
      <alignment horizontal="right" vertical="center"/>
    </xf>
    <xf numFmtId="3" fontId="74" fillId="25" borderId="348" xfId="26" applyNumberFormat="1" applyFont="1" applyFill="1" applyBorder="1" applyAlignment="1">
      <alignment horizontal="right" vertical="center"/>
    </xf>
    <xf numFmtId="196" fontId="75" fillId="25" borderId="0" xfId="27" applyNumberFormat="1" applyFont="1" applyFill="1" applyBorder="1" applyAlignment="1">
      <alignment horizontal="right" vertical="center" wrapText="1"/>
    </xf>
    <xf numFmtId="3" fontId="75" fillId="25" borderId="0" xfId="27" applyNumberFormat="1" applyFont="1" applyFill="1" applyBorder="1" applyAlignment="1">
      <alignment horizontal="right" vertical="center" wrapText="1"/>
    </xf>
    <xf numFmtId="0" fontId="97" fillId="25" borderId="353" xfId="26" applyFont="1" applyFill="1" applyBorder="1"/>
    <xf numFmtId="0" fontId="35" fillId="0" borderId="0" xfId="0" applyFont="1" applyAlignment="1">
      <alignment horizontal="left" wrapText="1"/>
    </xf>
    <xf numFmtId="0" fontId="24" fillId="0" borderId="0" xfId="14" applyFont="1" applyFill="1" applyBorder="1" applyAlignment="1">
      <alignment vertical="center"/>
    </xf>
    <xf numFmtId="0" fontId="15" fillId="0" borderId="0" xfId="14" applyFont="1" applyFill="1" applyBorder="1" applyAlignment="1">
      <alignment vertical="center"/>
    </xf>
    <xf numFmtId="0" fontId="83" fillId="10" borderId="262" xfId="26" applyFont="1" applyFill="1" applyBorder="1" applyAlignment="1">
      <alignment vertical="center"/>
    </xf>
    <xf numFmtId="0" fontId="83" fillId="10" borderId="263" xfId="26" applyFont="1" applyFill="1" applyBorder="1" applyAlignment="1">
      <alignment horizontal="center" vertical="center" wrapText="1"/>
    </xf>
    <xf numFmtId="0" fontId="83" fillId="10" borderId="264" xfId="26" applyFont="1" applyFill="1" applyBorder="1" applyAlignment="1">
      <alignment horizontal="center" vertical="center" wrapText="1"/>
    </xf>
    <xf numFmtId="0" fontId="83" fillId="10" borderId="359" xfId="26" applyFont="1" applyFill="1" applyBorder="1" applyAlignment="1">
      <alignment horizontal="center" vertical="center" wrapText="1"/>
    </xf>
    <xf numFmtId="0" fontId="83" fillId="10" borderId="373" xfId="26" applyFont="1" applyFill="1" applyBorder="1" applyAlignment="1">
      <alignment horizontal="center" vertical="center" wrapText="1"/>
    </xf>
    <xf numFmtId="3" fontId="75" fillId="25" borderId="289" xfId="26" applyNumberFormat="1" applyFont="1" applyFill="1" applyBorder="1" applyAlignment="1">
      <alignment horizontal="right" vertical="center"/>
    </xf>
    <xf numFmtId="3" fontId="75" fillId="25" borderId="350" xfId="26" applyNumberFormat="1" applyFont="1" applyFill="1" applyBorder="1" applyAlignment="1">
      <alignment horizontal="right" vertical="center"/>
    </xf>
    <xf numFmtId="3" fontId="75" fillId="25" borderId="348" xfId="26" applyNumberFormat="1" applyFont="1" applyFill="1" applyBorder="1" applyAlignment="1">
      <alignment horizontal="right" vertical="center"/>
    </xf>
    <xf numFmtId="196" fontId="75" fillId="25" borderId="374" xfId="27" applyNumberFormat="1" applyFont="1" applyFill="1" applyBorder="1" applyAlignment="1">
      <alignment horizontal="right" vertical="center" wrapText="1"/>
    </xf>
    <xf numFmtId="0" fontId="83" fillId="10" borderId="349" xfId="26" applyFont="1" applyFill="1" applyBorder="1" applyAlignment="1">
      <alignment vertical="center" wrapText="1"/>
    </xf>
    <xf numFmtId="3" fontId="87" fillId="10" borderId="350" xfId="26" applyNumberFormat="1" applyFont="1" applyFill="1" applyBorder="1" applyAlignment="1">
      <alignment horizontal="right" vertical="center"/>
    </xf>
    <xf numFmtId="3" fontId="87" fillId="10" borderId="348" xfId="26" applyNumberFormat="1" applyFont="1" applyFill="1" applyBorder="1" applyAlignment="1">
      <alignment horizontal="right" vertical="center"/>
    </xf>
    <xf numFmtId="196" fontId="83" fillId="10" borderId="374" xfId="27" applyNumberFormat="1" applyFont="1" applyFill="1" applyBorder="1" applyAlignment="1">
      <alignment horizontal="right" vertical="center" wrapText="1"/>
    </xf>
    <xf numFmtId="3" fontId="83" fillId="10" borderId="289" xfId="26" applyNumberFormat="1" applyFont="1" applyFill="1" applyBorder="1" applyAlignment="1">
      <alignment horizontal="right" vertical="center"/>
    </xf>
    <xf numFmtId="3" fontId="83" fillId="10" borderId="350" xfId="26" applyNumberFormat="1" applyFont="1" applyFill="1" applyBorder="1" applyAlignment="1">
      <alignment horizontal="right" vertical="center"/>
    </xf>
    <xf numFmtId="3" fontId="83" fillId="10" borderId="348" xfId="26" applyNumberFormat="1" applyFont="1" applyFill="1" applyBorder="1" applyAlignment="1">
      <alignment horizontal="right" vertical="center"/>
    </xf>
    <xf numFmtId="0" fontId="74" fillId="25" borderId="0" xfId="26" applyFont="1" applyFill="1" applyBorder="1" applyAlignment="1">
      <alignment vertical="center" wrapText="1"/>
    </xf>
    <xf numFmtId="3" fontId="74" fillId="25" borderId="0" xfId="26" applyNumberFormat="1" applyFont="1" applyFill="1" applyBorder="1" applyAlignment="1">
      <alignment horizontal="right" vertical="center"/>
    </xf>
    <xf numFmtId="3" fontId="74" fillId="25" borderId="353" xfId="26" applyNumberFormat="1" applyFont="1" applyFill="1" applyBorder="1" applyAlignment="1">
      <alignment horizontal="right" vertical="center"/>
    </xf>
    <xf numFmtId="0" fontId="123" fillId="0" borderId="0" xfId="24" applyFont="1"/>
    <xf numFmtId="186" fontId="123" fillId="0" borderId="0" xfId="24" applyNumberFormat="1" applyFont="1"/>
    <xf numFmtId="0" fontId="83" fillId="26" borderId="375" xfId="0" applyFont="1" applyFill="1" applyBorder="1" applyAlignment="1">
      <alignment vertical="center" wrapText="1"/>
    </xf>
    <xf numFmtId="0" fontId="83" fillId="26" borderId="376" xfId="0" applyFont="1" applyFill="1" applyBorder="1" applyAlignment="1">
      <alignment horizontal="center" vertical="center" wrapText="1"/>
    </xf>
    <xf numFmtId="0" fontId="83" fillId="26" borderId="377" xfId="0" applyFont="1" applyFill="1" applyBorder="1" applyAlignment="1">
      <alignment horizontal="center" vertical="center" wrapText="1"/>
    </xf>
    <xf numFmtId="0" fontId="83" fillId="26" borderId="378" xfId="0" applyFont="1" applyFill="1" applyBorder="1" applyAlignment="1">
      <alignment horizontal="center" vertical="center" wrapText="1"/>
    </xf>
    <xf numFmtId="0" fontId="83" fillId="0" borderId="0" xfId="24" applyFont="1" applyFill="1" applyBorder="1" applyAlignment="1">
      <alignment horizontal="center" vertical="center" wrapText="1"/>
    </xf>
    <xf numFmtId="0" fontId="97" fillId="25" borderId="344" xfId="0" applyFont="1" applyFill="1" applyBorder="1" applyAlignment="1">
      <alignment vertical="center" wrapText="1"/>
    </xf>
    <xf numFmtId="186" fontId="97" fillId="25" borderId="379" xfId="0" applyNumberFormat="1" applyFont="1" applyFill="1" applyBorder="1" applyAlignment="1">
      <alignment horizontal="right" vertical="center" wrapText="1"/>
    </xf>
    <xf numFmtId="186" fontId="97" fillId="25" borderId="359" xfId="0" applyNumberFormat="1" applyFont="1" applyFill="1" applyBorder="1" applyAlignment="1">
      <alignment horizontal="right" vertical="center" wrapText="1"/>
    </xf>
    <xf numFmtId="186" fontId="97" fillId="25" borderId="262" xfId="0" applyNumberFormat="1" applyFont="1" applyFill="1" applyBorder="1" applyAlignment="1">
      <alignment vertical="center" wrapText="1"/>
    </xf>
    <xf numFmtId="196" fontId="97" fillId="25" borderId="344" xfId="0" applyNumberFormat="1" applyFont="1" applyFill="1" applyBorder="1" applyAlignment="1">
      <alignment horizontal="right" vertical="center"/>
    </xf>
    <xf numFmtId="196" fontId="97" fillId="0" borderId="0" xfId="24" applyNumberFormat="1" applyFont="1" applyFill="1" applyBorder="1" applyAlignment="1">
      <alignment horizontal="right" vertical="center"/>
    </xf>
    <xf numFmtId="0" fontId="97" fillId="28" borderId="344" xfId="0" applyFont="1" applyFill="1" applyBorder="1" applyAlignment="1">
      <alignment vertical="center" wrapText="1"/>
    </xf>
    <xf numFmtId="186" fontId="97" fillId="28" borderId="379" xfId="0" applyNumberFormat="1" applyFont="1" applyFill="1" applyBorder="1" applyAlignment="1">
      <alignment horizontal="right" vertical="center" wrapText="1"/>
    </xf>
    <xf numFmtId="186" fontId="97" fillId="28" borderId="359" xfId="0" applyNumberFormat="1" applyFont="1" applyFill="1" applyBorder="1" applyAlignment="1">
      <alignment horizontal="right" vertical="center" wrapText="1"/>
    </xf>
    <xf numFmtId="186" fontId="97" fillId="28" borderId="262" xfId="0" applyNumberFormat="1" applyFont="1" applyFill="1" applyBorder="1" applyAlignment="1">
      <alignment vertical="center" wrapText="1"/>
    </xf>
    <xf numFmtId="196" fontId="97" fillId="28" borderId="344" xfId="0" applyNumberFormat="1" applyFont="1" applyFill="1" applyBorder="1" applyAlignment="1">
      <alignment horizontal="right" vertical="center"/>
    </xf>
    <xf numFmtId="0" fontId="97" fillId="25" borderId="0" xfId="0" applyFont="1" applyFill="1" applyBorder="1" applyAlignment="1">
      <alignment vertical="center" wrapText="1"/>
    </xf>
    <xf numFmtId="186" fontId="97" fillId="25" borderId="0" xfId="0" applyNumberFormat="1" applyFont="1" applyFill="1" applyBorder="1" applyAlignment="1">
      <alignment horizontal="right" vertical="center" wrapText="1"/>
    </xf>
    <xf numFmtId="186" fontId="97" fillId="25" borderId="380" xfId="0" applyNumberFormat="1" applyFont="1" applyFill="1" applyBorder="1" applyAlignment="1">
      <alignment horizontal="right" vertical="center" wrapText="1"/>
    </xf>
    <xf numFmtId="186" fontId="97" fillId="25" borderId="0" xfId="0" applyNumberFormat="1" applyFont="1" applyFill="1" applyBorder="1" applyAlignment="1">
      <alignment vertical="center" wrapText="1"/>
    </xf>
    <xf numFmtId="196" fontId="97" fillId="25" borderId="0" xfId="0" applyNumberFormat="1" applyFont="1" applyFill="1" applyBorder="1" applyAlignment="1">
      <alignment horizontal="right" vertical="center"/>
    </xf>
    <xf numFmtId="0" fontId="83" fillId="26" borderId="375" xfId="0" applyFont="1" applyFill="1" applyBorder="1" applyAlignment="1">
      <alignment vertical="center"/>
    </xf>
    <xf numFmtId="186" fontId="83" fillId="26" borderId="376" xfId="0" applyNumberFormat="1" applyFont="1" applyFill="1" applyBorder="1" applyAlignment="1">
      <alignment horizontal="right" vertical="center"/>
    </xf>
    <xf numFmtId="186" fontId="83" fillId="26" borderId="377" xfId="0" applyNumberFormat="1" applyFont="1" applyFill="1" applyBorder="1" applyAlignment="1">
      <alignment horizontal="right" vertical="center"/>
    </xf>
    <xf numFmtId="186" fontId="83" fillId="26" borderId="294" xfId="0" applyNumberFormat="1" applyFont="1" applyFill="1" applyBorder="1" applyAlignment="1">
      <alignment vertical="center"/>
    </xf>
    <xf numFmtId="196" fontId="83" fillId="26" borderId="375" xfId="0" applyNumberFormat="1" applyFont="1" applyFill="1" applyBorder="1" applyAlignment="1">
      <alignment horizontal="right" vertical="center"/>
    </xf>
    <xf numFmtId="196" fontId="83" fillId="0" borderId="0" xfId="24" applyNumberFormat="1" applyFont="1" applyFill="1" applyBorder="1" applyAlignment="1">
      <alignment horizontal="right" vertical="center"/>
    </xf>
    <xf numFmtId="186" fontId="97" fillId="25" borderId="262" xfId="0" applyNumberFormat="1" applyFont="1" applyFill="1" applyBorder="1" applyAlignment="1">
      <alignment horizontal="right" vertical="center" wrapText="1"/>
    </xf>
    <xf numFmtId="186" fontId="97" fillId="18" borderId="289" xfId="0" applyNumberFormat="1" applyFont="1" applyFill="1" applyBorder="1" applyAlignment="1">
      <alignment horizontal="right" vertical="center" wrapText="1"/>
    </xf>
    <xf numFmtId="186" fontId="97" fillId="28" borderId="262" xfId="0" applyNumberFormat="1" applyFont="1" applyFill="1" applyBorder="1" applyAlignment="1">
      <alignment horizontal="right" vertical="center" wrapText="1"/>
    </xf>
    <xf numFmtId="186" fontId="83" fillId="26" borderId="294" xfId="0" applyNumberFormat="1" applyFont="1" applyFill="1" applyBorder="1" applyAlignment="1">
      <alignment horizontal="right" vertical="center"/>
    </xf>
    <xf numFmtId="0" fontId="123" fillId="0" borderId="0" xfId="24" applyFont="1" applyFill="1"/>
    <xf numFmtId="0" fontId="83" fillId="26" borderId="262" xfId="24" applyFont="1" applyFill="1" applyBorder="1" applyAlignment="1">
      <alignment vertical="center" wrapText="1"/>
    </xf>
    <xf numFmtId="0" fontId="83" fillId="26" borderId="263" xfId="24" applyFont="1" applyFill="1" applyBorder="1" applyAlignment="1">
      <alignment horizontal="center" vertical="center" wrapText="1"/>
    </xf>
    <xf numFmtId="0" fontId="83" fillId="26" borderId="359" xfId="24" applyFont="1" applyFill="1" applyBorder="1" applyAlignment="1">
      <alignment horizontal="center" vertical="center" wrapText="1"/>
    </xf>
    <xf numFmtId="0" fontId="83" fillId="26" borderId="356" xfId="24" applyFont="1" applyFill="1" applyBorder="1" applyAlignment="1">
      <alignment horizontal="center" vertical="center" wrapText="1"/>
    </xf>
    <xf numFmtId="0" fontId="83" fillId="26" borderId="264" xfId="24" applyFont="1" applyFill="1" applyBorder="1" applyAlignment="1">
      <alignment horizontal="center" vertical="center" wrapText="1"/>
    </xf>
    <xf numFmtId="186" fontId="97" fillId="25" borderId="289" xfId="24" applyNumberFormat="1" applyFont="1" applyFill="1" applyBorder="1" applyAlignment="1">
      <alignment horizontal="right" vertical="center" wrapText="1"/>
    </xf>
    <xf numFmtId="0" fontId="97" fillId="18" borderId="349" xfId="24" applyFont="1" applyFill="1" applyBorder="1" applyAlignment="1">
      <alignment vertical="center" wrapText="1"/>
    </xf>
    <xf numFmtId="186" fontId="97" fillId="18" borderId="289" xfId="24" applyNumberFormat="1" applyFont="1" applyFill="1" applyBorder="1" applyAlignment="1">
      <alignment horizontal="right" vertical="center" wrapText="1"/>
    </xf>
    <xf numFmtId="186" fontId="97" fillId="18" borderId="348" xfId="24" applyNumberFormat="1" applyFont="1" applyFill="1" applyBorder="1" applyAlignment="1">
      <alignment horizontal="right" vertical="center" wrapText="1"/>
    </xf>
    <xf numFmtId="186" fontId="97" fillId="18" borderId="349" xfId="24" applyNumberFormat="1" applyFont="1" applyFill="1" applyBorder="1" applyAlignment="1">
      <alignment horizontal="right" vertical="center" wrapText="1"/>
    </xf>
    <xf numFmtId="196" fontId="97" fillId="18" borderId="350" xfId="24" applyNumberFormat="1" applyFont="1" applyFill="1" applyBorder="1" applyAlignment="1">
      <alignment horizontal="right" vertical="center"/>
    </xf>
    <xf numFmtId="0" fontId="97" fillId="25" borderId="360" xfId="24" applyFont="1" applyFill="1" applyBorder="1" applyAlignment="1">
      <alignment vertical="center" wrapText="1"/>
    </xf>
    <xf numFmtId="186" fontId="97" fillId="25" borderId="381" xfId="24" applyNumberFormat="1" applyFont="1" applyFill="1" applyBorder="1" applyAlignment="1">
      <alignment horizontal="right" vertical="center" wrapText="1"/>
    </xf>
    <xf numFmtId="186" fontId="97" fillId="25" borderId="362" xfId="24" applyNumberFormat="1" applyFont="1" applyFill="1" applyBorder="1" applyAlignment="1">
      <alignment horizontal="right" vertical="center" wrapText="1"/>
    </xf>
    <xf numFmtId="186" fontId="97" fillId="25" borderId="360" xfId="24" applyNumberFormat="1" applyFont="1" applyFill="1" applyBorder="1" applyAlignment="1">
      <alignment horizontal="right" vertical="center" wrapText="1"/>
    </xf>
    <xf numFmtId="0" fontId="83" fillId="26" borderId="360" xfId="24" applyFont="1" applyFill="1" applyBorder="1" applyAlignment="1">
      <alignment vertical="center"/>
    </xf>
    <xf numFmtId="186" fontId="83" fillId="26" borderId="381" xfId="24" applyNumberFormat="1" applyFont="1" applyFill="1" applyBorder="1" applyAlignment="1">
      <alignment horizontal="right" vertical="center"/>
    </xf>
    <xf numFmtId="186" fontId="83" fillId="26" borderId="362" xfId="24" applyNumberFormat="1" applyFont="1" applyFill="1" applyBorder="1" applyAlignment="1">
      <alignment horizontal="right" vertical="center"/>
    </xf>
    <xf numFmtId="186" fontId="83" fillId="26" borderId="360" xfId="24" applyNumberFormat="1" applyFont="1" applyFill="1" applyBorder="1" applyAlignment="1">
      <alignment horizontal="right" vertical="center"/>
    </xf>
    <xf numFmtId="196" fontId="83" fillId="26" borderId="361" xfId="25" applyNumberFormat="1" applyFont="1" applyFill="1" applyBorder="1" applyAlignment="1">
      <alignment horizontal="right" vertical="center"/>
    </xf>
    <xf numFmtId="196" fontId="83" fillId="0" borderId="0" xfId="25" applyNumberFormat="1" applyFont="1" applyFill="1" applyBorder="1" applyAlignment="1">
      <alignment horizontal="right" vertical="center"/>
    </xf>
    <xf numFmtId="0" fontId="119" fillId="0" borderId="0" xfId="26" applyFont="1"/>
    <xf numFmtId="0" fontId="83" fillId="26" borderId="350" xfId="0" applyFont="1" applyFill="1" applyBorder="1" applyAlignment="1">
      <alignment horizontal="center" vertical="center" wrapText="1"/>
    </xf>
    <xf numFmtId="0" fontId="83" fillId="26" borderId="374" xfId="0" applyFont="1" applyFill="1" applyBorder="1" applyAlignment="1">
      <alignment horizontal="center" vertical="center" wrapText="1"/>
    </xf>
    <xf numFmtId="0" fontId="97" fillId="0" borderId="0" xfId="26" applyFont="1"/>
    <xf numFmtId="0" fontId="24" fillId="0" borderId="0" xfId="26" applyFont="1" applyFill="1" applyBorder="1" applyAlignment="1">
      <alignment horizontal="left" vertical="center" wrapText="1"/>
    </xf>
    <xf numFmtId="3" fontId="126" fillId="0" borderId="0" xfId="26" applyNumberFormat="1" applyFont="1"/>
    <xf numFmtId="0" fontId="97" fillId="0" borderId="0" xfId="26" applyFont="1" applyAlignment="1">
      <alignment horizontal="left" wrapText="1"/>
    </xf>
    <xf numFmtId="0" fontId="2" fillId="0" borderId="0" xfId="0" applyFont="1" applyAlignment="1"/>
    <xf numFmtId="0" fontId="94" fillId="0" borderId="0" xfId="26" applyFont="1" applyAlignment="1">
      <alignment horizontal="left" vertical="center" wrapText="1" readingOrder="1"/>
    </xf>
    <xf numFmtId="0" fontId="97" fillId="0" borderId="0" xfId="26" applyFont="1" applyAlignment="1">
      <alignment wrapText="1"/>
    </xf>
  </cellXfs>
  <cellStyles count="28">
    <cellStyle name="=C:\WINNT35\SYSTEM32\COMMAND.COM" xfId="1"/>
    <cellStyle name="=C:\WINNT35\SYSTEM32\COMMAND.COM 2" xfId="2"/>
    <cellStyle name="Comma [0]" xfId="3"/>
    <cellStyle name="Comma 2" xfId="4"/>
    <cellStyle name="Currency [0]" xfId="5"/>
    <cellStyle name="Dziesiętny" xfId="6" builtinId="3"/>
    <cellStyle name="Dziesiętny 2" xfId="7"/>
    <cellStyle name="Dziesiętny 3" xfId="8"/>
    <cellStyle name="Dziesiętny 4" xfId="9"/>
    <cellStyle name="Normal 2" xfId="10"/>
    <cellStyle name="Normal_DNE'94" xfId="11"/>
    <cellStyle name="Normal_Pakiet roczny 2008" xfId="12"/>
    <cellStyle name="Normalny" xfId="0" builtinId="0"/>
    <cellStyle name="Normalny 15" xfId="26"/>
    <cellStyle name="Normalny 2" xfId="13"/>
    <cellStyle name="Normalny 2 2" xfId="14"/>
    <cellStyle name="Normalny 3" xfId="15"/>
    <cellStyle name="Normalny 4" xfId="24"/>
    <cellStyle name="Normalny_000" xfId="16"/>
    <cellStyle name="Normalny_I kw. 2004 Zbiorczy" xfId="17"/>
    <cellStyle name="Normalny_Kap. zak." xfId="18"/>
    <cellStyle name="Normalny_noty do wklejenia do jednostkowego raportu rocznego-2008" xfId="19"/>
    <cellStyle name="Normalny_Pakiet roczny 2007" xfId="20"/>
    <cellStyle name="Normalny_SAB-QSr 2 2005nowy" xfId="21"/>
    <cellStyle name="Normalny_SAB-QSr 3 2005" xfId="22"/>
    <cellStyle name="Procentowy 2" xfId="25"/>
    <cellStyle name="Procentowy 5" xfId="27"/>
    <cellStyle name="Standard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externalLink" Target="externalLinks/externalLink2.xml"/><Relationship Id="rId125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6\12_2016\Konsolidacja%20ostro&#380;no&#347;ciowa\Noty%20do%20konsolidacji%20ostro&#380;no&#347;ciowej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5_Banking_database/Polish_banks_data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_Raporty_okresowe/2016_Q4/Spreadsheet/Financial_and_Business_spreadsheet_Q4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ilans"/>
      <sheetName val="Grupa ostrożnościowa"/>
      <sheetName val="P&amp;L_ENG"/>
      <sheetName val="BS_ENG"/>
      <sheetName val="GROUP"/>
      <sheetName val="Przekształcenie-bilans"/>
      <sheetName val="Restatement-BS"/>
      <sheetName val="Przekształcenie_P&amp;L"/>
      <sheetName val="Restatement_P&amp;L"/>
      <sheetName val="Signature"/>
    </sheetNames>
    <sheetDataSet>
      <sheetData sheetId="0">
        <row r="2">
          <cell r="C2">
            <v>1003341</v>
          </cell>
        </row>
        <row r="3">
          <cell r="C3">
            <v>-250024</v>
          </cell>
        </row>
        <row r="5">
          <cell r="C5">
            <v>429218</v>
          </cell>
        </row>
        <row r="6">
          <cell r="C6">
            <v>-178400</v>
          </cell>
        </row>
        <row r="8">
          <cell r="C8">
            <v>32893</v>
          </cell>
        </row>
        <row r="10">
          <cell r="C10">
            <v>50407</v>
          </cell>
        </row>
        <row r="11">
          <cell r="C11">
            <v>-23773</v>
          </cell>
        </row>
        <row r="13">
          <cell r="C13">
            <v>10516</v>
          </cell>
        </row>
        <row r="14">
          <cell r="C14">
            <v>-31654</v>
          </cell>
        </row>
        <row r="15">
          <cell r="C15">
            <v>0</v>
          </cell>
        </row>
        <row r="16">
          <cell r="C16">
            <v>28055</v>
          </cell>
        </row>
        <row r="17">
          <cell r="C17">
            <v>-39679</v>
          </cell>
        </row>
        <row r="18">
          <cell r="C18">
            <v>-435292</v>
          </cell>
        </row>
        <row r="19">
          <cell r="C19">
            <v>-53771</v>
          </cell>
        </row>
        <row r="20">
          <cell r="C20">
            <v>-29486</v>
          </cell>
        </row>
        <row r="22">
          <cell r="C22">
            <v>-92802</v>
          </cell>
        </row>
        <row r="24">
          <cell r="C24">
            <v>-127032</v>
          </cell>
        </row>
        <row r="27">
          <cell r="C27">
            <v>292517</v>
          </cell>
        </row>
        <row r="28">
          <cell r="C28">
            <v>0</v>
          </cell>
        </row>
      </sheetData>
      <sheetData sheetId="1"/>
      <sheetData sheetId="2">
        <row r="3">
          <cell r="C3">
            <v>1</v>
          </cell>
          <cell r="E3">
            <v>1</v>
          </cell>
        </row>
        <row r="4">
          <cell r="C4">
            <v>0</v>
          </cell>
          <cell r="E4">
            <v>1</v>
          </cell>
        </row>
        <row r="5">
          <cell r="C5">
            <v>1</v>
          </cell>
          <cell r="E5">
            <v>1</v>
          </cell>
        </row>
        <row r="6">
          <cell r="C6">
            <v>1</v>
          </cell>
          <cell r="E6">
            <v>1</v>
          </cell>
        </row>
        <row r="7">
          <cell r="C7">
            <v>1</v>
          </cell>
          <cell r="E7">
            <v>1</v>
          </cell>
        </row>
        <row r="8">
          <cell r="C8">
            <v>1</v>
          </cell>
          <cell r="E8">
            <v>1</v>
          </cell>
        </row>
        <row r="9">
          <cell r="C9">
            <v>0</v>
          </cell>
          <cell r="E9">
            <v>1</v>
          </cell>
        </row>
        <row r="10">
          <cell r="C10">
            <v>1</v>
          </cell>
          <cell r="E10">
            <v>1</v>
          </cell>
        </row>
        <row r="11">
          <cell r="C11">
            <v>0.99997999999999998</v>
          </cell>
          <cell r="E11">
            <v>0.99997999999999998</v>
          </cell>
        </row>
      </sheetData>
      <sheetData sheetId="3" refreshError="1"/>
      <sheetData sheetId="4" refreshError="1"/>
      <sheetData sheetId="5" refreshError="1"/>
      <sheetData sheetId="6">
        <row r="4">
          <cell r="D4">
            <v>27906260</v>
          </cell>
          <cell r="E4">
            <v>233587</v>
          </cell>
        </row>
        <row r="5">
          <cell r="D5">
            <v>89767592</v>
          </cell>
          <cell r="E5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106864195</v>
          </cell>
          <cell r="E11">
            <v>0</v>
          </cell>
        </row>
        <row r="16">
          <cell r="D16">
            <v>3523903</v>
          </cell>
          <cell r="E16"/>
        </row>
        <row r="18">
          <cell r="D18">
            <v>6736229</v>
          </cell>
          <cell r="E18">
            <v>233587</v>
          </cell>
        </row>
        <row r="19">
          <cell r="D19">
            <v>0</v>
          </cell>
          <cell r="E19">
            <v>0</v>
          </cell>
        </row>
        <row r="20">
          <cell r="D20">
            <v>549523</v>
          </cell>
          <cell r="E20">
            <v>0</v>
          </cell>
        </row>
        <row r="22">
          <cell r="D22">
            <v>2</v>
          </cell>
          <cell r="E22">
            <v>0</v>
          </cell>
        </row>
        <row r="29">
          <cell r="D29">
            <v>30980449</v>
          </cell>
          <cell r="E29">
            <v>-6962</v>
          </cell>
        </row>
        <row r="30">
          <cell r="D30">
            <v>92527959</v>
          </cell>
          <cell r="E30">
            <v>0</v>
          </cell>
        </row>
        <row r="35">
          <cell r="D35">
            <v>1708139</v>
          </cell>
          <cell r="E35">
            <v>22836</v>
          </cell>
        </row>
        <row r="36">
          <cell r="D36">
            <v>109528125</v>
          </cell>
          <cell r="E36">
            <v>0</v>
          </cell>
        </row>
        <row r="41">
          <cell r="D41">
            <v>3535758</v>
          </cell>
          <cell r="E41">
            <v>0</v>
          </cell>
        </row>
        <row r="43">
          <cell r="D43">
            <v>6983272</v>
          </cell>
          <cell r="E43">
            <v>-10736</v>
          </cell>
        </row>
        <row r="44">
          <cell r="D44">
            <v>1320308</v>
          </cell>
          <cell r="E44">
            <v>-19062</v>
          </cell>
        </row>
        <row r="45">
          <cell r="D45">
            <v>432806</v>
          </cell>
          <cell r="E45">
            <v>0</v>
          </cell>
        </row>
        <row r="47">
          <cell r="D47">
            <v>0</v>
          </cell>
          <cell r="E47">
            <v>0</v>
          </cell>
        </row>
      </sheetData>
      <sheetData sheetId="7" refreshError="1"/>
      <sheetData sheetId="8">
        <row r="4">
          <cell r="C4">
            <v>3655896</v>
          </cell>
          <cell r="D4">
            <v>0</v>
          </cell>
        </row>
        <row r="5">
          <cell r="C5">
            <v>-1149114</v>
          </cell>
          <cell r="D5">
            <v>0</v>
          </cell>
        </row>
        <row r="7">
          <cell r="C7">
            <v>1448741</v>
          </cell>
          <cell r="D7">
            <v>0</v>
          </cell>
        </row>
        <row r="8">
          <cell r="C8">
            <v>-535835</v>
          </cell>
          <cell r="D8">
            <v>0</v>
          </cell>
        </row>
        <row r="10">
          <cell r="C10">
            <v>17540</v>
          </cell>
          <cell r="D10">
            <v>0</v>
          </cell>
        </row>
        <row r="12">
          <cell r="C12">
            <v>288558</v>
          </cell>
          <cell r="D12">
            <v>0</v>
          </cell>
        </row>
        <row r="13">
          <cell r="C13">
            <v>3462</v>
          </cell>
          <cell r="D13">
            <v>0</v>
          </cell>
        </row>
        <row r="14">
          <cell r="C14">
            <v>348898</v>
          </cell>
          <cell r="D14">
            <v>-19062</v>
          </cell>
        </row>
        <row r="15">
          <cell r="C15">
            <v>133213</v>
          </cell>
          <cell r="D15">
            <v>0</v>
          </cell>
        </row>
        <row r="16">
          <cell r="C16">
            <v>215685</v>
          </cell>
          <cell r="D16">
            <v>-19062</v>
          </cell>
        </row>
        <row r="17">
          <cell r="C17">
            <v>107338</v>
          </cell>
          <cell r="D17">
            <v>0</v>
          </cell>
        </row>
        <row r="18">
          <cell r="C18">
            <v>-421222</v>
          </cell>
          <cell r="D18">
            <v>0</v>
          </cell>
        </row>
        <row r="19">
          <cell r="C19">
            <v>-1837816</v>
          </cell>
          <cell r="D19">
            <v>3650</v>
          </cell>
        </row>
        <row r="20">
          <cell r="C20">
            <v>-199146</v>
          </cell>
          <cell r="D20">
            <v>0</v>
          </cell>
        </row>
        <row r="21">
          <cell r="C21">
            <v>-99105</v>
          </cell>
          <cell r="D21">
            <v>0</v>
          </cell>
        </row>
        <row r="23">
          <cell r="C23">
            <v>0</v>
          </cell>
          <cell r="D23">
            <v>-3650</v>
          </cell>
        </row>
        <row r="25">
          <cell r="C25">
            <v>-307887</v>
          </cell>
          <cell r="D25">
            <v>0</v>
          </cell>
        </row>
        <row r="28">
          <cell r="C28">
            <v>1320308</v>
          </cell>
          <cell r="D28">
            <v>-19062</v>
          </cell>
        </row>
        <row r="29">
          <cell r="C29">
            <v>0</v>
          </cell>
          <cell r="D29">
            <v>0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Benchmarking - quarterly"/>
      <sheetName val="Benchmarking - YtD"/>
      <sheetName val="Summary by Bank"/>
      <sheetName val="Du Pont (mBank v. peers)"/>
      <sheetName val="Du Pont (by periods)"/>
      <sheetName val="SECTOR"/>
      <sheetName val="ML_market"/>
      <sheetName val="Rankings"/>
      <sheetName val="PKO_BP"/>
      <sheetName val="Pekao_SA"/>
      <sheetName val="mBank"/>
      <sheetName val="BZ_WBK"/>
      <sheetName val="ING_BSK"/>
      <sheetName val="Millennium"/>
      <sheetName val="Citi_Handlowy"/>
      <sheetName val="Getin_Noble"/>
      <sheetName val="Alior_Bank"/>
      <sheetName val="BGŻ_BNP_Paribas"/>
      <sheetName val="BOŚ_Bank"/>
      <sheetName val="Idea_Bank"/>
      <sheetName val="RaiffeisenPolbank"/>
      <sheetName val="BPH"/>
      <sheetName val="BNP_Paribas"/>
      <sheetName val="Nordea"/>
      <sheetName val="Kredyt_Bank"/>
      <sheetName val="NML_sales"/>
      <sheetName val="Market_shares"/>
      <sheetName val="bac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4">
          <cell r="Y44">
            <v>68210385</v>
          </cell>
          <cell r="AC44">
            <v>74582350</v>
          </cell>
          <cell r="AG44">
            <v>78433546</v>
          </cell>
        </row>
        <row r="50">
          <cell r="Y50">
            <v>104282760.61</v>
          </cell>
          <cell r="AC50">
            <v>117985822</v>
          </cell>
        </row>
        <row r="77">
          <cell r="Y77">
            <v>61673527</v>
          </cell>
          <cell r="AC77">
            <v>72422479</v>
          </cell>
          <cell r="AG77">
            <v>81140866</v>
          </cell>
        </row>
        <row r="104">
          <cell r="Y104">
            <v>10256437.609999999</v>
          </cell>
          <cell r="AC104">
            <v>11072980</v>
          </cell>
        </row>
        <row r="186">
          <cell r="Y186">
            <v>0.14210069430977426</v>
          </cell>
          <cell r="AC186">
            <v>0.12244089756802248</v>
          </cell>
          <cell r="AG186">
            <v>0.14287766353239595</v>
          </cell>
        </row>
        <row r="187">
          <cell r="Y187">
            <v>0.19379613160982428</v>
          </cell>
          <cell r="AC187">
            <v>0.14662489241419691</v>
          </cell>
          <cell r="AG187">
            <v>0.17250737776015565</v>
          </cell>
        </row>
        <row r="213">
          <cell r="Y213">
            <v>1.1059913113125506</v>
          </cell>
          <cell r="AC213">
            <v>1.0298232127624352</v>
          </cell>
          <cell r="AG213">
            <v>0.96663432209362909</v>
          </cell>
        </row>
        <row r="293">
          <cell r="Y293">
            <v>2225811</v>
          </cell>
          <cell r="AC293">
            <v>2490658</v>
          </cell>
          <cell r="AG293">
            <v>2511373</v>
          </cell>
        </row>
        <row r="296">
          <cell r="Y296">
            <v>834737</v>
          </cell>
          <cell r="AC296">
            <v>901690</v>
          </cell>
          <cell r="AG296">
            <v>897176</v>
          </cell>
        </row>
        <row r="302">
          <cell r="Y302">
            <v>3673523</v>
          </cell>
          <cell r="AC302">
            <v>3939168</v>
          </cell>
          <cell r="AG302">
            <v>4093464</v>
          </cell>
        </row>
        <row r="303">
          <cell r="Y303">
            <v>-1490153</v>
          </cell>
          <cell r="AC303">
            <v>-1580543</v>
          </cell>
        </row>
        <row r="304">
          <cell r="Y304">
            <v>-187890</v>
          </cell>
          <cell r="AC304">
            <v>-190022</v>
          </cell>
        </row>
        <row r="305">
          <cell r="Y305">
            <v>-477778</v>
          </cell>
          <cell r="AC305">
            <v>-515903</v>
          </cell>
          <cell r="AG305">
            <v>-421222</v>
          </cell>
        </row>
        <row r="307">
          <cell r="Y307">
            <v>0</v>
          </cell>
          <cell r="AC307">
            <v>0</v>
          </cell>
          <cell r="AG307">
            <v>-141</v>
          </cell>
        </row>
        <row r="311">
          <cell r="Y311">
            <v>1206373.9100000001</v>
          </cell>
          <cell r="AC311">
            <v>1286668</v>
          </cell>
          <cell r="AG311">
            <v>1301246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Key data"/>
      <sheetName val="P&amp;L"/>
      <sheetName val="BS"/>
      <sheetName val="NII"/>
      <sheetName val="NCI"/>
      <sheetName val="Dividend Income"/>
      <sheetName val="Trading Income"/>
      <sheetName val="Investment Income"/>
      <sheetName val="Other Op Income"/>
      <sheetName val="LLP"/>
      <sheetName val="Costs"/>
      <sheetName val="Staff Cost"/>
      <sheetName val="Other Op Expenses"/>
      <sheetName val="Debt Sec"/>
      <sheetName val="Loans"/>
      <sheetName val="Loans quality"/>
      <sheetName val="Investment sec"/>
      <sheetName val="Deposits"/>
      <sheetName val="Share Capital"/>
      <sheetName val="off-BS"/>
      <sheetName val="Subsidiaries"/>
      <sheetName val="Total capital ratio"/>
      <sheetName val="CAR"/>
      <sheetName val="RB"/>
      <sheetName val="C&amp;I B"/>
      <sheetName val="FM"/>
      <sheetName val="Others"/>
      <sheetName val="AM"/>
      <sheetName val="Currency structure"/>
      <sheetName val="Retail Banking"/>
      <sheetName val="Corpo &amp; Invest Banking"/>
      <sheetName val="Subsidiaries_data"/>
      <sheetName val="RB - historical data"/>
      <sheetName val="POLENG"/>
      <sheetName val="Financial_and_Business_spreadsh"/>
      <sheetName val="Arkusz1"/>
    </sheetNames>
    <sheetDataSet>
      <sheetData sheetId="0">
        <row r="3">
          <cell r="E3" t="str">
            <v>English</v>
          </cell>
        </row>
      </sheetData>
      <sheetData sheetId="1">
        <row r="11">
          <cell r="AR11">
            <v>402309</v>
          </cell>
        </row>
      </sheetData>
      <sheetData sheetId="2"/>
      <sheetData sheetId="3">
        <row r="4">
          <cell r="AP4">
            <v>4630886</v>
          </cell>
        </row>
        <row r="9">
          <cell r="AU9">
            <v>81763277</v>
          </cell>
        </row>
        <row r="25">
          <cell r="AU25">
            <v>91417962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8">
          <cell r="AM8">
            <v>-99971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>
            <v>0</v>
          </cell>
        </row>
      </sheetData>
      <sheetData sheetId="25">
        <row r="7">
          <cell r="AN7">
            <v>179812</v>
          </cell>
        </row>
      </sheetData>
      <sheetData sheetId="26">
        <row r="7">
          <cell r="AN7">
            <v>23456</v>
          </cell>
        </row>
      </sheetData>
      <sheetData sheetId="27">
        <row r="15">
          <cell r="AN15">
            <v>-6010</v>
          </cell>
        </row>
      </sheetData>
      <sheetData sheetId="28"/>
      <sheetData sheetId="29"/>
      <sheetData sheetId="30">
        <row r="4">
          <cell r="K4">
            <v>4551.47</v>
          </cell>
        </row>
      </sheetData>
      <sheetData sheetId="31"/>
      <sheetData sheetId="32"/>
      <sheetData sheetId="33"/>
      <sheetData sheetId="34">
        <row r="3">
          <cell r="I3">
            <v>2</v>
          </cell>
        </row>
      </sheetData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F24"/>
    </sheetView>
  </sheetViews>
  <sheetFormatPr defaultRowHeight="12.75" x14ac:dyDescent="0.2"/>
  <cols>
    <col min="1" max="1" width="20" customWidth="1"/>
  </cols>
  <sheetData>
    <row r="1" spans="1:6" ht="12.75" customHeight="1" x14ac:dyDescent="0.2">
      <c r="A1" s="2657" t="s">
        <v>1814</v>
      </c>
      <c r="B1" s="2657"/>
      <c r="C1" s="2657"/>
      <c r="D1" s="2657"/>
      <c r="E1" s="2657"/>
      <c r="F1" s="2657"/>
    </row>
    <row r="3" spans="1:6" x14ac:dyDescent="0.2">
      <c r="A3" s="2658"/>
      <c r="B3" s="2658">
        <v>2012</v>
      </c>
      <c r="C3" s="2672">
        <v>2013</v>
      </c>
      <c r="D3" s="2672">
        <v>2014</v>
      </c>
      <c r="E3" s="2672">
        <v>2015</v>
      </c>
      <c r="F3" s="2678">
        <v>2016</v>
      </c>
    </row>
    <row r="4" spans="1:6" x14ac:dyDescent="0.2">
      <c r="A4" s="2659" t="s">
        <v>256</v>
      </c>
      <c r="B4" s="2665" t="s">
        <v>1830</v>
      </c>
      <c r="C4" s="2673">
        <f>[2]mBank!$Y$50/1000</f>
        <v>104282.76061</v>
      </c>
      <c r="D4" s="2673">
        <f>[2]mBank!$AC$50/1000</f>
        <v>117985.822</v>
      </c>
      <c r="E4" s="2673">
        <v>123523</v>
      </c>
      <c r="F4" s="2679">
        <v>133744</v>
      </c>
    </row>
    <row r="5" spans="1:6" x14ac:dyDescent="0.2">
      <c r="A5" s="2660" t="s">
        <v>1815</v>
      </c>
      <c r="B5" s="2666" t="s">
        <v>1831</v>
      </c>
      <c r="C5" s="2674">
        <f>[2]mBank!$Y$44/1000</f>
        <v>68210.384999999995</v>
      </c>
      <c r="D5" s="2674">
        <f>[2]mBank!$AC$44/1000</f>
        <v>74582.350000000006</v>
      </c>
      <c r="E5" s="2674">
        <f>[2]mBank!$AG$44/1000</f>
        <v>78433.546000000002</v>
      </c>
      <c r="F5" s="2680">
        <f>[3]BS!$AU$9/1000</f>
        <v>81763.277000000002</v>
      </c>
    </row>
    <row r="6" spans="1:6" x14ac:dyDescent="0.2">
      <c r="A6" s="2660" t="s">
        <v>1816</v>
      </c>
      <c r="B6" s="2666" t="s">
        <v>1832</v>
      </c>
      <c r="C6" s="2674">
        <f>[2]mBank!$Y$77/1000</f>
        <v>61673.527000000002</v>
      </c>
      <c r="D6" s="2674">
        <f>[2]mBank!$AC$77/1000</f>
        <v>72422.479000000007</v>
      </c>
      <c r="E6" s="2674">
        <f>[2]mBank!$AG$77/1000</f>
        <v>81140.865999999995</v>
      </c>
      <c r="F6" s="2680">
        <f>[3]BS!$AU$25/1000</f>
        <v>91417.962</v>
      </c>
    </row>
    <row r="7" spans="1:6" x14ac:dyDescent="0.2">
      <c r="A7" s="2660" t="s">
        <v>1386</v>
      </c>
      <c r="B7" s="2666" t="s">
        <v>1833</v>
      </c>
      <c r="C7" s="2674">
        <f>[2]mBank!$Y$104/1000</f>
        <v>10256.437609999999</v>
      </c>
      <c r="D7" s="2674">
        <f>[2]mBank!$AC$104/1000</f>
        <v>11072.98</v>
      </c>
      <c r="E7" s="2674">
        <v>12275</v>
      </c>
      <c r="F7" s="2680">
        <v>13051</v>
      </c>
    </row>
    <row r="8" spans="1:6" x14ac:dyDescent="0.2">
      <c r="A8" s="2660" t="s">
        <v>721</v>
      </c>
      <c r="B8" s="2666" t="s">
        <v>1834</v>
      </c>
      <c r="C8" s="2674">
        <f>[2]mBank!$Y$293/1000</f>
        <v>2225.8110000000001</v>
      </c>
      <c r="D8" s="2674">
        <f>[2]mBank!$AC$293/1000</f>
        <v>2490.6579999999999</v>
      </c>
      <c r="E8" s="2674">
        <f>[2]mBank!$AG$293/1000</f>
        <v>2511.373</v>
      </c>
      <c r="F8" s="2680">
        <v>2833</v>
      </c>
    </row>
    <row r="9" spans="1:6" x14ac:dyDescent="0.2">
      <c r="A9" s="2660" t="s">
        <v>1817</v>
      </c>
      <c r="B9" s="2666" t="s">
        <v>1835</v>
      </c>
      <c r="C9" s="2674">
        <f>[2]mBank!$Y$296/1000</f>
        <v>834.73699999999997</v>
      </c>
      <c r="D9" s="2674">
        <f>[2]mBank!$AC$296/1000</f>
        <v>901.69</v>
      </c>
      <c r="E9" s="2674">
        <f>[2]mBank!$AG$296/1000</f>
        <v>897.17600000000004</v>
      </c>
      <c r="F9" s="2680">
        <v>906</v>
      </c>
    </row>
    <row r="10" spans="1:6" x14ac:dyDescent="0.2">
      <c r="A10" s="2660" t="s">
        <v>1818</v>
      </c>
      <c r="B10" s="2666" t="s">
        <v>1836</v>
      </c>
      <c r="C10" s="2674">
        <f>SUM([2]mBank!$Y$302,[2]mBank!$Y$307)/1000</f>
        <v>3673.5230000000001</v>
      </c>
      <c r="D10" s="2674">
        <f>SUM([2]mBank!$AC$302,[2]mBank!$AC$307)/1000</f>
        <v>3939.1680000000001</v>
      </c>
      <c r="E10" s="2674">
        <f>SUM([2]mBank!$AG$302,[2]mBank!$AG$307)/1000</f>
        <v>4093.3229999999999</v>
      </c>
      <c r="F10" s="2680">
        <v>4295</v>
      </c>
    </row>
    <row r="11" spans="1:6" x14ac:dyDescent="0.2">
      <c r="A11" s="2660" t="s">
        <v>1819</v>
      </c>
      <c r="B11" s="2666">
        <v>-1661</v>
      </c>
      <c r="C11" s="2666">
        <f>SUM([2]mBank!$Y$303:$Y$304)/1000</f>
        <v>-1678.0429999999999</v>
      </c>
      <c r="D11" s="2666">
        <f>SUM([2]mBank!$AC$303:$AC$304)/1000</f>
        <v>-1770.5650000000001</v>
      </c>
      <c r="E11" s="2666">
        <v>-2053</v>
      </c>
      <c r="F11" s="2666">
        <v>-1963</v>
      </c>
    </row>
    <row r="12" spans="1:6" x14ac:dyDescent="0.2">
      <c r="A12" s="2660" t="s">
        <v>1820</v>
      </c>
      <c r="B12" s="2666">
        <v>-447</v>
      </c>
      <c r="C12" s="2666">
        <f>[2]mBank!$Y$305/1000</f>
        <v>-477.77800000000002</v>
      </c>
      <c r="D12" s="2666">
        <f>[2]mBank!$AC$305/1000</f>
        <v>-515.90300000000002</v>
      </c>
      <c r="E12" s="2666">
        <f>[2]mBank!$AG$305/1000</f>
        <v>-421.22199999999998</v>
      </c>
      <c r="F12" s="2666">
        <v>-365</v>
      </c>
    </row>
    <row r="13" spans="1:6" x14ac:dyDescent="0.2">
      <c r="A13" s="2661" t="s">
        <v>26</v>
      </c>
      <c r="B13" s="2667">
        <v>1197</v>
      </c>
      <c r="C13" s="2675">
        <f>[2]mBank!$Y$311/1000</f>
        <v>1206.3739100000003</v>
      </c>
      <c r="D13" s="2675">
        <f>[2]mBank!$AC$311/1000</f>
        <v>1286.6679999999999</v>
      </c>
      <c r="E13" s="2675">
        <f>[2]mBank!$AG$311/1000</f>
        <v>1301.2460000000001</v>
      </c>
      <c r="F13" s="2681">
        <v>1219</v>
      </c>
    </row>
    <row r="14" spans="1:6" x14ac:dyDescent="0.2">
      <c r="A14" s="2660"/>
      <c r="B14" s="2660"/>
      <c r="C14" s="2674"/>
      <c r="D14" s="2674"/>
      <c r="E14" s="2674"/>
      <c r="F14" s="2680"/>
    </row>
    <row r="15" spans="1:6" x14ac:dyDescent="0.2">
      <c r="A15" s="2660" t="s">
        <v>1821</v>
      </c>
      <c r="B15" s="2668">
        <v>2.4E-2</v>
      </c>
      <c r="C15" s="2668">
        <v>2.2056379224036995E-2</v>
      </c>
      <c r="D15" s="2668">
        <v>2.3000455844918222E-2</v>
      </c>
      <c r="E15" s="2668">
        <v>2.1295288898084224E-2</v>
      </c>
      <c r="F15" s="2682">
        <v>2.3E-2</v>
      </c>
    </row>
    <row r="16" spans="1:6" x14ac:dyDescent="0.2">
      <c r="A16" s="2660" t="s">
        <v>1822</v>
      </c>
      <c r="B16" s="2668">
        <v>0.46500000000000002</v>
      </c>
      <c r="C16" s="2668">
        <f>-C11/C10</f>
        <v>0.45679392779084271</v>
      </c>
      <c r="D16" s="2668">
        <f>-D11/D10</f>
        <v>0.44947689461327872</v>
      </c>
      <c r="E16" s="2668">
        <v>0.501</v>
      </c>
      <c r="F16" s="2682">
        <v>0.45700000000000002</v>
      </c>
    </row>
    <row r="17" spans="1:6" x14ac:dyDescent="0.2">
      <c r="A17" s="2660" t="s">
        <v>1823</v>
      </c>
      <c r="B17" s="2668">
        <v>0.14599999999999999</v>
      </c>
      <c r="C17" s="2668">
        <v>0.13103125702547971</v>
      </c>
      <c r="D17" s="2668">
        <v>0.13134696150142305</v>
      </c>
      <c r="E17" s="2668">
        <v>0.11840330534441419</v>
      </c>
      <c r="F17" s="2682">
        <v>0.10100000000000001</v>
      </c>
    </row>
    <row r="18" spans="1:6" x14ac:dyDescent="0.2">
      <c r="A18" s="2660" t="s">
        <v>1824</v>
      </c>
      <c r="B18" s="2669">
        <v>1.23E-2</v>
      </c>
      <c r="C18" s="2676">
        <v>1.1386549946955243E-2</v>
      </c>
      <c r="D18" s="2676">
        <v>1.1266748872709143E-2</v>
      </c>
      <c r="E18" s="2676">
        <v>1.0436005910831381E-2</v>
      </c>
      <c r="F18" s="2683">
        <v>9.4999999999999998E-3</v>
      </c>
    </row>
    <row r="19" spans="1:6" x14ac:dyDescent="0.2">
      <c r="A19" s="2660" t="s">
        <v>1825</v>
      </c>
      <c r="B19" s="2668">
        <v>0.13</v>
      </c>
      <c r="C19" s="2668">
        <f>[2]mBank!$Y$186</f>
        <v>0.14210069430977426</v>
      </c>
      <c r="D19" s="2668">
        <f>[2]mBank!$AC$186</f>
        <v>0.12244089756802248</v>
      </c>
      <c r="E19" s="2668">
        <f>[2]mBank!$AG$186</f>
        <v>0.14287766353239595</v>
      </c>
      <c r="F19" s="2682">
        <v>0.17299999999999999</v>
      </c>
    </row>
    <row r="20" spans="1:6" ht="31.5" x14ac:dyDescent="0.2">
      <c r="A20" s="2662" t="s">
        <v>1826</v>
      </c>
      <c r="B20" s="2668">
        <v>0.187</v>
      </c>
      <c r="C20" s="2668">
        <f>[2]mBank!$Y$187</f>
        <v>0.19379613160982428</v>
      </c>
      <c r="D20" s="2668">
        <f>[2]mBank!$AC$187</f>
        <v>0.14662489241419691</v>
      </c>
      <c r="E20" s="2668">
        <f>[2]mBank!$AG$187</f>
        <v>0.17250737776015565</v>
      </c>
      <c r="F20" s="2682">
        <v>0.20300000000000001</v>
      </c>
    </row>
    <row r="21" spans="1:6" x14ac:dyDescent="0.2">
      <c r="A21" s="2660" t="s">
        <v>1827</v>
      </c>
      <c r="B21" s="2668">
        <v>1.155</v>
      </c>
      <c r="C21" s="2668">
        <f>[2]mBank!$Y$213</f>
        <v>1.1059913113125506</v>
      </c>
      <c r="D21" s="2668">
        <f>[2]mBank!$AC$213</f>
        <v>1.0298232127624352</v>
      </c>
      <c r="E21" s="2668">
        <f>[2]mBank!$AG$213</f>
        <v>0.96663432209362909</v>
      </c>
      <c r="F21" s="2682">
        <v>0.89400000000000002</v>
      </c>
    </row>
    <row r="22" spans="1:6" x14ac:dyDescent="0.2">
      <c r="A22" s="2660" t="s">
        <v>1828</v>
      </c>
      <c r="B22" s="2670">
        <v>6.1379999999999999</v>
      </c>
      <c r="C22" s="2677">
        <v>6.0730000000000004</v>
      </c>
      <c r="D22" s="2677">
        <v>6.3179999999999996</v>
      </c>
      <c r="E22" s="2677">
        <v>6.54</v>
      </c>
      <c r="F22" s="2684">
        <v>6.5279999999999996</v>
      </c>
    </row>
    <row r="23" spans="1:6" x14ac:dyDescent="0.2">
      <c r="A23" s="2663"/>
      <c r="B23" s="2671"/>
      <c r="C23" s="2671"/>
      <c r="D23" s="2671"/>
      <c r="E23" s="2671"/>
      <c r="F23" s="2685"/>
    </row>
    <row r="24" spans="1:6" x14ac:dyDescent="0.2">
      <c r="A24" s="2664" t="s">
        <v>1829</v>
      </c>
      <c r="B24" s="2664"/>
      <c r="C24" s="2664"/>
      <c r="D24" s="2664"/>
      <c r="E24" s="2664"/>
      <c r="F24" s="2664"/>
    </row>
  </sheetData>
  <mergeCells count="2">
    <mergeCell ref="A1:F1"/>
    <mergeCell ref="A24:F2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I16" sqref="I16"/>
    </sheetView>
  </sheetViews>
  <sheetFormatPr defaultRowHeight="12.75" x14ac:dyDescent="0.2"/>
  <cols>
    <col min="1" max="1" width="44.42578125" bestFit="1" customWidth="1"/>
    <col min="2" max="5" width="10.7109375" customWidth="1"/>
  </cols>
  <sheetData>
    <row r="1" spans="1:5" ht="13.5" thickBot="1" x14ac:dyDescent="0.25">
      <c r="A1" s="2904" t="s">
        <v>1903</v>
      </c>
      <c r="B1" s="2904"/>
      <c r="C1" s="2904"/>
      <c r="D1" s="2904"/>
      <c r="E1" s="2904"/>
    </row>
    <row r="2" spans="1:5" ht="13.5" thickTop="1" x14ac:dyDescent="0.2">
      <c r="A2" s="2717"/>
      <c r="B2" s="2717"/>
      <c r="C2" s="2718"/>
      <c r="D2" s="2717"/>
      <c r="E2" s="2717"/>
    </row>
    <row r="3" spans="1:5" ht="21" x14ac:dyDescent="0.2">
      <c r="A3" s="2749" t="s">
        <v>1838</v>
      </c>
      <c r="B3" s="2905">
        <v>2015</v>
      </c>
      <c r="C3" s="2721">
        <v>2016</v>
      </c>
      <c r="D3" s="2906" t="s">
        <v>1839</v>
      </c>
      <c r="E3" s="2905" t="s">
        <v>1840</v>
      </c>
    </row>
    <row r="4" spans="1:5" x14ac:dyDescent="0.2">
      <c r="A4" s="2724" t="s">
        <v>1908</v>
      </c>
      <c r="B4" s="2725">
        <v>7.1</v>
      </c>
      <c r="C4" s="2726">
        <v>0</v>
      </c>
      <c r="D4" s="2727">
        <v>-7.1</v>
      </c>
      <c r="E4" s="2753" t="s">
        <v>621</v>
      </c>
    </row>
    <row r="5" spans="1:5" x14ac:dyDescent="0.2">
      <c r="A5" s="2724" t="s">
        <v>966</v>
      </c>
      <c r="B5" s="2725">
        <v>57.2</v>
      </c>
      <c r="C5" s="2726">
        <v>72.599999999999994</v>
      </c>
      <c r="D5" s="2727">
        <v>15.3</v>
      </c>
      <c r="E5" s="2753">
        <v>0.26789115884028591</v>
      </c>
    </row>
    <row r="6" spans="1:5" x14ac:dyDescent="0.2">
      <c r="A6" s="2724" t="s">
        <v>1904</v>
      </c>
      <c r="B6" s="2725">
        <v>26.8</v>
      </c>
      <c r="C6" s="2726">
        <v>30.2</v>
      </c>
      <c r="D6" s="2727">
        <v>3.4</v>
      </c>
      <c r="E6" s="2753">
        <v>0.12625205208853485</v>
      </c>
    </row>
    <row r="7" spans="1:5" x14ac:dyDescent="0.2">
      <c r="A7" s="2724" t="s">
        <v>1905</v>
      </c>
      <c r="B7" s="2725">
        <v>-22.2</v>
      </c>
      <c r="C7" s="2726">
        <v>15.1</v>
      </c>
      <c r="D7" s="2727">
        <v>37.4</v>
      </c>
      <c r="E7" s="2753">
        <v>-1.6807391421634745</v>
      </c>
    </row>
    <row r="8" spans="1:5" x14ac:dyDescent="0.2">
      <c r="A8" s="2724" t="s">
        <v>1911</v>
      </c>
      <c r="B8" s="2725">
        <v>28.2</v>
      </c>
      <c r="C8" s="2726">
        <v>2.9</v>
      </c>
      <c r="D8" s="2727">
        <v>-25.4</v>
      </c>
      <c r="E8" s="2753">
        <v>-0.89903709997167947</v>
      </c>
    </row>
    <row r="9" spans="1:5" x14ac:dyDescent="0.2">
      <c r="A9" s="2724" t="s">
        <v>1912</v>
      </c>
      <c r="B9" s="2725">
        <v>27.4</v>
      </c>
      <c r="C9" s="2726">
        <v>9</v>
      </c>
      <c r="D9" s="2727">
        <v>-18.399999999999999</v>
      </c>
      <c r="E9" s="2753">
        <v>-0.67201733455619195</v>
      </c>
    </row>
    <row r="10" spans="1:5" x14ac:dyDescent="0.2">
      <c r="A10" s="2724" t="s">
        <v>1906</v>
      </c>
      <c r="B10" s="2725">
        <v>18</v>
      </c>
      <c r="C10" s="2726">
        <v>18.3</v>
      </c>
      <c r="D10" s="2727">
        <v>0.2</v>
      </c>
      <c r="E10" s="2753">
        <v>1.3028051890453529E-2</v>
      </c>
    </row>
    <row r="11" spans="1:5" x14ac:dyDescent="0.2">
      <c r="A11" s="2724" t="s">
        <v>1909</v>
      </c>
      <c r="B11" s="2725">
        <v>170.1</v>
      </c>
      <c r="C11" s="2726">
        <v>155.4</v>
      </c>
      <c r="D11" s="2727">
        <v>-14.6</v>
      </c>
      <c r="E11" s="2753">
        <v>-8.6065573770491843E-2</v>
      </c>
    </row>
    <row r="12" spans="1:5" x14ac:dyDescent="0.2">
      <c r="A12" s="2724" t="s">
        <v>1910</v>
      </c>
      <c r="B12" s="2725">
        <v>-7.1</v>
      </c>
      <c r="C12" s="2726">
        <v>-1.7</v>
      </c>
      <c r="D12" s="2727">
        <v>5.4</v>
      </c>
      <c r="E12" s="2753">
        <v>-0.76585397878584716</v>
      </c>
    </row>
    <row r="13" spans="1:5" x14ac:dyDescent="0.2">
      <c r="A13" s="2734" t="s">
        <v>1907</v>
      </c>
      <c r="B13" s="2735">
        <v>305.5</v>
      </c>
      <c r="C13" s="2736">
        <v>301.8</v>
      </c>
      <c r="D13" s="2737">
        <v>-3.8</v>
      </c>
      <c r="E13" s="2754">
        <v>-1.2381579640953322E-2</v>
      </c>
    </row>
    <row r="14" spans="1:5" ht="13.5" thickBot="1" x14ac:dyDescent="0.25">
      <c r="A14" s="2717"/>
      <c r="B14" s="2717"/>
      <c r="C14" s="2739"/>
      <c r="D14" s="2717"/>
      <c r="E14" s="2717"/>
    </row>
    <row r="15" spans="1:5" ht="13.5" thickTop="1" x14ac:dyDescent="0.2">
      <c r="A15" s="2907"/>
      <c r="B15" s="2907"/>
      <c r="C15" s="2907"/>
      <c r="D15" s="2907"/>
      <c r="E15" s="2907"/>
    </row>
    <row r="16" spans="1:5" ht="15" x14ac:dyDescent="0.25">
      <c r="A16" s="2908"/>
      <c r="B16" s="2909"/>
      <c r="C16" s="2909"/>
      <c r="D16" s="2907"/>
      <c r="E16" s="2907"/>
    </row>
    <row r="17" spans="1:5" s="2911" customFormat="1" ht="11.25" x14ac:dyDescent="0.2">
      <c r="A17" s="2910" t="s">
        <v>1913</v>
      </c>
      <c r="B17" s="2910"/>
      <c r="C17" s="2910"/>
      <c r="D17" s="2910"/>
      <c r="E17" s="2910"/>
    </row>
    <row r="18" spans="1:5" s="2911" customFormat="1" ht="11.25" x14ac:dyDescent="0.2">
      <c r="A18" s="2910" t="s">
        <v>1914</v>
      </c>
      <c r="B18" s="2910"/>
      <c r="C18" s="2910"/>
      <c r="D18" s="2910"/>
      <c r="E18" s="2910"/>
    </row>
    <row r="19" spans="1:5" s="2911" customFormat="1" ht="11.25" x14ac:dyDescent="0.2">
      <c r="A19" s="2912" t="s">
        <v>1915</v>
      </c>
      <c r="B19" s="2912"/>
      <c r="C19" s="2912"/>
      <c r="D19" s="2912"/>
      <c r="E19" s="2912"/>
    </row>
    <row r="20" spans="1:5" s="2911" customFormat="1" ht="11.25" x14ac:dyDescent="0.2">
      <c r="A20" s="2913" t="s">
        <v>1916</v>
      </c>
      <c r="B20" s="2913"/>
      <c r="C20" s="2913"/>
      <c r="D20" s="2913"/>
      <c r="E20" s="2913"/>
    </row>
  </sheetData>
  <mergeCells count="4">
    <mergeCell ref="A17:E17"/>
    <mergeCell ref="A18:E18"/>
    <mergeCell ref="A19:E19"/>
    <mergeCell ref="A20:E20"/>
  </mergeCell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8"/>
  <sheetViews>
    <sheetView zoomScale="90" zoomScaleNormal="90" workbookViewId="0">
      <selection activeCell="D40" sqref="D40"/>
    </sheetView>
  </sheetViews>
  <sheetFormatPr defaultRowHeight="10.5" x14ac:dyDescent="0.2"/>
  <cols>
    <col min="1" max="1" width="2.85546875" style="76" customWidth="1"/>
    <col min="2" max="2" width="40.7109375" style="76" customWidth="1"/>
    <col min="3" max="6" width="20.7109375" style="76" customWidth="1"/>
    <col min="7" max="8" width="17.85546875" style="76" customWidth="1"/>
    <col min="9" max="16384" width="9.140625" style="76"/>
  </cols>
  <sheetData>
    <row r="4" spans="1:8" x14ac:dyDescent="0.2">
      <c r="B4" s="615" t="s">
        <v>1035</v>
      </c>
      <c r="C4" s="615"/>
      <c r="D4" s="615"/>
    </row>
    <row r="6" spans="1:8" ht="17.100000000000001" customHeight="1" thickBot="1" x14ac:dyDescent="0.25">
      <c r="A6" s="75"/>
      <c r="B6" s="600"/>
      <c r="C6" s="2515" t="s">
        <v>1498</v>
      </c>
      <c r="D6" s="2516"/>
      <c r="E6" s="2515" t="s">
        <v>1214</v>
      </c>
      <c r="F6" s="2516"/>
      <c r="G6" s="2600"/>
      <c r="H6" s="2600"/>
    </row>
    <row r="7" spans="1:8" ht="32.25" thickBot="1" x14ac:dyDescent="0.25">
      <c r="A7" s="75"/>
      <c r="B7" s="601"/>
      <c r="C7" s="602" t="s">
        <v>276</v>
      </c>
      <c r="D7" s="616" t="s">
        <v>978</v>
      </c>
      <c r="E7" s="602" t="s">
        <v>276</v>
      </c>
      <c r="F7" s="616" t="s">
        <v>978</v>
      </c>
      <c r="G7" s="617"/>
      <c r="H7" s="617"/>
    </row>
    <row r="8" spans="1:8" ht="17.100000000000001" customHeight="1" thickBot="1" x14ac:dyDescent="0.25">
      <c r="A8" s="75"/>
      <c r="B8" s="419" t="s">
        <v>277</v>
      </c>
      <c r="C8" s="604">
        <v>19363</v>
      </c>
      <c r="D8" s="605">
        <v>0</v>
      </c>
      <c r="E8" s="605">
        <v>33352</v>
      </c>
      <c r="F8" s="606">
        <v>0</v>
      </c>
      <c r="G8" s="618"/>
      <c r="H8" s="618"/>
    </row>
    <row r="9" spans="1:8" ht="17.100000000000001" customHeight="1" x14ac:dyDescent="0.2">
      <c r="A9" s="75"/>
      <c r="B9" s="607" t="s">
        <v>278</v>
      </c>
      <c r="C9" s="608">
        <v>0</v>
      </c>
      <c r="D9" s="608">
        <v>0</v>
      </c>
      <c r="E9" s="609">
        <v>0</v>
      </c>
      <c r="F9" s="610">
        <v>0</v>
      </c>
      <c r="G9" s="619"/>
      <c r="H9" s="619"/>
    </row>
    <row r="10" spans="1:8" ht="17.100000000000001" customHeight="1" x14ac:dyDescent="0.2">
      <c r="A10" s="75"/>
      <c r="B10" s="579" t="s">
        <v>279</v>
      </c>
      <c r="C10" s="413">
        <v>0</v>
      </c>
      <c r="D10" s="413">
        <v>0</v>
      </c>
      <c r="E10" s="611">
        <v>0</v>
      </c>
      <c r="F10" s="612">
        <v>0</v>
      </c>
      <c r="G10" s="619"/>
      <c r="H10" s="619"/>
    </row>
    <row r="11" spans="1:8" ht="17.100000000000001" customHeight="1" x14ac:dyDescent="0.2">
      <c r="A11" s="75"/>
      <c r="B11" s="579" t="s">
        <v>280</v>
      </c>
      <c r="C11" s="413">
        <v>13982</v>
      </c>
      <c r="D11" s="413">
        <v>4</v>
      </c>
      <c r="E11" s="611">
        <v>13989</v>
      </c>
      <c r="F11" s="612">
        <v>4</v>
      </c>
      <c r="G11" s="619"/>
      <c r="H11" s="619"/>
    </row>
    <row r="12" spans="1:8" ht="17.100000000000001" customHeight="1" thickBot="1" x14ac:dyDescent="0.25">
      <c r="A12" s="75"/>
      <c r="B12" s="581" t="s">
        <v>281</v>
      </c>
      <c r="C12" s="415">
        <v>0</v>
      </c>
      <c r="D12" s="415">
        <v>0</v>
      </c>
      <c r="E12" s="613">
        <v>0</v>
      </c>
      <c r="F12" s="614">
        <v>0</v>
      </c>
      <c r="G12" s="619"/>
      <c r="H12" s="619"/>
    </row>
    <row r="13" spans="1:8" ht="17.100000000000001" customHeight="1" thickBot="1" x14ac:dyDescent="0.25">
      <c r="A13" s="75"/>
      <c r="B13" s="419" t="s">
        <v>282</v>
      </c>
      <c r="C13" s="604">
        <v>5381</v>
      </c>
      <c r="D13" s="605">
        <v>0</v>
      </c>
      <c r="E13" s="605">
        <v>19363</v>
      </c>
      <c r="F13" s="606">
        <v>0</v>
      </c>
      <c r="G13" s="618"/>
      <c r="H13" s="618"/>
    </row>
    <row r="14" spans="1:8" ht="17.100000000000001" customHeight="1" thickBot="1" x14ac:dyDescent="0.25">
      <c r="A14" s="75"/>
      <c r="B14" s="419" t="s">
        <v>283</v>
      </c>
      <c r="C14" s="604">
        <v>0</v>
      </c>
      <c r="D14" s="605">
        <v>0</v>
      </c>
      <c r="E14" s="605">
        <v>0</v>
      </c>
      <c r="F14" s="606">
        <v>0</v>
      </c>
      <c r="G14" s="618"/>
      <c r="H14" s="618"/>
    </row>
    <row r="18" spans="1:8" ht="14.25" customHeight="1" x14ac:dyDescent="0.2">
      <c r="B18" s="620" t="s">
        <v>1328</v>
      </c>
      <c r="C18" s="620"/>
      <c r="D18" s="620"/>
    </row>
    <row r="20" spans="1:8" ht="17.100000000000001" customHeight="1" thickBot="1" x14ac:dyDescent="0.25">
      <c r="A20" s="75"/>
      <c r="B20" s="621"/>
      <c r="C20" s="2515" t="s">
        <v>1498</v>
      </c>
      <c r="D20" s="2516"/>
      <c r="E20" s="2598" t="s">
        <v>1214</v>
      </c>
      <c r="F20" s="2599"/>
      <c r="G20" s="2600"/>
      <c r="H20" s="2600"/>
    </row>
    <row r="21" spans="1:8" ht="32.25" thickBot="1" x14ac:dyDescent="0.25">
      <c r="A21" s="75"/>
      <c r="B21" s="622"/>
      <c r="C21" s="623" t="s">
        <v>276</v>
      </c>
      <c r="D21" s="624" t="s">
        <v>978</v>
      </c>
      <c r="E21" s="623" t="s">
        <v>276</v>
      </c>
      <c r="F21" s="624" t="s">
        <v>978</v>
      </c>
      <c r="G21" s="617"/>
      <c r="H21" s="617"/>
    </row>
    <row r="22" spans="1:8" ht="17.100000000000001" customHeight="1" thickBot="1" x14ac:dyDescent="0.25">
      <c r="A22" s="75"/>
      <c r="B22" s="419" t="s">
        <v>277</v>
      </c>
      <c r="C22" s="604">
        <v>9776</v>
      </c>
      <c r="D22" s="605">
        <v>0</v>
      </c>
      <c r="E22" s="605">
        <v>0</v>
      </c>
      <c r="F22" s="606">
        <v>0</v>
      </c>
      <c r="G22" s="618"/>
      <c r="H22" s="618"/>
    </row>
    <row r="23" spans="1:8" ht="17.100000000000001" customHeight="1" x14ac:dyDescent="0.2">
      <c r="A23" s="75"/>
      <c r="B23" s="607" t="s">
        <v>278</v>
      </c>
      <c r="C23" s="608">
        <v>17828</v>
      </c>
      <c r="D23" s="608">
        <v>0</v>
      </c>
      <c r="E23" s="609">
        <v>16295</v>
      </c>
      <c r="F23" s="610">
        <v>0</v>
      </c>
      <c r="G23" s="619"/>
      <c r="H23" s="619"/>
    </row>
    <row r="24" spans="1:8" ht="17.100000000000001" customHeight="1" x14ac:dyDescent="0.2">
      <c r="A24" s="75"/>
      <c r="B24" s="579" t="s">
        <v>279</v>
      </c>
      <c r="C24" s="413">
        <v>0</v>
      </c>
      <c r="D24" s="413">
        <v>0</v>
      </c>
      <c r="E24" s="611">
        <v>0</v>
      </c>
      <c r="F24" s="612">
        <v>0</v>
      </c>
      <c r="G24" s="619"/>
      <c r="H24" s="619"/>
    </row>
    <row r="25" spans="1:8" ht="17.100000000000001" customHeight="1" x14ac:dyDescent="0.2">
      <c r="A25" s="75"/>
      <c r="B25" s="579" t="s">
        <v>280</v>
      </c>
      <c r="C25" s="413">
        <v>10394</v>
      </c>
      <c r="D25" s="413">
        <v>4</v>
      </c>
      <c r="E25" s="611">
        <v>6519</v>
      </c>
      <c r="F25" s="612">
        <v>4</v>
      </c>
      <c r="G25" s="619"/>
      <c r="H25" s="619"/>
    </row>
    <row r="26" spans="1:8" ht="17.100000000000001" customHeight="1" thickBot="1" x14ac:dyDescent="0.25">
      <c r="A26" s="75"/>
      <c r="B26" s="581" t="s">
        <v>281</v>
      </c>
      <c r="C26" s="415">
        <v>0</v>
      </c>
      <c r="D26" s="415">
        <v>0</v>
      </c>
      <c r="E26" s="613">
        <v>0</v>
      </c>
      <c r="F26" s="614">
        <v>0</v>
      </c>
      <c r="G26" s="619"/>
      <c r="H26" s="619"/>
    </row>
    <row r="27" spans="1:8" ht="17.100000000000001" customHeight="1" thickBot="1" x14ac:dyDescent="0.25">
      <c r="A27" s="75"/>
      <c r="B27" s="419" t="s">
        <v>282</v>
      </c>
      <c r="C27" s="604">
        <v>17210</v>
      </c>
      <c r="D27" s="605">
        <v>0</v>
      </c>
      <c r="E27" s="605">
        <v>9776</v>
      </c>
      <c r="F27" s="606">
        <v>0</v>
      </c>
      <c r="G27" s="618"/>
      <c r="H27" s="618"/>
    </row>
    <row r="28" spans="1:8" ht="17.100000000000001" customHeight="1" thickBot="1" x14ac:dyDescent="0.25">
      <c r="A28" s="75"/>
      <c r="B28" s="419" t="s">
        <v>283</v>
      </c>
      <c r="C28" s="604">
        <v>0</v>
      </c>
      <c r="D28" s="605">
        <v>0</v>
      </c>
      <c r="E28" s="605">
        <v>0</v>
      </c>
      <c r="F28" s="606">
        <v>0</v>
      </c>
      <c r="G28" s="618"/>
      <c r="H28" s="618"/>
    </row>
  </sheetData>
  <mergeCells count="6">
    <mergeCell ref="E6:F6"/>
    <mergeCell ref="C6:D6"/>
    <mergeCell ref="C20:D20"/>
    <mergeCell ref="E20:F20"/>
    <mergeCell ref="G6:H6"/>
    <mergeCell ref="G20:H20"/>
  </mergeCells>
  <pageMargins left="0.7" right="0.7" top="0.75" bottom="0.75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D21" sqref="D21"/>
    </sheetView>
  </sheetViews>
  <sheetFormatPr defaultRowHeight="10.5" x14ac:dyDescent="0.2"/>
  <cols>
    <col min="1" max="1" width="2.85546875" style="123" customWidth="1"/>
    <col min="2" max="2" width="40.7109375" style="123" customWidth="1"/>
    <col min="3" max="6" width="20.7109375" style="123" customWidth="1"/>
    <col min="7" max="16384" width="9.140625" style="123"/>
  </cols>
  <sheetData>
    <row r="1" spans="1:6" ht="15" x14ac:dyDescent="0.2">
      <c r="B1" s="625" t="s">
        <v>1329</v>
      </c>
    </row>
    <row r="3" spans="1:6" ht="17.100000000000001" customHeight="1" thickBot="1" x14ac:dyDescent="0.25">
      <c r="A3" s="75"/>
      <c r="B3" s="600"/>
      <c r="C3" s="2515" t="s">
        <v>1498</v>
      </c>
      <c r="D3" s="2516"/>
      <c r="E3" s="2515" t="s">
        <v>1214</v>
      </c>
      <c r="F3" s="2516"/>
    </row>
    <row r="4" spans="1:6" ht="32.25" thickBot="1" x14ac:dyDescent="0.25">
      <c r="A4" s="75"/>
      <c r="B4" s="601"/>
      <c r="C4" s="602" t="s">
        <v>276</v>
      </c>
      <c r="D4" s="616" t="s">
        <v>978</v>
      </c>
      <c r="E4" s="602" t="s">
        <v>276</v>
      </c>
      <c r="F4" s="616" t="s">
        <v>978</v>
      </c>
    </row>
    <row r="5" spans="1:6" ht="17.100000000000001" customHeight="1" thickBot="1" x14ac:dyDescent="0.25">
      <c r="A5" s="75"/>
      <c r="B5" s="419" t="s">
        <v>277</v>
      </c>
      <c r="C5" s="604">
        <v>100</v>
      </c>
      <c r="D5" s="605">
        <v>0</v>
      </c>
      <c r="E5" s="605">
        <v>1277</v>
      </c>
      <c r="F5" s="606">
        <v>0</v>
      </c>
    </row>
    <row r="6" spans="1:6" ht="17.100000000000001" customHeight="1" x14ac:dyDescent="0.2">
      <c r="A6" s="75"/>
      <c r="B6" s="607" t="s">
        <v>278</v>
      </c>
      <c r="C6" s="608">
        <v>0</v>
      </c>
      <c r="D6" s="608">
        <v>0</v>
      </c>
      <c r="E6" s="609">
        <v>0</v>
      </c>
      <c r="F6" s="610">
        <v>0</v>
      </c>
    </row>
    <row r="7" spans="1:6" ht="17.100000000000001" customHeight="1" x14ac:dyDescent="0.2">
      <c r="A7" s="75"/>
      <c r="B7" s="579" t="s">
        <v>279</v>
      </c>
      <c r="C7" s="413">
        <v>0</v>
      </c>
      <c r="D7" s="413">
        <v>0</v>
      </c>
      <c r="E7" s="611">
        <v>0</v>
      </c>
      <c r="F7" s="612">
        <v>0</v>
      </c>
    </row>
    <row r="8" spans="1:6" ht="17.100000000000001" customHeight="1" x14ac:dyDescent="0.2">
      <c r="A8" s="75"/>
      <c r="B8" s="579" t="s">
        <v>280</v>
      </c>
      <c r="C8" s="413">
        <v>100</v>
      </c>
      <c r="D8" s="413">
        <v>4</v>
      </c>
      <c r="E8" s="611">
        <v>1177</v>
      </c>
      <c r="F8" s="612">
        <v>4</v>
      </c>
    </row>
    <row r="9" spans="1:6" ht="17.100000000000001" customHeight="1" thickBot="1" x14ac:dyDescent="0.25">
      <c r="A9" s="75"/>
      <c r="B9" s="581" t="s">
        <v>281</v>
      </c>
      <c r="C9" s="415">
        <v>0</v>
      </c>
      <c r="D9" s="415">
        <v>0</v>
      </c>
      <c r="E9" s="613">
        <v>0</v>
      </c>
      <c r="F9" s="614">
        <v>0</v>
      </c>
    </row>
    <row r="10" spans="1:6" ht="17.100000000000001" customHeight="1" thickBot="1" x14ac:dyDescent="0.25">
      <c r="A10" s="75"/>
      <c r="B10" s="419" t="s">
        <v>282</v>
      </c>
      <c r="C10" s="604">
        <v>0</v>
      </c>
      <c r="D10" s="605">
        <v>0</v>
      </c>
      <c r="E10" s="605">
        <v>100</v>
      </c>
      <c r="F10" s="606">
        <v>0</v>
      </c>
    </row>
    <row r="11" spans="1:6" ht="17.100000000000001" customHeight="1" thickBot="1" x14ac:dyDescent="0.25">
      <c r="A11" s="75"/>
      <c r="B11" s="419" t="s">
        <v>283</v>
      </c>
      <c r="C11" s="604">
        <v>0</v>
      </c>
      <c r="D11" s="605">
        <v>0</v>
      </c>
      <c r="E11" s="605">
        <v>100</v>
      </c>
      <c r="F11" s="606">
        <v>0</v>
      </c>
    </row>
    <row r="12" spans="1:6" x14ac:dyDescent="0.15">
      <c r="A12" s="75"/>
      <c r="B12" s="117"/>
      <c r="C12" s="117"/>
      <c r="D12" s="117"/>
    </row>
    <row r="13" spans="1:6" x14ac:dyDescent="0.15">
      <c r="A13" s="75"/>
      <c r="B13" s="117"/>
      <c r="C13" s="117"/>
      <c r="D13" s="117"/>
    </row>
    <row r="14" spans="1:6" ht="15" x14ac:dyDescent="0.15">
      <c r="A14" s="75"/>
      <c r="B14" s="625" t="s">
        <v>1330</v>
      </c>
      <c r="C14" s="117"/>
      <c r="D14" s="117"/>
    </row>
    <row r="15" spans="1:6" x14ac:dyDescent="0.15">
      <c r="A15" s="75"/>
      <c r="B15" s="2601"/>
      <c r="C15" s="2601"/>
      <c r="D15" s="2601"/>
      <c r="E15" s="2601"/>
      <c r="F15" s="2601"/>
    </row>
    <row r="16" spans="1:6" ht="17.100000000000001" customHeight="1" thickBot="1" x14ac:dyDescent="0.25">
      <c r="A16" s="75"/>
      <c r="B16" s="600"/>
      <c r="C16" s="2515" t="s">
        <v>1498</v>
      </c>
      <c r="D16" s="2516"/>
      <c r="E16" s="2515" t="s">
        <v>1214</v>
      </c>
      <c r="F16" s="2516"/>
    </row>
    <row r="17" spans="1:6" ht="35.1" customHeight="1" thickBot="1" x14ac:dyDescent="0.25">
      <c r="A17" s="75"/>
      <c r="B17" s="601"/>
      <c r="C17" s="602" t="s">
        <v>276</v>
      </c>
      <c r="D17" s="616" t="s">
        <v>978</v>
      </c>
      <c r="E17" s="602" t="s">
        <v>276</v>
      </c>
      <c r="F17" s="616" t="s">
        <v>978</v>
      </c>
    </row>
    <row r="18" spans="1:6" ht="17.100000000000001" customHeight="1" thickBot="1" x14ac:dyDescent="0.25">
      <c r="A18" s="75"/>
      <c r="B18" s="419" t="s">
        <v>277</v>
      </c>
      <c r="C18" s="604">
        <v>1486</v>
      </c>
      <c r="D18" s="605">
        <v>0</v>
      </c>
      <c r="E18" s="605">
        <v>2233</v>
      </c>
      <c r="F18" s="606">
        <v>0</v>
      </c>
    </row>
    <row r="19" spans="1:6" ht="17.100000000000001" customHeight="1" x14ac:dyDescent="0.2">
      <c r="A19" s="75"/>
      <c r="B19" s="607" t="s">
        <v>278</v>
      </c>
      <c r="C19" s="608">
        <v>0</v>
      </c>
      <c r="D19" s="608">
        <v>0</v>
      </c>
      <c r="E19" s="609">
        <v>0</v>
      </c>
      <c r="F19" s="610">
        <v>0</v>
      </c>
    </row>
    <row r="20" spans="1:6" ht="17.100000000000001" customHeight="1" x14ac:dyDescent="0.2">
      <c r="A20" s="75"/>
      <c r="B20" s="579" t="s">
        <v>279</v>
      </c>
      <c r="C20" s="413">
        <v>0</v>
      </c>
      <c r="D20" s="413">
        <v>0</v>
      </c>
      <c r="E20" s="611">
        <v>0</v>
      </c>
      <c r="F20" s="612">
        <v>0</v>
      </c>
    </row>
    <row r="21" spans="1:6" ht="17.100000000000001" customHeight="1" x14ac:dyDescent="0.2">
      <c r="A21" s="75"/>
      <c r="B21" s="579" t="s">
        <v>280</v>
      </c>
      <c r="C21" s="413">
        <v>744</v>
      </c>
      <c r="D21" s="413">
        <v>4</v>
      </c>
      <c r="E21" s="611">
        <v>747</v>
      </c>
      <c r="F21" s="612">
        <v>4</v>
      </c>
    </row>
    <row r="22" spans="1:6" ht="17.100000000000001" customHeight="1" thickBot="1" x14ac:dyDescent="0.25">
      <c r="A22" s="75"/>
      <c r="B22" s="581" t="s">
        <v>281</v>
      </c>
      <c r="C22" s="415">
        <v>0</v>
      </c>
      <c r="D22" s="415">
        <v>0</v>
      </c>
      <c r="E22" s="613">
        <v>0</v>
      </c>
      <c r="F22" s="614">
        <v>0</v>
      </c>
    </row>
    <row r="23" spans="1:6" ht="17.100000000000001" customHeight="1" thickBot="1" x14ac:dyDescent="0.25">
      <c r="A23" s="75"/>
      <c r="B23" s="419" t="s">
        <v>282</v>
      </c>
      <c r="C23" s="604">
        <v>742</v>
      </c>
      <c r="D23" s="605">
        <v>0</v>
      </c>
      <c r="E23" s="605">
        <v>1486</v>
      </c>
      <c r="F23" s="606">
        <v>0</v>
      </c>
    </row>
    <row r="24" spans="1:6" ht="17.100000000000001" customHeight="1" thickBot="1" x14ac:dyDescent="0.25">
      <c r="A24" s="75"/>
      <c r="B24" s="419" t="s">
        <v>283</v>
      </c>
      <c r="C24" s="604">
        <v>0</v>
      </c>
      <c r="D24" s="605">
        <v>0</v>
      </c>
      <c r="E24" s="605">
        <v>0</v>
      </c>
      <c r="F24" s="606">
        <v>0</v>
      </c>
    </row>
    <row r="26" spans="1:6" ht="15" x14ac:dyDescent="0.15">
      <c r="A26" s="75"/>
      <c r="B26" s="625" t="s">
        <v>1479</v>
      </c>
      <c r="C26" s="117"/>
      <c r="D26" s="117"/>
    </row>
    <row r="27" spans="1:6" x14ac:dyDescent="0.15">
      <c r="A27" s="75"/>
      <c r="B27" s="2601"/>
      <c r="C27" s="2601"/>
      <c r="D27" s="2601"/>
      <c r="E27" s="2601"/>
      <c r="F27" s="2601"/>
    </row>
    <row r="28" spans="1:6" ht="17.100000000000001" customHeight="1" thickBot="1" x14ac:dyDescent="0.25">
      <c r="A28" s="75"/>
      <c r="B28" s="600"/>
      <c r="C28" s="2515" t="s">
        <v>1498</v>
      </c>
      <c r="D28" s="2516"/>
      <c r="E28" s="2515" t="s">
        <v>1214</v>
      </c>
      <c r="F28" s="2516"/>
    </row>
    <row r="29" spans="1:6" ht="35.1" customHeight="1" thickBot="1" x14ac:dyDescent="0.25">
      <c r="A29" s="75"/>
      <c r="B29" s="601"/>
      <c r="C29" s="602" t="s">
        <v>276</v>
      </c>
      <c r="D29" s="616" t="s">
        <v>978</v>
      </c>
      <c r="E29" s="602" t="s">
        <v>276</v>
      </c>
      <c r="F29" s="616" t="s">
        <v>978</v>
      </c>
    </row>
    <row r="30" spans="1:6" ht="17.100000000000001" customHeight="1" thickBot="1" x14ac:dyDescent="0.25">
      <c r="A30" s="75"/>
      <c r="B30" s="419" t="s">
        <v>277</v>
      </c>
      <c r="C30" s="604">
        <v>2322</v>
      </c>
      <c r="D30" s="605">
        <v>0</v>
      </c>
      <c r="E30" s="605">
        <v>0</v>
      </c>
      <c r="F30" s="606">
        <v>0</v>
      </c>
    </row>
    <row r="31" spans="1:6" ht="17.100000000000001" customHeight="1" x14ac:dyDescent="0.2">
      <c r="A31" s="75"/>
      <c r="B31" s="607" t="s">
        <v>278</v>
      </c>
      <c r="C31" s="608">
        <v>24789</v>
      </c>
      <c r="D31" s="608">
        <v>0</v>
      </c>
      <c r="E31" s="609">
        <v>5288</v>
      </c>
      <c r="F31" s="610">
        <v>0</v>
      </c>
    </row>
    <row r="32" spans="1:6" ht="17.100000000000001" customHeight="1" x14ac:dyDescent="0.2">
      <c r="A32" s="75"/>
      <c r="B32" s="579" t="s">
        <v>279</v>
      </c>
      <c r="C32" s="413">
        <v>0</v>
      </c>
      <c r="D32" s="413">
        <v>0</v>
      </c>
      <c r="E32" s="611">
        <v>0</v>
      </c>
      <c r="F32" s="612">
        <v>0</v>
      </c>
    </row>
    <row r="33" spans="1:6" ht="17.100000000000001" customHeight="1" x14ac:dyDescent="0.2">
      <c r="A33" s="75"/>
      <c r="B33" s="579" t="s">
        <v>280</v>
      </c>
      <c r="C33" s="413">
        <v>15802</v>
      </c>
      <c r="D33" s="413">
        <v>4</v>
      </c>
      <c r="E33" s="611">
        <v>2966</v>
      </c>
      <c r="F33" s="612">
        <v>4</v>
      </c>
    </row>
    <row r="34" spans="1:6" ht="17.100000000000001" customHeight="1" thickBot="1" x14ac:dyDescent="0.25">
      <c r="A34" s="75"/>
      <c r="B34" s="581" t="s">
        <v>281</v>
      </c>
      <c r="C34" s="415">
        <v>0</v>
      </c>
      <c r="D34" s="415">
        <v>0</v>
      </c>
      <c r="E34" s="613">
        <v>0</v>
      </c>
      <c r="F34" s="614">
        <v>0</v>
      </c>
    </row>
    <row r="35" spans="1:6" ht="17.100000000000001" customHeight="1" thickBot="1" x14ac:dyDescent="0.25">
      <c r="A35" s="75"/>
      <c r="B35" s="419" t="s">
        <v>282</v>
      </c>
      <c r="C35" s="604">
        <v>11309</v>
      </c>
      <c r="D35" s="605">
        <v>0</v>
      </c>
      <c r="E35" s="605">
        <v>2322</v>
      </c>
      <c r="F35" s="606">
        <v>0</v>
      </c>
    </row>
    <row r="36" spans="1:6" ht="17.100000000000001" customHeight="1" thickBot="1" x14ac:dyDescent="0.25">
      <c r="A36" s="75"/>
      <c r="B36" s="419" t="s">
        <v>283</v>
      </c>
      <c r="C36" s="604">
        <v>0</v>
      </c>
      <c r="D36" s="605">
        <v>0</v>
      </c>
      <c r="E36" s="605">
        <v>206</v>
      </c>
      <c r="F36" s="606">
        <v>0</v>
      </c>
    </row>
  </sheetData>
  <mergeCells count="8">
    <mergeCell ref="C3:D3"/>
    <mergeCell ref="E3:F3"/>
    <mergeCell ref="C16:D16"/>
    <mergeCell ref="E16:F16"/>
    <mergeCell ref="B27:F27"/>
    <mergeCell ref="C28:D28"/>
    <mergeCell ref="E28:F28"/>
    <mergeCell ref="B15:F1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D15"/>
  <sheetViews>
    <sheetView workbookViewId="0">
      <selection activeCell="B2" sqref="B2:D7"/>
    </sheetView>
  </sheetViews>
  <sheetFormatPr defaultRowHeight="13.5" x14ac:dyDescent="0.3"/>
  <cols>
    <col min="1" max="1" width="2.28515625" style="289" customWidth="1"/>
    <col min="2" max="2" width="59.7109375" style="300" customWidth="1"/>
    <col min="3" max="4" width="15.7109375" style="300" customWidth="1"/>
    <col min="5" max="5" width="11.85546875" style="290" customWidth="1"/>
    <col min="6" max="16384" width="9.140625" style="290"/>
  </cols>
  <sheetData>
    <row r="1" spans="2:4" x14ac:dyDescent="0.3">
      <c r="C1" s="626"/>
      <c r="D1" s="626"/>
    </row>
    <row r="2" spans="2:4" ht="17.100000000000001" customHeight="1" x14ac:dyDescent="0.3">
      <c r="B2" s="528"/>
      <c r="C2" s="526" t="s">
        <v>1498</v>
      </c>
      <c r="D2" s="527" t="s">
        <v>1214</v>
      </c>
    </row>
    <row r="3" spans="2:4" ht="17.100000000000001" customHeight="1" thickBot="1" x14ac:dyDescent="0.35">
      <c r="B3" s="627" t="s">
        <v>275</v>
      </c>
      <c r="C3" s="628"/>
      <c r="D3" s="628"/>
    </row>
    <row r="4" spans="2:4" ht="17.100000000000001" customHeight="1" thickBot="1" x14ac:dyDescent="0.35">
      <c r="B4" s="419" t="s">
        <v>376</v>
      </c>
      <c r="C4" s="629">
        <v>32976</v>
      </c>
      <c r="D4" s="630">
        <v>30256</v>
      </c>
    </row>
    <row r="5" spans="2:4" ht="17.100000000000001" customHeight="1" x14ac:dyDescent="0.3">
      <c r="B5" s="631" t="s">
        <v>1168</v>
      </c>
      <c r="C5" s="632">
        <v>9088</v>
      </c>
      <c r="D5" s="633">
        <v>14459</v>
      </c>
    </row>
    <row r="6" spans="2:4" ht="17.100000000000001" customHeight="1" thickBot="1" x14ac:dyDescent="0.35">
      <c r="B6" s="634" t="s">
        <v>352</v>
      </c>
      <c r="C6" s="635">
        <v>-15173</v>
      </c>
      <c r="D6" s="636">
        <v>-11739</v>
      </c>
    </row>
    <row r="7" spans="2:4" ht="17.100000000000001" customHeight="1" thickBot="1" x14ac:dyDescent="0.35">
      <c r="B7" s="408" t="s">
        <v>462</v>
      </c>
      <c r="C7" s="637">
        <v>26891</v>
      </c>
      <c r="D7" s="638">
        <v>32976</v>
      </c>
    </row>
    <row r="10" spans="2:4" x14ac:dyDescent="0.3">
      <c r="C10" s="291"/>
    </row>
    <row r="11" spans="2:4" x14ac:dyDescent="0.3">
      <c r="B11" s="294"/>
      <c r="C11" s="639"/>
      <c r="D11" s="639"/>
    </row>
    <row r="12" spans="2:4" x14ac:dyDescent="0.3">
      <c r="B12" s="294"/>
      <c r="C12" s="639"/>
      <c r="D12" s="639"/>
    </row>
    <row r="13" spans="2:4" x14ac:dyDescent="0.3">
      <c r="B13" s="294"/>
      <c r="C13" s="639"/>
      <c r="D13" s="639"/>
    </row>
    <row r="14" spans="2:4" x14ac:dyDescent="0.3">
      <c r="B14" s="294"/>
      <c r="C14" s="640"/>
      <c r="D14" s="640"/>
    </row>
    <row r="15" spans="2:4" x14ac:dyDescent="0.3">
      <c r="B15" s="294"/>
      <c r="C15" s="640"/>
      <c r="D15" s="64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>
    <pageSetUpPr fitToPage="1"/>
  </sheetPr>
  <dimension ref="A1:J76"/>
  <sheetViews>
    <sheetView workbookViewId="0">
      <selection activeCell="B27" sqref="B27"/>
    </sheetView>
  </sheetViews>
  <sheetFormatPr defaultRowHeight="13.5" x14ac:dyDescent="0.2"/>
  <cols>
    <col min="1" max="1" width="3.42578125" style="289" customWidth="1"/>
    <col min="2" max="2" width="47.42578125" style="541" customWidth="1"/>
    <col min="3" max="10" width="14.7109375" style="541" customWidth="1"/>
    <col min="11" max="16384" width="9.140625" style="275"/>
  </cols>
  <sheetData>
    <row r="1" spans="1:10" x14ac:dyDescent="0.2">
      <c r="A1" s="289" t="s">
        <v>344</v>
      </c>
    </row>
    <row r="2" spans="1:10" ht="69.95" customHeight="1" x14ac:dyDescent="0.2">
      <c r="A2" s="641"/>
      <c r="B2" s="642" t="s">
        <v>345</v>
      </c>
      <c r="C2" s="2604" t="s">
        <v>1019</v>
      </c>
      <c r="D2" s="2604"/>
      <c r="E2" s="2604" t="s">
        <v>286</v>
      </c>
      <c r="F2" s="2604"/>
      <c r="G2" s="2602" t="s">
        <v>466</v>
      </c>
      <c r="H2" s="2603"/>
      <c r="I2" s="2602" t="s">
        <v>1581</v>
      </c>
      <c r="J2" s="2605"/>
    </row>
    <row r="3" spans="1:10" s="289" customFormat="1" ht="15.95" customHeight="1" thickBot="1" x14ac:dyDescent="0.25">
      <c r="A3" s="641"/>
      <c r="B3" s="643" t="s">
        <v>462</v>
      </c>
      <c r="C3" s="644" t="s">
        <v>1498</v>
      </c>
      <c r="D3" s="644" t="s">
        <v>1214</v>
      </c>
      <c r="E3" s="644" t="s">
        <v>1498</v>
      </c>
      <c r="F3" s="644" t="s">
        <v>1214</v>
      </c>
      <c r="G3" s="644" t="s">
        <v>1498</v>
      </c>
      <c r="H3" s="644" t="s">
        <v>1214</v>
      </c>
      <c r="I3" s="644" t="s">
        <v>1498</v>
      </c>
      <c r="J3" s="645" t="s">
        <v>1214</v>
      </c>
    </row>
    <row r="4" spans="1:10" s="289" customFormat="1" ht="15.95" customHeight="1" thickBot="1" x14ac:dyDescent="0.25">
      <c r="A4" s="641"/>
      <c r="B4" s="646" t="s">
        <v>169</v>
      </c>
      <c r="C4" s="647"/>
      <c r="D4" s="647"/>
      <c r="E4" s="647"/>
      <c r="F4" s="647"/>
      <c r="G4" s="647"/>
      <c r="H4" s="647"/>
      <c r="I4" s="647"/>
      <c r="J4" s="647"/>
    </row>
    <row r="5" spans="1:10" ht="15.95" customHeight="1" x14ac:dyDescent="0.2">
      <c r="A5" s="641"/>
      <c r="B5" s="648" t="s">
        <v>371</v>
      </c>
      <c r="C5" s="649">
        <v>9786</v>
      </c>
      <c r="D5" s="649">
        <v>8986</v>
      </c>
      <c r="E5" s="649">
        <v>156</v>
      </c>
      <c r="F5" s="649">
        <v>13293</v>
      </c>
      <c r="G5" s="649">
        <v>701675</v>
      </c>
      <c r="H5" s="649">
        <v>600285</v>
      </c>
      <c r="I5" s="649">
        <v>1783</v>
      </c>
      <c r="J5" s="650">
        <v>26712</v>
      </c>
    </row>
    <row r="6" spans="1:10" ht="15.95" customHeight="1" thickBot="1" x14ac:dyDescent="0.25">
      <c r="A6" s="641"/>
      <c r="B6" s="651" t="s">
        <v>372</v>
      </c>
      <c r="C6" s="652">
        <v>25091</v>
      </c>
      <c r="D6" s="652">
        <v>46921</v>
      </c>
      <c r="E6" s="652">
        <v>1945</v>
      </c>
      <c r="F6" s="652">
        <v>4083</v>
      </c>
      <c r="G6" s="652">
        <v>10282116</v>
      </c>
      <c r="H6" s="652">
        <v>12838781</v>
      </c>
      <c r="I6" s="652">
        <v>919574</v>
      </c>
      <c r="J6" s="653">
        <v>640841</v>
      </c>
    </row>
    <row r="7" spans="1:10" ht="15.95" customHeight="1" thickBot="1" x14ac:dyDescent="0.25">
      <c r="A7" s="641"/>
      <c r="B7" s="646" t="s">
        <v>346</v>
      </c>
      <c r="C7" s="654"/>
      <c r="D7" s="654"/>
      <c r="E7" s="654"/>
      <c r="F7" s="654"/>
      <c r="G7" s="654"/>
      <c r="H7" s="654"/>
      <c r="I7" s="654"/>
      <c r="J7" s="654"/>
    </row>
    <row r="8" spans="1:10" ht="15.95" customHeight="1" x14ac:dyDescent="0.2">
      <c r="A8" s="641"/>
      <c r="B8" s="648" t="s">
        <v>719</v>
      </c>
      <c r="C8" s="649">
        <v>365</v>
      </c>
      <c r="D8" s="649">
        <v>944</v>
      </c>
      <c r="E8" s="649">
        <v>5</v>
      </c>
      <c r="F8" s="649">
        <v>34</v>
      </c>
      <c r="G8" s="649">
        <v>125233</v>
      </c>
      <c r="H8" s="649">
        <v>174384</v>
      </c>
      <c r="I8" s="649">
        <v>789</v>
      </c>
      <c r="J8" s="650">
        <v>1305</v>
      </c>
    </row>
    <row r="9" spans="1:10" ht="15.95" customHeight="1" x14ac:dyDescent="0.2">
      <c r="A9" s="641"/>
      <c r="B9" s="655" t="s">
        <v>720</v>
      </c>
      <c r="C9" s="656">
        <v>-472</v>
      </c>
      <c r="D9" s="656">
        <v>-872</v>
      </c>
      <c r="E9" s="656">
        <v>-24</v>
      </c>
      <c r="F9" s="656">
        <v>-38</v>
      </c>
      <c r="G9" s="656">
        <v>-145705</v>
      </c>
      <c r="H9" s="656">
        <v>-225106</v>
      </c>
      <c r="I9" s="656">
        <v>-5797</v>
      </c>
      <c r="J9" s="657">
        <v>-5089</v>
      </c>
    </row>
    <row r="10" spans="1:10" ht="15.95" customHeight="1" x14ac:dyDescent="0.2">
      <c r="A10" s="641"/>
      <c r="B10" s="655" t="s">
        <v>722</v>
      </c>
      <c r="C10" s="656">
        <v>57</v>
      </c>
      <c r="D10" s="656">
        <v>220</v>
      </c>
      <c r="E10" s="656">
        <v>6</v>
      </c>
      <c r="F10" s="656">
        <v>51</v>
      </c>
      <c r="G10" s="656">
        <v>0</v>
      </c>
      <c r="H10" s="656">
        <v>0</v>
      </c>
      <c r="I10" s="656">
        <v>27</v>
      </c>
      <c r="J10" s="657">
        <v>44</v>
      </c>
    </row>
    <row r="11" spans="1:10" ht="15.95" hidden="1" customHeight="1" x14ac:dyDescent="0.2">
      <c r="A11" s="641"/>
      <c r="B11" s="655" t="s">
        <v>724</v>
      </c>
      <c r="C11" s="656">
        <v>0</v>
      </c>
      <c r="D11" s="656">
        <v>0</v>
      </c>
      <c r="E11" s="656">
        <v>0</v>
      </c>
      <c r="F11" s="656">
        <v>0</v>
      </c>
      <c r="G11" s="656">
        <v>0</v>
      </c>
      <c r="H11" s="656">
        <v>0</v>
      </c>
      <c r="I11" s="656">
        <v>0</v>
      </c>
      <c r="J11" s="657">
        <v>0</v>
      </c>
    </row>
    <row r="12" spans="1:10" ht="15.95" customHeight="1" x14ac:dyDescent="0.2">
      <c r="A12" s="641"/>
      <c r="B12" s="655" t="s">
        <v>347</v>
      </c>
      <c r="C12" s="656">
        <v>0</v>
      </c>
      <c r="D12" s="656">
        <v>0</v>
      </c>
      <c r="E12" s="656">
        <v>0</v>
      </c>
      <c r="F12" s="656">
        <v>85</v>
      </c>
      <c r="G12" s="656">
        <v>18</v>
      </c>
      <c r="H12" s="656">
        <v>20</v>
      </c>
      <c r="I12" s="656">
        <v>67</v>
      </c>
      <c r="J12" s="657">
        <v>72</v>
      </c>
    </row>
    <row r="13" spans="1:10" ht="24.95" customHeight="1" thickBot="1" x14ac:dyDescent="0.25">
      <c r="A13" s="641"/>
      <c r="B13" s="651" t="s">
        <v>348</v>
      </c>
      <c r="C13" s="652">
        <v>0</v>
      </c>
      <c r="D13" s="652">
        <v>0</v>
      </c>
      <c r="E13" s="652">
        <v>0</v>
      </c>
      <c r="F13" s="652">
        <v>-10</v>
      </c>
      <c r="G13" s="652">
        <v>-9503</v>
      </c>
      <c r="H13" s="652">
        <v>-9285</v>
      </c>
      <c r="I13" s="652">
        <v>-28</v>
      </c>
      <c r="J13" s="653">
        <v>-1</v>
      </c>
    </row>
    <row r="14" spans="1:10" ht="15.95" customHeight="1" thickBot="1" x14ac:dyDescent="0.25">
      <c r="A14" s="641"/>
      <c r="B14" s="658" t="s">
        <v>184</v>
      </c>
      <c r="C14" s="659"/>
      <c r="D14" s="660"/>
      <c r="E14" s="660"/>
      <c r="F14" s="660"/>
      <c r="G14" s="660"/>
      <c r="H14" s="660"/>
      <c r="I14" s="660"/>
      <c r="J14" s="660"/>
    </row>
    <row r="15" spans="1:10" ht="15.95" customHeight="1" x14ac:dyDescent="0.2">
      <c r="A15" s="641"/>
      <c r="B15" s="648" t="s">
        <v>349</v>
      </c>
      <c r="C15" s="649">
        <v>1341</v>
      </c>
      <c r="D15" s="649">
        <v>827</v>
      </c>
      <c r="E15" s="649">
        <v>114</v>
      </c>
      <c r="F15" s="649">
        <v>1574</v>
      </c>
      <c r="G15" s="649">
        <v>1295444</v>
      </c>
      <c r="H15" s="649">
        <v>1357006</v>
      </c>
      <c r="I15" s="649">
        <v>14448</v>
      </c>
      <c r="J15" s="650">
        <v>23711</v>
      </c>
    </row>
    <row r="16" spans="1:10" ht="15.95" customHeight="1" thickBot="1" x14ac:dyDescent="0.25">
      <c r="A16" s="641"/>
      <c r="B16" s="651" t="s">
        <v>350</v>
      </c>
      <c r="C16" s="652">
        <v>0</v>
      </c>
      <c r="D16" s="652">
        <v>0</v>
      </c>
      <c r="E16" s="652">
        <v>0</v>
      </c>
      <c r="F16" s="652">
        <v>0</v>
      </c>
      <c r="G16" s="652">
        <v>1442052</v>
      </c>
      <c r="H16" s="652">
        <v>594695</v>
      </c>
      <c r="I16" s="652">
        <v>12422</v>
      </c>
      <c r="J16" s="653">
        <v>24063</v>
      </c>
    </row>
    <row r="17" spans="1:10" x14ac:dyDescent="0.2">
      <c r="B17" s="298"/>
      <c r="C17" s="298"/>
      <c r="D17" s="298"/>
      <c r="E17" s="298"/>
      <c r="F17" s="298"/>
      <c r="G17" s="298"/>
      <c r="H17" s="298"/>
      <c r="I17" s="298"/>
      <c r="J17" s="298"/>
    </row>
    <row r="18" spans="1:10" x14ac:dyDescent="0.2">
      <c r="B18" s="298"/>
      <c r="C18" s="298"/>
      <c r="D18" s="298"/>
      <c r="E18" s="298"/>
      <c r="F18" s="298"/>
      <c r="G18" s="298"/>
      <c r="H18" s="298"/>
      <c r="I18" s="298"/>
      <c r="J18" s="298"/>
    </row>
    <row r="19" spans="1:10" x14ac:dyDescent="0.2">
      <c r="B19" s="298"/>
      <c r="C19" s="665"/>
      <c r="D19" s="665"/>
      <c r="E19" s="665"/>
      <c r="F19" s="665"/>
      <c r="G19" s="665"/>
      <c r="H19" s="665"/>
      <c r="I19" s="665"/>
      <c r="J19" s="665"/>
    </row>
    <row r="20" spans="1:10" x14ac:dyDescent="0.2">
      <c r="B20" s="298"/>
      <c r="C20" s="665"/>
      <c r="D20" s="665"/>
      <c r="E20" s="665"/>
      <c r="F20" s="665"/>
      <c r="G20" s="665"/>
      <c r="H20" s="665"/>
      <c r="I20" s="665"/>
      <c r="J20" s="665"/>
    </row>
    <row r="21" spans="1:10" x14ac:dyDescent="0.2">
      <c r="B21" s="298"/>
      <c r="C21" s="298"/>
      <c r="D21" s="298"/>
      <c r="E21" s="298"/>
      <c r="F21" s="298"/>
      <c r="G21" s="298"/>
      <c r="H21" s="298"/>
      <c r="I21" s="298"/>
      <c r="J21" s="298"/>
    </row>
    <row r="22" spans="1:10" x14ac:dyDescent="0.2">
      <c r="B22" s="298"/>
      <c r="C22" s="298"/>
      <c r="D22" s="298"/>
      <c r="E22" s="298"/>
      <c r="F22" s="298"/>
      <c r="G22" s="298"/>
      <c r="H22" s="298"/>
      <c r="I22" s="298"/>
      <c r="J22" s="298"/>
    </row>
    <row r="23" spans="1:10" x14ac:dyDescent="0.2">
      <c r="B23" s="298"/>
      <c r="C23" s="298"/>
      <c r="D23" s="298"/>
      <c r="E23" s="298"/>
      <c r="F23" s="298"/>
      <c r="G23" s="298"/>
      <c r="H23" s="298"/>
      <c r="I23" s="298"/>
      <c r="J23" s="298"/>
    </row>
    <row r="24" spans="1:10" x14ac:dyDescent="0.2">
      <c r="B24" s="298"/>
      <c r="C24" s="298"/>
      <c r="D24" s="298"/>
      <c r="E24" s="298"/>
      <c r="F24" s="298"/>
      <c r="G24" s="298"/>
      <c r="H24" s="298"/>
      <c r="I24" s="298"/>
      <c r="J24" s="298"/>
    </row>
    <row r="25" spans="1:10" x14ac:dyDescent="0.2">
      <c r="B25" s="298"/>
      <c r="C25" s="298"/>
      <c r="D25" s="298"/>
      <c r="E25" s="298"/>
      <c r="F25" s="298"/>
      <c r="G25" s="298"/>
      <c r="H25" s="298"/>
      <c r="I25" s="298"/>
      <c r="J25" s="298"/>
    </row>
    <row r="26" spans="1:10" x14ac:dyDescent="0.2">
      <c r="B26" s="298"/>
      <c r="C26" s="298"/>
      <c r="D26" s="298"/>
      <c r="E26" s="298"/>
      <c r="F26" s="298"/>
      <c r="G26" s="298"/>
      <c r="H26" s="298"/>
      <c r="I26" s="298"/>
      <c r="J26" s="298"/>
    </row>
    <row r="27" spans="1:10" x14ac:dyDescent="0.2">
      <c r="B27" s="298"/>
      <c r="C27" s="298"/>
      <c r="D27" s="298"/>
      <c r="E27" s="298"/>
      <c r="F27" s="298"/>
      <c r="G27" s="298"/>
      <c r="H27" s="298"/>
      <c r="I27" s="298"/>
      <c r="J27" s="298"/>
    </row>
    <row r="28" spans="1:10" x14ac:dyDescent="0.2">
      <c r="B28" s="298"/>
      <c r="C28" s="298"/>
      <c r="D28" s="298"/>
      <c r="E28" s="298"/>
      <c r="F28" s="298"/>
      <c r="G28" s="298"/>
      <c r="H28" s="298"/>
      <c r="I28" s="298"/>
      <c r="J28" s="298"/>
    </row>
    <row r="31" spans="1:10" x14ac:dyDescent="0.2">
      <c r="A31" s="302"/>
    </row>
    <row r="32" spans="1:10" x14ac:dyDescent="0.2">
      <c r="A32" s="302"/>
    </row>
    <row r="33" spans="1:1" x14ac:dyDescent="0.2">
      <c r="A33" s="302"/>
    </row>
    <row r="34" spans="1:1" x14ac:dyDescent="0.2">
      <c r="A34" s="302"/>
    </row>
    <row r="35" spans="1:1" x14ac:dyDescent="0.2">
      <c r="A35" s="302"/>
    </row>
    <row r="36" spans="1:1" x14ac:dyDescent="0.2">
      <c r="A36" s="302"/>
    </row>
    <row r="37" spans="1:1" x14ac:dyDescent="0.2">
      <c r="A37" s="302"/>
    </row>
    <row r="38" spans="1:1" x14ac:dyDescent="0.2">
      <c r="A38" s="302"/>
    </row>
    <row r="39" spans="1:1" x14ac:dyDescent="0.2">
      <c r="A39" s="302"/>
    </row>
    <row r="40" spans="1:1" x14ac:dyDescent="0.2">
      <c r="A40" s="302"/>
    </row>
    <row r="41" spans="1:1" x14ac:dyDescent="0.2">
      <c r="A41" s="302"/>
    </row>
    <row r="42" spans="1:1" x14ac:dyDescent="0.2">
      <c r="A42" s="302"/>
    </row>
    <row r="43" spans="1:1" x14ac:dyDescent="0.2">
      <c r="A43" s="302"/>
    </row>
    <row r="44" spans="1:1" x14ac:dyDescent="0.2">
      <c r="A44" s="302"/>
    </row>
    <row r="45" spans="1:1" x14ac:dyDescent="0.2">
      <c r="A45" s="302"/>
    </row>
    <row r="46" spans="1:1" x14ac:dyDescent="0.2">
      <c r="A46" s="302"/>
    </row>
    <row r="47" spans="1:1" x14ac:dyDescent="0.2">
      <c r="A47" s="302"/>
    </row>
    <row r="48" spans="1:1" x14ac:dyDescent="0.2">
      <c r="A48" s="302"/>
    </row>
    <row r="49" spans="1:1" x14ac:dyDescent="0.2">
      <c r="A49" s="302"/>
    </row>
    <row r="50" spans="1:1" x14ac:dyDescent="0.2">
      <c r="A50" s="302"/>
    </row>
    <row r="51" spans="1:1" x14ac:dyDescent="0.2">
      <c r="A51" s="302"/>
    </row>
    <row r="52" spans="1:1" x14ac:dyDescent="0.2">
      <c r="A52" s="302"/>
    </row>
    <row r="53" spans="1:1" x14ac:dyDescent="0.2">
      <c r="A53" s="302"/>
    </row>
    <row r="54" spans="1:1" x14ac:dyDescent="0.2">
      <c r="A54" s="302"/>
    </row>
    <row r="55" spans="1:1" x14ac:dyDescent="0.2">
      <c r="A55" s="302"/>
    </row>
    <row r="56" spans="1:1" x14ac:dyDescent="0.2">
      <c r="A56" s="302"/>
    </row>
    <row r="57" spans="1:1" x14ac:dyDescent="0.2">
      <c r="A57" s="302"/>
    </row>
    <row r="58" spans="1:1" x14ac:dyDescent="0.2">
      <c r="A58" s="302"/>
    </row>
    <row r="59" spans="1:1" x14ac:dyDescent="0.2">
      <c r="A59" s="302"/>
    </row>
    <row r="60" spans="1:1" x14ac:dyDescent="0.2">
      <c r="A60" s="302"/>
    </row>
    <row r="61" spans="1:1" x14ac:dyDescent="0.2">
      <c r="A61" s="302"/>
    </row>
    <row r="62" spans="1:1" x14ac:dyDescent="0.2">
      <c r="A62" s="302"/>
    </row>
    <row r="63" spans="1:1" x14ac:dyDescent="0.2">
      <c r="A63" s="302"/>
    </row>
    <row r="64" spans="1:1" x14ac:dyDescent="0.2">
      <c r="A64" s="302"/>
    </row>
    <row r="65" spans="1:1" x14ac:dyDescent="0.2">
      <c r="A65" s="302"/>
    </row>
    <row r="66" spans="1:1" x14ac:dyDescent="0.2">
      <c r="A66" s="302"/>
    </row>
    <row r="67" spans="1:1" x14ac:dyDescent="0.2">
      <c r="A67" s="302"/>
    </row>
    <row r="68" spans="1:1" x14ac:dyDescent="0.2">
      <c r="A68" s="302"/>
    </row>
    <row r="69" spans="1:1" x14ac:dyDescent="0.2">
      <c r="A69" s="302"/>
    </row>
    <row r="70" spans="1:1" x14ac:dyDescent="0.2">
      <c r="A70" s="302"/>
    </row>
    <row r="71" spans="1:1" x14ac:dyDescent="0.2">
      <c r="A71" s="302"/>
    </row>
    <row r="72" spans="1:1" x14ac:dyDescent="0.2">
      <c r="A72" s="302"/>
    </row>
    <row r="73" spans="1:1" x14ac:dyDescent="0.2">
      <c r="A73" s="302"/>
    </row>
    <row r="74" spans="1:1" x14ac:dyDescent="0.2">
      <c r="A74" s="302"/>
    </row>
    <row r="75" spans="1:1" x14ac:dyDescent="0.2">
      <c r="A75" s="302"/>
    </row>
    <row r="76" spans="1:1" x14ac:dyDescent="0.2">
      <c r="A76" s="302"/>
    </row>
  </sheetData>
  <mergeCells count="4">
    <mergeCell ref="G2:H2"/>
    <mergeCell ref="C2:D2"/>
    <mergeCell ref="E2:F2"/>
    <mergeCell ref="I2:J2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opLeftCell="A16" workbookViewId="0">
      <selection activeCell="B28" sqref="B28"/>
    </sheetView>
  </sheetViews>
  <sheetFormatPr defaultRowHeight="12.75" x14ac:dyDescent="0.2"/>
  <cols>
    <col min="1" max="1" width="5.7109375" customWidth="1"/>
    <col min="2" max="2" width="27.28515625" customWidth="1"/>
    <col min="3" max="3" width="20.28515625" customWidth="1"/>
    <col min="4" max="4" width="21.28515625" customWidth="1"/>
    <col min="5" max="6" width="21.5703125" customWidth="1"/>
    <col min="7" max="7" width="21.140625" customWidth="1"/>
    <col min="8" max="8" width="16.7109375" customWidth="1"/>
    <col min="9" max="9" width="18.5703125" customWidth="1"/>
    <col min="11" max="11" width="11.7109375" bestFit="1" customWidth="1"/>
    <col min="12" max="12" width="14" customWidth="1"/>
  </cols>
  <sheetData>
    <row r="2" spans="1:11" ht="15.95" customHeight="1" thickBot="1" x14ac:dyDescent="0.3">
      <c r="A2" s="2013"/>
      <c r="B2" s="642"/>
      <c r="C2" s="2516" t="s">
        <v>1564</v>
      </c>
      <c r="D2" s="2606"/>
      <c r="E2" s="2606"/>
      <c r="F2" s="2606"/>
      <c r="G2" s="2245"/>
      <c r="H2" s="666"/>
      <c r="I2" s="667"/>
      <c r="J2" s="667"/>
    </row>
    <row r="3" spans="1:11" ht="77.099999999999994" customHeight="1" x14ac:dyDescent="0.25">
      <c r="A3" s="2013"/>
      <c r="B3" s="642"/>
      <c r="C3" s="668" t="s">
        <v>979</v>
      </c>
      <c r="D3" s="668" t="s">
        <v>980</v>
      </c>
      <c r="E3" s="668" t="s">
        <v>1565</v>
      </c>
      <c r="F3" s="2028" t="s">
        <v>1583</v>
      </c>
      <c r="G3" s="670" t="s">
        <v>981</v>
      </c>
      <c r="H3" s="670"/>
      <c r="I3" s="667"/>
      <c r="J3" s="667"/>
    </row>
    <row r="4" spans="1:11" ht="15.95" customHeight="1" thickBot="1" x14ac:dyDescent="0.25">
      <c r="A4" s="671" t="s">
        <v>670</v>
      </c>
      <c r="B4" s="672" t="s">
        <v>1408</v>
      </c>
      <c r="C4" s="673">
        <v>2725108</v>
      </c>
      <c r="D4" s="673">
        <v>252868</v>
      </c>
      <c r="E4" s="673">
        <v>500000</v>
      </c>
      <c r="F4" s="1939">
        <v>325000</v>
      </c>
      <c r="G4" s="675"/>
      <c r="H4" s="675"/>
      <c r="I4" s="214"/>
      <c r="J4" s="212"/>
    </row>
    <row r="5" spans="1:11" ht="15.95" customHeight="1" thickBot="1" x14ac:dyDescent="0.25">
      <c r="A5" s="676" t="s">
        <v>671</v>
      </c>
      <c r="B5" s="672" t="s">
        <v>1409</v>
      </c>
      <c r="C5" s="673">
        <v>1500000</v>
      </c>
      <c r="D5" s="673">
        <v>170504</v>
      </c>
      <c r="E5" s="673">
        <v>280000</v>
      </c>
      <c r="F5" s="1939">
        <v>180000</v>
      </c>
      <c r="G5" s="675"/>
      <c r="H5" s="675"/>
      <c r="I5" s="214"/>
      <c r="J5" s="212"/>
      <c r="K5" s="212"/>
    </row>
    <row r="6" spans="1:11" ht="15.95" customHeight="1" thickBot="1" x14ac:dyDescent="0.25">
      <c r="A6" s="676" t="s">
        <v>672</v>
      </c>
      <c r="B6" s="672" t="s">
        <v>1410</v>
      </c>
      <c r="C6" s="673">
        <v>1500000</v>
      </c>
      <c r="D6" s="673">
        <v>194440</v>
      </c>
      <c r="E6" s="673">
        <v>280000</v>
      </c>
      <c r="F6" s="1939">
        <v>180000</v>
      </c>
      <c r="G6" s="675"/>
      <c r="H6" s="675"/>
      <c r="I6" s="214"/>
      <c r="J6" s="212"/>
    </row>
    <row r="7" spans="1:11" ht="15.95" customHeight="1" thickBot="1" x14ac:dyDescent="0.25">
      <c r="A7" s="676" t="s">
        <v>673</v>
      </c>
      <c r="B7" s="672" t="s">
        <v>1573</v>
      </c>
      <c r="C7" s="673">
        <v>841392</v>
      </c>
      <c r="D7" s="673">
        <v>368824</v>
      </c>
      <c r="E7" s="673">
        <v>0</v>
      </c>
      <c r="F7" s="1939">
        <v>0</v>
      </c>
      <c r="G7" s="675"/>
      <c r="H7" s="675"/>
      <c r="I7" s="214"/>
      <c r="J7" s="212"/>
    </row>
    <row r="8" spans="1:11" ht="15.95" customHeight="1" thickBot="1" x14ac:dyDescent="0.25">
      <c r="A8" s="676" t="s">
        <v>674</v>
      </c>
      <c r="B8" s="672" t="s">
        <v>1411</v>
      </c>
      <c r="C8" s="673">
        <v>1509926</v>
      </c>
      <c r="D8" s="673">
        <v>348238</v>
      </c>
      <c r="E8" s="673">
        <v>280000</v>
      </c>
      <c r="F8" s="1939">
        <v>180000</v>
      </c>
      <c r="G8" s="675"/>
      <c r="H8" s="675"/>
      <c r="I8" s="214"/>
      <c r="J8" s="212"/>
    </row>
    <row r="9" spans="1:11" ht="15.95" customHeight="1" thickBot="1" x14ac:dyDescent="0.25">
      <c r="A9" s="676" t="s">
        <v>675</v>
      </c>
      <c r="B9" s="672" t="s">
        <v>1412</v>
      </c>
      <c r="C9" s="673">
        <v>1500000</v>
      </c>
      <c r="D9" s="673">
        <v>185316</v>
      </c>
      <c r="E9" s="673">
        <v>300000</v>
      </c>
      <c r="F9" s="1939">
        <v>200000</v>
      </c>
      <c r="G9" s="675"/>
      <c r="H9" s="675"/>
      <c r="I9" s="214"/>
      <c r="J9" s="212"/>
    </row>
    <row r="10" spans="1:11" ht="15.95" customHeight="1" thickBot="1" x14ac:dyDescent="0.25">
      <c r="A10" s="676" t="s">
        <v>676</v>
      </c>
      <c r="B10" s="672" t="s">
        <v>1413</v>
      </c>
      <c r="C10" s="673">
        <v>1500000</v>
      </c>
      <c r="D10" s="673">
        <v>203396</v>
      </c>
      <c r="E10" s="673">
        <v>340000</v>
      </c>
      <c r="F10" s="1939">
        <v>180000</v>
      </c>
      <c r="G10" s="675"/>
      <c r="H10" s="675"/>
      <c r="I10" s="214"/>
      <c r="J10" s="212"/>
    </row>
    <row r="11" spans="1:11" ht="15.95" customHeight="1" thickBot="1" x14ac:dyDescent="0.3">
      <c r="A11" s="419"/>
      <c r="B11" s="680" t="s">
        <v>855</v>
      </c>
      <c r="C11" s="681">
        <f>SUM(C4:C10)</f>
        <v>11076426</v>
      </c>
      <c r="D11" s="681">
        <f>SUM(D4:D10)</f>
        <v>1723586</v>
      </c>
      <c r="E11" s="681">
        <f>SUM(E4:E10)</f>
        <v>1980000</v>
      </c>
      <c r="F11" s="682">
        <f>SUM(F4:F10)</f>
        <v>1245000</v>
      </c>
      <c r="G11" s="2246">
        <f>SUM(G4:G10)</f>
        <v>0</v>
      </c>
      <c r="H11" s="683"/>
      <c r="I11" s="684">
        <f>SUM(C11:H11)</f>
        <v>16025012</v>
      </c>
      <c r="J11" s="667"/>
    </row>
    <row r="13" spans="1:11" ht="12.75" customHeight="1" x14ac:dyDescent="0.2"/>
    <row r="17" spans="1:14" x14ac:dyDescent="0.2">
      <c r="B17" s="417" t="s">
        <v>1563</v>
      </c>
    </row>
    <row r="19" spans="1:14" ht="15.95" customHeight="1" thickBot="1" x14ac:dyDescent="0.3">
      <c r="A19" s="2013"/>
      <c r="B19" s="642"/>
      <c r="C19" s="2516" t="s">
        <v>1564</v>
      </c>
      <c r="D19" s="2607"/>
      <c r="E19" s="2607"/>
      <c r="F19" s="2607"/>
      <c r="G19" s="2607"/>
      <c r="H19" s="666"/>
      <c r="I19" s="667"/>
      <c r="J19" s="667"/>
    </row>
    <row r="20" spans="1:14" ht="77.099999999999994" customHeight="1" x14ac:dyDescent="0.25">
      <c r="A20" s="2013"/>
      <c r="B20" s="642"/>
      <c r="C20" s="668" t="s">
        <v>979</v>
      </c>
      <c r="D20" s="668" t="s">
        <v>980</v>
      </c>
      <c r="E20" s="668" t="s">
        <v>1565</v>
      </c>
      <c r="F20" s="2028" t="s">
        <v>1583</v>
      </c>
      <c r="G20" s="669" t="s">
        <v>1584</v>
      </c>
      <c r="H20" s="670"/>
      <c r="I20" s="667"/>
      <c r="J20" s="667"/>
    </row>
    <row r="21" spans="1:14" s="686" customFormat="1" ht="15.95" customHeight="1" thickBot="1" x14ac:dyDescent="0.3">
      <c r="A21" s="2029" t="s">
        <v>1566</v>
      </c>
      <c r="B21" s="2029"/>
      <c r="C21" s="2030"/>
      <c r="D21" s="2030"/>
      <c r="E21" s="2030"/>
      <c r="F21" s="2030"/>
      <c r="G21" s="2030"/>
      <c r="H21" s="670"/>
      <c r="I21" s="2031"/>
      <c r="J21" s="2031"/>
    </row>
    <row r="22" spans="1:14" ht="15.95" customHeight="1" thickBot="1" x14ac:dyDescent="0.25">
      <c r="A22" s="671" t="s">
        <v>670</v>
      </c>
      <c r="B22" s="672" t="s">
        <v>1647</v>
      </c>
      <c r="C22" s="673">
        <v>781500</v>
      </c>
      <c r="D22" s="673">
        <v>93768</v>
      </c>
      <c r="E22" s="673">
        <v>300000</v>
      </c>
      <c r="F22" s="673">
        <v>190000</v>
      </c>
      <c r="G22" s="674">
        <v>0</v>
      </c>
      <c r="H22" s="675"/>
      <c r="I22" s="214"/>
      <c r="J22" s="210"/>
      <c r="K22" s="687"/>
    </row>
    <row r="23" spans="1:14" s="686" customFormat="1" ht="15.95" customHeight="1" thickBot="1" x14ac:dyDescent="0.3">
      <c r="A23" s="2029" t="s">
        <v>1585</v>
      </c>
      <c r="B23" s="2029"/>
      <c r="C23" s="2030"/>
      <c r="D23" s="2030"/>
      <c r="E23" s="2030"/>
      <c r="F23" s="2030"/>
      <c r="G23" s="2030"/>
      <c r="H23" s="670"/>
      <c r="I23" s="2031"/>
      <c r="J23" s="2031"/>
    </row>
    <row r="24" spans="1:14" ht="15.95" customHeight="1" thickBot="1" x14ac:dyDescent="0.25">
      <c r="A24" s="671" t="s">
        <v>670</v>
      </c>
      <c r="B24" s="672" t="s">
        <v>1586</v>
      </c>
      <c r="C24" s="673">
        <v>0</v>
      </c>
      <c r="D24" s="673">
        <v>0</v>
      </c>
      <c r="E24" s="673">
        <v>0</v>
      </c>
      <c r="F24" s="673">
        <v>0</v>
      </c>
      <c r="G24" s="1939">
        <v>134205.63</v>
      </c>
      <c r="H24" s="675"/>
      <c r="I24" s="214"/>
      <c r="J24" s="210"/>
      <c r="K24" s="687"/>
    </row>
    <row r="25" spans="1:14" ht="12" customHeight="1" x14ac:dyDescent="0.25">
      <c r="A25" s="688"/>
      <c r="B25" s="69"/>
      <c r="C25" s="69"/>
      <c r="D25" s="69"/>
      <c r="E25" s="69"/>
      <c r="F25" s="69"/>
      <c r="G25" s="69"/>
      <c r="H25" s="667"/>
      <c r="I25" s="212"/>
      <c r="J25" s="667"/>
    </row>
    <row r="26" spans="1:14" s="686" customFormat="1" ht="11.25" customHeight="1" x14ac:dyDescent="0.25">
      <c r="A26" s="78"/>
      <c r="B26" s="2247"/>
      <c r="C26" s="69"/>
      <c r="D26" s="69"/>
      <c r="E26" s="69"/>
      <c r="F26" s="69"/>
      <c r="G26" s="69"/>
      <c r="H26" s="2031"/>
      <c r="I26" s="144"/>
      <c r="J26" s="2031"/>
    </row>
    <row r="27" spans="1:14" s="686" customFormat="1" ht="11.25" customHeight="1" x14ac:dyDescent="0.25">
      <c r="A27" s="78"/>
      <c r="B27" s="2608"/>
      <c r="C27" s="2608"/>
      <c r="D27" s="2608"/>
      <c r="E27" s="2608"/>
      <c r="F27" s="2608"/>
      <c r="G27" s="2608"/>
      <c r="H27" s="2248"/>
      <c r="I27" s="144"/>
      <c r="J27" s="2031"/>
      <c r="K27" s="2031"/>
      <c r="L27" s="2031"/>
      <c r="M27" s="2031"/>
      <c r="N27" s="2031"/>
    </row>
    <row r="28" spans="1:14" ht="15" x14ac:dyDescent="0.25">
      <c r="A28" s="688"/>
      <c r="B28" s="120"/>
      <c r="C28" s="372"/>
      <c r="D28" s="372"/>
      <c r="E28" s="372"/>
      <c r="F28" s="372"/>
      <c r="G28" s="372"/>
      <c r="H28" s="372"/>
      <c r="I28" s="212"/>
      <c r="J28" s="667"/>
      <c r="K28" s="667"/>
      <c r="L28" s="667"/>
      <c r="M28" s="667"/>
      <c r="N28" s="667"/>
    </row>
    <row r="29" spans="1:14" ht="13.5" thickBot="1" x14ac:dyDescent="0.25">
      <c r="A29" s="2013"/>
      <c r="B29" s="642"/>
      <c r="C29" s="2516" t="s">
        <v>1331</v>
      </c>
      <c r="D29" s="2607"/>
      <c r="E29" s="2607"/>
      <c r="F29" s="2607"/>
      <c r="G29" s="2607"/>
    </row>
    <row r="30" spans="1:14" ht="77.099999999999994" customHeight="1" thickBot="1" x14ac:dyDescent="0.25">
      <c r="A30" s="2013"/>
      <c r="B30" s="642"/>
      <c r="C30" s="668" t="s">
        <v>979</v>
      </c>
      <c r="D30" s="668" t="s">
        <v>980</v>
      </c>
      <c r="E30" s="668" t="s">
        <v>1332</v>
      </c>
      <c r="F30" s="2028"/>
      <c r="G30" s="669" t="s">
        <v>981</v>
      </c>
    </row>
    <row r="31" spans="1:14" ht="15.95" customHeight="1" thickBot="1" x14ac:dyDescent="0.25">
      <c r="A31" s="671" t="s">
        <v>670</v>
      </c>
      <c r="B31" s="672" t="s">
        <v>1408</v>
      </c>
      <c r="C31" s="677">
        <v>2092108</v>
      </c>
      <c r="D31" s="678">
        <v>174833</v>
      </c>
      <c r="E31" s="678">
        <v>650000</v>
      </c>
      <c r="F31" s="674">
        <v>0</v>
      </c>
      <c r="G31" s="674">
        <v>827941</v>
      </c>
    </row>
    <row r="32" spans="1:14" ht="15.95" customHeight="1" thickBot="1" x14ac:dyDescent="0.25">
      <c r="A32" s="676" t="s">
        <v>671</v>
      </c>
      <c r="B32" s="672" t="s">
        <v>1409</v>
      </c>
      <c r="C32" s="677">
        <v>1219483</v>
      </c>
      <c r="D32" s="678">
        <v>228872</v>
      </c>
      <c r="E32" s="678">
        <v>360000</v>
      </c>
      <c r="F32" s="679">
        <v>0</v>
      </c>
      <c r="G32" s="679">
        <v>0</v>
      </c>
    </row>
    <row r="33" spans="1:7" ht="15.95" customHeight="1" thickBot="1" x14ac:dyDescent="0.25">
      <c r="A33" s="676" t="s">
        <v>672</v>
      </c>
      <c r="B33" s="672" t="s">
        <v>1410</v>
      </c>
      <c r="C33" s="677">
        <v>1200000</v>
      </c>
      <c r="D33" s="678">
        <v>143184</v>
      </c>
      <c r="E33" s="678">
        <v>360000</v>
      </c>
      <c r="F33" s="679">
        <v>0</v>
      </c>
      <c r="G33" s="679">
        <v>658950</v>
      </c>
    </row>
    <row r="34" spans="1:7" ht="15.95" customHeight="1" thickBot="1" x14ac:dyDescent="0.25">
      <c r="A34" s="676" t="s">
        <v>673</v>
      </c>
      <c r="B34" s="672" t="s">
        <v>1647</v>
      </c>
      <c r="C34" s="677">
        <v>1263000</v>
      </c>
      <c r="D34" s="678">
        <v>166535</v>
      </c>
      <c r="E34" s="678">
        <v>380000</v>
      </c>
      <c r="F34" s="679">
        <v>0</v>
      </c>
      <c r="G34" s="679">
        <v>0</v>
      </c>
    </row>
    <row r="35" spans="1:7" ht="15.95" customHeight="1" thickBot="1" x14ac:dyDescent="0.25">
      <c r="A35" s="676" t="s">
        <v>674</v>
      </c>
      <c r="B35" s="672" t="s">
        <v>1411</v>
      </c>
      <c r="C35" s="677">
        <v>1218561</v>
      </c>
      <c r="D35" s="678">
        <v>366354</v>
      </c>
      <c r="E35" s="678">
        <v>360000</v>
      </c>
      <c r="F35" s="679">
        <v>0</v>
      </c>
      <c r="G35" s="679">
        <v>688900</v>
      </c>
    </row>
    <row r="36" spans="1:7" ht="15.95" customHeight="1" thickBot="1" x14ac:dyDescent="0.25">
      <c r="A36" s="676" t="s">
        <v>675</v>
      </c>
      <c r="B36" s="672" t="s">
        <v>1412</v>
      </c>
      <c r="C36" s="677">
        <v>1200000</v>
      </c>
      <c r="D36" s="678">
        <v>156825</v>
      </c>
      <c r="E36" s="678">
        <v>400000</v>
      </c>
      <c r="F36" s="679">
        <v>0</v>
      </c>
      <c r="G36" s="679">
        <v>0</v>
      </c>
    </row>
    <row r="37" spans="1:7" ht="15.95" customHeight="1" thickBot="1" x14ac:dyDescent="0.25">
      <c r="A37" s="676" t="s">
        <v>676</v>
      </c>
      <c r="B37" s="672" t="s">
        <v>1413</v>
      </c>
      <c r="C37" s="677">
        <v>1200000</v>
      </c>
      <c r="D37" s="678">
        <v>125670</v>
      </c>
      <c r="E37" s="678">
        <v>360000</v>
      </c>
      <c r="F37" s="679">
        <v>0</v>
      </c>
      <c r="G37" s="679">
        <v>778749</v>
      </c>
    </row>
    <row r="38" spans="1:7" ht="15.95" customHeight="1" thickBot="1" x14ac:dyDescent="0.25">
      <c r="A38" s="419"/>
      <c r="B38" s="680" t="s">
        <v>855</v>
      </c>
      <c r="C38" s="681">
        <f>SUM(C31:C37)</f>
        <v>9393152</v>
      </c>
      <c r="D38" s="681">
        <f>SUM(D31:D37)</f>
        <v>1362273</v>
      </c>
      <c r="E38" s="681">
        <f>SUM(E31:E37)</f>
        <v>2870000</v>
      </c>
      <c r="F38" s="682"/>
      <c r="G38" s="682">
        <f>SUM(G31:G37)</f>
        <v>2954540</v>
      </c>
    </row>
  </sheetData>
  <mergeCells count="4">
    <mergeCell ref="C2:F2"/>
    <mergeCell ref="C19:G19"/>
    <mergeCell ref="B27:G27"/>
    <mergeCell ref="C29:G2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5"/>
  <sheetViews>
    <sheetView workbookViewId="0">
      <selection activeCell="A22" sqref="A22:IV25"/>
    </sheetView>
  </sheetViews>
  <sheetFormatPr defaultRowHeight="10.5" x14ac:dyDescent="0.2"/>
  <cols>
    <col min="1" max="1" width="3.7109375" style="78" customWidth="1"/>
    <col min="2" max="3" width="27.28515625" style="73" customWidth="1"/>
    <col min="4" max="4" width="26.7109375" style="73" customWidth="1"/>
    <col min="5" max="5" width="22" style="73" customWidth="1"/>
    <col min="6" max="16384" width="9.140625" style="73"/>
  </cols>
  <sheetData>
    <row r="3" spans="1:4" ht="28.5" customHeight="1" thickBot="1" x14ac:dyDescent="0.25">
      <c r="A3" s="2015"/>
      <c r="B3" s="690"/>
      <c r="C3" s="691" t="s">
        <v>1587</v>
      </c>
      <c r="D3" s="692" t="s">
        <v>1588</v>
      </c>
    </row>
    <row r="4" spans="1:4" ht="15" customHeight="1" x14ac:dyDescent="0.2">
      <c r="A4" s="693" t="s">
        <v>670</v>
      </c>
      <c r="B4" s="694" t="e">
        <v>#REF!</v>
      </c>
      <c r="C4" s="632">
        <v>367235</v>
      </c>
      <c r="D4" s="695">
        <v>367235</v>
      </c>
    </row>
    <row r="5" spans="1:4" ht="15" customHeight="1" x14ac:dyDescent="0.2">
      <c r="A5" s="696" t="s">
        <v>671</v>
      </c>
      <c r="B5" s="697" t="s">
        <v>1648</v>
      </c>
      <c r="C5" s="531">
        <v>252000</v>
      </c>
      <c r="D5" s="698">
        <v>252000</v>
      </c>
    </row>
    <row r="6" spans="1:4" ht="15" customHeight="1" x14ac:dyDescent="0.2">
      <c r="A6" s="696" t="s">
        <v>672</v>
      </c>
      <c r="B6" s="697" t="s">
        <v>1649</v>
      </c>
      <c r="C6" s="531">
        <v>0</v>
      </c>
      <c r="D6" s="698">
        <v>0</v>
      </c>
    </row>
    <row r="7" spans="1:4" ht="15" customHeight="1" x14ac:dyDescent="0.2">
      <c r="A7" s="696" t="s">
        <v>673</v>
      </c>
      <c r="B7" s="697" t="s">
        <v>1650</v>
      </c>
      <c r="C7" s="531">
        <v>0</v>
      </c>
      <c r="D7" s="698">
        <v>0</v>
      </c>
    </row>
    <row r="8" spans="1:4" ht="15" customHeight="1" x14ac:dyDescent="0.2">
      <c r="A8" s="696" t="s">
        <v>674</v>
      </c>
      <c r="B8" s="697" t="s">
        <v>1647</v>
      </c>
      <c r="C8" s="531">
        <v>0</v>
      </c>
      <c r="D8" s="698">
        <v>0</v>
      </c>
    </row>
    <row r="9" spans="1:4" ht="15" customHeight="1" x14ac:dyDescent="0.2">
      <c r="A9" s="696" t="s">
        <v>675</v>
      </c>
      <c r="B9" s="697" t="s">
        <v>1651</v>
      </c>
      <c r="C9" s="531">
        <v>0</v>
      </c>
      <c r="D9" s="698">
        <v>0</v>
      </c>
    </row>
    <row r="10" spans="1:4" ht="15" customHeight="1" x14ac:dyDescent="0.2">
      <c r="A10" s="696" t="s">
        <v>676</v>
      </c>
      <c r="B10" s="697" t="s">
        <v>1652</v>
      </c>
      <c r="C10" s="531">
        <v>216000</v>
      </c>
      <c r="D10" s="698">
        <v>216000</v>
      </c>
    </row>
    <row r="11" spans="1:4" ht="15" customHeight="1" x14ac:dyDescent="0.2">
      <c r="A11" s="696" t="s">
        <v>677</v>
      </c>
      <c r="B11" s="699" t="s">
        <v>1653</v>
      </c>
      <c r="C11" s="531">
        <v>220225</v>
      </c>
      <c r="D11" s="698">
        <v>220225</v>
      </c>
    </row>
    <row r="12" spans="1:4" ht="15" customHeight="1" x14ac:dyDescent="0.2">
      <c r="A12" s="696" t="s">
        <v>678</v>
      </c>
      <c r="B12" s="699" t="s">
        <v>1654</v>
      </c>
      <c r="C12" s="531">
        <v>221435</v>
      </c>
      <c r="D12" s="698">
        <v>221435</v>
      </c>
    </row>
    <row r="13" spans="1:4" ht="15" customHeight="1" x14ac:dyDescent="0.2">
      <c r="A13" s="696" t="s">
        <v>679</v>
      </c>
      <c r="B13" s="699" t="s">
        <v>1655</v>
      </c>
      <c r="C13" s="531">
        <v>221435</v>
      </c>
      <c r="D13" s="698">
        <v>221435</v>
      </c>
    </row>
    <row r="14" spans="1:4" ht="15" customHeight="1" x14ac:dyDescent="0.2">
      <c r="A14" s="696" t="s">
        <v>687</v>
      </c>
      <c r="B14" s="697" t="s">
        <v>1656</v>
      </c>
      <c r="C14" s="531">
        <v>149435</v>
      </c>
      <c r="D14" s="698">
        <v>149435</v>
      </c>
    </row>
    <row r="15" spans="1:4" ht="15" customHeight="1" thickBot="1" x14ac:dyDescent="0.25">
      <c r="A15" s="700" t="s">
        <v>680</v>
      </c>
      <c r="B15" s="701" t="s">
        <v>1657</v>
      </c>
      <c r="C15" s="635">
        <v>216000</v>
      </c>
      <c r="D15" s="702">
        <v>216000</v>
      </c>
    </row>
    <row r="16" spans="1:4" ht="15" customHeight="1" x14ac:dyDescent="0.2">
      <c r="A16" s="703"/>
      <c r="B16" s="704" t="s">
        <v>1658</v>
      </c>
      <c r="C16" s="632">
        <v>0</v>
      </c>
      <c r="D16" s="705">
        <v>0</v>
      </c>
    </row>
    <row r="17" spans="1:4" ht="15" customHeight="1" x14ac:dyDescent="0.2">
      <c r="A17" s="706"/>
      <c r="B17" s="707" t="s">
        <v>1659</v>
      </c>
      <c r="C17" s="708">
        <v>0</v>
      </c>
      <c r="D17" s="709">
        <v>0</v>
      </c>
    </row>
    <row r="18" spans="1:4" ht="15" customHeight="1" thickBot="1" x14ac:dyDescent="0.25">
      <c r="A18" s="700"/>
      <c r="B18" s="710" t="s">
        <v>1660</v>
      </c>
      <c r="C18" s="635">
        <v>0</v>
      </c>
      <c r="D18" s="702">
        <v>0</v>
      </c>
    </row>
    <row r="19" spans="1:4" ht="15" customHeight="1" thickBot="1" x14ac:dyDescent="0.25">
      <c r="A19" s="408"/>
      <c r="B19" s="711" t="s">
        <v>855</v>
      </c>
      <c r="C19" s="712">
        <f>SUM(C4:C18)</f>
        <v>1863765</v>
      </c>
      <c r="D19" s="713">
        <f>SUM(D4:D18)</f>
        <v>1863765</v>
      </c>
    </row>
    <row r="20" spans="1:4" x14ac:dyDescent="0.2">
      <c r="D20" s="714"/>
    </row>
    <row r="21" spans="1:4" x14ac:dyDescent="0.2">
      <c r="D21" s="714"/>
    </row>
    <row r="22" spans="1:4" x14ac:dyDescent="0.2">
      <c r="B22" s="2014"/>
    </row>
    <row r="23" spans="1:4" x14ac:dyDescent="0.2">
      <c r="B23" s="2014"/>
    </row>
    <row r="24" spans="1:4" x14ac:dyDescent="0.2">
      <c r="B24" s="2014"/>
    </row>
    <row r="25" spans="1:4" x14ac:dyDescent="0.2">
      <c r="B25" s="201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23" sqref="B23"/>
    </sheetView>
  </sheetViews>
  <sheetFormatPr defaultColWidth="42.5703125" defaultRowHeight="13.5" x14ac:dyDescent="0.3"/>
  <cols>
    <col min="1" max="1" width="4.28515625" style="178" customWidth="1"/>
    <col min="2" max="2" width="46.42578125" style="178" customWidth="1"/>
    <col min="3" max="6" width="17.85546875" style="2261" customWidth="1"/>
    <col min="7" max="16384" width="42.5703125" style="178"/>
  </cols>
  <sheetData>
    <row r="1" spans="1:6" ht="20.100000000000001" customHeight="1" thickBot="1" x14ac:dyDescent="0.35">
      <c r="A1" s="1022"/>
      <c r="B1" s="2609" t="s">
        <v>854</v>
      </c>
      <c r="C1" s="2611" t="s">
        <v>1498</v>
      </c>
      <c r="D1" s="2611"/>
      <c r="E1" s="2611" t="s">
        <v>1214</v>
      </c>
      <c r="F1" s="2612"/>
    </row>
    <row r="2" spans="1:6" ht="60" customHeight="1" x14ac:dyDescent="0.3">
      <c r="A2" s="1023" t="s">
        <v>1731</v>
      </c>
      <c r="B2" s="2610"/>
      <c r="C2" s="2249" t="s">
        <v>1732</v>
      </c>
      <c r="D2" s="2249" t="s">
        <v>629</v>
      </c>
      <c r="E2" s="2249" t="s">
        <v>1732</v>
      </c>
      <c r="F2" s="2250" t="s">
        <v>629</v>
      </c>
    </row>
    <row r="3" spans="1:6" ht="18.95" customHeight="1" thickBot="1" x14ac:dyDescent="0.35">
      <c r="A3" s="1024" t="s">
        <v>670</v>
      </c>
      <c r="B3" s="2251" t="s">
        <v>1733</v>
      </c>
      <c r="C3" s="2252">
        <f>'[1]Grupa ostrożnościowa'!C3</f>
        <v>1</v>
      </c>
      <c r="D3" s="2253" t="s">
        <v>288</v>
      </c>
      <c r="E3" s="2252">
        <f>'[1]Grupa ostrożnościowa'!E3</f>
        <v>1</v>
      </c>
      <c r="F3" s="2254" t="s">
        <v>288</v>
      </c>
    </row>
    <row r="4" spans="1:6" ht="18.95" customHeight="1" thickBot="1" x14ac:dyDescent="0.35">
      <c r="A4" s="1024" t="s">
        <v>671</v>
      </c>
      <c r="B4" s="2255" t="s">
        <v>1663</v>
      </c>
      <c r="C4" s="2256">
        <f>'[1]Grupa ostrożnościowa'!C4</f>
        <v>0</v>
      </c>
      <c r="D4" s="2256">
        <v>0</v>
      </c>
      <c r="E4" s="2257">
        <f>'[1]Grupa ostrożnościowa'!E4</f>
        <v>1</v>
      </c>
      <c r="F4" s="2258" t="s">
        <v>288</v>
      </c>
    </row>
    <row r="5" spans="1:6" ht="18.95" customHeight="1" thickBot="1" x14ac:dyDescent="0.35">
      <c r="A5" s="1024" t="s">
        <v>672</v>
      </c>
      <c r="B5" s="2255" t="s">
        <v>1665</v>
      </c>
      <c r="C5" s="2257">
        <f>'[1]Grupa ostrożnościowa'!C5</f>
        <v>1</v>
      </c>
      <c r="D5" s="2259" t="s">
        <v>288</v>
      </c>
      <c r="E5" s="2257">
        <f>'[1]Grupa ostrożnościowa'!E5</f>
        <v>1</v>
      </c>
      <c r="F5" s="2258" t="s">
        <v>288</v>
      </c>
    </row>
    <row r="6" spans="1:6" ht="18.95" customHeight="1" thickBot="1" x14ac:dyDescent="0.35">
      <c r="A6" s="1024" t="s">
        <v>673</v>
      </c>
      <c r="B6" s="2255" t="s">
        <v>1666</v>
      </c>
      <c r="C6" s="2257">
        <f>'[1]Grupa ostrożnościowa'!C6</f>
        <v>1</v>
      </c>
      <c r="D6" s="2259" t="s">
        <v>288</v>
      </c>
      <c r="E6" s="2257">
        <f>'[1]Grupa ostrożnościowa'!E6</f>
        <v>1</v>
      </c>
      <c r="F6" s="2258" t="s">
        <v>288</v>
      </c>
    </row>
    <row r="7" spans="1:6" ht="18.95" customHeight="1" thickBot="1" x14ac:dyDescent="0.35">
      <c r="A7" s="1024" t="s">
        <v>674</v>
      </c>
      <c r="B7" s="2255" t="s">
        <v>1667</v>
      </c>
      <c r="C7" s="2257">
        <f>'[1]Grupa ostrożnościowa'!C7</f>
        <v>1</v>
      </c>
      <c r="D7" s="2259" t="s">
        <v>288</v>
      </c>
      <c r="E7" s="2257">
        <f>'[1]Grupa ostrożnościowa'!E7</f>
        <v>1</v>
      </c>
      <c r="F7" s="2258" t="s">
        <v>288</v>
      </c>
    </row>
    <row r="8" spans="1:6" ht="18.95" customHeight="1" thickBot="1" x14ac:dyDescent="0.35">
      <c r="A8" s="1024" t="s">
        <v>675</v>
      </c>
      <c r="B8" s="2255" t="s">
        <v>1668</v>
      </c>
      <c r="C8" s="2257">
        <f>'[1]Grupa ostrożnościowa'!C8</f>
        <v>1</v>
      </c>
      <c r="D8" s="2259" t="s">
        <v>288</v>
      </c>
      <c r="E8" s="2257">
        <f>'[1]Grupa ostrożnościowa'!E8</f>
        <v>1</v>
      </c>
      <c r="F8" s="2258" t="s">
        <v>288</v>
      </c>
    </row>
    <row r="9" spans="1:6" ht="18.95" customHeight="1" thickBot="1" x14ac:dyDescent="0.35">
      <c r="A9" s="1024" t="s">
        <v>676</v>
      </c>
      <c r="B9" s="2255" t="s">
        <v>1669</v>
      </c>
      <c r="C9" s="2256">
        <f>'[1]Grupa ostrożnościowa'!C9</f>
        <v>0</v>
      </c>
      <c r="D9" s="2256">
        <v>0</v>
      </c>
      <c r="E9" s="2257">
        <f>'[1]Grupa ostrożnościowa'!E9</f>
        <v>1</v>
      </c>
      <c r="F9" s="2258" t="s">
        <v>288</v>
      </c>
    </row>
    <row r="10" spans="1:6" ht="18.95" customHeight="1" thickBot="1" x14ac:dyDescent="0.35">
      <c r="A10" s="1024" t="s">
        <v>677</v>
      </c>
      <c r="B10" s="2255" t="s">
        <v>1670</v>
      </c>
      <c r="C10" s="2257">
        <f>'[1]Grupa ostrożnościowa'!C10</f>
        <v>1</v>
      </c>
      <c r="D10" s="2259" t="s">
        <v>288</v>
      </c>
      <c r="E10" s="2257">
        <f>'[1]Grupa ostrożnościowa'!E10</f>
        <v>1</v>
      </c>
      <c r="F10" s="2258" t="s">
        <v>288</v>
      </c>
    </row>
    <row r="11" spans="1:6" ht="18.95" customHeight="1" thickBot="1" x14ac:dyDescent="0.35">
      <c r="A11" s="1024" t="s">
        <v>678</v>
      </c>
      <c r="B11" s="2255" t="s">
        <v>1671</v>
      </c>
      <c r="C11" s="2260">
        <f>'[1]Grupa ostrożnościowa'!C11</f>
        <v>0.99997999999999998</v>
      </c>
      <c r="D11" s="2259" t="s">
        <v>288</v>
      </c>
      <c r="E11" s="2260">
        <f>'[1]Grupa ostrożnościowa'!E11</f>
        <v>0.99997999999999998</v>
      </c>
      <c r="F11" s="2258" t="s">
        <v>288</v>
      </c>
    </row>
  </sheetData>
  <mergeCells count="3">
    <mergeCell ref="B1:B2"/>
    <mergeCell ref="C1:D1"/>
    <mergeCell ref="E1:F1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2"/>
  <sheetViews>
    <sheetView workbookViewId="0">
      <selection activeCell="B33" sqref="B33"/>
    </sheetView>
  </sheetViews>
  <sheetFormatPr defaultRowHeight="10.5" x14ac:dyDescent="0.15"/>
  <cols>
    <col min="1" max="1" width="3.140625" style="78" customWidth="1"/>
    <col min="2" max="2" width="75" style="84" customWidth="1"/>
    <col min="3" max="3" width="19" style="84" hidden="1" customWidth="1"/>
    <col min="4" max="4" width="19" style="84" customWidth="1"/>
    <col min="5" max="5" width="19" style="84" hidden="1" customWidth="1"/>
    <col min="6" max="6" width="19" style="84" customWidth="1"/>
    <col min="7" max="7" width="13" style="84" customWidth="1"/>
    <col min="8" max="16384" width="9.140625" style="84"/>
  </cols>
  <sheetData>
    <row r="1" spans="1:9" s="2267" customFormat="1" ht="50.1" customHeight="1" x14ac:dyDescent="0.2">
      <c r="A1" s="2262"/>
      <c r="B1" s="2263"/>
      <c r="C1" s="2264" t="s">
        <v>1734</v>
      </c>
      <c r="D1" s="2264" t="s">
        <v>1735</v>
      </c>
      <c r="E1" s="2264" t="s">
        <v>1736</v>
      </c>
      <c r="F1" s="2265" t="s">
        <v>1737</v>
      </c>
      <c r="G1" s="2266"/>
    </row>
    <row r="2" spans="1:9" ht="17.100000000000001" customHeight="1" x14ac:dyDescent="0.15">
      <c r="A2" s="2268"/>
      <c r="B2" s="2269" t="s">
        <v>719</v>
      </c>
      <c r="C2" s="2270">
        <f>'[1]P&amp;L'!C2</f>
        <v>1003341</v>
      </c>
      <c r="D2" s="2270">
        <v>3872570</v>
      </c>
      <c r="E2" s="2270">
        <v>959857</v>
      </c>
      <c r="F2" s="2271">
        <v>3655896</v>
      </c>
      <c r="G2" s="2272"/>
    </row>
    <row r="3" spans="1:9" ht="17.100000000000001" customHeight="1" thickBot="1" x14ac:dyDescent="0.2">
      <c r="A3" s="2268"/>
      <c r="B3" s="2273" t="s">
        <v>720</v>
      </c>
      <c r="C3" s="2274">
        <f>'[1]P&amp;L'!C3</f>
        <v>-250024</v>
      </c>
      <c r="D3" s="2274">
        <v>-1039997</v>
      </c>
      <c r="E3" s="2274">
        <v>-283672</v>
      </c>
      <c r="F3" s="2275">
        <v>-1149114</v>
      </c>
      <c r="G3" s="2272"/>
    </row>
    <row r="4" spans="1:9" ht="17.100000000000001" customHeight="1" thickBot="1" x14ac:dyDescent="0.2">
      <c r="A4" s="2268"/>
      <c r="B4" s="2276" t="s">
        <v>721</v>
      </c>
      <c r="C4" s="2277">
        <f>SUM(C2:C3)</f>
        <v>753317</v>
      </c>
      <c r="D4" s="2277">
        <v>2832573</v>
      </c>
      <c r="E4" s="2277">
        <v>676185</v>
      </c>
      <c r="F4" s="2278">
        <v>2506782</v>
      </c>
      <c r="G4" s="2279"/>
    </row>
    <row r="5" spans="1:9" ht="17.100000000000001" customHeight="1" x14ac:dyDescent="0.15">
      <c r="A5" s="2268"/>
      <c r="B5" s="2280" t="s">
        <v>722</v>
      </c>
      <c r="C5" s="2281">
        <f>'[1]P&amp;L'!C5</f>
        <v>429218</v>
      </c>
      <c r="D5" s="2281">
        <v>1550843</v>
      </c>
      <c r="E5" s="2281">
        <v>416216</v>
      </c>
      <c r="F5" s="2282">
        <v>1448741</v>
      </c>
      <c r="G5" s="2272"/>
    </row>
    <row r="6" spans="1:9" ht="17.100000000000001" customHeight="1" thickBot="1" x14ac:dyDescent="0.2">
      <c r="A6" s="2268"/>
      <c r="B6" s="2273" t="s">
        <v>724</v>
      </c>
      <c r="C6" s="2274">
        <f>'[1]P&amp;L'!C6</f>
        <v>-178400</v>
      </c>
      <c r="D6" s="2274">
        <v>-643864</v>
      </c>
      <c r="E6" s="2274">
        <v>-145533</v>
      </c>
      <c r="F6" s="2275">
        <v>-535835</v>
      </c>
      <c r="G6" s="2272"/>
    </row>
    <row r="7" spans="1:9" ht="17.100000000000001" customHeight="1" thickBot="1" x14ac:dyDescent="0.2">
      <c r="A7" s="2268"/>
      <c r="B7" s="2276" t="s">
        <v>725</v>
      </c>
      <c r="C7" s="2277">
        <f>SUM(C5:C6)</f>
        <v>250818</v>
      </c>
      <c r="D7" s="2277">
        <v>906979</v>
      </c>
      <c r="E7" s="2277">
        <v>270683</v>
      </c>
      <c r="F7" s="2278">
        <v>912906</v>
      </c>
      <c r="G7" s="2279"/>
      <c r="I7" s="150"/>
    </row>
    <row r="8" spans="1:9" ht="17.100000000000001" customHeight="1" x14ac:dyDescent="0.15">
      <c r="A8" s="2268"/>
      <c r="B8" s="2283" t="s">
        <v>726</v>
      </c>
      <c r="C8" s="2284">
        <f>'[1]P&amp;L'!C8</f>
        <v>32893</v>
      </c>
      <c r="D8" s="2284">
        <v>35921</v>
      </c>
      <c r="E8" s="2284">
        <v>-14905</v>
      </c>
      <c r="F8" s="2285">
        <v>17540</v>
      </c>
      <c r="G8" s="2272"/>
    </row>
    <row r="9" spans="1:9" ht="17.100000000000001" customHeight="1" x14ac:dyDescent="0.15">
      <c r="A9" s="2268"/>
      <c r="B9" s="2286" t="s">
        <v>727</v>
      </c>
      <c r="C9" s="2287">
        <f>SUM(C10:C11)</f>
        <v>26634</v>
      </c>
      <c r="D9" s="2287">
        <v>244636</v>
      </c>
      <c r="E9" s="2287">
        <v>70925</v>
      </c>
      <c r="F9" s="2288">
        <v>292020</v>
      </c>
      <c r="G9" s="2272"/>
    </row>
    <row r="10" spans="1:9" ht="17.100000000000001" customHeight="1" x14ac:dyDescent="0.15">
      <c r="A10" s="2268"/>
      <c r="B10" s="2289" t="s">
        <v>728</v>
      </c>
      <c r="C10" s="2290">
        <f>'[1]P&amp;L'!C10</f>
        <v>50407</v>
      </c>
      <c r="D10" s="2290">
        <v>270451</v>
      </c>
      <c r="E10" s="2290">
        <v>76221</v>
      </c>
      <c r="F10" s="2291">
        <v>288558</v>
      </c>
      <c r="G10" s="2292"/>
    </row>
    <row r="11" spans="1:9" ht="17.100000000000001" customHeight="1" x14ac:dyDescent="0.15">
      <c r="A11" s="2268"/>
      <c r="B11" s="2289" t="s">
        <v>126</v>
      </c>
      <c r="C11" s="2290">
        <f>'[1]P&amp;L'!C11</f>
        <v>-23773</v>
      </c>
      <c r="D11" s="2290">
        <v>-25815</v>
      </c>
      <c r="E11" s="2290">
        <v>-5296</v>
      </c>
      <c r="F11" s="2291">
        <v>3462</v>
      </c>
      <c r="G11" s="2292"/>
    </row>
    <row r="12" spans="1:9" ht="27.95" customHeight="1" x14ac:dyDescent="0.15">
      <c r="A12" s="2268"/>
      <c r="B12" s="2286" t="s">
        <v>1209</v>
      </c>
      <c r="C12" s="2287">
        <f>SUM(C13:C14)</f>
        <v>-21138</v>
      </c>
      <c r="D12" s="2287">
        <v>241026</v>
      </c>
      <c r="E12" s="2287">
        <v>123512</v>
      </c>
      <c r="F12" s="2288">
        <v>329836</v>
      </c>
      <c r="G12" s="2272"/>
    </row>
    <row r="13" spans="1:9" ht="17.100000000000001" customHeight="1" x14ac:dyDescent="0.15">
      <c r="A13" s="2268"/>
      <c r="B13" s="2289" t="s">
        <v>1210</v>
      </c>
      <c r="C13" s="2290">
        <f>'[1]P&amp;L'!C13</f>
        <v>10516</v>
      </c>
      <c r="D13" s="2290">
        <v>261487</v>
      </c>
      <c r="E13" s="2290">
        <v>130437</v>
      </c>
      <c r="F13" s="2291">
        <v>133213</v>
      </c>
      <c r="G13" s="2272"/>
    </row>
    <row r="14" spans="1:9" ht="17.100000000000001" customHeight="1" x14ac:dyDescent="0.15">
      <c r="A14" s="2268"/>
      <c r="B14" s="2289" t="s">
        <v>1211</v>
      </c>
      <c r="C14" s="2290">
        <f>'[1]P&amp;L'!C14</f>
        <v>-31654</v>
      </c>
      <c r="D14" s="2290">
        <v>-20461</v>
      </c>
      <c r="E14" s="2290">
        <v>-6925</v>
      </c>
      <c r="F14" s="2291">
        <v>196623</v>
      </c>
      <c r="G14" s="2272"/>
    </row>
    <row r="15" spans="1:9" ht="17.100000000000001" hidden="1" customHeight="1" x14ac:dyDescent="0.15">
      <c r="A15" s="2268"/>
      <c r="B15" s="2286" t="s">
        <v>1212</v>
      </c>
      <c r="C15" s="2287">
        <f>'[1]P&amp;L'!C15</f>
        <v>0</v>
      </c>
      <c r="D15" s="2287">
        <v>0</v>
      </c>
      <c r="E15" s="2287">
        <v>0</v>
      </c>
      <c r="F15" s="2288">
        <v>0</v>
      </c>
      <c r="G15" s="2272"/>
    </row>
    <row r="16" spans="1:9" ht="17.100000000000001" customHeight="1" x14ac:dyDescent="0.15">
      <c r="A16" s="2268"/>
      <c r="B16" s="2286" t="s">
        <v>729</v>
      </c>
      <c r="C16" s="2287">
        <f>'[1]P&amp;L'!C16</f>
        <v>28055</v>
      </c>
      <c r="D16" s="2287">
        <v>120888</v>
      </c>
      <c r="E16" s="2287">
        <v>32935</v>
      </c>
      <c r="F16" s="2288">
        <v>107338</v>
      </c>
      <c r="G16" s="2272"/>
    </row>
    <row r="17" spans="1:8" ht="17.100000000000001" customHeight="1" x14ac:dyDescent="0.15">
      <c r="A17" s="2268"/>
      <c r="B17" s="2286" t="s">
        <v>360</v>
      </c>
      <c r="C17" s="2287">
        <f>'[1]P&amp;L'!C17</f>
        <v>-39679</v>
      </c>
      <c r="D17" s="2287">
        <v>-365394</v>
      </c>
      <c r="E17" s="2287">
        <v>-102629</v>
      </c>
      <c r="F17" s="2288">
        <v>-421222</v>
      </c>
      <c r="G17" s="2272"/>
    </row>
    <row r="18" spans="1:8" ht="17.100000000000001" customHeight="1" x14ac:dyDescent="0.15">
      <c r="A18" s="2268"/>
      <c r="B18" s="2286" t="s">
        <v>730</v>
      </c>
      <c r="C18" s="2287">
        <f>'[1]P&amp;L'!C18</f>
        <v>-435292</v>
      </c>
      <c r="D18" s="2287">
        <v>-1728033</v>
      </c>
      <c r="E18" s="2287">
        <v>-608152</v>
      </c>
      <c r="F18" s="2288">
        <v>-1834166</v>
      </c>
      <c r="G18" s="2272"/>
    </row>
    <row r="19" spans="1:8" ht="17.100000000000001" customHeight="1" x14ac:dyDescent="0.15">
      <c r="A19" s="2268"/>
      <c r="B19" s="2286" t="s">
        <v>1072</v>
      </c>
      <c r="C19" s="2287">
        <f>'[1]P&amp;L'!C19</f>
        <v>-53771</v>
      </c>
      <c r="D19" s="2287">
        <v>-223338</v>
      </c>
      <c r="E19" s="2287">
        <v>-53131</v>
      </c>
      <c r="F19" s="2288">
        <v>-199146</v>
      </c>
      <c r="G19" s="2272"/>
    </row>
    <row r="20" spans="1:8" ht="17.100000000000001" customHeight="1" thickBot="1" x14ac:dyDescent="0.2">
      <c r="A20" s="2268"/>
      <c r="B20" s="2273" t="s">
        <v>731</v>
      </c>
      <c r="C20" s="2274">
        <f>'[1]P&amp;L'!C20</f>
        <v>-29486</v>
      </c>
      <c r="D20" s="2274">
        <v>-106077</v>
      </c>
      <c r="E20" s="2274">
        <v>-34673</v>
      </c>
      <c r="F20" s="2275">
        <v>-99105</v>
      </c>
      <c r="G20" s="2272"/>
    </row>
    <row r="21" spans="1:8" ht="17.100000000000001" customHeight="1" thickBot="1" x14ac:dyDescent="0.2">
      <c r="A21" s="2268"/>
      <c r="B21" s="2276" t="s">
        <v>732</v>
      </c>
      <c r="C21" s="2277">
        <f>C4+C7+C8+C9+C12+C15+C16+C17+C18+C19+C20</f>
        <v>512351</v>
      </c>
      <c r="D21" s="2277">
        <v>1959181</v>
      </c>
      <c r="E21" s="2277">
        <v>360750</v>
      </c>
      <c r="F21" s="2278">
        <v>1612783</v>
      </c>
      <c r="G21" s="2279"/>
      <c r="H21" s="150"/>
    </row>
    <row r="22" spans="1:8" ht="17.100000000000001" customHeight="1" thickBot="1" x14ac:dyDescent="0.2">
      <c r="A22" s="2268"/>
      <c r="B22" s="2293" t="s">
        <v>1738</v>
      </c>
      <c r="C22" s="2294">
        <f>'[1]P&amp;L'!C22</f>
        <v>-92802</v>
      </c>
      <c r="D22" s="2294">
        <v>-328939</v>
      </c>
      <c r="E22" s="2294">
        <v>-933</v>
      </c>
      <c r="F22" s="2295">
        <v>-3650</v>
      </c>
      <c r="G22" s="2272"/>
    </row>
    <row r="23" spans="1:8" ht="17.100000000000001" customHeight="1" thickBot="1" x14ac:dyDescent="0.2">
      <c r="A23" s="2268"/>
      <c r="B23" s="2276" t="s">
        <v>79</v>
      </c>
      <c r="C23" s="2277">
        <f>SUM(C21:C22)</f>
        <v>419549</v>
      </c>
      <c r="D23" s="2277">
        <v>1630242</v>
      </c>
      <c r="E23" s="2277">
        <v>359817</v>
      </c>
      <c r="F23" s="2278">
        <v>1609133</v>
      </c>
      <c r="G23" s="2279"/>
    </row>
    <row r="24" spans="1:8" ht="17.100000000000001" customHeight="1" thickBot="1" x14ac:dyDescent="0.2">
      <c r="A24" s="2268"/>
      <c r="B24" s="2293" t="s">
        <v>734</v>
      </c>
      <c r="C24" s="2294">
        <f>'[1]P&amp;L'!C24</f>
        <v>-127032</v>
      </c>
      <c r="D24" s="2294">
        <v>-410960</v>
      </c>
      <c r="E24" s="2294">
        <v>-50331</v>
      </c>
      <c r="F24" s="2295">
        <v>-307887</v>
      </c>
      <c r="G24" s="2272"/>
    </row>
    <row r="25" spans="1:8" ht="17.100000000000001" customHeight="1" thickBot="1" x14ac:dyDescent="0.2">
      <c r="A25" s="2268"/>
      <c r="B25" s="2276" t="s">
        <v>80</v>
      </c>
      <c r="C25" s="2277">
        <f>SUM(C23:C24)</f>
        <v>292517</v>
      </c>
      <c r="D25" s="2277">
        <v>1219282</v>
      </c>
      <c r="E25" s="2277">
        <v>309486</v>
      </c>
      <c r="F25" s="2278">
        <v>1301246</v>
      </c>
      <c r="G25" s="2279"/>
    </row>
    <row r="26" spans="1:8" ht="17.100000000000001" customHeight="1" thickBot="1" x14ac:dyDescent="0.2">
      <c r="A26" s="2268"/>
      <c r="B26" s="2296" t="s">
        <v>81</v>
      </c>
      <c r="C26" s="2297"/>
      <c r="D26" s="2297"/>
      <c r="E26" s="2297"/>
      <c r="F26" s="2297"/>
      <c r="G26" s="2279"/>
    </row>
    <row r="27" spans="1:8" ht="17.100000000000001" customHeight="1" x14ac:dyDescent="0.15">
      <c r="A27" s="2268"/>
      <c r="B27" s="2298" t="s">
        <v>985</v>
      </c>
      <c r="C27" s="2281">
        <f>'[1]P&amp;L'!C27</f>
        <v>292517</v>
      </c>
      <c r="D27" s="2281">
        <v>1219282</v>
      </c>
      <c r="E27" s="2281">
        <v>309486</v>
      </c>
      <c r="F27" s="2282">
        <v>1301246</v>
      </c>
      <c r="G27" s="2279"/>
    </row>
    <row r="28" spans="1:8" ht="17.100000000000001" customHeight="1" thickBot="1" x14ac:dyDescent="0.2">
      <c r="A28" s="2268"/>
      <c r="B28" s="2299" t="s">
        <v>694</v>
      </c>
      <c r="C28" s="2300">
        <f>'[1]P&amp;L'!C28</f>
        <v>0</v>
      </c>
      <c r="D28" s="2300">
        <v>0</v>
      </c>
      <c r="E28" s="2300">
        <v>0</v>
      </c>
      <c r="F28" s="2301">
        <v>0</v>
      </c>
      <c r="G28" s="2279"/>
    </row>
    <row r="29" spans="1:8" ht="15" customHeight="1" x14ac:dyDescent="0.15">
      <c r="A29" s="2268"/>
      <c r="B29" s="2302"/>
      <c r="C29" s="2303"/>
      <c r="D29" s="2303"/>
      <c r="E29" s="2303"/>
      <c r="F29" s="2303"/>
      <c r="G29" s="2279"/>
    </row>
    <row r="30" spans="1:8" x14ac:dyDescent="0.15">
      <c r="A30" s="2304"/>
      <c r="B30" s="119"/>
    </row>
    <row r="31" spans="1:8" x14ac:dyDescent="0.15">
      <c r="A31" s="2304"/>
      <c r="B31" s="119"/>
    </row>
    <row r="32" spans="1:8" x14ac:dyDescent="0.15">
      <c r="A32" s="2304"/>
      <c r="B32" s="119"/>
    </row>
    <row r="33" spans="1:2" x14ac:dyDescent="0.15">
      <c r="A33" s="2304"/>
      <c r="B33" s="119"/>
    </row>
    <row r="34" spans="1:2" x14ac:dyDescent="0.15">
      <c r="A34" s="2304"/>
      <c r="B34" s="119"/>
    </row>
    <row r="35" spans="1:2" x14ac:dyDescent="0.15">
      <c r="A35" s="2304"/>
      <c r="B35" s="119"/>
    </row>
    <row r="36" spans="1:2" x14ac:dyDescent="0.15">
      <c r="A36" s="2304"/>
      <c r="B36" s="119"/>
    </row>
    <row r="37" spans="1:2" x14ac:dyDescent="0.15">
      <c r="A37" s="2304"/>
      <c r="B37" s="119"/>
    </row>
    <row r="38" spans="1:2" x14ac:dyDescent="0.15">
      <c r="A38" s="2304"/>
      <c r="B38" s="119"/>
    </row>
    <row r="39" spans="1:2" x14ac:dyDescent="0.15">
      <c r="A39" s="2304"/>
      <c r="B39" s="119"/>
    </row>
    <row r="40" spans="1:2" x14ac:dyDescent="0.15">
      <c r="A40" s="2304"/>
      <c r="B40" s="119"/>
    </row>
    <row r="41" spans="1:2" x14ac:dyDescent="0.15">
      <c r="A41" s="2304"/>
      <c r="B41" s="119"/>
    </row>
    <row r="42" spans="1:2" x14ac:dyDescent="0.15">
      <c r="A42" s="2304"/>
      <c r="B42" s="119"/>
    </row>
    <row r="43" spans="1:2" x14ac:dyDescent="0.15">
      <c r="A43" s="2304"/>
      <c r="B43" s="119"/>
    </row>
    <row r="44" spans="1:2" x14ac:dyDescent="0.15">
      <c r="A44" s="2304"/>
      <c r="B44" s="119"/>
    </row>
    <row r="45" spans="1:2" x14ac:dyDescent="0.15">
      <c r="A45" s="2304"/>
      <c r="B45" s="119"/>
    </row>
    <row r="46" spans="1:2" x14ac:dyDescent="0.15">
      <c r="A46" s="2304"/>
      <c r="B46" s="119"/>
    </row>
    <row r="47" spans="1:2" x14ac:dyDescent="0.15">
      <c r="A47" s="2304"/>
      <c r="B47" s="119"/>
    </row>
    <row r="48" spans="1:2" x14ac:dyDescent="0.15">
      <c r="A48" s="2304"/>
      <c r="B48" s="119"/>
    </row>
    <row r="49" spans="1:2" x14ac:dyDescent="0.15">
      <c r="A49" s="2304"/>
      <c r="B49" s="119"/>
    </row>
    <row r="50" spans="1:2" x14ac:dyDescent="0.15">
      <c r="A50" s="2304"/>
      <c r="B50" s="119"/>
    </row>
    <row r="51" spans="1:2" x14ac:dyDescent="0.15">
      <c r="B51" s="119"/>
    </row>
    <row r="52" spans="1:2" x14ac:dyDescent="0.15">
      <c r="B52" s="119"/>
    </row>
    <row r="53" spans="1:2" x14ac:dyDescent="0.15">
      <c r="B53" s="119"/>
    </row>
    <row r="54" spans="1:2" x14ac:dyDescent="0.15">
      <c r="B54" s="119"/>
    </row>
    <row r="55" spans="1:2" x14ac:dyDescent="0.15">
      <c r="B55" s="119"/>
    </row>
    <row r="56" spans="1:2" x14ac:dyDescent="0.15">
      <c r="B56" s="119"/>
    </row>
    <row r="57" spans="1:2" x14ac:dyDescent="0.15">
      <c r="B57" s="119"/>
    </row>
    <row r="58" spans="1:2" x14ac:dyDescent="0.15">
      <c r="B58" s="119"/>
    </row>
    <row r="59" spans="1:2" x14ac:dyDescent="0.15">
      <c r="B59" s="119"/>
    </row>
    <row r="60" spans="1:2" x14ac:dyDescent="0.15">
      <c r="A60" s="84"/>
      <c r="B60" s="119"/>
    </row>
    <row r="61" spans="1:2" x14ac:dyDescent="0.15">
      <c r="A61" s="84"/>
      <c r="B61" s="119"/>
    </row>
    <row r="62" spans="1:2" x14ac:dyDescent="0.15">
      <c r="A62" s="84"/>
      <c r="B62" s="119"/>
    </row>
    <row r="63" spans="1:2" x14ac:dyDescent="0.15">
      <c r="A63" s="84"/>
      <c r="B63" s="119"/>
    </row>
    <row r="64" spans="1:2" x14ac:dyDescent="0.15">
      <c r="A64" s="84"/>
      <c r="B64" s="119"/>
    </row>
    <row r="65" spans="1:2" x14ac:dyDescent="0.15">
      <c r="A65" s="84"/>
      <c r="B65" s="119"/>
    </row>
    <row r="66" spans="1:2" x14ac:dyDescent="0.15">
      <c r="A66" s="84"/>
      <c r="B66" s="119"/>
    </row>
    <row r="67" spans="1:2" x14ac:dyDescent="0.15">
      <c r="A67" s="84"/>
      <c r="B67" s="119"/>
    </row>
    <row r="68" spans="1:2" x14ac:dyDescent="0.15">
      <c r="A68" s="84"/>
      <c r="B68" s="119"/>
    </row>
    <row r="69" spans="1:2" x14ac:dyDescent="0.15">
      <c r="A69" s="84"/>
    </row>
    <row r="70" spans="1:2" x14ac:dyDescent="0.15">
      <c r="A70" s="84"/>
    </row>
    <row r="71" spans="1:2" x14ac:dyDescent="0.15">
      <c r="A71" s="84"/>
    </row>
    <row r="72" spans="1:2" x14ac:dyDescent="0.15">
      <c r="A72" s="84"/>
    </row>
    <row r="73" spans="1:2" x14ac:dyDescent="0.15">
      <c r="A73" s="84"/>
    </row>
    <row r="74" spans="1:2" x14ac:dyDescent="0.15">
      <c r="A74" s="84"/>
    </row>
    <row r="75" spans="1:2" x14ac:dyDescent="0.15">
      <c r="A75" s="84"/>
    </row>
    <row r="76" spans="1:2" x14ac:dyDescent="0.15">
      <c r="A76" s="84"/>
    </row>
    <row r="77" spans="1:2" x14ac:dyDescent="0.15">
      <c r="A77" s="84"/>
    </row>
    <row r="78" spans="1:2" x14ac:dyDescent="0.15">
      <c r="A78" s="84"/>
    </row>
    <row r="79" spans="1:2" x14ac:dyDescent="0.15">
      <c r="A79" s="84"/>
    </row>
    <row r="80" spans="1:2" x14ac:dyDescent="0.15">
      <c r="A80" s="84"/>
    </row>
    <row r="81" spans="1:1" x14ac:dyDescent="0.15">
      <c r="A81" s="84"/>
    </row>
    <row r="82" spans="1:1" x14ac:dyDescent="0.15">
      <c r="A82" s="84"/>
    </row>
    <row r="83" spans="1:1" x14ac:dyDescent="0.15">
      <c r="A83" s="84"/>
    </row>
    <row r="84" spans="1:1" x14ac:dyDescent="0.15">
      <c r="A84" s="84"/>
    </row>
    <row r="85" spans="1:1" x14ac:dyDescent="0.15">
      <c r="A85" s="84"/>
    </row>
    <row r="86" spans="1:1" x14ac:dyDescent="0.15">
      <c r="A86" s="84"/>
    </row>
    <row r="87" spans="1:1" x14ac:dyDescent="0.15">
      <c r="A87" s="84"/>
    </row>
    <row r="88" spans="1:1" x14ac:dyDescent="0.15">
      <c r="A88" s="84"/>
    </row>
    <row r="89" spans="1:1" x14ac:dyDescent="0.15">
      <c r="A89" s="84"/>
    </row>
    <row r="90" spans="1:1" x14ac:dyDescent="0.15">
      <c r="A90" s="84"/>
    </row>
    <row r="91" spans="1:1" x14ac:dyDescent="0.15">
      <c r="A91" s="84"/>
    </row>
    <row r="92" spans="1:1" x14ac:dyDescent="0.15">
      <c r="A92" s="84"/>
    </row>
    <row r="93" spans="1:1" x14ac:dyDescent="0.15">
      <c r="A93" s="84"/>
    </row>
    <row r="94" spans="1:1" x14ac:dyDescent="0.15">
      <c r="A94" s="84"/>
    </row>
    <row r="95" spans="1:1" x14ac:dyDescent="0.15">
      <c r="A95" s="84"/>
    </row>
    <row r="96" spans="1:1" x14ac:dyDescent="0.15">
      <c r="A96" s="84"/>
    </row>
    <row r="97" spans="1:1" x14ac:dyDescent="0.15">
      <c r="A97" s="84"/>
    </row>
    <row r="98" spans="1:1" x14ac:dyDescent="0.15">
      <c r="A98" s="84"/>
    </row>
    <row r="99" spans="1:1" x14ac:dyDescent="0.15">
      <c r="A99" s="84"/>
    </row>
    <row r="100" spans="1:1" x14ac:dyDescent="0.15">
      <c r="A100" s="84"/>
    </row>
    <row r="101" spans="1:1" x14ac:dyDescent="0.15">
      <c r="A101" s="84"/>
    </row>
    <row r="102" spans="1:1" x14ac:dyDescent="0.15">
      <c r="A102" s="84"/>
    </row>
    <row r="103" spans="1:1" x14ac:dyDescent="0.15">
      <c r="A103" s="84"/>
    </row>
    <row r="104" spans="1:1" x14ac:dyDescent="0.15">
      <c r="A104" s="84"/>
    </row>
    <row r="105" spans="1:1" x14ac:dyDescent="0.15">
      <c r="A105" s="84"/>
    </row>
    <row r="106" spans="1:1" x14ac:dyDescent="0.15">
      <c r="A106" s="84"/>
    </row>
    <row r="107" spans="1:1" x14ac:dyDescent="0.15">
      <c r="A107" s="84"/>
    </row>
    <row r="108" spans="1:1" x14ac:dyDescent="0.15">
      <c r="A108" s="84"/>
    </row>
    <row r="109" spans="1:1" x14ac:dyDescent="0.15">
      <c r="A109" s="84"/>
    </row>
    <row r="110" spans="1:1" x14ac:dyDescent="0.15">
      <c r="A110" s="84"/>
    </row>
    <row r="111" spans="1:1" x14ac:dyDescent="0.15">
      <c r="A111" s="84"/>
    </row>
    <row r="112" spans="1:1" x14ac:dyDescent="0.15">
      <c r="A112" s="84"/>
    </row>
    <row r="113" spans="1:1" x14ac:dyDescent="0.15">
      <c r="A113" s="84"/>
    </row>
    <row r="114" spans="1:1" x14ac:dyDescent="0.15">
      <c r="A114" s="84"/>
    </row>
    <row r="115" spans="1:1" x14ac:dyDescent="0.15">
      <c r="A115" s="84"/>
    </row>
    <row r="116" spans="1:1" x14ac:dyDescent="0.15">
      <c r="A116" s="84"/>
    </row>
    <row r="117" spans="1:1" x14ac:dyDescent="0.15">
      <c r="A117" s="84"/>
    </row>
    <row r="118" spans="1:1" x14ac:dyDescent="0.15">
      <c r="A118" s="84"/>
    </row>
    <row r="119" spans="1:1" x14ac:dyDescent="0.15">
      <c r="A119" s="84"/>
    </row>
    <row r="120" spans="1:1" x14ac:dyDescent="0.15">
      <c r="A120" s="84"/>
    </row>
    <row r="121" spans="1:1" x14ac:dyDescent="0.15">
      <c r="A121" s="84"/>
    </row>
    <row r="122" spans="1:1" x14ac:dyDescent="0.15">
      <c r="A122" s="84"/>
    </row>
    <row r="123" spans="1:1" x14ac:dyDescent="0.15">
      <c r="A123" s="84"/>
    </row>
    <row r="124" spans="1:1" x14ac:dyDescent="0.15">
      <c r="A124" s="84"/>
    </row>
    <row r="125" spans="1:1" x14ac:dyDescent="0.15">
      <c r="A125" s="84"/>
    </row>
    <row r="126" spans="1:1" x14ac:dyDescent="0.15">
      <c r="A126" s="84"/>
    </row>
    <row r="127" spans="1:1" x14ac:dyDescent="0.15">
      <c r="A127" s="84"/>
    </row>
    <row r="128" spans="1:1" x14ac:dyDescent="0.15">
      <c r="A128" s="84"/>
    </row>
    <row r="129" spans="1:1" x14ac:dyDescent="0.15">
      <c r="A129" s="84"/>
    </row>
    <row r="130" spans="1:1" x14ac:dyDescent="0.15">
      <c r="A130" s="84"/>
    </row>
    <row r="131" spans="1:1" x14ac:dyDescent="0.15">
      <c r="A131" s="84"/>
    </row>
    <row r="132" spans="1:1" x14ac:dyDescent="0.15">
      <c r="A132" s="84"/>
    </row>
    <row r="133" spans="1:1" x14ac:dyDescent="0.15">
      <c r="A133" s="84"/>
    </row>
    <row r="134" spans="1:1" x14ac:dyDescent="0.15">
      <c r="A134" s="84"/>
    </row>
    <row r="135" spans="1:1" x14ac:dyDescent="0.15">
      <c r="A135" s="84"/>
    </row>
    <row r="136" spans="1:1" x14ac:dyDescent="0.15">
      <c r="A136" s="84"/>
    </row>
    <row r="137" spans="1:1" x14ac:dyDescent="0.15">
      <c r="A137" s="84"/>
    </row>
    <row r="138" spans="1:1" x14ac:dyDescent="0.15">
      <c r="A138" s="84"/>
    </row>
    <row r="139" spans="1:1" x14ac:dyDescent="0.15">
      <c r="A139" s="84"/>
    </row>
    <row r="140" spans="1:1" x14ac:dyDescent="0.15">
      <c r="A140" s="84"/>
    </row>
    <row r="141" spans="1:1" x14ac:dyDescent="0.15">
      <c r="A141" s="84"/>
    </row>
    <row r="142" spans="1:1" x14ac:dyDescent="0.15">
      <c r="A142" s="84"/>
    </row>
    <row r="143" spans="1:1" x14ac:dyDescent="0.15">
      <c r="A143" s="84"/>
    </row>
    <row r="144" spans="1:1" x14ac:dyDescent="0.15">
      <c r="A144" s="84"/>
    </row>
    <row r="145" spans="1:1" x14ac:dyDescent="0.15">
      <c r="A145" s="84"/>
    </row>
    <row r="146" spans="1:1" x14ac:dyDescent="0.15">
      <c r="A146" s="84"/>
    </row>
    <row r="147" spans="1:1" x14ac:dyDescent="0.15">
      <c r="A147" s="84"/>
    </row>
    <row r="148" spans="1:1" x14ac:dyDescent="0.15">
      <c r="A148" s="84"/>
    </row>
    <row r="149" spans="1:1" x14ac:dyDescent="0.15">
      <c r="A149" s="84"/>
    </row>
    <row r="150" spans="1:1" x14ac:dyDescent="0.15">
      <c r="A150" s="84"/>
    </row>
    <row r="151" spans="1:1" x14ac:dyDescent="0.15">
      <c r="A151" s="84"/>
    </row>
    <row r="152" spans="1:1" x14ac:dyDescent="0.15">
      <c r="A152" s="84"/>
    </row>
    <row r="153" spans="1:1" x14ac:dyDescent="0.15">
      <c r="A153" s="84"/>
    </row>
    <row r="154" spans="1:1" x14ac:dyDescent="0.15">
      <c r="A154" s="84"/>
    </row>
    <row r="155" spans="1:1" x14ac:dyDescent="0.15">
      <c r="A155" s="84"/>
    </row>
    <row r="156" spans="1:1" x14ac:dyDescent="0.15">
      <c r="A156" s="84"/>
    </row>
    <row r="157" spans="1:1" x14ac:dyDescent="0.15">
      <c r="A157" s="84"/>
    </row>
    <row r="158" spans="1:1" x14ac:dyDescent="0.15">
      <c r="A158" s="84"/>
    </row>
    <row r="159" spans="1:1" x14ac:dyDescent="0.15">
      <c r="A159" s="84"/>
    </row>
    <row r="160" spans="1:1" x14ac:dyDescent="0.15">
      <c r="A160" s="84"/>
    </row>
    <row r="161" spans="1:1" x14ac:dyDescent="0.15">
      <c r="A161" s="84"/>
    </row>
    <row r="162" spans="1:1" x14ac:dyDescent="0.15">
      <c r="A162" s="84"/>
    </row>
    <row r="163" spans="1:1" x14ac:dyDescent="0.15">
      <c r="A163" s="84"/>
    </row>
    <row r="164" spans="1:1" x14ac:dyDescent="0.15">
      <c r="A164" s="84"/>
    </row>
    <row r="165" spans="1:1" x14ac:dyDescent="0.15">
      <c r="A165" s="84"/>
    </row>
    <row r="166" spans="1:1" x14ac:dyDescent="0.15">
      <c r="A166" s="84"/>
    </row>
    <row r="167" spans="1:1" x14ac:dyDescent="0.15">
      <c r="A167" s="84"/>
    </row>
    <row r="168" spans="1:1" x14ac:dyDescent="0.15">
      <c r="A168" s="84"/>
    </row>
    <row r="169" spans="1:1" x14ac:dyDescent="0.15">
      <c r="A169" s="84"/>
    </row>
    <row r="170" spans="1:1" x14ac:dyDescent="0.15">
      <c r="A170" s="84"/>
    </row>
    <row r="171" spans="1:1" x14ac:dyDescent="0.15">
      <c r="A171" s="84"/>
    </row>
    <row r="172" spans="1:1" x14ac:dyDescent="0.15">
      <c r="A172" s="84"/>
    </row>
    <row r="173" spans="1:1" x14ac:dyDescent="0.15">
      <c r="A173" s="84"/>
    </row>
    <row r="174" spans="1:1" x14ac:dyDescent="0.15">
      <c r="A174" s="84"/>
    </row>
    <row r="175" spans="1:1" x14ac:dyDescent="0.15">
      <c r="A175" s="84"/>
    </row>
    <row r="176" spans="1:1" x14ac:dyDescent="0.15">
      <c r="A176" s="84"/>
    </row>
    <row r="177" spans="1:1" x14ac:dyDescent="0.15">
      <c r="A177" s="84"/>
    </row>
    <row r="178" spans="1:1" x14ac:dyDescent="0.15">
      <c r="A178" s="84"/>
    </row>
    <row r="179" spans="1:1" x14ac:dyDescent="0.15">
      <c r="A179" s="84"/>
    </row>
    <row r="180" spans="1:1" x14ac:dyDescent="0.15">
      <c r="A180" s="84"/>
    </row>
    <row r="181" spans="1:1" x14ac:dyDescent="0.15">
      <c r="A181" s="84"/>
    </row>
    <row r="182" spans="1:1" x14ac:dyDescent="0.15">
      <c r="A182" s="84"/>
    </row>
    <row r="183" spans="1:1" x14ac:dyDescent="0.15">
      <c r="A183" s="84"/>
    </row>
    <row r="184" spans="1:1" x14ac:dyDescent="0.15">
      <c r="A184" s="84"/>
    </row>
    <row r="185" spans="1:1" x14ac:dyDescent="0.15">
      <c r="A185" s="84"/>
    </row>
    <row r="186" spans="1:1" x14ac:dyDescent="0.15">
      <c r="A186" s="84"/>
    </row>
    <row r="187" spans="1:1" x14ac:dyDescent="0.15">
      <c r="A187" s="84"/>
    </row>
    <row r="188" spans="1:1" x14ac:dyDescent="0.15">
      <c r="A188" s="84"/>
    </row>
    <row r="189" spans="1:1" x14ac:dyDescent="0.15">
      <c r="A189" s="84"/>
    </row>
    <row r="190" spans="1:1" x14ac:dyDescent="0.15">
      <c r="A190" s="84"/>
    </row>
    <row r="191" spans="1:1" x14ac:dyDescent="0.15">
      <c r="A191" s="84"/>
    </row>
    <row r="192" spans="1:1" x14ac:dyDescent="0.15">
      <c r="A192" s="84"/>
    </row>
    <row r="193" spans="1:1" x14ac:dyDescent="0.15">
      <c r="A193" s="84"/>
    </row>
    <row r="194" spans="1:1" x14ac:dyDescent="0.15">
      <c r="A194" s="84"/>
    </row>
    <row r="195" spans="1:1" x14ac:dyDescent="0.15">
      <c r="A195" s="84"/>
    </row>
    <row r="196" spans="1:1" x14ac:dyDescent="0.15">
      <c r="A196" s="84"/>
    </row>
    <row r="197" spans="1:1" x14ac:dyDescent="0.15">
      <c r="A197" s="84"/>
    </row>
    <row r="198" spans="1:1" x14ac:dyDescent="0.15">
      <c r="A198" s="84"/>
    </row>
    <row r="199" spans="1:1" x14ac:dyDescent="0.15">
      <c r="A199" s="84"/>
    </row>
    <row r="200" spans="1:1" x14ac:dyDescent="0.15">
      <c r="A200" s="84"/>
    </row>
    <row r="201" spans="1:1" x14ac:dyDescent="0.15">
      <c r="A201" s="84"/>
    </row>
    <row r="202" spans="1:1" x14ac:dyDescent="0.15">
      <c r="A202" s="84"/>
    </row>
    <row r="203" spans="1:1" x14ac:dyDescent="0.15">
      <c r="A203" s="84"/>
    </row>
    <row r="204" spans="1:1" x14ac:dyDescent="0.15">
      <c r="A204" s="84"/>
    </row>
    <row r="205" spans="1:1" x14ac:dyDescent="0.15">
      <c r="A205" s="84"/>
    </row>
    <row r="206" spans="1:1" x14ac:dyDescent="0.15">
      <c r="A206" s="84"/>
    </row>
    <row r="207" spans="1:1" x14ac:dyDescent="0.15">
      <c r="A207" s="84"/>
    </row>
    <row r="208" spans="1:1" x14ac:dyDescent="0.15">
      <c r="A208" s="84"/>
    </row>
    <row r="209" spans="1:1" x14ac:dyDescent="0.15">
      <c r="A209" s="84"/>
    </row>
    <row r="210" spans="1:1" x14ac:dyDescent="0.15">
      <c r="A210" s="84"/>
    </row>
    <row r="211" spans="1:1" x14ac:dyDescent="0.15">
      <c r="A211" s="84"/>
    </row>
    <row r="212" spans="1:1" x14ac:dyDescent="0.15">
      <c r="A212" s="84"/>
    </row>
    <row r="213" spans="1:1" x14ac:dyDescent="0.15">
      <c r="A213" s="84"/>
    </row>
    <row r="214" spans="1:1" x14ac:dyDescent="0.15">
      <c r="A214" s="84"/>
    </row>
    <row r="215" spans="1:1" x14ac:dyDescent="0.15">
      <c r="A215" s="84"/>
    </row>
    <row r="216" spans="1:1" x14ac:dyDescent="0.15">
      <c r="A216" s="84"/>
    </row>
    <row r="217" spans="1:1" x14ac:dyDescent="0.15">
      <c r="A217" s="84"/>
    </row>
    <row r="218" spans="1:1" x14ac:dyDescent="0.15">
      <c r="A218" s="84"/>
    </row>
    <row r="219" spans="1:1" x14ac:dyDescent="0.15">
      <c r="A219" s="84"/>
    </row>
    <row r="220" spans="1:1" x14ac:dyDescent="0.15">
      <c r="A220" s="84"/>
    </row>
    <row r="221" spans="1:1" x14ac:dyDescent="0.15">
      <c r="A221" s="84"/>
    </row>
    <row r="222" spans="1:1" x14ac:dyDescent="0.15">
      <c r="A222" s="84"/>
    </row>
    <row r="223" spans="1:1" x14ac:dyDescent="0.15">
      <c r="A223" s="84"/>
    </row>
    <row r="224" spans="1:1" x14ac:dyDescent="0.15">
      <c r="A224" s="84"/>
    </row>
    <row r="225" spans="1:1" x14ac:dyDescent="0.15">
      <c r="A225" s="84"/>
    </row>
    <row r="226" spans="1:1" x14ac:dyDescent="0.15">
      <c r="A226" s="84"/>
    </row>
    <row r="227" spans="1:1" x14ac:dyDescent="0.15">
      <c r="A227" s="84"/>
    </row>
    <row r="228" spans="1:1" x14ac:dyDescent="0.15">
      <c r="A228" s="84"/>
    </row>
    <row r="229" spans="1:1" x14ac:dyDescent="0.15">
      <c r="A229" s="84"/>
    </row>
    <row r="230" spans="1:1" x14ac:dyDescent="0.15">
      <c r="A230" s="84"/>
    </row>
    <row r="231" spans="1:1" x14ac:dyDescent="0.15">
      <c r="A231" s="84"/>
    </row>
    <row r="232" spans="1:1" x14ac:dyDescent="0.15">
      <c r="A232" s="84"/>
    </row>
    <row r="233" spans="1:1" x14ac:dyDescent="0.15">
      <c r="A233" s="84"/>
    </row>
    <row r="234" spans="1:1" x14ac:dyDescent="0.15">
      <c r="A234" s="84"/>
    </row>
    <row r="235" spans="1:1" x14ac:dyDescent="0.15">
      <c r="A235" s="84"/>
    </row>
    <row r="236" spans="1:1" x14ac:dyDescent="0.15">
      <c r="A236" s="84"/>
    </row>
    <row r="237" spans="1:1" x14ac:dyDescent="0.15">
      <c r="A237" s="84"/>
    </row>
    <row r="238" spans="1:1" x14ac:dyDescent="0.15">
      <c r="A238" s="84"/>
    </row>
    <row r="239" spans="1:1" x14ac:dyDescent="0.15">
      <c r="A239" s="84"/>
    </row>
    <row r="240" spans="1:1" x14ac:dyDescent="0.15">
      <c r="A240" s="84"/>
    </row>
    <row r="241" spans="1:1" x14ac:dyDescent="0.15">
      <c r="A241" s="84"/>
    </row>
    <row r="242" spans="1:1" x14ac:dyDescent="0.15">
      <c r="A242" s="84"/>
    </row>
    <row r="243" spans="1:1" x14ac:dyDescent="0.15">
      <c r="A243" s="84"/>
    </row>
    <row r="244" spans="1:1" x14ac:dyDescent="0.15">
      <c r="A244" s="84"/>
    </row>
    <row r="245" spans="1:1" x14ac:dyDescent="0.15">
      <c r="A245" s="84"/>
    </row>
    <row r="246" spans="1:1" x14ac:dyDescent="0.15">
      <c r="A246" s="84"/>
    </row>
    <row r="247" spans="1:1" x14ac:dyDescent="0.15">
      <c r="A247" s="84"/>
    </row>
    <row r="248" spans="1:1" x14ac:dyDescent="0.15">
      <c r="A248" s="84"/>
    </row>
    <row r="249" spans="1:1" x14ac:dyDescent="0.15">
      <c r="A249" s="84"/>
    </row>
    <row r="250" spans="1:1" x14ac:dyDescent="0.15">
      <c r="A250" s="84"/>
    </row>
    <row r="251" spans="1:1" x14ac:dyDescent="0.15">
      <c r="A251" s="84"/>
    </row>
    <row r="252" spans="1:1" x14ac:dyDescent="0.15">
      <c r="A252" s="84"/>
    </row>
    <row r="253" spans="1:1" x14ac:dyDescent="0.15">
      <c r="A253" s="84"/>
    </row>
    <row r="254" spans="1:1" x14ac:dyDescent="0.15">
      <c r="A254" s="84"/>
    </row>
    <row r="255" spans="1:1" x14ac:dyDescent="0.15">
      <c r="A255" s="84"/>
    </row>
    <row r="256" spans="1:1" x14ac:dyDescent="0.15">
      <c r="A256" s="84"/>
    </row>
    <row r="257" spans="1:1" x14ac:dyDescent="0.15">
      <c r="A257" s="84"/>
    </row>
    <row r="258" spans="1:1" x14ac:dyDescent="0.15">
      <c r="A258" s="84"/>
    </row>
    <row r="259" spans="1:1" x14ac:dyDescent="0.15">
      <c r="A259" s="84"/>
    </row>
    <row r="260" spans="1:1" x14ac:dyDescent="0.15">
      <c r="A260" s="84"/>
    </row>
    <row r="261" spans="1:1" x14ac:dyDescent="0.15">
      <c r="A261" s="84"/>
    </row>
    <row r="262" spans="1:1" x14ac:dyDescent="0.15">
      <c r="A262" s="84"/>
    </row>
    <row r="263" spans="1:1" x14ac:dyDescent="0.15">
      <c r="A263" s="84"/>
    </row>
    <row r="264" spans="1:1" x14ac:dyDescent="0.15">
      <c r="A264" s="84"/>
    </row>
    <row r="265" spans="1:1" x14ac:dyDescent="0.15">
      <c r="A265" s="84"/>
    </row>
    <row r="266" spans="1:1" x14ac:dyDescent="0.15">
      <c r="A266" s="84"/>
    </row>
    <row r="267" spans="1:1" x14ac:dyDescent="0.15">
      <c r="A267" s="84"/>
    </row>
    <row r="268" spans="1:1" x14ac:dyDescent="0.15">
      <c r="A268" s="84"/>
    </row>
    <row r="269" spans="1:1" x14ac:dyDescent="0.15">
      <c r="A269" s="84"/>
    </row>
    <row r="270" spans="1:1" x14ac:dyDescent="0.15">
      <c r="A270" s="84"/>
    </row>
    <row r="271" spans="1:1" x14ac:dyDescent="0.15">
      <c r="A271" s="84"/>
    </row>
    <row r="272" spans="1:1" x14ac:dyDescent="0.15">
      <c r="A272" s="84"/>
    </row>
    <row r="273" spans="1:1" x14ac:dyDescent="0.15">
      <c r="A273" s="84"/>
    </row>
    <row r="274" spans="1:1" x14ac:dyDescent="0.15">
      <c r="A274" s="84"/>
    </row>
    <row r="275" spans="1:1" x14ac:dyDescent="0.15">
      <c r="A275" s="84"/>
    </row>
    <row r="276" spans="1:1" x14ac:dyDescent="0.15">
      <c r="A276" s="84"/>
    </row>
    <row r="277" spans="1:1" x14ac:dyDescent="0.15">
      <c r="A277" s="84"/>
    </row>
    <row r="278" spans="1:1" x14ac:dyDescent="0.15">
      <c r="A278" s="84"/>
    </row>
    <row r="279" spans="1:1" x14ac:dyDescent="0.15">
      <c r="A279" s="84"/>
    </row>
    <row r="280" spans="1:1" x14ac:dyDescent="0.15">
      <c r="A280" s="84"/>
    </row>
    <row r="281" spans="1:1" x14ac:dyDescent="0.15">
      <c r="A281" s="84"/>
    </row>
    <row r="282" spans="1:1" x14ac:dyDescent="0.15">
      <c r="A282" s="84"/>
    </row>
    <row r="283" spans="1:1" x14ac:dyDescent="0.15">
      <c r="A283" s="84"/>
    </row>
    <row r="284" spans="1:1" x14ac:dyDescent="0.15">
      <c r="A284" s="84"/>
    </row>
    <row r="285" spans="1:1" x14ac:dyDescent="0.15">
      <c r="A285" s="84"/>
    </row>
    <row r="286" spans="1:1" x14ac:dyDescent="0.15">
      <c r="A286" s="84"/>
    </row>
    <row r="287" spans="1:1" x14ac:dyDescent="0.15">
      <c r="A287" s="84"/>
    </row>
    <row r="288" spans="1:1" x14ac:dyDescent="0.15">
      <c r="A288" s="84"/>
    </row>
    <row r="289" spans="1:1" x14ac:dyDescent="0.15">
      <c r="A289" s="84"/>
    </row>
    <row r="290" spans="1:1" x14ac:dyDescent="0.15">
      <c r="A290" s="84"/>
    </row>
    <row r="291" spans="1:1" x14ac:dyDescent="0.15">
      <c r="A291" s="84"/>
    </row>
    <row r="292" spans="1:1" x14ac:dyDescent="0.15">
      <c r="A292" s="84"/>
    </row>
    <row r="293" spans="1:1" x14ac:dyDescent="0.15">
      <c r="A293" s="84"/>
    </row>
    <row r="294" spans="1:1" x14ac:dyDescent="0.15">
      <c r="A294" s="84"/>
    </row>
    <row r="295" spans="1:1" x14ac:dyDescent="0.15">
      <c r="A295" s="84"/>
    </row>
    <row r="296" spans="1:1" x14ac:dyDescent="0.15">
      <c r="A296" s="84"/>
    </row>
    <row r="297" spans="1:1" x14ac:dyDescent="0.15">
      <c r="A297" s="84"/>
    </row>
    <row r="298" spans="1:1" x14ac:dyDescent="0.15">
      <c r="A298" s="84"/>
    </row>
    <row r="299" spans="1:1" x14ac:dyDescent="0.15">
      <c r="A299" s="84"/>
    </row>
    <row r="300" spans="1:1" x14ac:dyDescent="0.15">
      <c r="A300" s="84"/>
    </row>
    <row r="301" spans="1:1" x14ac:dyDescent="0.15">
      <c r="A301" s="84"/>
    </row>
    <row r="302" spans="1:1" x14ac:dyDescent="0.15">
      <c r="A302" s="84"/>
    </row>
    <row r="303" spans="1:1" x14ac:dyDescent="0.15">
      <c r="A303" s="84"/>
    </row>
    <row r="304" spans="1:1" x14ac:dyDescent="0.15">
      <c r="A304" s="84"/>
    </row>
    <row r="305" spans="1:1" x14ac:dyDescent="0.15">
      <c r="A305" s="84"/>
    </row>
    <row r="306" spans="1:1" x14ac:dyDescent="0.15">
      <c r="A306" s="84"/>
    </row>
    <row r="307" spans="1:1" x14ac:dyDescent="0.15">
      <c r="A307" s="84"/>
    </row>
    <row r="308" spans="1:1" x14ac:dyDescent="0.15">
      <c r="A308" s="84"/>
    </row>
    <row r="309" spans="1:1" x14ac:dyDescent="0.15">
      <c r="A309" s="84"/>
    </row>
    <row r="310" spans="1:1" x14ac:dyDescent="0.15">
      <c r="A310" s="84"/>
    </row>
    <row r="311" spans="1:1" x14ac:dyDescent="0.15">
      <c r="A311" s="84"/>
    </row>
    <row r="312" spans="1:1" x14ac:dyDescent="0.15">
      <c r="A312" s="84"/>
    </row>
    <row r="313" spans="1:1" x14ac:dyDescent="0.15">
      <c r="A313" s="84"/>
    </row>
    <row r="314" spans="1:1" x14ac:dyDescent="0.15">
      <c r="A314" s="84"/>
    </row>
    <row r="315" spans="1:1" x14ac:dyDescent="0.15">
      <c r="A315" s="84"/>
    </row>
    <row r="316" spans="1:1" x14ac:dyDescent="0.15">
      <c r="A316" s="84"/>
    </row>
    <row r="317" spans="1:1" x14ac:dyDescent="0.15">
      <c r="A317" s="84"/>
    </row>
    <row r="318" spans="1:1" x14ac:dyDescent="0.15">
      <c r="A318" s="84"/>
    </row>
    <row r="319" spans="1:1" x14ac:dyDescent="0.15">
      <c r="A319" s="84"/>
    </row>
    <row r="320" spans="1:1" x14ac:dyDescent="0.15">
      <c r="A320" s="84"/>
    </row>
    <row r="321" spans="1:1" x14ac:dyDescent="0.15">
      <c r="A321" s="84"/>
    </row>
    <row r="322" spans="1:1" x14ac:dyDescent="0.15">
      <c r="A322" s="84"/>
    </row>
    <row r="323" spans="1:1" x14ac:dyDescent="0.15">
      <c r="A323" s="84"/>
    </row>
    <row r="324" spans="1:1" x14ac:dyDescent="0.15">
      <c r="A324" s="84"/>
    </row>
    <row r="325" spans="1:1" x14ac:dyDescent="0.15">
      <c r="A325" s="84"/>
    </row>
    <row r="326" spans="1:1" x14ac:dyDescent="0.15">
      <c r="A326" s="84"/>
    </row>
    <row r="327" spans="1:1" x14ac:dyDescent="0.15">
      <c r="A327" s="84"/>
    </row>
    <row r="328" spans="1:1" x14ac:dyDescent="0.15">
      <c r="A328" s="84"/>
    </row>
    <row r="329" spans="1:1" x14ac:dyDescent="0.15">
      <c r="A329" s="84"/>
    </row>
    <row r="330" spans="1:1" x14ac:dyDescent="0.15">
      <c r="A330" s="84"/>
    </row>
    <row r="331" spans="1:1" x14ac:dyDescent="0.15">
      <c r="A331" s="84"/>
    </row>
    <row r="332" spans="1:1" x14ac:dyDescent="0.15">
      <c r="A332" s="84"/>
    </row>
    <row r="333" spans="1:1" x14ac:dyDescent="0.15">
      <c r="A333" s="84"/>
    </row>
    <row r="334" spans="1:1" x14ac:dyDescent="0.15">
      <c r="A334" s="84"/>
    </row>
    <row r="335" spans="1:1" x14ac:dyDescent="0.15">
      <c r="A335" s="84"/>
    </row>
    <row r="336" spans="1:1" x14ac:dyDescent="0.15">
      <c r="A336" s="84"/>
    </row>
    <row r="337" spans="1:1" x14ac:dyDescent="0.15">
      <c r="A337" s="84"/>
    </row>
    <row r="338" spans="1:1" x14ac:dyDescent="0.15">
      <c r="A338" s="84"/>
    </row>
    <row r="339" spans="1:1" x14ac:dyDescent="0.15">
      <c r="A339" s="84"/>
    </row>
    <row r="340" spans="1:1" x14ac:dyDescent="0.15">
      <c r="A340" s="84"/>
    </row>
    <row r="341" spans="1:1" x14ac:dyDescent="0.15">
      <c r="A341" s="84"/>
    </row>
    <row r="342" spans="1:1" x14ac:dyDescent="0.15">
      <c r="A342" s="84"/>
    </row>
    <row r="343" spans="1:1" x14ac:dyDescent="0.15">
      <c r="A343" s="84"/>
    </row>
    <row r="344" spans="1:1" x14ac:dyDescent="0.15">
      <c r="A344" s="84"/>
    </row>
    <row r="345" spans="1:1" x14ac:dyDescent="0.15">
      <c r="A345" s="84"/>
    </row>
    <row r="346" spans="1:1" x14ac:dyDescent="0.15">
      <c r="A346" s="84"/>
    </row>
    <row r="347" spans="1:1" x14ac:dyDescent="0.15">
      <c r="A347" s="84"/>
    </row>
    <row r="348" spans="1:1" x14ac:dyDescent="0.15">
      <c r="A348" s="84"/>
    </row>
    <row r="349" spans="1:1" x14ac:dyDescent="0.15">
      <c r="A349" s="84"/>
    </row>
    <row r="350" spans="1:1" x14ac:dyDescent="0.15">
      <c r="A350" s="84"/>
    </row>
    <row r="351" spans="1:1" x14ac:dyDescent="0.15">
      <c r="A351" s="84"/>
    </row>
    <row r="352" spans="1:1" x14ac:dyDescent="0.15">
      <c r="A352" s="84"/>
    </row>
    <row r="353" spans="1:1" x14ac:dyDescent="0.15">
      <c r="A353" s="84"/>
    </row>
    <row r="354" spans="1:1" x14ac:dyDescent="0.15">
      <c r="A354" s="84"/>
    </row>
    <row r="355" spans="1:1" x14ac:dyDescent="0.15">
      <c r="A355" s="84"/>
    </row>
    <row r="356" spans="1:1" x14ac:dyDescent="0.15">
      <c r="A356" s="84"/>
    </row>
    <row r="357" spans="1:1" x14ac:dyDescent="0.15">
      <c r="A357" s="84"/>
    </row>
    <row r="358" spans="1:1" x14ac:dyDescent="0.15">
      <c r="A358" s="84"/>
    </row>
    <row r="359" spans="1:1" x14ac:dyDescent="0.15">
      <c r="A359" s="84"/>
    </row>
    <row r="360" spans="1:1" x14ac:dyDescent="0.15">
      <c r="A360" s="84"/>
    </row>
    <row r="361" spans="1:1" x14ac:dyDescent="0.15">
      <c r="A361" s="84"/>
    </row>
    <row r="362" spans="1:1" x14ac:dyDescent="0.15">
      <c r="A362" s="84"/>
    </row>
    <row r="363" spans="1:1" x14ac:dyDescent="0.15">
      <c r="A363" s="84"/>
    </row>
    <row r="364" spans="1:1" x14ac:dyDescent="0.15">
      <c r="A364" s="84"/>
    </row>
    <row r="365" spans="1:1" x14ac:dyDescent="0.15">
      <c r="A365" s="84"/>
    </row>
    <row r="366" spans="1:1" x14ac:dyDescent="0.15">
      <c r="A366" s="84"/>
    </row>
    <row r="367" spans="1:1" x14ac:dyDescent="0.15">
      <c r="A367" s="84"/>
    </row>
    <row r="368" spans="1:1" x14ac:dyDescent="0.15">
      <c r="A368" s="84"/>
    </row>
    <row r="369" spans="1:1" x14ac:dyDescent="0.15">
      <c r="A369" s="84"/>
    </row>
    <row r="370" spans="1:1" x14ac:dyDescent="0.15">
      <c r="A370" s="84"/>
    </row>
    <row r="371" spans="1:1" x14ac:dyDescent="0.15">
      <c r="A371" s="84"/>
    </row>
    <row r="372" spans="1:1" x14ac:dyDescent="0.15">
      <c r="A372" s="84"/>
    </row>
    <row r="373" spans="1:1" x14ac:dyDescent="0.15">
      <c r="A373" s="84"/>
    </row>
    <row r="374" spans="1:1" x14ac:dyDescent="0.15">
      <c r="A374" s="84"/>
    </row>
    <row r="375" spans="1:1" x14ac:dyDescent="0.15">
      <c r="A375" s="84"/>
    </row>
    <row r="376" spans="1:1" x14ac:dyDescent="0.15">
      <c r="A376" s="84"/>
    </row>
    <row r="377" spans="1:1" x14ac:dyDescent="0.15">
      <c r="A377" s="84"/>
    </row>
    <row r="378" spans="1:1" x14ac:dyDescent="0.15">
      <c r="A378" s="84"/>
    </row>
    <row r="379" spans="1:1" x14ac:dyDescent="0.15">
      <c r="A379" s="84"/>
    </row>
    <row r="380" spans="1:1" x14ac:dyDescent="0.15">
      <c r="A380" s="84"/>
    </row>
    <row r="381" spans="1:1" x14ac:dyDescent="0.15">
      <c r="A381" s="84"/>
    </row>
    <row r="382" spans="1:1" x14ac:dyDescent="0.15">
      <c r="A382" s="84"/>
    </row>
    <row r="383" spans="1:1" x14ac:dyDescent="0.15">
      <c r="A383" s="84"/>
    </row>
    <row r="384" spans="1:1" x14ac:dyDescent="0.15">
      <c r="A384" s="84"/>
    </row>
    <row r="385" spans="1:1" x14ac:dyDescent="0.15">
      <c r="A385" s="84"/>
    </row>
    <row r="386" spans="1:1" x14ac:dyDescent="0.15">
      <c r="A386" s="84"/>
    </row>
    <row r="387" spans="1:1" x14ac:dyDescent="0.15">
      <c r="A387" s="84"/>
    </row>
    <row r="388" spans="1:1" x14ac:dyDescent="0.15">
      <c r="A388" s="84"/>
    </row>
    <row r="389" spans="1:1" x14ac:dyDescent="0.15">
      <c r="A389" s="84"/>
    </row>
    <row r="390" spans="1:1" x14ac:dyDescent="0.15">
      <c r="A390" s="84"/>
    </row>
    <row r="391" spans="1:1" x14ac:dyDescent="0.15">
      <c r="A391" s="84"/>
    </row>
    <row r="392" spans="1:1" x14ac:dyDescent="0.15">
      <c r="A392" s="84"/>
    </row>
    <row r="393" spans="1:1" x14ac:dyDescent="0.15">
      <c r="A393" s="84"/>
    </row>
    <row r="394" spans="1:1" x14ac:dyDescent="0.15">
      <c r="A394" s="84"/>
    </row>
    <row r="395" spans="1:1" x14ac:dyDescent="0.15">
      <c r="A395" s="84"/>
    </row>
    <row r="396" spans="1:1" x14ac:dyDescent="0.15">
      <c r="A396" s="84"/>
    </row>
    <row r="397" spans="1:1" x14ac:dyDescent="0.15">
      <c r="A397" s="84"/>
    </row>
    <row r="398" spans="1:1" x14ac:dyDescent="0.15">
      <c r="A398" s="84"/>
    </row>
    <row r="399" spans="1:1" x14ac:dyDescent="0.15">
      <c r="A399" s="84"/>
    </row>
    <row r="400" spans="1:1" x14ac:dyDescent="0.15">
      <c r="A400" s="84"/>
    </row>
    <row r="401" spans="1:1" x14ac:dyDescent="0.15">
      <c r="A401" s="84"/>
    </row>
    <row r="402" spans="1:1" x14ac:dyDescent="0.15">
      <c r="A402" s="84"/>
    </row>
    <row r="403" spans="1:1" x14ac:dyDescent="0.15">
      <c r="A403" s="84"/>
    </row>
    <row r="404" spans="1:1" x14ac:dyDescent="0.15">
      <c r="A404" s="84"/>
    </row>
    <row r="405" spans="1:1" x14ac:dyDescent="0.15">
      <c r="A405" s="84"/>
    </row>
    <row r="406" spans="1:1" x14ac:dyDescent="0.15">
      <c r="A406" s="84"/>
    </row>
    <row r="407" spans="1:1" x14ac:dyDescent="0.15">
      <c r="A407" s="84"/>
    </row>
    <row r="408" spans="1:1" x14ac:dyDescent="0.15">
      <c r="A408" s="84"/>
    </row>
    <row r="409" spans="1:1" x14ac:dyDescent="0.15">
      <c r="A409" s="84"/>
    </row>
    <row r="410" spans="1:1" x14ac:dyDescent="0.15">
      <c r="A410" s="84"/>
    </row>
    <row r="411" spans="1:1" x14ac:dyDescent="0.15">
      <c r="A411" s="84"/>
    </row>
    <row r="412" spans="1:1" x14ac:dyDescent="0.15">
      <c r="A412" s="84"/>
    </row>
    <row r="413" spans="1:1" x14ac:dyDescent="0.15">
      <c r="A413" s="84"/>
    </row>
    <row r="414" spans="1:1" x14ac:dyDescent="0.15">
      <c r="A414" s="84"/>
    </row>
    <row r="415" spans="1:1" x14ac:dyDescent="0.15">
      <c r="A415" s="84"/>
    </row>
    <row r="416" spans="1:1" x14ac:dyDescent="0.15">
      <c r="A416" s="84"/>
    </row>
    <row r="417" spans="1:1" x14ac:dyDescent="0.15">
      <c r="A417" s="84"/>
    </row>
    <row r="418" spans="1:1" x14ac:dyDescent="0.15">
      <c r="A418" s="84"/>
    </row>
    <row r="419" spans="1:1" x14ac:dyDescent="0.15">
      <c r="A419" s="84"/>
    </row>
    <row r="420" spans="1:1" x14ac:dyDescent="0.15">
      <c r="A420" s="84"/>
    </row>
    <row r="421" spans="1:1" x14ac:dyDescent="0.15">
      <c r="A421" s="84"/>
    </row>
    <row r="422" spans="1:1" x14ac:dyDescent="0.15">
      <c r="A422" s="84"/>
    </row>
    <row r="423" spans="1:1" x14ac:dyDescent="0.15">
      <c r="A423" s="84"/>
    </row>
    <row r="424" spans="1:1" x14ac:dyDescent="0.15">
      <c r="A424" s="84"/>
    </row>
    <row r="425" spans="1:1" x14ac:dyDescent="0.15">
      <c r="A425" s="84"/>
    </row>
    <row r="426" spans="1:1" x14ac:dyDescent="0.15">
      <c r="A426" s="84"/>
    </row>
    <row r="427" spans="1:1" x14ac:dyDescent="0.15">
      <c r="A427" s="84"/>
    </row>
    <row r="428" spans="1:1" x14ac:dyDescent="0.15">
      <c r="A428" s="84"/>
    </row>
    <row r="429" spans="1:1" x14ac:dyDescent="0.15">
      <c r="A429" s="84"/>
    </row>
    <row r="430" spans="1:1" x14ac:dyDescent="0.15">
      <c r="A430" s="84"/>
    </row>
    <row r="431" spans="1:1" x14ac:dyDescent="0.15">
      <c r="A431" s="84"/>
    </row>
    <row r="432" spans="1:1" x14ac:dyDescent="0.15">
      <c r="A432" s="84"/>
    </row>
    <row r="433" spans="1:1" x14ac:dyDescent="0.15">
      <c r="A433" s="84"/>
    </row>
    <row r="434" spans="1:1" x14ac:dyDescent="0.15">
      <c r="A434" s="84"/>
    </row>
    <row r="435" spans="1:1" x14ac:dyDescent="0.15">
      <c r="A435" s="84"/>
    </row>
    <row r="436" spans="1:1" x14ac:dyDescent="0.15">
      <c r="A436" s="84"/>
    </row>
    <row r="437" spans="1:1" x14ac:dyDescent="0.15">
      <c r="A437" s="84"/>
    </row>
    <row r="438" spans="1:1" x14ac:dyDescent="0.15">
      <c r="A438" s="84"/>
    </row>
    <row r="439" spans="1:1" x14ac:dyDescent="0.15">
      <c r="A439" s="84"/>
    </row>
    <row r="440" spans="1:1" x14ac:dyDescent="0.15">
      <c r="A440" s="84"/>
    </row>
    <row r="441" spans="1:1" x14ac:dyDescent="0.15">
      <c r="A441" s="84"/>
    </row>
    <row r="442" spans="1:1" x14ac:dyDescent="0.15">
      <c r="A442" s="84"/>
    </row>
    <row r="443" spans="1:1" x14ac:dyDescent="0.15">
      <c r="A443" s="84"/>
    </row>
    <row r="444" spans="1:1" x14ac:dyDescent="0.15">
      <c r="A444" s="84"/>
    </row>
    <row r="445" spans="1:1" x14ac:dyDescent="0.15">
      <c r="A445" s="84"/>
    </row>
    <row r="446" spans="1:1" x14ac:dyDescent="0.15">
      <c r="A446" s="84"/>
    </row>
    <row r="447" spans="1:1" x14ac:dyDescent="0.15">
      <c r="A447" s="84"/>
    </row>
    <row r="448" spans="1:1" x14ac:dyDescent="0.15">
      <c r="A448" s="84"/>
    </row>
    <row r="449" spans="1:1" x14ac:dyDescent="0.15">
      <c r="A449" s="84"/>
    </row>
    <row r="450" spans="1:1" x14ac:dyDescent="0.15">
      <c r="A450" s="84"/>
    </row>
    <row r="451" spans="1:1" x14ac:dyDescent="0.15">
      <c r="A451" s="84"/>
    </row>
    <row r="452" spans="1:1" x14ac:dyDescent="0.15">
      <c r="A452" s="84"/>
    </row>
    <row r="453" spans="1:1" x14ac:dyDescent="0.15">
      <c r="A453" s="84"/>
    </row>
    <row r="454" spans="1:1" x14ac:dyDescent="0.15">
      <c r="A454" s="84"/>
    </row>
    <row r="455" spans="1:1" x14ac:dyDescent="0.15">
      <c r="A455" s="84"/>
    </row>
    <row r="456" spans="1:1" x14ac:dyDescent="0.15">
      <c r="A456" s="84"/>
    </row>
    <row r="457" spans="1:1" x14ac:dyDescent="0.15">
      <c r="A457" s="84"/>
    </row>
    <row r="458" spans="1:1" x14ac:dyDescent="0.15">
      <c r="A458" s="84"/>
    </row>
    <row r="459" spans="1:1" x14ac:dyDescent="0.15">
      <c r="A459" s="84"/>
    </row>
    <row r="460" spans="1:1" x14ac:dyDescent="0.15">
      <c r="A460" s="84"/>
    </row>
    <row r="461" spans="1:1" x14ac:dyDescent="0.15">
      <c r="A461" s="84"/>
    </row>
    <row r="462" spans="1:1" x14ac:dyDescent="0.15">
      <c r="A462" s="84"/>
    </row>
    <row r="463" spans="1:1" x14ac:dyDescent="0.15">
      <c r="A463" s="84"/>
    </row>
    <row r="464" spans="1:1" x14ac:dyDescent="0.15">
      <c r="A464" s="84"/>
    </row>
    <row r="465" spans="1:1" x14ac:dyDescent="0.15">
      <c r="A465" s="84"/>
    </row>
    <row r="466" spans="1:1" x14ac:dyDescent="0.15">
      <c r="A466" s="84"/>
    </row>
    <row r="467" spans="1:1" x14ac:dyDescent="0.15">
      <c r="A467" s="84"/>
    </row>
    <row r="468" spans="1:1" x14ac:dyDescent="0.15">
      <c r="A468" s="84"/>
    </row>
    <row r="469" spans="1:1" x14ac:dyDescent="0.15">
      <c r="A469" s="84"/>
    </row>
    <row r="470" spans="1:1" x14ac:dyDescent="0.15">
      <c r="A470" s="84"/>
    </row>
    <row r="471" spans="1:1" x14ac:dyDescent="0.15">
      <c r="A471" s="84"/>
    </row>
    <row r="472" spans="1:1" x14ac:dyDescent="0.15">
      <c r="A472" s="84"/>
    </row>
    <row r="473" spans="1:1" x14ac:dyDescent="0.15">
      <c r="A473" s="84"/>
    </row>
    <row r="474" spans="1:1" x14ac:dyDescent="0.15">
      <c r="A474" s="84"/>
    </row>
    <row r="475" spans="1:1" x14ac:dyDescent="0.15">
      <c r="A475" s="84"/>
    </row>
    <row r="476" spans="1:1" x14ac:dyDescent="0.15">
      <c r="A476" s="84"/>
    </row>
    <row r="477" spans="1:1" x14ac:dyDescent="0.15">
      <c r="A477" s="84"/>
    </row>
    <row r="478" spans="1:1" x14ac:dyDescent="0.15">
      <c r="A478" s="84"/>
    </row>
    <row r="479" spans="1:1" x14ac:dyDescent="0.15">
      <c r="A479" s="84"/>
    </row>
    <row r="480" spans="1:1" x14ac:dyDescent="0.15">
      <c r="A480" s="84"/>
    </row>
    <row r="481" spans="1:1" x14ac:dyDescent="0.15">
      <c r="A481" s="84"/>
    </row>
    <row r="482" spans="1:1" x14ac:dyDescent="0.15">
      <c r="A482" s="84"/>
    </row>
    <row r="483" spans="1:1" x14ac:dyDescent="0.15">
      <c r="A483" s="84"/>
    </row>
    <row r="484" spans="1:1" x14ac:dyDescent="0.15">
      <c r="A484" s="84"/>
    </row>
    <row r="485" spans="1:1" x14ac:dyDescent="0.15">
      <c r="A485" s="84"/>
    </row>
    <row r="486" spans="1:1" x14ac:dyDescent="0.15">
      <c r="A486" s="84"/>
    </row>
    <row r="487" spans="1:1" x14ac:dyDescent="0.15">
      <c r="A487" s="84"/>
    </row>
    <row r="488" spans="1:1" x14ac:dyDescent="0.15">
      <c r="A488" s="84"/>
    </row>
    <row r="489" spans="1:1" x14ac:dyDescent="0.15">
      <c r="A489" s="84"/>
    </row>
    <row r="490" spans="1:1" x14ac:dyDescent="0.15">
      <c r="A490" s="84"/>
    </row>
    <row r="491" spans="1:1" x14ac:dyDescent="0.15">
      <c r="A491" s="84"/>
    </row>
    <row r="492" spans="1:1" x14ac:dyDescent="0.15">
      <c r="A492" s="84"/>
    </row>
    <row r="493" spans="1:1" x14ac:dyDescent="0.15">
      <c r="A493" s="84"/>
    </row>
    <row r="494" spans="1:1" x14ac:dyDescent="0.15">
      <c r="A494" s="84"/>
    </row>
    <row r="495" spans="1:1" x14ac:dyDescent="0.15">
      <c r="A495" s="84"/>
    </row>
    <row r="496" spans="1:1" x14ac:dyDescent="0.15">
      <c r="A496" s="84"/>
    </row>
    <row r="497" spans="1:1" x14ac:dyDescent="0.15">
      <c r="A497" s="84"/>
    </row>
    <row r="498" spans="1:1" x14ac:dyDescent="0.15">
      <c r="A498" s="84"/>
    </row>
    <row r="499" spans="1:1" x14ac:dyDescent="0.15">
      <c r="A499" s="84"/>
    </row>
    <row r="500" spans="1:1" x14ac:dyDescent="0.15">
      <c r="A500" s="84"/>
    </row>
    <row r="501" spans="1:1" x14ac:dyDescent="0.15">
      <c r="A501" s="84"/>
    </row>
    <row r="502" spans="1:1" x14ac:dyDescent="0.15">
      <c r="A502" s="84"/>
    </row>
    <row r="503" spans="1:1" x14ac:dyDescent="0.15">
      <c r="A503" s="84"/>
    </row>
    <row r="504" spans="1:1" x14ac:dyDescent="0.15">
      <c r="A504" s="84"/>
    </row>
    <row r="505" spans="1:1" x14ac:dyDescent="0.15">
      <c r="A505" s="84"/>
    </row>
    <row r="506" spans="1:1" x14ac:dyDescent="0.15">
      <c r="A506" s="84"/>
    </row>
    <row r="507" spans="1:1" x14ac:dyDescent="0.15">
      <c r="A507" s="84"/>
    </row>
    <row r="508" spans="1:1" x14ac:dyDescent="0.15">
      <c r="A508" s="84"/>
    </row>
    <row r="509" spans="1:1" x14ac:dyDescent="0.15">
      <c r="A509" s="84"/>
    </row>
    <row r="510" spans="1:1" x14ac:dyDescent="0.15">
      <c r="A510" s="84"/>
    </row>
    <row r="511" spans="1:1" x14ac:dyDescent="0.15">
      <c r="A511" s="84"/>
    </row>
    <row r="512" spans="1:1" x14ac:dyDescent="0.15">
      <c r="A512" s="84"/>
    </row>
    <row r="513" spans="1:1" x14ac:dyDescent="0.15">
      <c r="A513" s="84"/>
    </row>
    <row r="514" spans="1:1" x14ac:dyDescent="0.15">
      <c r="A514" s="84"/>
    </row>
    <row r="515" spans="1:1" x14ac:dyDescent="0.15">
      <c r="A515" s="84"/>
    </row>
    <row r="516" spans="1:1" x14ac:dyDescent="0.15">
      <c r="A516" s="84"/>
    </row>
    <row r="517" spans="1:1" x14ac:dyDescent="0.15">
      <c r="A517" s="84"/>
    </row>
    <row r="518" spans="1:1" x14ac:dyDescent="0.15">
      <c r="A518" s="84"/>
    </row>
    <row r="519" spans="1:1" x14ac:dyDescent="0.15">
      <c r="A519" s="84"/>
    </row>
    <row r="520" spans="1:1" x14ac:dyDescent="0.15">
      <c r="A520" s="84"/>
    </row>
    <row r="521" spans="1:1" x14ac:dyDescent="0.15">
      <c r="A521" s="84"/>
    </row>
    <row r="522" spans="1:1" x14ac:dyDescent="0.15">
      <c r="A522" s="84"/>
    </row>
    <row r="523" spans="1:1" x14ac:dyDescent="0.15">
      <c r="A523" s="84"/>
    </row>
    <row r="524" spans="1:1" x14ac:dyDescent="0.15">
      <c r="A524" s="84"/>
    </row>
    <row r="525" spans="1:1" x14ac:dyDescent="0.15">
      <c r="A525" s="84"/>
    </row>
    <row r="526" spans="1:1" x14ac:dyDescent="0.15">
      <c r="A526" s="84"/>
    </row>
    <row r="527" spans="1:1" x14ac:dyDescent="0.15">
      <c r="A527" s="84"/>
    </row>
    <row r="528" spans="1:1" x14ac:dyDescent="0.15">
      <c r="A528" s="84"/>
    </row>
    <row r="529" spans="1:1" x14ac:dyDescent="0.15">
      <c r="A529" s="84"/>
    </row>
    <row r="530" spans="1:1" x14ac:dyDescent="0.15">
      <c r="A530" s="84"/>
    </row>
    <row r="531" spans="1:1" x14ac:dyDescent="0.15">
      <c r="A531" s="84"/>
    </row>
    <row r="532" spans="1:1" x14ac:dyDescent="0.15">
      <c r="A532" s="84"/>
    </row>
    <row r="533" spans="1:1" x14ac:dyDescent="0.15">
      <c r="A533" s="84"/>
    </row>
    <row r="534" spans="1:1" x14ac:dyDescent="0.15">
      <c r="A534" s="84"/>
    </row>
    <row r="535" spans="1:1" x14ac:dyDescent="0.15">
      <c r="A535" s="84"/>
    </row>
    <row r="536" spans="1:1" x14ac:dyDescent="0.15">
      <c r="A536" s="84"/>
    </row>
    <row r="537" spans="1:1" x14ac:dyDescent="0.15">
      <c r="A537" s="84"/>
    </row>
    <row r="538" spans="1:1" x14ac:dyDescent="0.15">
      <c r="A538" s="84"/>
    </row>
    <row r="539" spans="1:1" x14ac:dyDescent="0.15">
      <c r="A539" s="84"/>
    </row>
    <row r="540" spans="1:1" x14ac:dyDescent="0.15">
      <c r="A540" s="84"/>
    </row>
    <row r="541" spans="1:1" x14ac:dyDescent="0.15">
      <c r="A541" s="84"/>
    </row>
    <row r="542" spans="1:1" x14ac:dyDescent="0.15">
      <c r="A542" s="84"/>
    </row>
    <row r="543" spans="1:1" x14ac:dyDescent="0.15">
      <c r="A543" s="84"/>
    </row>
    <row r="544" spans="1:1" x14ac:dyDescent="0.15">
      <c r="A544" s="84"/>
    </row>
    <row r="545" spans="1:1" x14ac:dyDescent="0.15">
      <c r="A545" s="84"/>
    </row>
    <row r="546" spans="1:1" x14ac:dyDescent="0.15">
      <c r="A546" s="84"/>
    </row>
    <row r="547" spans="1:1" x14ac:dyDescent="0.15">
      <c r="A547" s="84"/>
    </row>
    <row r="548" spans="1:1" x14ac:dyDescent="0.15">
      <c r="A548" s="84"/>
    </row>
    <row r="549" spans="1:1" x14ac:dyDescent="0.15">
      <c r="A549" s="84"/>
    </row>
    <row r="550" spans="1:1" x14ac:dyDescent="0.15">
      <c r="A550" s="84"/>
    </row>
    <row r="551" spans="1:1" x14ac:dyDescent="0.15">
      <c r="A551" s="84"/>
    </row>
    <row r="552" spans="1:1" x14ac:dyDescent="0.15">
      <c r="A552" s="84"/>
    </row>
    <row r="553" spans="1:1" x14ac:dyDescent="0.15">
      <c r="A553" s="84"/>
    </row>
    <row r="554" spans="1:1" x14ac:dyDescent="0.15">
      <c r="A554" s="84"/>
    </row>
    <row r="555" spans="1:1" x14ac:dyDescent="0.15">
      <c r="A555" s="84"/>
    </row>
    <row r="556" spans="1:1" x14ac:dyDescent="0.15">
      <c r="A556" s="84"/>
    </row>
    <row r="557" spans="1:1" x14ac:dyDescent="0.15">
      <c r="A557" s="84"/>
    </row>
    <row r="558" spans="1:1" x14ac:dyDescent="0.15">
      <c r="A558" s="84"/>
    </row>
    <row r="559" spans="1:1" x14ac:dyDescent="0.15">
      <c r="A559" s="84"/>
    </row>
    <row r="560" spans="1:1" x14ac:dyDescent="0.15">
      <c r="A560" s="84"/>
    </row>
    <row r="561" spans="1:1" x14ac:dyDescent="0.15">
      <c r="A561" s="84"/>
    </row>
    <row r="562" spans="1:1" x14ac:dyDescent="0.15">
      <c r="A562" s="84"/>
    </row>
    <row r="563" spans="1:1" x14ac:dyDescent="0.15">
      <c r="A563" s="84"/>
    </row>
    <row r="564" spans="1:1" x14ac:dyDescent="0.15">
      <c r="A564" s="84"/>
    </row>
    <row r="565" spans="1:1" x14ac:dyDescent="0.15">
      <c r="A565" s="84"/>
    </row>
    <row r="566" spans="1:1" x14ac:dyDescent="0.15">
      <c r="A566" s="84"/>
    </row>
    <row r="567" spans="1:1" x14ac:dyDescent="0.15">
      <c r="A567" s="84"/>
    </row>
    <row r="568" spans="1:1" x14ac:dyDescent="0.15">
      <c r="A568" s="84"/>
    </row>
    <row r="569" spans="1:1" x14ac:dyDescent="0.15">
      <c r="A569" s="84"/>
    </row>
    <row r="570" spans="1:1" x14ac:dyDescent="0.15">
      <c r="A570" s="84"/>
    </row>
    <row r="571" spans="1:1" x14ac:dyDescent="0.15">
      <c r="A571" s="84"/>
    </row>
    <row r="572" spans="1:1" x14ac:dyDescent="0.15">
      <c r="A572" s="84"/>
    </row>
    <row r="573" spans="1:1" x14ac:dyDescent="0.15">
      <c r="A573" s="84"/>
    </row>
    <row r="574" spans="1:1" x14ac:dyDescent="0.15">
      <c r="A574" s="84"/>
    </row>
    <row r="575" spans="1:1" x14ac:dyDescent="0.15">
      <c r="A575" s="84"/>
    </row>
    <row r="576" spans="1:1" x14ac:dyDescent="0.15">
      <c r="A576" s="84"/>
    </row>
    <row r="577" spans="1:1" x14ac:dyDescent="0.15">
      <c r="A577" s="84"/>
    </row>
    <row r="578" spans="1:1" x14ac:dyDescent="0.15">
      <c r="A578" s="84"/>
    </row>
    <row r="579" spans="1:1" x14ac:dyDescent="0.15">
      <c r="A579" s="84"/>
    </row>
    <row r="580" spans="1:1" x14ac:dyDescent="0.15">
      <c r="A580" s="84"/>
    </row>
    <row r="581" spans="1:1" x14ac:dyDescent="0.15">
      <c r="A581" s="84"/>
    </row>
    <row r="582" spans="1:1" x14ac:dyDescent="0.15">
      <c r="A582" s="84"/>
    </row>
    <row r="583" spans="1:1" x14ac:dyDescent="0.15">
      <c r="A583" s="84"/>
    </row>
    <row r="584" spans="1:1" x14ac:dyDescent="0.15">
      <c r="A584" s="84"/>
    </row>
    <row r="585" spans="1:1" x14ac:dyDescent="0.15">
      <c r="A585" s="84"/>
    </row>
    <row r="586" spans="1:1" x14ac:dyDescent="0.15">
      <c r="A586" s="84"/>
    </row>
    <row r="587" spans="1:1" x14ac:dyDescent="0.15">
      <c r="A587" s="84"/>
    </row>
    <row r="588" spans="1:1" x14ac:dyDescent="0.15">
      <c r="A588" s="84"/>
    </row>
    <row r="589" spans="1:1" x14ac:dyDescent="0.15">
      <c r="A589" s="84"/>
    </row>
    <row r="590" spans="1:1" x14ac:dyDescent="0.15">
      <c r="A590" s="84"/>
    </row>
    <row r="591" spans="1:1" x14ac:dyDescent="0.15">
      <c r="A591" s="84"/>
    </row>
    <row r="592" spans="1:1" x14ac:dyDescent="0.15">
      <c r="A592" s="84"/>
    </row>
    <row r="593" spans="1:1" x14ac:dyDescent="0.15">
      <c r="A593" s="84"/>
    </row>
    <row r="594" spans="1:1" x14ac:dyDescent="0.15">
      <c r="A594" s="84"/>
    </row>
    <row r="595" spans="1:1" x14ac:dyDescent="0.15">
      <c r="A595" s="84"/>
    </row>
    <row r="596" spans="1:1" x14ac:dyDescent="0.15">
      <c r="A596" s="84"/>
    </row>
    <row r="597" spans="1:1" x14ac:dyDescent="0.15">
      <c r="A597" s="84"/>
    </row>
    <row r="598" spans="1:1" x14ac:dyDescent="0.15">
      <c r="A598" s="84"/>
    </row>
    <row r="599" spans="1:1" x14ac:dyDescent="0.15">
      <c r="A599" s="84"/>
    </row>
    <row r="600" spans="1:1" x14ac:dyDescent="0.15">
      <c r="A600" s="84"/>
    </row>
    <row r="601" spans="1:1" x14ac:dyDescent="0.15">
      <c r="A601" s="84"/>
    </row>
    <row r="602" spans="1:1" x14ac:dyDescent="0.15">
      <c r="A602" s="84"/>
    </row>
    <row r="603" spans="1:1" x14ac:dyDescent="0.15">
      <c r="A603" s="84"/>
    </row>
    <row r="604" spans="1:1" x14ac:dyDescent="0.15">
      <c r="A604" s="84"/>
    </row>
    <row r="605" spans="1:1" x14ac:dyDescent="0.15">
      <c r="A605" s="84"/>
    </row>
    <row r="606" spans="1:1" x14ac:dyDescent="0.15">
      <c r="A606" s="84"/>
    </row>
    <row r="607" spans="1:1" x14ac:dyDescent="0.15">
      <c r="A607" s="84"/>
    </row>
    <row r="608" spans="1:1" x14ac:dyDescent="0.15">
      <c r="A608" s="84"/>
    </row>
    <row r="609" spans="1:1" x14ac:dyDescent="0.15">
      <c r="A609" s="84"/>
    </row>
    <row r="610" spans="1:1" x14ac:dyDescent="0.15">
      <c r="A610" s="84"/>
    </row>
    <row r="611" spans="1:1" x14ac:dyDescent="0.15">
      <c r="A611" s="84"/>
    </row>
    <row r="612" spans="1:1" x14ac:dyDescent="0.15">
      <c r="A612" s="84"/>
    </row>
    <row r="613" spans="1:1" x14ac:dyDescent="0.15">
      <c r="A613" s="84"/>
    </row>
    <row r="614" spans="1:1" x14ac:dyDescent="0.15">
      <c r="A614" s="84"/>
    </row>
    <row r="615" spans="1:1" x14ac:dyDescent="0.15">
      <c r="A615" s="84"/>
    </row>
    <row r="616" spans="1:1" x14ac:dyDescent="0.15">
      <c r="A616" s="84"/>
    </row>
    <row r="617" spans="1:1" x14ac:dyDescent="0.15">
      <c r="A617" s="84"/>
    </row>
    <row r="618" spans="1:1" x14ac:dyDescent="0.15">
      <c r="A618" s="84"/>
    </row>
    <row r="619" spans="1:1" x14ac:dyDescent="0.15">
      <c r="A619" s="84"/>
    </row>
    <row r="620" spans="1:1" x14ac:dyDescent="0.15">
      <c r="A620" s="84"/>
    </row>
    <row r="621" spans="1:1" x14ac:dyDescent="0.15">
      <c r="A621" s="84"/>
    </row>
    <row r="622" spans="1:1" x14ac:dyDescent="0.15">
      <c r="A622" s="84"/>
    </row>
    <row r="623" spans="1:1" x14ac:dyDescent="0.15">
      <c r="A623" s="84"/>
    </row>
    <row r="624" spans="1:1" x14ac:dyDescent="0.15">
      <c r="A624" s="84"/>
    </row>
    <row r="625" spans="1:1" x14ac:dyDescent="0.15">
      <c r="A625" s="84"/>
    </row>
    <row r="626" spans="1:1" x14ac:dyDescent="0.15">
      <c r="A626" s="84"/>
    </row>
    <row r="627" spans="1:1" x14ac:dyDescent="0.15">
      <c r="A627" s="84"/>
    </row>
    <row r="628" spans="1:1" x14ac:dyDescent="0.15">
      <c r="A628" s="84"/>
    </row>
    <row r="629" spans="1:1" x14ac:dyDescent="0.15">
      <c r="A629" s="84"/>
    </row>
    <row r="630" spans="1:1" x14ac:dyDescent="0.15">
      <c r="A630" s="84"/>
    </row>
    <row r="631" spans="1:1" x14ac:dyDescent="0.15">
      <c r="A631" s="84"/>
    </row>
    <row r="632" spans="1:1" x14ac:dyDescent="0.15">
      <c r="A632" s="84"/>
    </row>
    <row r="633" spans="1:1" x14ac:dyDescent="0.15">
      <c r="A633" s="84"/>
    </row>
    <row r="634" spans="1:1" x14ac:dyDescent="0.15">
      <c r="A634" s="84"/>
    </row>
    <row r="635" spans="1:1" x14ac:dyDescent="0.15">
      <c r="A635" s="84"/>
    </row>
    <row r="636" spans="1:1" x14ac:dyDescent="0.15">
      <c r="A636" s="84"/>
    </row>
    <row r="637" spans="1:1" x14ac:dyDescent="0.15">
      <c r="A637" s="84"/>
    </row>
    <row r="638" spans="1:1" x14ac:dyDescent="0.15">
      <c r="A638" s="84"/>
    </row>
    <row r="639" spans="1:1" x14ac:dyDescent="0.15">
      <c r="A639" s="84"/>
    </row>
    <row r="640" spans="1:1" x14ac:dyDescent="0.15">
      <c r="A640" s="84"/>
    </row>
    <row r="641" spans="1:1" x14ac:dyDescent="0.15">
      <c r="A641" s="84"/>
    </row>
    <row r="642" spans="1:1" x14ac:dyDescent="0.15">
      <c r="A642" s="84"/>
    </row>
    <row r="643" spans="1:1" x14ac:dyDescent="0.15">
      <c r="A643" s="84"/>
    </row>
    <row r="644" spans="1:1" x14ac:dyDescent="0.15">
      <c r="A644" s="84"/>
    </row>
    <row r="645" spans="1:1" x14ac:dyDescent="0.15">
      <c r="A645" s="84"/>
    </row>
    <row r="646" spans="1:1" x14ac:dyDescent="0.15">
      <c r="A646" s="84"/>
    </row>
    <row r="647" spans="1:1" x14ac:dyDescent="0.15">
      <c r="A647" s="84"/>
    </row>
    <row r="648" spans="1:1" x14ac:dyDescent="0.15">
      <c r="A648" s="84"/>
    </row>
    <row r="649" spans="1:1" x14ac:dyDescent="0.15">
      <c r="A649" s="84"/>
    </row>
    <row r="650" spans="1:1" x14ac:dyDescent="0.15">
      <c r="A650" s="84"/>
    </row>
    <row r="651" spans="1:1" x14ac:dyDescent="0.15">
      <c r="A651" s="84"/>
    </row>
    <row r="652" spans="1:1" x14ac:dyDescent="0.15">
      <c r="A652" s="84"/>
    </row>
    <row r="653" spans="1:1" x14ac:dyDescent="0.15">
      <c r="A653" s="84"/>
    </row>
    <row r="654" spans="1:1" x14ac:dyDescent="0.15">
      <c r="A654" s="84"/>
    </row>
    <row r="655" spans="1:1" x14ac:dyDescent="0.15">
      <c r="A655" s="84"/>
    </row>
    <row r="656" spans="1:1" x14ac:dyDescent="0.15">
      <c r="A656" s="84"/>
    </row>
    <row r="657" spans="1:1" x14ac:dyDescent="0.15">
      <c r="A657" s="84"/>
    </row>
    <row r="658" spans="1:1" x14ac:dyDescent="0.15">
      <c r="A658" s="84"/>
    </row>
    <row r="659" spans="1:1" x14ac:dyDescent="0.15">
      <c r="A659" s="84"/>
    </row>
    <row r="660" spans="1:1" x14ac:dyDescent="0.15">
      <c r="A660" s="84"/>
    </row>
    <row r="661" spans="1:1" x14ac:dyDescent="0.15">
      <c r="A661" s="84"/>
    </row>
    <row r="662" spans="1:1" x14ac:dyDescent="0.15">
      <c r="A662" s="84"/>
    </row>
    <row r="663" spans="1:1" x14ac:dyDescent="0.15">
      <c r="A663" s="84"/>
    </row>
    <row r="664" spans="1:1" x14ac:dyDescent="0.15">
      <c r="A664" s="84"/>
    </row>
    <row r="665" spans="1:1" x14ac:dyDescent="0.15">
      <c r="A665" s="84"/>
    </row>
    <row r="666" spans="1:1" x14ac:dyDescent="0.15">
      <c r="A666" s="84"/>
    </row>
    <row r="667" spans="1:1" x14ac:dyDescent="0.15">
      <c r="A667" s="84"/>
    </row>
    <row r="668" spans="1:1" x14ac:dyDescent="0.15">
      <c r="A668" s="84"/>
    </row>
    <row r="669" spans="1:1" x14ac:dyDescent="0.15">
      <c r="A669" s="84"/>
    </row>
    <row r="670" spans="1:1" x14ac:dyDescent="0.15">
      <c r="A670" s="84"/>
    </row>
    <row r="671" spans="1:1" x14ac:dyDescent="0.15">
      <c r="A671" s="84"/>
    </row>
    <row r="672" spans="1:1" x14ac:dyDescent="0.15">
      <c r="A672" s="84"/>
    </row>
    <row r="673" spans="1:1" x14ac:dyDescent="0.15">
      <c r="A673" s="84"/>
    </row>
    <row r="674" spans="1:1" x14ac:dyDescent="0.15">
      <c r="A674" s="84"/>
    </row>
    <row r="675" spans="1:1" x14ac:dyDescent="0.15">
      <c r="A675" s="84"/>
    </row>
    <row r="676" spans="1:1" x14ac:dyDescent="0.15">
      <c r="A676" s="84"/>
    </row>
    <row r="677" spans="1:1" x14ac:dyDescent="0.15">
      <c r="A677" s="84"/>
    </row>
    <row r="678" spans="1:1" x14ac:dyDescent="0.15">
      <c r="A678" s="84"/>
    </row>
    <row r="679" spans="1:1" x14ac:dyDescent="0.15">
      <c r="A679" s="84"/>
    </row>
    <row r="680" spans="1:1" x14ac:dyDescent="0.15">
      <c r="A680" s="84"/>
    </row>
    <row r="681" spans="1:1" x14ac:dyDescent="0.15">
      <c r="A681" s="84"/>
    </row>
    <row r="682" spans="1:1" x14ac:dyDescent="0.15">
      <c r="A682" s="84"/>
    </row>
    <row r="683" spans="1:1" x14ac:dyDescent="0.15">
      <c r="A683" s="84"/>
    </row>
    <row r="684" spans="1:1" x14ac:dyDescent="0.15">
      <c r="A684" s="84"/>
    </row>
    <row r="685" spans="1:1" x14ac:dyDescent="0.15">
      <c r="A685" s="84"/>
    </row>
    <row r="686" spans="1:1" x14ac:dyDescent="0.15">
      <c r="A686" s="84"/>
    </row>
    <row r="687" spans="1:1" x14ac:dyDescent="0.15">
      <c r="A687" s="84"/>
    </row>
    <row r="688" spans="1:1" x14ac:dyDescent="0.15">
      <c r="A688" s="84"/>
    </row>
    <row r="689" spans="1:1" x14ac:dyDescent="0.15">
      <c r="A689" s="84"/>
    </row>
    <row r="690" spans="1:1" x14ac:dyDescent="0.15">
      <c r="A690" s="84"/>
    </row>
    <row r="691" spans="1:1" x14ac:dyDescent="0.15">
      <c r="A691" s="84"/>
    </row>
    <row r="692" spans="1:1" x14ac:dyDescent="0.15">
      <c r="A692" s="84"/>
    </row>
    <row r="693" spans="1:1" x14ac:dyDescent="0.15">
      <c r="A693" s="84"/>
    </row>
    <row r="694" spans="1:1" x14ac:dyDescent="0.15">
      <c r="A694" s="84"/>
    </row>
    <row r="695" spans="1:1" x14ac:dyDescent="0.15">
      <c r="A695" s="84"/>
    </row>
    <row r="696" spans="1:1" x14ac:dyDescent="0.15">
      <c r="A696" s="84"/>
    </row>
    <row r="697" spans="1:1" x14ac:dyDescent="0.15">
      <c r="A697" s="84"/>
    </row>
    <row r="698" spans="1:1" x14ac:dyDescent="0.15">
      <c r="A698" s="84"/>
    </row>
    <row r="699" spans="1:1" x14ac:dyDescent="0.15">
      <c r="A699" s="84"/>
    </row>
    <row r="700" spans="1:1" x14ac:dyDescent="0.15">
      <c r="A700" s="84"/>
    </row>
    <row r="701" spans="1:1" x14ac:dyDescent="0.15">
      <c r="A701" s="84"/>
    </row>
    <row r="702" spans="1:1" x14ac:dyDescent="0.15">
      <c r="A702" s="84"/>
    </row>
    <row r="703" spans="1:1" x14ac:dyDescent="0.15">
      <c r="A703" s="84"/>
    </row>
    <row r="704" spans="1:1" x14ac:dyDescent="0.15">
      <c r="A704" s="84"/>
    </row>
    <row r="705" spans="1:1" x14ac:dyDescent="0.15">
      <c r="A705" s="84"/>
    </row>
    <row r="706" spans="1:1" x14ac:dyDescent="0.15">
      <c r="A706" s="84"/>
    </row>
    <row r="707" spans="1:1" x14ac:dyDescent="0.15">
      <c r="A707" s="84"/>
    </row>
    <row r="708" spans="1:1" x14ac:dyDescent="0.15">
      <c r="A708" s="84"/>
    </row>
    <row r="709" spans="1:1" x14ac:dyDescent="0.15">
      <c r="A709" s="84"/>
    </row>
    <row r="710" spans="1:1" x14ac:dyDescent="0.15">
      <c r="A710" s="84"/>
    </row>
    <row r="711" spans="1:1" x14ac:dyDescent="0.15">
      <c r="A711" s="84"/>
    </row>
    <row r="712" spans="1:1" x14ac:dyDescent="0.15">
      <c r="A712" s="84"/>
    </row>
    <row r="713" spans="1:1" x14ac:dyDescent="0.15">
      <c r="A713" s="84"/>
    </row>
    <row r="714" spans="1:1" x14ac:dyDescent="0.15">
      <c r="A714" s="84"/>
    </row>
    <row r="715" spans="1:1" x14ac:dyDescent="0.15">
      <c r="A715" s="84"/>
    </row>
    <row r="716" spans="1:1" x14ac:dyDescent="0.15">
      <c r="A716" s="84"/>
    </row>
    <row r="717" spans="1:1" x14ac:dyDescent="0.15">
      <c r="A717" s="84"/>
    </row>
    <row r="718" spans="1:1" x14ac:dyDescent="0.15">
      <c r="A718" s="84"/>
    </row>
    <row r="719" spans="1:1" x14ac:dyDescent="0.15">
      <c r="A719" s="84"/>
    </row>
    <row r="720" spans="1:1" x14ac:dyDescent="0.15">
      <c r="A720" s="84"/>
    </row>
    <row r="721" spans="1:1" x14ac:dyDescent="0.15">
      <c r="A721" s="84"/>
    </row>
    <row r="722" spans="1:1" x14ac:dyDescent="0.15">
      <c r="A722" s="84"/>
    </row>
    <row r="723" spans="1:1" x14ac:dyDescent="0.15">
      <c r="A723" s="84"/>
    </row>
    <row r="724" spans="1:1" x14ac:dyDescent="0.15">
      <c r="A724" s="84"/>
    </row>
    <row r="725" spans="1:1" x14ac:dyDescent="0.15">
      <c r="A725" s="84"/>
    </row>
    <row r="726" spans="1:1" x14ac:dyDescent="0.15">
      <c r="A726" s="84"/>
    </row>
    <row r="727" spans="1:1" x14ac:dyDescent="0.15">
      <c r="A727" s="84"/>
    </row>
    <row r="728" spans="1:1" x14ac:dyDescent="0.15">
      <c r="A728" s="84"/>
    </row>
    <row r="729" spans="1:1" x14ac:dyDescent="0.15">
      <c r="A729" s="84"/>
    </row>
    <row r="730" spans="1:1" x14ac:dyDescent="0.15">
      <c r="A730" s="84"/>
    </row>
    <row r="731" spans="1:1" x14ac:dyDescent="0.15">
      <c r="A731" s="84"/>
    </row>
    <row r="732" spans="1:1" x14ac:dyDescent="0.15">
      <c r="A732" s="84"/>
    </row>
    <row r="733" spans="1:1" x14ac:dyDescent="0.15">
      <c r="A733" s="84"/>
    </row>
    <row r="734" spans="1:1" x14ac:dyDescent="0.15">
      <c r="A734" s="84"/>
    </row>
    <row r="735" spans="1:1" x14ac:dyDescent="0.15">
      <c r="A735" s="84"/>
    </row>
    <row r="736" spans="1:1" x14ac:dyDescent="0.15">
      <c r="A736" s="84"/>
    </row>
    <row r="737" spans="1:1" x14ac:dyDescent="0.15">
      <c r="A737" s="84"/>
    </row>
    <row r="738" spans="1:1" x14ac:dyDescent="0.15">
      <c r="A738" s="84"/>
    </row>
    <row r="739" spans="1:1" x14ac:dyDescent="0.15">
      <c r="A739" s="84"/>
    </row>
    <row r="740" spans="1:1" x14ac:dyDescent="0.15">
      <c r="A740" s="84"/>
    </row>
    <row r="741" spans="1:1" x14ac:dyDescent="0.15">
      <c r="A741" s="84"/>
    </row>
    <row r="742" spans="1:1" x14ac:dyDescent="0.15">
      <c r="A742" s="84"/>
    </row>
    <row r="743" spans="1:1" x14ac:dyDescent="0.15">
      <c r="A743" s="84"/>
    </row>
    <row r="744" spans="1:1" x14ac:dyDescent="0.15">
      <c r="A744" s="84"/>
    </row>
    <row r="745" spans="1:1" x14ac:dyDescent="0.15">
      <c r="A745" s="84"/>
    </row>
    <row r="746" spans="1:1" x14ac:dyDescent="0.15">
      <c r="A746" s="84"/>
    </row>
    <row r="747" spans="1:1" x14ac:dyDescent="0.15">
      <c r="A747" s="84"/>
    </row>
    <row r="748" spans="1:1" x14ac:dyDescent="0.15">
      <c r="A748" s="84"/>
    </row>
    <row r="749" spans="1:1" x14ac:dyDescent="0.15">
      <c r="A749" s="84"/>
    </row>
    <row r="750" spans="1:1" x14ac:dyDescent="0.15">
      <c r="A750" s="84"/>
    </row>
    <row r="751" spans="1:1" x14ac:dyDescent="0.15">
      <c r="A751" s="84"/>
    </row>
    <row r="752" spans="1:1" x14ac:dyDescent="0.15">
      <c r="A752" s="84"/>
    </row>
    <row r="753" spans="1:1" x14ac:dyDescent="0.15">
      <c r="A753" s="84"/>
    </row>
    <row r="754" spans="1:1" x14ac:dyDescent="0.15">
      <c r="A754" s="84"/>
    </row>
    <row r="755" spans="1:1" x14ac:dyDescent="0.15">
      <c r="A755" s="84"/>
    </row>
    <row r="756" spans="1:1" x14ac:dyDescent="0.15">
      <c r="A756" s="84"/>
    </row>
    <row r="757" spans="1:1" x14ac:dyDescent="0.15">
      <c r="A757" s="84"/>
    </row>
    <row r="758" spans="1:1" x14ac:dyDescent="0.15">
      <c r="A758" s="84"/>
    </row>
    <row r="759" spans="1:1" x14ac:dyDescent="0.15">
      <c r="A759" s="84"/>
    </row>
    <row r="760" spans="1:1" x14ac:dyDescent="0.15">
      <c r="A760" s="84"/>
    </row>
    <row r="761" spans="1:1" x14ac:dyDescent="0.15">
      <c r="A761" s="84"/>
    </row>
    <row r="762" spans="1:1" x14ac:dyDescent="0.15">
      <c r="A762" s="84"/>
    </row>
    <row r="763" spans="1:1" x14ac:dyDescent="0.15">
      <c r="A763" s="84"/>
    </row>
    <row r="764" spans="1:1" x14ac:dyDescent="0.15">
      <c r="A764" s="84"/>
    </row>
    <row r="765" spans="1:1" x14ac:dyDescent="0.15">
      <c r="A765" s="84"/>
    </row>
    <row r="766" spans="1:1" x14ac:dyDescent="0.15">
      <c r="A766" s="84"/>
    </row>
    <row r="767" spans="1:1" x14ac:dyDescent="0.15">
      <c r="A767" s="84"/>
    </row>
    <row r="768" spans="1:1" x14ac:dyDescent="0.15">
      <c r="A768" s="84"/>
    </row>
    <row r="769" spans="1:1" x14ac:dyDescent="0.15">
      <c r="A769" s="84"/>
    </row>
    <row r="770" spans="1:1" x14ac:dyDescent="0.15">
      <c r="A770" s="84"/>
    </row>
    <row r="771" spans="1:1" x14ac:dyDescent="0.15">
      <c r="A771" s="84"/>
    </row>
    <row r="772" spans="1:1" x14ac:dyDescent="0.15">
      <c r="A772" s="84"/>
    </row>
    <row r="773" spans="1:1" x14ac:dyDescent="0.15">
      <c r="A773" s="84"/>
    </row>
    <row r="774" spans="1:1" x14ac:dyDescent="0.15">
      <c r="A774" s="84"/>
    </row>
    <row r="775" spans="1:1" x14ac:dyDescent="0.15">
      <c r="A775" s="84"/>
    </row>
    <row r="776" spans="1:1" x14ac:dyDescent="0.15">
      <c r="A776" s="84"/>
    </row>
    <row r="777" spans="1:1" x14ac:dyDescent="0.15">
      <c r="A777" s="84"/>
    </row>
    <row r="778" spans="1:1" x14ac:dyDescent="0.15">
      <c r="A778" s="84"/>
    </row>
    <row r="779" spans="1:1" x14ac:dyDescent="0.15">
      <c r="A779" s="84"/>
    </row>
    <row r="780" spans="1:1" x14ac:dyDescent="0.15">
      <c r="A780" s="84"/>
    </row>
    <row r="781" spans="1:1" x14ac:dyDescent="0.15">
      <c r="A781" s="84"/>
    </row>
    <row r="782" spans="1:1" x14ac:dyDescent="0.15">
      <c r="A782" s="84"/>
    </row>
    <row r="783" spans="1:1" x14ac:dyDescent="0.15">
      <c r="A783" s="84"/>
    </row>
    <row r="784" spans="1:1" x14ac:dyDescent="0.15">
      <c r="A784" s="84"/>
    </row>
    <row r="785" spans="1:1" x14ac:dyDescent="0.15">
      <c r="A785" s="84"/>
    </row>
    <row r="786" spans="1:1" x14ac:dyDescent="0.15">
      <c r="A786" s="84"/>
    </row>
    <row r="787" spans="1:1" x14ac:dyDescent="0.15">
      <c r="A787" s="84"/>
    </row>
    <row r="788" spans="1:1" x14ac:dyDescent="0.15">
      <c r="A788" s="84"/>
    </row>
    <row r="789" spans="1:1" x14ac:dyDescent="0.15">
      <c r="A789" s="84"/>
    </row>
    <row r="790" spans="1:1" x14ac:dyDescent="0.15">
      <c r="A790" s="84"/>
    </row>
    <row r="791" spans="1:1" x14ac:dyDescent="0.15">
      <c r="A791" s="84"/>
    </row>
    <row r="792" spans="1:1" x14ac:dyDescent="0.15">
      <c r="A792" s="84"/>
    </row>
    <row r="793" spans="1:1" x14ac:dyDescent="0.15">
      <c r="A793" s="84"/>
    </row>
    <row r="794" spans="1:1" x14ac:dyDescent="0.15">
      <c r="A794" s="84"/>
    </row>
    <row r="795" spans="1:1" x14ac:dyDescent="0.15">
      <c r="A795" s="84"/>
    </row>
    <row r="796" spans="1:1" x14ac:dyDescent="0.15">
      <c r="A796" s="84"/>
    </row>
    <row r="797" spans="1:1" x14ac:dyDescent="0.15">
      <c r="A797" s="84"/>
    </row>
    <row r="798" spans="1:1" x14ac:dyDescent="0.15">
      <c r="A798" s="84"/>
    </row>
    <row r="799" spans="1:1" x14ac:dyDescent="0.15">
      <c r="A799" s="84"/>
    </row>
    <row r="800" spans="1:1" x14ac:dyDescent="0.15">
      <c r="A800" s="84"/>
    </row>
    <row r="801" spans="1:1" x14ac:dyDescent="0.15">
      <c r="A801" s="84"/>
    </row>
    <row r="802" spans="1:1" x14ac:dyDescent="0.15">
      <c r="A802" s="84"/>
    </row>
    <row r="803" spans="1:1" x14ac:dyDescent="0.15">
      <c r="A803" s="84"/>
    </row>
    <row r="804" spans="1:1" x14ac:dyDescent="0.15">
      <c r="A804" s="84"/>
    </row>
    <row r="805" spans="1:1" x14ac:dyDescent="0.15">
      <c r="A805" s="84"/>
    </row>
    <row r="806" spans="1:1" x14ac:dyDescent="0.15">
      <c r="A806" s="84"/>
    </row>
    <row r="807" spans="1:1" x14ac:dyDescent="0.15">
      <c r="A807" s="84"/>
    </row>
    <row r="808" spans="1:1" x14ac:dyDescent="0.15">
      <c r="A808" s="84"/>
    </row>
    <row r="809" spans="1:1" x14ac:dyDescent="0.15">
      <c r="A809" s="84"/>
    </row>
    <row r="810" spans="1:1" x14ac:dyDescent="0.15">
      <c r="A810" s="84"/>
    </row>
    <row r="811" spans="1:1" x14ac:dyDescent="0.15">
      <c r="A811" s="84"/>
    </row>
    <row r="812" spans="1:1" x14ac:dyDescent="0.15">
      <c r="A812" s="84"/>
    </row>
    <row r="813" spans="1:1" x14ac:dyDescent="0.15">
      <c r="A813" s="84"/>
    </row>
    <row r="814" spans="1:1" x14ac:dyDescent="0.15">
      <c r="A814" s="84"/>
    </row>
    <row r="815" spans="1:1" x14ac:dyDescent="0.15">
      <c r="A815" s="84"/>
    </row>
    <row r="816" spans="1:1" x14ac:dyDescent="0.15">
      <c r="A816" s="84"/>
    </row>
    <row r="817" spans="1:1" x14ac:dyDescent="0.15">
      <c r="A817" s="84"/>
    </row>
    <row r="818" spans="1:1" x14ac:dyDescent="0.15">
      <c r="A818" s="84"/>
    </row>
    <row r="819" spans="1:1" x14ac:dyDescent="0.15">
      <c r="A819" s="84"/>
    </row>
    <row r="820" spans="1:1" x14ac:dyDescent="0.15">
      <c r="A820" s="84"/>
    </row>
    <row r="821" spans="1:1" x14ac:dyDescent="0.15">
      <c r="A821" s="84"/>
    </row>
    <row r="822" spans="1:1" x14ac:dyDescent="0.15">
      <c r="A822" s="84"/>
    </row>
    <row r="823" spans="1:1" x14ac:dyDescent="0.15">
      <c r="A823" s="84"/>
    </row>
    <row r="824" spans="1:1" x14ac:dyDescent="0.15">
      <c r="A824" s="84"/>
    </row>
    <row r="825" spans="1:1" x14ac:dyDescent="0.15">
      <c r="A825" s="84"/>
    </row>
    <row r="826" spans="1:1" x14ac:dyDescent="0.15">
      <c r="A826" s="84"/>
    </row>
    <row r="827" spans="1:1" x14ac:dyDescent="0.15">
      <c r="A827" s="84"/>
    </row>
    <row r="828" spans="1:1" x14ac:dyDescent="0.15">
      <c r="A828" s="84"/>
    </row>
    <row r="829" spans="1:1" x14ac:dyDescent="0.15">
      <c r="A829" s="84"/>
    </row>
    <row r="830" spans="1:1" x14ac:dyDescent="0.15">
      <c r="A830" s="84"/>
    </row>
    <row r="831" spans="1:1" x14ac:dyDescent="0.15">
      <c r="A831" s="84"/>
    </row>
    <row r="832" spans="1:1" x14ac:dyDescent="0.15">
      <c r="A832" s="84"/>
    </row>
    <row r="833" spans="1:1" x14ac:dyDescent="0.15">
      <c r="A833" s="84"/>
    </row>
    <row r="834" spans="1:1" x14ac:dyDescent="0.15">
      <c r="A834" s="84"/>
    </row>
    <row r="835" spans="1:1" x14ac:dyDescent="0.15">
      <c r="A835" s="84"/>
    </row>
    <row r="836" spans="1:1" x14ac:dyDescent="0.15">
      <c r="A836" s="84"/>
    </row>
    <row r="837" spans="1:1" x14ac:dyDescent="0.15">
      <c r="A837" s="84"/>
    </row>
    <row r="838" spans="1:1" x14ac:dyDescent="0.15">
      <c r="A838" s="84"/>
    </row>
    <row r="839" spans="1:1" x14ac:dyDescent="0.15">
      <c r="A839" s="84"/>
    </row>
    <row r="840" spans="1:1" x14ac:dyDescent="0.15">
      <c r="A840" s="84"/>
    </row>
    <row r="841" spans="1:1" x14ac:dyDescent="0.15">
      <c r="A841" s="84"/>
    </row>
    <row r="842" spans="1:1" x14ac:dyDescent="0.15">
      <c r="A842" s="84"/>
    </row>
    <row r="843" spans="1:1" x14ac:dyDescent="0.15">
      <c r="A843" s="84"/>
    </row>
    <row r="844" spans="1:1" x14ac:dyDescent="0.15">
      <c r="A844" s="84"/>
    </row>
    <row r="845" spans="1:1" x14ac:dyDescent="0.15">
      <c r="A845" s="84"/>
    </row>
    <row r="846" spans="1:1" x14ac:dyDescent="0.15">
      <c r="A846" s="84"/>
    </row>
    <row r="847" spans="1:1" x14ac:dyDescent="0.15">
      <c r="A847" s="84"/>
    </row>
    <row r="848" spans="1:1" x14ac:dyDescent="0.15">
      <c r="A848" s="84"/>
    </row>
    <row r="849" spans="1:1" x14ac:dyDescent="0.15">
      <c r="A849" s="84"/>
    </row>
    <row r="850" spans="1:1" x14ac:dyDescent="0.15">
      <c r="A850" s="84"/>
    </row>
    <row r="851" spans="1:1" x14ac:dyDescent="0.15">
      <c r="A851" s="84"/>
    </row>
    <row r="852" spans="1:1" x14ac:dyDescent="0.15">
      <c r="A852" s="84"/>
    </row>
    <row r="853" spans="1:1" x14ac:dyDescent="0.15">
      <c r="A853" s="84"/>
    </row>
    <row r="854" spans="1:1" x14ac:dyDescent="0.15">
      <c r="A854" s="84"/>
    </row>
    <row r="855" spans="1:1" x14ac:dyDescent="0.15">
      <c r="A855" s="84"/>
    </row>
    <row r="856" spans="1:1" x14ac:dyDescent="0.15">
      <c r="A856" s="84"/>
    </row>
    <row r="857" spans="1:1" x14ac:dyDescent="0.15">
      <c r="A857" s="84"/>
    </row>
    <row r="858" spans="1:1" x14ac:dyDescent="0.15">
      <c r="A858" s="84"/>
    </row>
    <row r="859" spans="1:1" x14ac:dyDescent="0.15">
      <c r="A859" s="84"/>
    </row>
    <row r="860" spans="1:1" x14ac:dyDescent="0.15">
      <c r="A860" s="84"/>
    </row>
    <row r="861" spans="1:1" x14ac:dyDescent="0.15">
      <c r="A861" s="84"/>
    </row>
    <row r="862" spans="1:1" x14ac:dyDescent="0.15">
      <c r="A862" s="84"/>
    </row>
    <row r="863" spans="1:1" x14ac:dyDescent="0.15">
      <c r="A863" s="84"/>
    </row>
    <row r="864" spans="1:1" x14ac:dyDescent="0.15">
      <c r="A864" s="84"/>
    </row>
    <row r="865" spans="1:1" x14ac:dyDescent="0.15">
      <c r="A865" s="84"/>
    </row>
    <row r="866" spans="1:1" x14ac:dyDescent="0.15">
      <c r="A866" s="84"/>
    </row>
    <row r="867" spans="1:1" x14ac:dyDescent="0.15">
      <c r="A867" s="84"/>
    </row>
    <row r="868" spans="1:1" x14ac:dyDescent="0.15">
      <c r="A868" s="84"/>
    </row>
    <row r="869" spans="1:1" x14ac:dyDescent="0.15">
      <c r="A869" s="84"/>
    </row>
    <row r="870" spans="1:1" x14ac:dyDescent="0.15">
      <c r="A870" s="84"/>
    </row>
    <row r="871" spans="1:1" x14ac:dyDescent="0.15">
      <c r="A871" s="84"/>
    </row>
    <row r="872" spans="1:1" x14ac:dyDescent="0.15">
      <c r="A872" s="84"/>
    </row>
    <row r="873" spans="1:1" x14ac:dyDescent="0.15">
      <c r="A873" s="84"/>
    </row>
    <row r="874" spans="1:1" x14ac:dyDescent="0.15">
      <c r="A874" s="84"/>
    </row>
    <row r="875" spans="1:1" x14ac:dyDescent="0.15">
      <c r="A875" s="84"/>
    </row>
    <row r="876" spans="1:1" x14ac:dyDescent="0.15">
      <c r="A876" s="84"/>
    </row>
    <row r="877" spans="1:1" x14ac:dyDescent="0.15">
      <c r="A877" s="84"/>
    </row>
    <row r="878" spans="1:1" x14ac:dyDescent="0.15">
      <c r="A878" s="84"/>
    </row>
    <row r="879" spans="1:1" x14ac:dyDescent="0.15">
      <c r="A879" s="84"/>
    </row>
    <row r="880" spans="1:1" x14ac:dyDescent="0.15">
      <c r="A880" s="84"/>
    </row>
    <row r="881" spans="1:1" x14ac:dyDescent="0.15">
      <c r="A881" s="84"/>
    </row>
    <row r="882" spans="1:1" x14ac:dyDescent="0.15">
      <c r="A882" s="84"/>
    </row>
    <row r="883" spans="1:1" x14ac:dyDescent="0.15">
      <c r="A883" s="84"/>
    </row>
    <row r="884" spans="1:1" x14ac:dyDescent="0.15">
      <c r="A884" s="84"/>
    </row>
    <row r="885" spans="1:1" x14ac:dyDescent="0.15">
      <c r="A885" s="84"/>
    </row>
    <row r="886" spans="1:1" x14ac:dyDescent="0.15">
      <c r="A886" s="84"/>
    </row>
    <row r="887" spans="1:1" x14ac:dyDescent="0.15">
      <c r="A887" s="84"/>
    </row>
    <row r="888" spans="1:1" x14ac:dyDescent="0.15">
      <c r="A888" s="84"/>
    </row>
    <row r="889" spans="1:1" x14ac:dyDescent="0.15">
      <c r="A889" s="84"/>
    </row>
    <row r="890" spans="1:1" x14ac:dyDescent="0.15">
      <c r="A890" s="84"/>
    </row>
    <row r="891" spans="1:1" x14ac:dyDescent="0.15">
      <c r="A891" s="84"/>
    </row>
    <row r="892" spans="1:1" x14ac:dyDescent="0.15">
      <c r="A892" s="84"/>
    </row>
    <row r="893" spans="1:1" x14ac:dyDescent="0.15">
      <c r="A893" s="84"/>
    </row>
    <row r="894" spans="1:1" x14ac:dyDescent="0.15">
      <c r="A894" s="84"/>
    </row>
    <row r="895" spans="1:1" x14ac:dyDescent="0.15">
      <c r="A895" s="84"/>
    </row>
    <row r="896" spans="1:1" x14ac:dyDescent="0.15">
      <c r="A896" s="84"/>
    </row>
    <row r="897" spans="1:1" x14ac:dyDescent="0.15">
      <c r="A897" s="84"/>
    </row>
    <row r="898" spans="1:1" x14ac:dyDescent="0.15">
      <c r="A898" s="84"/>
    </row>
    <row r="899" spans="1:1" x14ac:dyDescent="0.15">
      <c r="A899" s="84"/>
    </row>
    <row r="900" spans="1:1" x14ac:dyDescent="0.15">
      <c r="A900" s="84"/>
    </row>
    <row r="901" spans="1:1" x14ac:dyDescent="0.15">
      <c r="A901" s="84"/>
    </row>
    <row r="902" spans="1:1" x14ac:dyDescent="0.15">
      <c r="A902" s="84"/>
    </row>
    <row r="903" spans="1:1" x14ac:dyDescent="0.15">
      <c r="A903" s="84"/>
    </row>
    <row r="904" spans="1:1" x14ac:dyDescent="0.15">
      <c r="A904" s="84"/>
    </row>
    <row r="905" spans="1:1" x14ac:dyDescent="0.15">
      <c r="A905" s="84"/>
    </row>
    <row r="906" spans="1:1" x14ac:dyDescent="0.15">
      <c r="A906" s="84"/>
    </row>
    <row r="907" spans="1:1" x14ac:dyDescent="0.15">
      <c r="A907" s="84"/>
    </row>
    <row r="908" spans="1:1" x14ac:dyDescent="0.15">
      <c r="A908" s="84"/>
    </row>
    <row r="909" spans="1:1" x14ac:dyDescent="0.15">
      <c r="A909" s="84"/>
    </row>
    <row r="910" spans="1:1" x14ac:dyDescent="0.15">
      <c r="A910" s="84"/>
    </row>
    <row r="911" spans="1:1" x14ac:dyDescent="0.15">
      <c r="A911" s="84"/>
    </row>
    <row r="912" spans="1:1" x14ac:dyDescent="0.15">
      <c r="A912" s="84"/>
    </row>
    <row r="913" spans="1:1" x14ac:dyDescent="0.15">
      <c r="A913" s="84"/>
    </row>
    <row r="914" spans="1:1" x14ac:dyDescent="0.15">
      <c r="A914" s="84"/>
    </row>
    <row r="915" spans="1:1" x14ac:dyDescent="0.15">
      <c r="A915" s="84"/>
    </row>
    <row r="916" spans="1:1" x14ac:dyDescent="0.15">
      <c r="A916" s="84"/>
    </row>
    <row r="917" spans="1:1" x14ac:dyDescent="0.15">
      <c r="A917" s="84"/>
    </row>
    <row r="918" spans="1:1" x14ac:dyDescent="0.15">
      <c r="A918" s="84"/>
    </row>
    <row r="919" spans="1:1" x14ac:dyDescent="0.15">
      <c r="A919" s="84"/>
    </row>
    <row r="920" spans="1:1" x14ac:dyDescent="0.15">
      <c r="A920" s="84"/>
    </row>
    <row r="921" spans="1:1" x14ac:dyDescent="0.15">
      <c r="A921" s="84"/>
    </row>
    <row r="922" spans="1:1" x14ac:dyDescent="0.15">
      <c r="A922" s="84"/>
    </row>
    <row r="923" spans="1:1" x14ac:dyDescent="0.15">
      <c r="A923" s="84"/>
    </row>
    <row r="924" spans="1:1" x14ac:dyDescent="0.15">
      <c r="A924" s="84"/>
    </row>
    <row r="925" spans="1:1" x14ac:dyDescent="0.15">
      <c r="A925" s="84"/>
    </row>
    <row r="926" spans="1:1" x14ac:dyDescent="0.15">
      <c r="A926" s="84"/>
    </row>
    <row r="927" spans="1:1" x14ac:dyDescent="0.15">
      <c r="A927" s="84"/>
    </row>
    <row r="928" spans="1:1" x14ac:dyDescent="0.15">
      <c r="A928" s="84"/>
    </row>
    <row r="929" spans="1:1" x14ac:dyDescent="0.15">
      <c r="A929" s="84"/>
    </row>
    <row r="930" spans="1:1" x14ac:dyDescent="0.15">
      <c r="A930" s="84"/>
    </row>
    <row r="931" spans="1:1" x14ac:dyDescent="0.15">
      <c r="A931" s="84"/>
    </row>
    <row r="932" spans="1:1" x14ac:dyDescent="0.15">
      <c r="A932" s="84"/>
    </row>
    <row r="933" spans="1:1" x14ac:dyDescent="0.15">
      <c r="A933" s="84"/>
    </row>
    <row r="934" spans="1:1" x14ac:dyDescent="0.15">
      <c r="A934" s="84"/>
    </row>
    <row r="935" spans="1:1" x14ac:dyDescent="0.15">
      <c r="A935" s="84"/>
    </row>
    <row r="936" spans="1:1" x14ac:dyDescent="0.15">
      <c r="A936" s="84"/>
    </row>
    <row r="937" spans="1:1" x14ac:dyDescent="0.15">
      <c r="A937" s="84"/>
    </row>
    <row r="938" spans="1:1" x14ac:dyDescent="0.15">
      <c r="A938" s="84"/>
    </row>
    <row r="939" spans="1:1" x14ac:dyDescent="0.15">
      <c r="A939" s="84"/>
    </row>
    <row r="940" spans="1:1" x14ac:dyDescent="0.15">
      <c r="A940" s="84"/>
    </row>
    <row r="941" spans="1:1" x14ac:dyDescent="0.15">
      <c r="A941" s="84"/>
    </row>
    <row r="942" spans="1:1" x14ac:dyDescent="0.15">
      <c r="A942" s="84"/>
    </row>
    <row r="943" spans="1:1" x14ac:dyDescent="0.15">
      <c r="A943" s="84"/>
    </row>
    <row r="944" spans="1:1" x14ac:dyDescent="0.15">
      <c r="A944" s="84"/>
    </row>
    <row r="945" spans="1:1" x14ac:dyDescent="0.15">
      <c r="A945" s="84"/>
    </row>
    <row r="946" spans="1:1" x14ac:dyDescent="0.15">
      <c r="A946" s="84"/>
    </row>
    <row r="947" spans="1:1" x14ac:dyDescent="0.15">
      <c r="A947" s="84"/>
    </row>
    <row r="948" spans="1:1" x14ac:dyDescent="0.15">
      <c r="A948" s="84"/>
    </row>
    <row r="949" spans="1:1" x14ac:dyDescent="0.15">
      <c r="A949" s="84"/>
    </row>
    <row r="950" spans="1:1" x14ac:dyDescent="0.15">
      <c r="A950" s="84"/>
    </row>
    <row r="951" spans="1:1" x14ac:dyDescent="0.15">
      <c r="A951" s="84"/>
    </row>
    <row r="952" spans="1:1" x14ac:dyDescent="0.15">
      <c r="A952" s="84"/>
    </row>
    <row r="953" spans="1:1" x14ac:dyDescent="0.15">
      <c r="A953" s="84"/>
    </row>
    <row r="954" spans="1:1" x14ac:dyDescent="0.15">
      <c r="A954" s="84"/>
    </row>
    <row r="955" spans="1:1" x14ac:dyDescent="0.15">
      <c r="A955" s="84"/>
    </row>
    <row r="956" spans="1:1" x14ac:dyDescent="0.15">
      <c r="A956" s="84"/>
    </row>
    <row r="957" spans="1:1" x14ac:dyDescent="0.15">
      <c r="A957" s="84"/>
    </row>
    <row r="958" spans="1:1" x14ac:dyDescent="0.15">
      <c r="A958" s="84"/>
    </row>
    <row r="959" spans="1:1" x14ac:dyDescent="0.15">
      <c r="A959" s="84"/>
    </row>
    <row r="960" spans="1:1" x14ac:dyDescent="0.15">
      <c r="A960" s="84"/>
    </row>
    <row r="961" spans="1:1" x14ac:dyDescent="0.15">
      <c r="A961" s="84"/>
    </row>
    <row r="962" spans="1:1" x14ac:dyDescent="0.15">
      <c r="A962" s="84"/>
    </row>
    <row r="963" spans="1:1" x14ac:dyDescent="0.15">
      <c r="A963" s="84"/>
    </row>
    <row r="964" spans="1:1" x14ac:dyDescent="0.15">
      <c r="A964" s="84"/>
    </row>
    <row r="965" spans="1:1" x14ac:dyDescent="0.15">
      <c r="A965" s="84"/>
    </row>
    <row r="966" spans="1:1" x14ac:dyDescent="0.15">
      <c r="A966" s="84"/>
    </row>
    <row r="967" spans="1:1" x14ac:dyDescent="0.15">
      <c r="A967" s="84"/>
    </row>
    <row r="968" spans="1:1" x14ac:dyDescent="0.15">
      <c r="A968" s="84"/>
    </row>
    <row r="969" spans="1:1" x14ac:dyDescent="0.15">
      <c r="A969" s="84"/>
    </row>
    <row r="970" spans="1:1" x14ac:dyDescent="0.15">
      <c r="A970" s="84"/>
    </row>
    <row r="971" spans="1:1" x14ac:dyDescent="0.15">
      <c r="A971" s="84"/>
    </row>
    <row r="972" spans="1:1" x14ac:dyDescent="0.15">
      <c r="A972" s="84"/>
    </row>
    <row r="973" spans="1:1" x14ac:dyDescent="0.15">
      <c r="A973" s="84"/>
    </row>
    <row r="974" spans="1:1" x14ac:dyDescent="0.15">
      <c r="A974" s="84"/>
    </row>
    <row r="975" spans="1:1" x14ac:dyDescent="0.15">
      <c r="A975" s="84"/>
    </row>
    <row r="976" spans="1:1" x14ac:dyDescent="0.15">
      <c r="A976" s="84"/>
    </row>
    <row r="977" spans="1:1" x14ac:dyDescent="0.15">
      <c r="A977" s="84"/>
    </row>
    <row r="978" spans="1:1" x14ac:dyDescent="0.15">
      <c r="A978" s="84"/>
    </row>
    <row r="979" spans="1:1" x14ac:dyDescent="0.15">
      <c r="A979" s="84"/>
    </row>
    <row r="980" spans="1:1" x14ac:dyDescent="0.15">
      <c r="A980" s="84"/>
    </row>
    <row r="981" spans="1:1" x14ac:dyDescent="0.15">
      <c r="A981" s="84"/>
    </row>
    <row r="982" spans="1:1" x14ac:dyDescent="0.15">
      <c r="A982" s="84"/>
    </row>
    <row r="983" spans="1:1" x14ac:dyDescent="0.15">
      <c r="A983" s="84"/>
    </row>
    <row r="984" spans="1:1" x14ac:dyDescent="0.15">
      <c r="A984" s="84"/>
    </row>
    <row r="985" spans="1:1" x14ac:dyDescent="0.15">
      <c r="A985" s="84"/>
    </row>
    <row r="986" spans="1:1" x14ac:dyDescent="0.15">
      <c r="A986" s="84"/>
    </row>
    <row r="987" spans="1:1" x14ac:dyDescent="0.15">
      <c r="A987" s="84"/>
    </row>
    <row r="988" spans="1:1" x14ac:dyDescent="0.15">
      <c r="A988" s="84"/>
    </row>
    <row r="989" spans="1:1" x14ac:dyDescent="0.15">
      <c r="A989" s="84"/>
    </row>
    <row r="990" spans="1:1" x14ac:dyDescent="0.15">
      <c r="A990" s="84"/>
    </row>
    <row r="991" spans="1:1" x14ac:dyDescent="0.15">
      <c r="A991" s="84"/>
    </row>
    <row r="992" spans="1:1" x14ac:dyDescent="0.15">
      <c r="A992" s="84"/>
    </row>
    <row r="993" spans="1:1" x14ac:dyDescent="0.15">
      <c r="A993" s="84"/>
    </row>
    <row r="994" spans="1:1" x14ac:dyDescent="0.15">
      <c r="A994" s="84"/>
    </row>
    <row r="995" spans="1:1" x14ac:dyDescent="0.15">
      <c r="A995" s="84"/>
    </row>
    <row r="996" spans="1:1" x14ac:dyDescent="0.15">
      <c r="A996" s="84"/>
    </row>
    <row r="997" spans="1:1" x14ac:dyDescent="0.15">
      <c r="A997" s="84"/>
    </row>
    <row r="998" spans="1:1" x14ac:dyDescent="0.15">
      <c r="A998" s="84"/>
    </row>
    <row r="999" spans="1:1" x14ac:dyDescent="0.15">
      <c r="A999" s="84"/>
    </row>
    <row r="1000" spans="1:1" x14ac:dyDescent="0.15">
      <c r="A1000" s="84"/>
    </row>
    <row r="1001" spans="1:1" x14ac:dyDescent="0.15">
      <c r="A1001" s="84"/>
    </row>
    <row r="1002" spans="1:1" x14ac:dyDescent="0.15">
      <c r="A1002" s="84"/>
    </row>
    <row r="1003" spans="1:1" x14ac:dyDescent="0.15">
      <c r="A1003" s="84"/>
    </row>
    <row r="1004" spans="1:1" x14ac:dyDescent="0.15">
      <c r="A1004" s="84"/>
    </row>
    <row r="1005" spans="1:1" x14ac:dyDescent="0.15">
      <c r="A1005" s="84"/>
    </row>
    <row r="1006" spans="1:1" x14ac:dyDescent="0.15">
      <c r="A1006" s="84"/>
    </row>
    <row r="1007" spans="1:1" x14ac:dyDescent="0.15">
      <c r="A1007" s="84"/>
    </row>
    <row r="1008" spans="1:1" x14ac:dyDescent="0.15">
      <c r="A1008" s="84"/>
    </row>
    <row r="1009" spans="1:1" x14ac:dyDescent="0.15">
      <c r="A1009" s="84"/>
    </row>
    <row r="1010" spans="1:1" x14ac:dyDescent="0.15">
      <c r="A1010" s="84"/>
    </row>
    <row r="1011" spans="1:1" x14ac:dyDescent="0.15">
      <c r="A1011" s="84"/>
    </row>
    <row r="1012" spans="1:1" x14ac:dyDescent="0.15">
      <c r="A1012" s="84"/>
    </row>
    <row r="1013" spans="1:1" x14ac:dyDescent="0.15">
      <c r="A1013" s="84"/>
    </row>
    <row r="1014" spans="1:1" x14ac:dyDescent="0.15">
      <c r="A1014" s="84"/>
    </row>
    <row r="1015" spans="1:1" x14ac:dyDescent="0.15">
      <c r="A1015" s="84"/>
    </row>
    <row r="1016" spans="1:1" x14ac:dyDescent="0.15">
      <c r="A1016" s="84"/>
    </row>
    <row r="1017" spans="1:1" x14ac:dyDescent="0.15">
      <c r="A1017" s="84"/>
    </row>
    <row r="1018" spans="1:1" x14ac:dyDescent="0.15">
      <c r="A1018" s="84"/>
    </row>
    <row r="1019" spans="1:1" x14ac:dyDescent="0.15">
      <c r="A1019" s="84"/>
    </row>
    <row r="1020" spans="1:1" x14ac:dyDescent="0.15">
      <c r="A1020" s="84"/>
    </row>
    <row r="1021" spans="1:1" x14ac:dyDescent="0.15">
      <c r="A1021" s="84"/>
    </row>
    <row r="1022" spans="1:1" x14ac:dyDescent="0.15">
      <c r="A1022" s="84"/>
    </row>
    <row r="1023" spans="1:1" x14ac:dyDescent="0.15">
      <c r="A1023" s="84"/>
    </row>
    <row r="1024" spans="1:1" x14ac:dyDescent="0.15">
      <c r="A1024" s="84"/>
    </row>
    <row r="1025" spans="1:1" x14ac:dyDescent="0.15">
      <c r="A1025" s="84"/>
    </row>
    <row r="1026" spans="1:1" x14ac:dyDescent="0.15">
      <c r="A1026" s="84"/>
    </row>
    <row r="1027" spans="1:1" x14ac:dyDescent="0.15">
      <c r="A1027" s="84"/>
    </row>
    <row r="1028" spans="1:1" x14ac:dyDescent="0.15">
      <c r="A1028" s="84"/>
    </row>
    <row r="1029" spans="1:1" x14ac:dyDescent="0.15">
      <c r="A1029" s="84"/>
    </row>
    <row r="1030" spans="1:1" x14ac:dyDescent="0.15">
      <c r="A1030" s="84"/>
    </row>
    <row r="1031" spans="1:1" x14ac:dyDescent="0.15">
      <c r="A1031" s="84"/>
    </row>
    <row r="1032" spans="1:1" x14ac:dyDescent="0.15">
      <c r="A1032" s="84"/>
    </row>
    <row r="1033" spans="1:1" x14ac:dyDescent="0.15">
      <c r="A1033" s="84"/>
    </row>
    <row r="1034" spans="1:1" x14ac:dyDescent="0.15">
      <c r="A1034" s="84"/>
    </row>
    <row r="1035" spans="1:1" x14ac:dyDescent="0.15">
      <c r="A1035" s="84"/>
    </row>
    <row r="1036" spans="1:1" x14ac:dyDescent="0.15">
      <c r="A1036" s="84"/>
    </row>
    <row r="1037" spans="1:1" x14ac:dyDescent="0.15">
      <c r="A1037" s="84"/>
    </row>
    <row r="1038" spans="1:1" x14ac:dyDescent="0.15">
      <c r="A1038" s="84"/>
    </row>
    <row r="1039" spans="1:1" x14ac:dyDescent="0.15">
      <c r="A1039" s="84"/>
    </row>
    <row r="1040" spans="1:1" x14ac:dyDescent="0.15">
      <c r="A1040" s="84"/>
    </row>
    <row r="1041" spans="1:1" x14ac:dyDescent="0.15">
      <c r="A1041" s="84"/>
    </row>
    <row r="1042" spans="1:1" x14ac:dyDescent="0.15">
      <c r="A1042" s="84"/>
    </row>
    <row r="1043" spans="1:1" x14ac:dyDescent="0.15">
      <c r="A1043" s="84"/>
    </row>
    <row r="1044" spans="1:1" x14ac:dyDescent="0.15">
      <c r="A1044" s="84"/>
    </row>
    <row r="1045" spans="1:1" x14ac:dyDescent="0.15">
      <c r="A1045" s="84"/>
    </row>
    <row r="1046" spans="1:1" x14ac:dyDescent="0.15">
      <c r="A1046" s="84"/>
    </row>
    <row r="1047" spans="1:1" x14ac:dyDescent="0.15">
      <c r="A1047" s="84"/>
    </row>
    <row r="1048" spans="1:1" x14ac:dyDescent="0.15">
      <c r="A1048" s="84"/>
    </row>
    <row r="1049" spans="1:1" x14ac:dyDescent="0.15">
      <c r="A1049" s="84"/>
    </row>
    <row r="1050" spans="1:1" x14ac:dyDescent="0.15">
      <c r="A1050" s="84"/>
    </row>
    <row r="1051" spans="1:1" x14ac:dyDescent="0.15">
      <c r="A1051" s="84"/>
    </row>
    <row r="1052" spans="1:1" x14ac:dyDescent="0.15">
      <c r="A1052" s="84"/>
    </row>
    <row r="1053" spans="1:1" x14ac:dyDescent="0.15">
      <c r="A1053" s="84"/>
    </row>
    <row r="1054" spans="1:1" x14ac:dyDescent="0.15">
      <c r="A1054" s="84"/>
    </row>
    <row r="1055" spans="1:1" x14ac:dyDescent="0.15">
      <c r="A1055" s="84"/>
    </row>
    <row r="1056" spans="1:1" x14ac:dyDescent="0.15">
      <c r="A1056" s="84"/>
    </row>
    <row r="1057" spans="1:1" x14ac:dyDescent="0.15">
      <c r="A1057" s="84"/>
    </row>
    <row r="1058" spans="1:1" x14ac:dyDescent="0.15">
      <c r="A1058" s="84"/>
    </row>
    <row r="1059" spans="1:1" x14ac:dyDescent="0.15">
      <c r="A1059" s="84"/>
    </row>
    <row r="1060" spans="1:1" x14ac:dyDescent="0.15">
      <c r="A1060" s="84"/>
    </row>
    <row r="1061" spans="1:1" x14ac:dyDescent="0.15">
      <c r="A1061" s="84"/>
    </row>
    <row r="1062" spans="1:1" x14ac:dyDescent="0.15">
      <c r="A1062" s="84"/>
    </row>
    <row r="1063" spans="1:1" x14ac:dyDescent="0.15">
      <c r="A1063" s="84"/>
    </row>
    <row r="1064" spans="1:1" x14ac:dyDescent="0.15">
      <c r="A1064" s="84"/>
    </row>
    <row r="1065" spans="1:1" x14ac:dyDescent="0.15">
      <c r="A1065" s="84"/>
    </row>
    <row r="1066" spans="1:1" x14ac:dyDescent="0.15">
      <c r="A1066" s="84"/>
    </row>
    <row r="1067" spans="1:1" x14ac:dyDescent="0.15">
      <c r="A1067" s="84"/>
    </row>
    <row r="1068" spans="1:1" x14ac:dyDescent="0.15">
      <c r="A1068" s="84"/>
    </row>
    <row r="1069" spans="1:1" x14ac:dyDescent="0.15">
      <c r="A1069" s="84"/>
    </row>
    <row r="1070" spans="1:1" x14ac:dyDescent="0.15">
      <c r="A1070" s="84"/>
    </row>
    <row r="1071" spans="1:1" x14ac:dyDescent="0.15">
      <c r="A1071" s="84"/>
    </row>
    <row r="1072" spans="1:1" x14ac:dyDescent="0.15">
      <c r="A1072" s="84"/>
    </row>
    <row r="1073" spans="1:1" x14ac:dyDescent="0.15">
      <c r="A1073" s="84"/>
    </row>
    <row r="1074" spans="1:1" x14ac:dyDescent="0.15">
      <c r="A1074" s="84"/>
    </row>
    <row r="1075" spans="1:1" x14ac:dyDescent="0.15">
      <c r="A1075" s="84"/>
    </row>
    <row r="1076" spans="1:1" x14ac:dyDescent="0.15">
      <c r="A1076" s="84"/>
    </row>
    <row r="1077" spans="1:1" x14ac:dyDescent="0.15">
      <c r="A1077" s="84"/>
    </row>
    <row r="1078" spans="1:1" x14ac:dyDescent="0.15">
      <c r="A1078" s="84"/>
    </row>
    <row r="1079" spans="1:1" x14ac:dyDescent="0.15">
      <c r="A1079" s="84"/>
    </row>
    <row r="1080" spans="1:1" x14ac:dyDescent="0.15">
      <c r="A1080" s="84"/>
    </row>
    <row r="1081" spans="1:1" x14ac:dyDescent="0.15">
      <c r="A1081" s="84"/>
    </row>
    <row r="1082" spans="1:1" x14ac:dyDescent="0.15">
      <c r="A1082" s="84"/>
    </row>
    <row r="1083" spans="1:1" x14ac:dyDescent="0.15">
      <c r="A1083" s="84"/>
    </row>
    <row r="1084" spans="1:1" x14ac:dyDescent="0.15">
      <c r="A1084" s="84"/>
    </row>
    <row r="1085" spans="1:1" x14ac:dyDescent="0.15">
      <c r="A1085" s="84"/>
    </row>
    <row r="1086" spans="1:1" x14ac:dyDescent="0.15">
      <c r="A1086" s="84"/>
    </row>
    <row r="1087" spans="1:1" x14ac:dyDescent="0.15">
      <c r="A1087" s="84"/>
    </row>
    <row r="1088" spans="1:1" x14ac:dyDescent="0.15">
      <c r="A1088" s="84"/>
    </row>
    <row r="1089" spans="1:1" x14ac:dyDescent="0.15">
      <c r="A1089" s="84"/>
    </row>
    <row r="1090" spans="1:1" x14ac:dyDescent="0.15">
      <c r="A1090" s="84"/>
    </row>
    <row r="1091" spans="1:1" x14ac:dyDescent="0.15">
      <c r="A1091" s="84"/>
    </row>
    <row r="1092" spans="1:1" x14ac:dyDescent="0.15">
      <c r="A1092" s="84"/>
    </row>
    <row r="1093" spans="1:1" x14ac:dyDescent="0.15">
      <c r="A1093" s="84"/>
    </row>
    <row r="1094" spans="1:1" x14ac:dyDescent="0.15">
      <c r="A1094" s="84"/>
    </row>
    <row r="1095" spans="1:1" x14ac:dyDescent="0.15">
      <c r="A1095" s="84"/>
    </row>
    <row r="1096" spans="1:1" x14ac:dyDescent="0.15">
      <c r="A1096" s="84"/>
    </row>
    <row r="1097" spans="1:1" x14ac:dyDescent="0.15">
      <c r="A1097" s="84"/>
    </row>
    <row r="1098" spans="1:1" x14ac:dyDescent="0.15">
      <c r="A1098" s="84"/>
    </row>
    <row r="1099" spans="1:1" x14ac:dyDescent="0.15">
      <c r="A1099" s="84"/>
    </row>
    <row r="1100" spans="1:1" x14ac:dyDescent="0.15">
      <c r="A1100" s="84"/>
    </row>
    <row r="1101" spans="1:1" x14ac:dyDescent="0.15">
      <c r="A1101" s="84"/>
    </row>
    <row r="1102" spans="1:1" x14ac:dyDescent="0.15">
      <c r="A1102" s="84"/>
    </row>
    <row r="1103" spans="1:1" x14ac:dyDescent="0.15">
      <c r="A1103" s="84"/>
    </row>
    <row r="1104" spans="1:1" x14ac:dyDescent="0.15">
      <c r="A1104" s="84"/>
    </row>
    <row r="1105" spans="1:1" x14ac:dyDescent="0.15">
      <c r="A1105" s="84"/>
    </row>
    <row r="1106" spans="1:1" x14ac:dyDescent="0.15">
      <c r="A1106" s="84"/>
    </row>
    <row r="1107" spans="1:1" x14ac:dyDescent="0.15">
      <c r="A1107" s="84"/>
    </row>
    <row r="1108" spans="1:1" x14ac:dyDescent="0.15">
      <c r="A1108" s="84"/>
    </row>
    <row r="1109" spans="1:1" x14ac:dyDescent="0.15">
      <c r="A1109" s="84"/>
    </row>
    <row r="1110" spans="1:1" x14ac:dyDescent="0.15">
      <c r="A1110" s="84"/>
    </row>
    <row r="1111" spans="1:1" x14ac:dyDescent="0.15">
      <c r="A1111" s="84"/>
    </row>
    <row r="1112" spans="1:1" x14ac:dyDescent="0.15">
      <c r="A1112" s="84"/>
    </row>
    <row r="1113" spans="1:1" x14ac:dyDescent="0.15">
      <c r="A1113" s="84"/>
    </row>
    <row r="1114" spans="1:1" x14ac:dyDescent="0.15">
      <c r="A1114" s="84"/>
    </row>
    <row r="1115" spans="1:1" x14ac:dyDescent="0.15">
      <c r="A1115" s="84"/>
    </row>
    <row r="1116" spans="1:1" x14ac:dyDescent="0.15">
      <c r="A1116" s="84"/>
    </row>
    <row r="1117" spans="1:1" x14ac:dyDescent="0.15">
      <c r="A1117" s="84"/>
    </row>
    <row r="1118" spans="1:1" x14ac:dyDescent="0.15">
      <c r="A1118" s="84"/>
    </row>
    <row r="1119" spans="1:1" x14ac:dyDescent="0.15">
      <c r="A1119" s="84"/>
    </row>
    <row r="1120" spans="1:1" x14ac:dyDescent="0.15">
      <c r="A1120" s="84"/>
    </row>
    <row r="1121" spans="1:1" x14ac:dyDescent="0.15">
      <c r="A1121" s="84"/>
    </row>
    <row r="1122" spans="1:1" x14ac:dyDescent="0.15">
      <c r="A1122" s="84"/>
    </row>
    <row r="1123" spans="1:1" x14ac:dyDescent="0.15">
      <c r="A1123" s="84"/>
    </row>
    <row r="1124" spans="1:1" x14ac:dyDescent="0.15">
      <c r="A1124" s="84"/>
    </row>
    <row r="1125" spans="1:1" x14ac:dyDescent="0.15">
      <c r="A1125" s="84"/>
    </row>
    <row r="1126" spans="1:1" x14ac:dyDescent="0.15">
      <c r="A1126" s="84"/>
    </row>
    <row r="1127" spans="1:1" x14ac:dyDescent="0.15">
      <c r="A1127" s="84"/>
    </row>
    <row r="1128" spans="1:1" x14ac:dyDescent="0.15">
      <c r="A1128" s="84"/>
    </row>
    <row r="1129" spans="1:1" x14ac:dyDescent="0.15">
      <c r="A1129" s="84"/>
    </row>
    <row r="1130" spans="1:1" x14ac:dyDescent="0.15">
      <c r="A1130" s="84"/>
    </row>
    <row r="1131" spans="1:1" x14ac:dyDescent="0.15">
      <c r="A1131" s="84"/>
    </row>
    <row r="1132" spans="1:1" x14ac:dyDescent="0.15">
      <c r="A1132" s="84"/>
    </row>
    <row r="1133" spans="1:1" x14ac:dyDescent="0.15">
      <c r="A1133" s="84"/>
    </row>
    <row r="1134" spans="1:1" x14ac:dyDescent="0.15">
      <c r="A1134" s="84"/>
    </row>
    <row r="1135" spans="1:1" x14ac:dyDescent="0.15">
      <c r="A1135" s="84"/>
    </row>
    <row r="1136" spans="1:1" x14ac:dyDescent="0.15">
      <c r="A1136" s="84"/>
    </row>
    <row r="1137" spans="1:1" x14ac:dyDescent="0.15">
      <c r="A1137" s="84"/>
    </row>
    <row r="1138" spans="1:1" x14ac:dyDescent="0.15">
      <c r="A1138" s="84"/>
    </row>
    <row r="1139" spans="1:1" x14ac:dyDescent="0.15">
      <c r="A1139" s="84"/>
    </row>
    <row r="1140" spans="1:1" x14ac:dyDescent="0.15">
      <c r="A1140" s="84"/>
    </row>
    <row r="1141" spans="1:1" x14ac:dyDescent="0.15">
      <c r="A1141" s="84"/>
    </row>
    <row r="1142" spans="1:1" x14ac:dyDescent="0.15">
      <c r="A1142" s="84"/>
    </row>
    <row r="1143" spans="1:1" x14ac:dyDescent="0.15">
      <c r="A1143" s="84"/>
    </row>
    <row r="1144" spans="1:1" x14ac:dyDescent="0.15">
      <c r="A1144" s="84"/>
    </row>
    <row r="1145" spans="1:1" x14ac:dyDescent="0.15">
      <c r="A1145" s="84"/>
    </row>
    <row r="1146" spans="1:1" x14ac:dyDescent="0.15">
      <c r="A1146" s="84"/>
    </row>
    <row r="1147" spans="1:1" x14ac:dyDescent="0.15">
      <c r="A1147" s="84"/>
    </row>
    <row r="1148" spans="1:1" x14ac:dyDescent="0.15">
      <c r="A1148" s="84"/>
    </row>
    <row r="1149" spans="1:1" x14ac:dyDescent="0.15">
      <c r="A1149" s="84"/>
    </row>
    <row r="1150" spans="1:1" x14ac:dyDescent="0.15">
      <c r="A1150" s="84"/>
    </row>
    <row r="1151" spans="1:1" x14ac:dyDescent="0.15">
      <c r="A1151" s="84"/>
    </row>
    <row r="1152" spans="1:1" x14ac:dyDescent="0.15">
      <c r="A1152" s="84"/>
    </row>
    <row r="1153" spans="1:1" x14ac:dyDescent="0.15">
      <c r="A1153" s="84"/>
    </row>
    <row r="1154" spans="1:1" x14ac:dyDescent="0.15">
      <c r="A1154" s="84"/>
    </row>
    <row r="1155" spans="1:1" x14ac:dyDescent="0.15">
      <c r="A1155" s="84"/>
    </row>
    <row r="1156" spans="1:1" x14ac:dyDescent="0.15">
      <c r="A1156" s="84"/>
    </row>
    <row r="1157" spans="1:1" x14ac:dyDescent="0.15">
      <c r="A1157" s="84"/>
    </row>
    <row r="1158" spans="1:1" x14ac:dyDescent="0.15">
      <c r="A1158" s="84"/>
    </row>
    <row r="1159" spans="1:1" x14ac:dyDescent="0.15">
      <c r="A1159" s="84"/>
    </row>
    <row r="1160" spans="1:1" x14ac:dyDescent="0.15">
      <c r="A1160" s="84"/>
    </row>
    <row r="1161" spans="1:1" x14ac:dyDescent="0.15">
      <c r="A1161" s="84"/>
    </row>
    <row r="1162" spans="1:1" x14ac:dyDescent="0.15">
      <c r="A1162" s="84"/>
    </row>
    <row r="1163" spans="1:1" x14ac:dyDescent="0.15">
      <c r="A1163" s="84"/>
    </row>
    <row r="1164" spans="1:1" x14ac:dyDescent="0.15">
      <c r="A1164" s="84"/>
    </row>
    <row r="1165" spans="1:1" x14ac:dyDescent="0.15">
      <c r="A1165" s="84"/>
    </row>
    <row r="1166" spans="1:1" x14ac:dyDescent="0.15">
      <c r="A1166" s="84"/>
    </row>
    <row r="1167" spans="1:1" x14ac:dyDescent="0.15">
      <c r="A1167" s="84"/>
    </row>
    <row r="1168" spans="1:1" x14ac:dyDescent="0.15">
      <c r="A1168" s="84"/>
    </row>
    <row r="1169" spans="1:1" x14ac:dyDescent="0.15">
      <c r="A1169" s="84"/>
    </row>
    <row r="1170" spans="1:1" x14ac:dyDescent="0.15">
      <c r="A1170" s="84"/>
    </row>
    <row r="1171" spans="1:1" x14ac:dyDescent="0.15">
      <c r="A1171" s="84"/>
    </row>
    <row r="1172" spans="1:1" x14ac:dyDescent="0.15">
      <c r="A1172" s="84"/>
    </row>
    <row r="1173" spans="1:1" x14ac:dyDescent="0.15">
      <c r="A1173" s="84"/>
    </row>
    <row r="1174" spans="1:1" x14ac:dyDescent="0.15">
      <c r="A1174" s="84"/>
    </row>
    <row r="1175" spans="1:1" x14ac:dyDescent="0.15">
      <c r="A1175" s="84"/>
    </row>
    <row r="1176" spans="1:1" x14ac:dyDescent="0.15">
      <c r="A1176" s="84"/>
    </row>
    <row r="1177" spans="1:1" x14ac:dyDescent="0.15">
      <c r="A1177" s="84"/>
    </row>
    <row r="1178" spans="1:1" x14ac:dyDescent="0.15">
      <c r="A1178" s="84"/>
    </row>
    <row r="1179" spans="1:1" x14ac:dyDescent="0.15">
      <c r="A1179" s="84"/>
    </row>
    <row r="1180" spans="1:1" x14ac:dyDescent="0.15">
      <c r="A1180" s="84"/>
    </row>
    <row r="1181" spans="1:1" x14ac:dyDescent="0.15">
      <c r="A1181" s="84"/>
    </row>
    <row r="1182" spans="1:1" x14ac:dyDescent="0.15">
      <c r="A1182" s="84"/>
    </row>
    <row r="1183" spans="1:1" x14ac:dyDescent="0.15">
      <c r="A1183" s="84"/>
    </row>
    <row r="1184" spans="1:1" x14ac:dyDescent="0.15">
      <c r="A1184" s="84"/>
    </row>
    <row r="1185" spans="1:1" x14ac:dyDescent="0.15">
      <c r="A1185" s="84"/>
    </row>
    <row r="1186" spans="1:1" x14ac:dyDescent="0.15">
      <c r="A1186" s="84"/>
    </row>
    <row r="1187" spans="1:1" x14ac:dyDescent="0.15">
      <c r="A1187" s="84"/>
    </row>
    <row r="1188" spans="1:1" x14ac:dyDescent="0.15">
      <c r="A1188" s="84"/>
    </row>
    <row r="1189" spans="1:1" x14ac:dyDescent="0.15">
      <c r="A1189" s="84"/>
    </row>
    <row r="1190" spans="1:1" x14ac:dyDescent="0.15">
      <c r="A1190" s="84"/>
    </row>
    <row r="1191" spans="1:1" x14ac:dyDescent="0.15">
      <c r="A1191" s="84"/>
    </row>
    <row r="1192" spans="1:1" x14ac:dyDescent="0.15">
      <c r="A1192" s="84"/>
    </row>
    <row r="1193" spans="1:1" x14ac:dyDescent="0.15">
      <c r="A1193" s="84"/>
    </row>
    <row r="1194" spans="1:1" x14ac:dyDescent="0.15">
      <c r="A1194" s="84"/>
    </row>
    <row r="1195" spans="1:1" x14ac:dyDescent="0.15">
      <c r="A1195" s="84"/>
    </row>
    <row r="1196" spans="1:1" x14ac:dyDescent="0.15">
      <c r="A1196" s="84"/>
    </row>
    <row r="1197" spans="1:1" x14ac:dyDescent="0.15">
      <c r="A1197" s="84"/>
    </row>
    <row r="1198" spans="1:1" x14ac:dyDescent="0.15">
      <c r="A1198" s="84"/>
    </row>
    <row r="1199" spans="1:1" x14ac:dyDescent="0.15">
      <c r="A1199" s="84"/>
    </row>
    <row r="1200" spans="1:1" x14ac:dyDescent="0.15">
      <c r="A1200" s="84"/>
    </row>
    <row r="1201" spans="1:1" x14ac:dyDescent="0.15">
      <c r="A1201" s="84"/>
    </row>
    <row r="1202" spans="1:1" x14ac:dyDescent="0.15">
      <c r="A1202" s="84"/>
    </row>
    <row r="1203" spans="1:1" x14ac:dyDescent="0.15">
      <c r="A1203" s="84"/>
    </row>
    <row r="1204" spans="1:1" x14ac:dyDescent="0.15">
      <c r="A1204" s="84"/>
    </row>
    <row r="1205" spans="1:1" x14ac:dyDescent="0.15">
      <c r="A1205" s="84"/>
    </row>
    <row r="1206" spans="1:1" x14ac:dyDescent="0.15">
      <c r="A1206" s="84"/>
    </row>
    <row r="1207" spans="1:1" x14ac:dyDescent="0.15">
      <c r="A1207" s="84"/>
    </row>
    <row r="1208" spans="1:1" x14ac:dyDescent="0.15">
      <c r="A1208" s="84"/>
    </row>
    <row r="1209" spans="1:1" x14ac:dyDescent="0.15">
      <c r="A1209" s="84"/>
    </row>
    <row r="1210" spans="1:1" x14ac:dyDescent="0.15">
      <c r="A1210" s="84"/>
    </row>
    <row r="1211" spans="1:1" x14ac:dyDescent="0.15">
      <c r="A1211" s="84"/>
    </row>
    <row r="1212" spans="1:1" x14ac:dyDescent="0.15">
      <c r="A1212" s="84"/>
    </row>
    <row r="1213" spans="1:1" x14ac:dyDescent="0.15">
      <c r="A1213" s="84"/>
    </row>
    <row r="1214" spans="1:1" x14ac:dyDescent="0.15">
      <c r="A1214" s="84"/>
    </row>
    <row r="1215" spans="1:1" x14ac:dyDescent="0.15">
      <c r="A1215" s="84"/>
    </row>
    <row r="1216" spans="1:1" x14ac:dyDescent="0.15">
      <c r="A1216" s="84"/>
    </row>
    <row r="1217" spans="1:1" x14ac:dyDescent="0.15">
      <c r="A1217" s="84"/>
    </row>
    <row r="1218" spans="1:1" x14ac:dyDescent="0.15">
      <c r="A1218" s="84"/>
    </row>
    <row r="1219" spans="1:1" x14ac:dyDescent="0.15">
      <c r="A1219" s="84"/>
    </row>
    <row r="1220" spans="1:1" x14ac:dyDescent="0.15">
      <c r="A1220" s="84"/>
    </row>
    <row r="1221" spans="1:1" x14ac:dyDescent="0.15">
      <c r="A1221" s="84"/>
    </row>
    <row r="1222" spans="1:1" x14ac:dyDescent="0.15">
      <c r="A1222" s="84"/>
    </row>
    <row r="1223" spans="1:1" x14ac:dyDescent="0.15">
      <c r="A1223" s="84"/>
    </row>
    <row r="1224" spans="1:1" x14ac:dyDescent="0.15">
      <c r="A1224" s="84"/>
    </row>
    <row r="1225" spans="1:1" x14ac:dyDescent="0.15">
      <c r="A1225" s="84"/>
    </row>
    <row r="1226" spans="1:1" x14ac:dyDescent="0.15">
      <c r="A1226" s="84"/>
    </row>
    <row r="1227" spans="1:1" x14ac:dyDescent="0.15">
      <c r="A1227" s="84"/>
    </row>
    <row r="1228" spans="1:1" x14ac:dyDescent="0.15">
      <c r="A1228" s="84"/>
    </row>
    <row r="1229" spans="1:1" x14ac:dyDescent="0.15">
      <c r="A1229" s="84"/>
    </row>
    <row r="1230" spans="1:1" x14ac:dyDescent="0.15">
      <c r="A1230" s="84"/>
    </row>
    <row r="1231" spans="1:1" x14ac:dyDescent="0.15">
      <c r="A1231" s="84"/>
    </row>
    <row r="1232" spans="1:1" x14ac:dyDescent="0.15">
      <c r="A1232" s="84"/>
    </row>
    <row r="1233" spans="1:1" x14ac:dyDescent="0.15">
      <c r="A1233" s="84"/>
    </row>
    <row r="1234" spans="1:1" x14ac:dyDescent="0.15">
      <c r="A1234" s="84"/>
    </row>
    <row r="1235" spans="1:1" x14ac:dyDescent="0.15">
      <c r="A1235" s="84"/>
    </row>
    <row r="1236" spans="1:1" x14ac:dyDescent="0.15">
      <c r="A1236" s="84"/>
    </row>
    <row r="1237" spans="1:1" x14ac:dyDescent="0.15">
      <c r="A1237" s="84"/>
    </row>
    <row r="1238" spans="1:1" x14ac:dyDescent="0.15">
      <c r="A1238" s="84"/>
    </row>
    <row r="1239" spans="1:1" x14ac:dyDescent="0.15">
      <c r="A1239" s="84"/>
    </row>
    <row r="1240" spans="1:1" x14ac:dyDescent="0.15">
      <c r="A1240" s="84"/>
    </row>
    <row r="1241" spans="1:1" x14ac:dyDescent="0.15">
      <c r="A1241" s="84"/>
    </row>
    <row r="1242" spans="1:1" x14ac:dyDescent="0.15">
      <c r="A1242" s="84"/>
    </row>
    <row r="1243" spans="1:1" x14ac:dyDescent="0.15">
      <c r="A1243" s="84"/>
    </row>
    <row r="1244" spans="1:1" x14ac:dyDescent="0.15">
      <c r="A1244" s="84"/>
    </row>
    <row r="1245" spans="1:1" x14ac:dyDescent="0.15">
      <c r="A1245" s="84"/>
    </row>
    <row r="1246" spans="1:1" x14ac:dyDescent="0.15">
      <c r="A1246" s="84"/>
    </row>
    <row r="1247" spans="1:1" x14ac:dyDescent="0.15">
      <c r="A1247" s="84"/>
    </row>
    <row r="1248" spans="1:1" x14ac:dyDescent="0.15">
      <c r="A1248" s="84"/>
    </row>
    <row r="1249" spans="1:1" x14ac:dyDescent="0.15">
      <c r="A1249" s="84"/>
    </row>
    <row r="1250" spans="1:1" x14ac:dyDescent="0.15">
      <c r="A1250" s="84"/>
    </row>
    <row r="1251" spans="1:1" x14ac:dyDescent="0.15">
      <c r="A1251" s="84"/>
    </row>
    <row r="1252" spans="1:1" x14ac:dyDescent="0.15">
      <c r="A1252" s="84"/>
    </row>
    <row r="1253" spans="1:1" x14ac:dyDescent="0.15">
      <c r="A1253" s="84"/>
    </row>
    <row r="1254" spans="1:1" x14ac:dyDescent="0.15">
      <c r="A1254" s="84"/>
    </row>
    <row r="1255" spans="1:1" x14ac:dyDescent="0.15">
      <c r="A1255" s="84"/>
    </row>
    <row r="1256" spans="1:1" x14ac:dyDescent="0.15">
      <c r="A1256" s="84"/>
    </row>
    <row r="1257" spans="1:1" x14ac:dyDescent="0.15">
      <c r="A1257" s="84"/>
    </row>
    <row r="1258" spans="1:1" x14ac:dyDescent="0.15">
      <c r="A1258" s="84"/>
    </row>
    <row r="1259" spans="1:1" x14ac:dyDescent="0.15">
      <c r="A1259" s="84"/>
    </row>
    <row r="1260" spans="1:1" x14ac:dyDescent="0.15">
      <c r="A1260" s="84"/>
    </row>
    <row r="1261" spans="1:1" x14ac:dyDescent="0.15">
      <c r="A1261" s="84"/>
    </row>
    <row r="1262" spans="1:1" x14ac:dyDescent="0.15">
      <c r="A1262" s="84"/>
    </row>
    <row r="1263" spans="1:1" x14ac:dyDescent="0.15">
      <c r="A1263" s="84"/>
    </row>
    <row r="1264" spans="1:1" x14ac:dyDescent="0.15">
      <c r="A1264" s="84"/>
    </row>
    <row r="1265" spans="1:1" x14ac:dyDescent="0.15">
      <c r="A1265" s="84"/>
    </row>
    <row r="1266" spans="1:1" x14ac:dyDescent="0.15">
      <c r="A1266" s="84"/>
    </row>
    <row r="1267" spans="1:1" x14ac:dyDescent="0.15">
      <c r="A1267" s="84"/>
    </row>
    <row r="1268" spans="1:1" x14ac:dyDescent="0.15">
      <c r="A1268" s="84"/>
    </row>
    <row r="1269" spans="1:1" x14ac:dyDescent="0.15">
      <c r="A1269" s="84"/>
    </row>
    <row r="1270" spans="1:1" x14ac:dyDescent="0.15">
      <c r="A1270" s="84"/>
    </row>
    <row r="1271" spans="1:1" x14ac:dyDescent="0.15">
      <c r="A1271" s="84"/>
    </row>
    <row r="1272" spans="1:1" x14ac:dyDescent="0.15">
      <c r="A1272" s="84"/>
    </row>
    <row r="1273" spans="1:1" x14ac:dyDescent="0.15">
      <c r="A1273" s="84"/>
    </row>
    <row r="1274" spans="1:1" x14ac:dyDescent="0.15">
      <c r="A1274" s="84"/>
    </row>
    <row r="1275" spans="1:1" x14ac:dyDescent="0.15">
      <c r="A1275" s="84"/>
    </row>
    <row r="1276" spans="1:1" x14ac:dyDescent="0.15">
      <c r="A1276" s="84"/>
    </row>
    <row r="1277" spans="1:1" x14ac:dyDescent="0.15">
      <c r="A1277" s="84"/>
    </row>
    <row r="1278" spans="1:1" x14ac:dyDescent="0.15">
      <c r="A1278" s="84"/>
    </row>
    <row r="1279" spans="1:1" x14ac:dyDescent="0.15">
      <c r="A1279" s="84"/>
    </row>
    <row r="1280" spans="1:1" x14ac:dyDescent="0.15">
      <c r="A1280" s="84"/>
    </row>
    <row r="1281" spans="1:1" x14ac:dyDescent="0.15">
      <c r="A1281" s="84"/>
    </row>
    <row r="1282" spans="1:1" x14ac:dyDescent="0.15">
      <c r="A1282" s="84"/>
    </row>
    <row r="1283" spans="1:1" x14ac:dyDescent="0.15">
      <c r="A1283" s="84"/>
    </row>
    <row r="1284" spans="1:1" x14ac:dyDescent="0.15">
      <c r="A1284" s="84"/>
    </row>
    <row r="1285" spans="1:1" x14ac:dyDescent="0.15">
      <c r="A1285" s="84"/>
    </row>
    <row r="1286" spans="1:1" x14ac:dyDescent="0.15">
      <c r="A1286" s="84"/>
    </row>
    <row r="1287" spans="1:1" x14ac:dyDescent="0.15">
      <c r="A1287" s="84"/>
    </row>
    <row r="1288" spans="1:1" x14ac:dyDescent="0.15">
      <c r="A1288" s="84"/>
    </row>
    <row r="1289" spans="1:1" x14ac:dyDescent="0.15">
      <c r="A1289" s="84"/>
    </row>
    <row r="1290" spans="1:1" x14ac:dyDescent="0.15">
      <c r="A1290" s="84"/>
    </row>
    <row r="1291" spans="1:1" x14ac:dyDescent="0.15">
      <c r="A1291" s="84"/>
    </row>
    <row r="1292" spans="1:1" x14ac:dyDescent="0.15">
      <c r="A1292" s="84"/>
    </row>
    <row r="1293" spans="1:1" x14ac:dyDescent="0.15">
      <c r="A1293" s="84"/>
    </row>
    <row r="1294" spans="1:1" x14ac:dyDescent="0.15">
      <c r="A1294" s="84"/>
    </row>
    <row r="1295" spans="1:1" x14ac:dyDescent="0.15">
      <c r="A1295" s="84"/>
    </row>
    <row r="1296" spans="1:1" x14ac:dyDescent="0.15">
      <c r="A1296" s="84"/>
    </row>
    <row r="1297" spans="1:1" x14ac:dyDescent="0.15">
      <c r="A1297" s="84"/>
    </row>
    <row r="1298" spans="1:1" x14ac:dyDescent="0.15">
      <c r="A1298" s="84"/>
    </row>
    <row r="1299" spans="1:1" x14ac:dyDescent="0.15">
      <c r="A1299" s="84"/>
    </row>
    <row r="1300" spans="1:1" x14ac:dyDescent="0.15">
      <c r="A1300" s="84"/>
    </row>
    <row r="1301" spans="1:1" x14ac:dyDescent="0.15">
      <c r="A1301" s="84"/>
    </row>
    <row r="1302" spans="1:1" x14ac:dyDescent="0.15">
      <c r="A1302" s="84"/>
    </row>
    <row r="1303" spans="1:1" x14ac:dyDescent="0.15">
      <c r="A1303" s="84"/>
    </row>
    <row r="1304" spans="1:1" x14ac:dyDescent="0.15">
      <c r="A1304" s="84"/>
    </row>
    <row r="1305" spans="1:1" x14ac:dyDescent="0.15">
      <c r="A1305" s="84"/>
    </row>
    <row r="1306" spans="1:1" x14ac:dyDescent="0.15">
      <c r="A1306" s="84"/>
    </row>
    <row r="1307" spans="1:1" x14ac:dyDescent="0.15">
      <c r="A1307" s="84"/>
    </row>
    <row r="1308" spans="1:1" x14ac:dyDescent="0.15">
      <c r="A1308" s="84"/>
    </row>
    <row r="1309" spans="1:1" x14ac:dyDescent="0.15">
      <c r="A1309" s="84"/>
    </row>
    <row r="1310" spans="1:1" x14ac:dyDescent="0.15">
      <c r="A1310" s="84"/>
    </row>
    <row r="1311" spans="1:1" x14ac:dyDescent="0.15">
      <c r="A1311" s="84"/>
    </row>
    <row r="1312" spans="1:1" x14ac:dyDescent="0.15">
      <c r="A1312" s="84"/>
    </row>
    <row r="1313" spans="1:1" x14ac:dyDescent="0.15">
      <c r="A1313" s="84"/>
    </row>
    <row r="1314" spans="1:1" x14ac:dyDescent="0.15">
      <c r="A1314" s="84"/>
    </row>
    <row r="1315" spans="1:1" x14ac:dyDescent="0.15">
      <c r="A1315" s="84"/>
    </row>
    <row r="1316" spans="1:1" x14ac:dyDescent="0.15">
      <c r="A1316" s="84"/>
    </row>
    <row r="1317" spans="1:1" x14ac:dyDescent="0.15">
      <c r="A1317" s="84"/>
    </row>
    <row r="1318" spans="1:1" x14ac:dyDescent="0.15">
      <c r="A1318" s="84"/>
    </row>
    <row r="1319" spans="1:1" x14ac:dyDescent="0.15">
      <c r="A1319" s="84"/>
    </row>
    <row r="1320" spans="1:1" x14ac:dyDescent="0.15">
      <c r="A1320" s="84"/>
    </row>
    <row r="1321" spans="1:1" x14ac:dyDescent="0.15">
      <c r="A1321" s="84"/>
    </row>
    <row r="1322" spans="1:1" x14ac:dyDescent="0.15">
      <c r="A1322" s="84"/>
    </row>
    <row r="1323" spans="1:1" x14ac:dyDescent="0.15">
      <c r="A1323" s="84"/>
    </row>
    <row r="1324" spans="1:1" x14ac:dyDescent="0.15">
      <c r="A1324" s="84"/>
    </row>
    <row r="1325" spans="1:1" x14ac:dyDescent="0.15">
      <c r="A1325" s="84"/>
    </row>
    <row r="1326" spans="1:1" x14ac:dyDescent="0.15">
      <c r="A1326" s="84"/>
    </row>
    <row r="1327" spans="1:1" x14ac:dyDescent="0.15">
      <c r="A1327" s="84"/>
    </row>
    <row r="1328" spans="1:1" x14ac:dyDescent="0.15">
      <c r="A1328" s="84"/>
    </row>
    <row r="1329" spans="1:1" x14ac:dyDescent="0.15">
      <c r="A1329" s="84"/>
    </row>
    <row r="1330" spans="1:1" x14ac:dyDescent="0.15">
      <c r="A1330" s="84"/>
    </row>
    <row r="1331" spans="1:1" x14ac:dyDescent="0.15">
      <c r="A1331" s="84"/>
    </row>
    <row r="1332" spans="1:1" x14ac:dyDescent="0.15">
      <c r="A1332" s="84"/>
    </row>
    <row r="1333" spans="1:1" x14ac:dyDescent="0.15">
      <c r="A1333" s="84"/>
    </row>
    <row r="1334" spans="1:1" x14ac:dyDescent="0.15">
      <c r="A1334" s="84"/>
    </row>
    <row r="1335" spans="1:1" x14ac:dyDescent="0.15">
      <c r="A1335" s="84"/>
    </row>
    <row r="1336" spans="1:1" x14ac:dyDescent="0.15">
      <c r="A1336" s="84"/>
    </row>
    <row r="1337" spans="1:1" x14ac:dyDescent="0.15">
      <c r="A1337" s="84"/>
    </row>
    <row r="1338" spans="1:1" x14ac:dyDescent="0.15">
      <c r="A1338" s="84"/>
    </row>
    <row r="1339" spans="1:1" x14ac:dyDescent="0.15">
      <c r="A1339" s="84"/>
    </row>
    <row r="1340" spans="1:1" x14ac:dyDescent="0.15">
      <c r="A1340" s="84"/>
    </row>
    <row r="1341" spans="1:1" x14ac:dyDescent="0.15">
      <c r="A1341" s="84"/>
    </row>
    <row r="1342" spans="1:1" x14ac:dyDescent="0.15">
      <c r="A1342" s="84"/>
    </row>
    <row r="1343" spans="1:1" x14ac:dyDescent="0.15">
      <c r="A1343" s="84"/>
    </row>
    <row r="1344" spans="1:1" x14ac:dyDescent="0.15">
      <c r="A1344" s="84"/>
    </row>
    <row r="1345" spans="1:1" x14ac:dyDescent="0.15">
      <c r="A1345" s="84"/>
    </row>
    <row r="1346" spans="1:1" x14ac:dyDescent="0.15">
      <c r="A1346" s="84"/>
    </row>
    <row r="1347" spans="1:1" x14ac:dyDescent="0.15">
      <c r="A1347" s="84"/>
    </row>
    <row r="1348" spans="1:1" x14ac:dyDescent="0.15">
      <c r="A1348" s="84"/>
    </row>
    <row r="1349" spans="1:1" x14ac:dyDescent="0.15">
      <c r="A1349" s="84"/>
    </row>
    <row r="1350" spans="1:1" x14ac:dyDescent="0.15">
      <c r="A1350" s="84"/>
    </row>
    <row r="1351" spans="1:1" x14ac:dyDescent="0.15">
      <c r="A1351" s="84"/>
    </row>
    <row r="1352" spans="1:1" x14ac:dyDescent="0.15">
      <c r="A1352" s="84"/>
    </row>
    <row r="1353" spans="1:1" x14ac:dyDescent="0.15">
      <c r="A1353" s="84"/>
    </row>
    <row r="1354" spans="1:1" x14ac:dyDescent="0.15">
      <c r="A1354" s="84"/>
    </row>
    <row r="1355" spans="1:1" x14ac:dyDescent="0.15">
      <c r="A1355" s="84"/>
    </row>
    <row r="1356" spans="1:1" x14ac:dyDescent="0.15">
      <c r="A1356" s="84"/>
    </row>
    <row r="1357" spans="1:1" x14ac:dyDescent="0.15">
      <c r="A1357" s="84"/>
    </row>
    <row r="1358" spans="1:1" x14ac:dyDescent="0.15">
      <c r="A1358" s="84"/>
    </row>
    <row r="1359" spans="1:1" x14ac:dyDescent="0.15">
      <c r="A1359" s="84"/>
    </row>
    <row r="1360" spans="1:1" x14ac:dyDescent="0.15">
      <c r="A1360" s="84"/>
    </row>
    <row r="1361" spans="1:1" x14ac:dyDescent="0.15">
      <c r="A1361" s="84"/>
    </row>
    <row r="1362" spans="1:1" x14ac:dyDescent="0.15">
      <c r="A1362" s="84"/>
    </row>
    <row r="1363" spans="1:1" x14ac:dyDescent="0.15">
      <c r="A1363" s="84"/>
    </row>
    <row r="1364" spans="1:1" x14ac:dyDescent="0.15">
      <c r="A1364" s="84"/>
    </row>
    <row r="1365" spans="1:1" x14ac:dyDescent="0.15">
      <c r="A1365" s="84"/>
    </row>
    <row r="1366" spans="1:1" x14ac:dyDescent="0.15">
      <c r="A1366" s="84"/>
    </row>
    <row r="1367" spans="1:1" x14ac:dyDescent="0.15">
      <c r="A1367" s="84"/>
    </row>
    <row r="1368" spans="1:1" x14ac:dyDescent="0.15">
      <c r="A1368" s="84"/>
    </row>
    <row r="1369" spans="1:1" x14ac:dyDescent="0.15">
      <c r="A1369" s="84"/>
    </row>
    <row r="1370" spans="1:1" x14ac:dyDescent="0.15">
      <c r="A1370" s="84"/>
    </row>
    <row r="1371" spans="1:1" x14ac:dyDescent="0.15">
      <c r="A1371" s="84"/>
    </row>
    <row r="1372" spans="1:1" x14ac:dyDescent="0.15">
      <c r="A1372" s="84"/>
    </row>
    <row r="1373" spans="1:1" x14ac:dyDescent="0.15">
      <c r="A1373" s="84"/>
    </row>
    <row r="1374" spans="1:1" x14ac:dyDescent="0.15">
      <c r="A1374" s="84"/>
    </row>
    <row r="1375" spans="1:1" x14ac:dyDescent="0.15">
      <c r="A1375" s="84"/>
    </row>
    <row r="1376" spans="1:1" x14ac:dyDescent="0.15">
      <c r="A1376" s="84"/>
    </row>
    <row r="1377" spans="1:1" x14ac:dyDescent="0.15">
      <c r="A1377" s="84"/>
    </row>
    <row r="1378" spans="1:1" x14ac:dyDescent="0.15">
      <c r="A1378" s="84"/>
    </row>
    <row r="1379" spans="1:1" x14ac:dyDescent="0.15">
      <c r="A1379" s="84"/>
    </row>
    <row r="1380" spans="1:1" x14ac:dyDescent="0.15">
      <c r="A1380" s="84"/>
    </row>
    <row r="1381" spans="1:1" x14ac:dyDescent="0.15">
      <c r="A1381" s="84"/>
    </row>
    <row r="1382" spans="1:1" x14ac:dyDescent="0.15">
      <c r="A1382" s="84"/>
    </row>
    <row r="1383" spans="1:1" x14ac:dyDescent="0.15">
      <c r="A1383" s="84"/>
    </row>
    <row r="1384" spans="1:1" x14ac:dyDescent="0.15">
      <c r="A1384" s="84"/>
    </row>
    <row r="1385" spans="1:1" x14ac:dyDescent="0.15">
      <c r="A1385" s="84"/>
    </row>
    <row r="1386" spans="1:1" x14ac:dyDescent="0.15">
      <c r="A1386" s="84"/>
    </row>
    <row r="1387" spans="1:1" x14ac:dyDescent="0.15">
      <c r="A1387" s="84"/>
    </row>
    <row r="1388" spans="1:1" x14ac:dyDescent="0.15">
      <c r="A1388" s="84"/>
    </row>
    <row r="1389" spans="1:1" x14ac:dyDescent="0.15">
      <c r="A1389" s="84"/>
    </row>
    <row r="1390" spans="1:1" x14ac:dyDescent="0.15">
      <c r="A1390" s="84"/>
    </row>
    <row r="1391" spans="1:1" x14ac:dyDescent="0.15">
      <c r="A1391" s="84"/>
    </row>
    <row r="1392" spans="1:1" x14ac:dyDescent="0.15">
      <c r="A1392" s="84"/>
    </row>
    <row r="1393" spans="1:1" x14ac:dyDescent="0.15">
      <c r="A1393" s="84"/>
    </row>
    <row r="1394" spans="1:1" x14ac:dyDescent="0.15">
      <c r="A1394" s="84"/>
    </row>
    <row r="1395" spans="1:1" x14ac:dyDescent="0.15">
      <c r="A1395" s="84"/>
    </row>
    <row r="1396" spans="1:1" x14ac:dyDescent="0.15">
      <c r="A1396" s="84"/>
    </row>
    <row r="1397" spans="1:1" x14ac:dyDescent="0.15">
      <c r="A1397" s="84"/>
    </row>
    <row r="1398" spans="1:1" x14ac:dyDescent="0.15">
      <c r="A1398" s="84"/>
    </row>
    <row r="1399" spans="1:1" x14ac:dyDescent="0.15">
      <c r="A1399" s="84"/>
    </row>
    <row r="1400" spans="1:1" x14ac:dyDescent="0.15">
      <c r="A1400" s="84"/>
    </row>
    <row r="1401" spans="1:1" x14ac:dyDescent="0.15">
      <c r="A1401" s="84"/>
    </row>
    <row r="1402" spans="1:1" x14ac:dyDescent="0.15">
      <c r="A1402" s="84"/>
    </row>
    <row r="1403" spans="1:1" x14ac:dyDescent="0.15">
      <c r="A1403" s="84"/>
    </row>
    <row r="1404" spans="1:1" x14ac:dyDescent="0.15">
      <c r="A1404" s="84"/>
    </row>
    <row r="1405" spans="1:1" x14ac:dyDescent="0.15">
      <c r="A1405" s="84"/>
    </row>
    <row r="1406" spans="1:1" x14ac:dyDescent="0.15">
      <c r="A1406" s="84"/>
    </row>
    <row r="1407" spans="1:1" x14ac:dyDescent="0.15">
      <c r="A1407" s="84"/>
    </row>
    <row r="1408" spans="1:1" x14ac:dyDescent="0.15">
      <c r="A1408" s="84"/>
    </row>
    <row r="1409" spans="1:1" x14ac:dyDescent="0.15">
      <c r="A1409" s="84"/>
    </row>
    <row r="1410" spans="1:1" x14ac:dyDescent="0.15">
      <c r="A1410" s="84"/>
    </row>
    <row r="1411" spans="1:1" x14ac:dyDescent="0.15">
      <c r="A1411" s="84"/>
    </row>
    <row r="1412" spans="1:1" x14ac:dyDescent="0.15">
      <c r="A1412" s="84"/>
    </row>
    <row r="1413" spans="1:1" x14ac:dyDescent="0.15">
      <c r="A1413" s="84"/>
    </row>
    <row r="1414" spans="1:1" x14ac:dyDescent="0.15">
      <c r="A1414" s="84"/>
    </row>
    <row r="1415" spans="1:1" x14ac:dyDescent="0.15">
      <c r="A1415" s="84"/>
    </row>
    <row r="1416" spans="1:1" x14ac:dyDescent="0.15">
      <c r="A1416" s="84"/>
    </row>
    <row r="1417" spans="1:1" x14ac:dyDescent="0.15">
      <c r="A1417" s="84"/>
    </row>
    <row r="1418" spans="1:1" x14ac:dyDescent="0.15">
      <c r="A1418" s="84"/>
    </row>
    <row r="1419" spans="1:1" x14ac:dyDescent="0.15">
      <c r="A1419" s="84"/>
    </row>
    <row r="1420" spans="1:1" x14ac:dyDescent="0.15">
      <c r="A1420" s="84"/>
    </row>
    <row r="1421" spans="1:1" x14ac:dyDescent="0.15">
      <c r="A1421" s="84"/>
    </row>
    <row r="1422" spans="1:1" x14ac:dyDescent="0.15">
      <c r="A1422" s="84"/>
    </row>
    <row r="1423" spans="1:1" x14ac:dyDescent="0.15">
      <c r="A1423" s="84"/>
    </row>
    <row r="1424" spans="1:1" x14ac:dyDescent="0.15">
      <c r="A1424" s="84"/>
    </row>
    <row r="1425" spans="1:1" x14ac:dyDescent="0.15">
      <c r="A1425" s="84"/>
    </row>
    <row r="1426" spans="1:1" x14ac:dyDescent="0.15">
      <c r="A1426" s="84"/>
    </row>
    <row r="1427" spans="1:1" x14ac:dyDescent="0.15">
      <c r="A1427" s="84"/>
    </row>
    <row r="1428" spans="1:1" x14ac:dyDescent="0.15">
      <c r="A1428" s="84"/>
    </row>
    <row r="1429" spans="1:1" x14ac:dyDescent="0.15">
      <c r="A1429" s="84"/>
    </row>
    <row r="1430" spans="1:1" x14ac:dyDescent="0.15">
      <c r="A1430" s="84"/>
    </row>
    <row r="1431" spans="1:1" x14ac:dyDescent="0.15">
      <c r="A1431" s="84"/>
    </row>
    <row r="1432" spans="1:1" x14ac:dyDescent="0.15">
      <c r="A1432" s="84"/>
    </row>
    <row r="1433" spans="1:1" x14ac:dyDescent="0.15">
      <c r="A1433" s="84"/>
    </row>
    <row r="1434" spans="1:1" x14ac:dyDescent="0.15">
      <c r="A1434" s="84"/>
    </row>
    <row r="1435" spans="1:1" x14ac:dyDescent="0.15">
      <c r="A1435" s="84"/>
    </row>
    <row r="1436" spans="1:1" x14ac:dyDescent="0.15">
      <c r="A1436" s="84"/>
    </row>
    <row r="1437" spans="1:1" x14ac:dyDescent="0.15">
      <c r="A1437" s="84"/>
    </row>
    <row r="1438" spans="1:1" x14ac:dyDescent="0.15">
      <c r="A1438" s="84"/>
    </row>
    <row r="1439" spans="1:1" x14ac:dyDescent="0.15">
      <c r="A1439" s="84"/>
    </row>
    <row r="1440" spans="1:1" x14ac:dyDescent="0.15">
      <c r="A1440" s="84"/>
    </row>
    <row r="1441" spans="1:1" x14ac:dyDescent="0.15">
      <c r="A1441" s="84"/>
    </row>
    <row r="1442" spans="1:1" x14ac:dyDescent="0.15">
      <c r="A1442" s="84"/>
    </row>
    <row r="1443" spans="1:1" x14ac:dyDescent="0.15">
      <c r="A1443" s="84"/>
    </row>
    <row r="1444" spans="1:1" x14ac:dyDescent="0.15">
      <c r="A1444" s="84"/>
    </row>
    <row r="1445" spans="1:1" x14ac:dyDescent="0.15">
      <c r="A1445" s="84"/>
    </row>
    <row r="1446" spans="1:1" x14ac:dyDescent="0.15">
      <c r="A1446" s="84"/>
    </row>
    <row r="1447" spans="1:1" x14ac:dyDescent="0.15">
      <c r="A1447" s="84"/>
    </row>
    <row r="1448" spans="1:1" x14ac:dyDescent="0.15">
      <c r="A1448" s="84"/>
    </row>
    <row r="1449" spans="1:1" x14ac:dyDescent="0.15">
      <c r="A1449" s="84"/>
    </row>
    <row r="1450" spans="1:1" x14ac:dyDescent="0.15">
      <c r="A1450" s="84"/>
    </row>
    <row r="1451" spans="1:1" x14ac:dyDescent="0.15">
      <c r="A1451" s="84"/>
    </row>
    <row r="1452" spans="1:1" x14ac:dyDescent="0.15">
      <c r="A1452" s="84"/>
    </row>
    <row r="1453" spans="1:1" x14ac:dyDescent="0.15">
      <c r="A1453" s="84"/>
    </row>
    <row r="1454" spans="1:1" x14ac:dyDescent="0.15">
      <c r="A1454" s="84"/>
    </row>
    <row r="1455" spans="1:1" x14ac:dyDescent="0.15">
      <c r="A1455" s="84"/>
    </row>
    <row r="1456" spans="1:1" x14ac:dyDescent="0.15">
      <c r="A1456" s="84"/>
    </row>
    <row r="1457" spans="1:1" x14ac:dyDescent="0.15">
      <c r="A1457" s="84"/>
    </row>
    <row r="1458" spans="1:1" x14ac:dyDescent="0.15">
      <c r="A1458" s="84"/>
    </row>
    <row r="1459" spans="1:1" x14ac:dyDescent="0.15">
      <c r="A1459" s="84"/>
    </row>
    <row r="1460" spans="1:1" x14ac:dyDescent="0.15">
      <c r="A1460" s="84"/>
    </row>
    <row r="1461" spans="1:1" x14ac:dyDescent="0.15">
      <c r="A1461" s="84"/>
    </row>
    <row r="1462" spans="1:1" x14ac:dyDescent="0.15">
      <c r="A1462" s="84"/>
    </row>
    <row r="1463" spans="1:1" x14ac:dyDescent="0.15">
      <c r="A1463" s="84"/>
    </row>
    <row r="1464" spans="1:1" x14ac:dyDescent="0.15">
      <c r="A1464" s="84"/>
    </row>
    <row r="1465" spans="1:1" x14ac:dyDescent="0.15">
      <c r="A1465" s="84"/>
    </row>
    <row r="1466" spans="1:1" x14ac:dyDescent="0.15">
      <c r="A1466" s="84"/>
    </row>
    <row r="1467" spans="1:1" x14ac:dyDescent="0.15">
      <c r="A1467" s="84"/>
    </row>
    <row r="1468" spans="1:1" x14ac:dyDescent="0.15">
      <c r="A1468" s="84"/>
    </row>
    <row r="1469" spans="1:1" x14ac:dyDescent="0.15">
      <c r="A1469" s="84"/>
    </row>
    <row r="1470" spans="1:1" x14ac:dyDescent="0.15">
      <c r="A1470" s="84"/>
    </row>
    <row r="1471" spans="1:1" x14ac:dyDescent="0.15">
      <c r="A1471" s="84"/>
    </row>
    <row r="1472" spans="1:1" x14ac:dyDescent="0.15">
      <c r="A1472" s="84"/>
    </row>
    <row r="1473" spans="1:1" x14ac:dyDescent="0.15">
      <c r="A1473" s="84"/>
    </row>
    <row r="1474" spans="1:1" x14ac:dyDescent="0.15">
      <c r="A1474" s="84"/>
    </row>
    <row r="1475" spans="1:1" x14ac:dyDescent="0.15">
      <c r="A1475" s="84"/>
    </row>
    <row r="1476" spans="1:1" x14ac:dyDescent="0.15">
      <c r="A1476" s="84"/>
    </row>
    <row r="1477" spans="1:1" x14ac:dyDescent="0.15">
      <c r="A1477" s="84"/>
    </row>
    <row r="1478" spans="1:1" x14ac:dyDescent="0.15">
      <c r="A1478" s="84"/>
    </row>
    <row r="1479" spans="1:1" x14ac:dyDescent="0.15">
      <c r="A1479" s="84"/>
    </row>
    <row r="1480" spans="1:1" x14ac:dyDescent="0.15">
      <c r="A1480" s="84"/>
    </row>
    <row r="1481" spans="1:1" x14ac:dyDescent="0.15">
      <c r="A1481" s="84"/>
    </row>
    <row r="1482" spans="1:1" x14ac:dyDescent="0.15">
      <c r="A1482" s="84"/>
    </row>
    <row r="1483" spans="1:1" x14ac:dyDescent="0.15">
      <c r="A1483" s="84"/>
    </row>
    <row r="1484" spans="1:1" x14ac:dyDescent="0.15">
      <c r="A1484" s="84"/>
    </row>
    <row r="1485" spans="1:1" x14ac:dyDescent="0.15">
      <c r="A1485" s="84"/>
    </row>
    <row r="1486" spans="1:1" x14ac:dyDescent="0.15">
      <c r="A1486" s="84"/>
    </row>
    <row r="1487" spans="1:1" x14ac:dyDescent="0.15">
      <c r="A1487" s="84"/>
    </row>
    <row r="1488" spans="1:1" x14ac:dyDescent="0.15">
      <c r="A1488" s="84"/>
    </row>
    <row r="1489" spans="1:1" x14ac:dyDescent="0.15">
      <c r="A1489" s="84"/>
    </row>
    <row r="1490" spans="1:1" x14ac:dyDescent="0.15">
      <c r="A1490" s="84"/>
    </row>
    <row r="1491" spans="1:1" x14ac:dyDescent="0.15">
      <c r="A1491" s="84"/>
    </row>
    <row r="1492" spans="1:1" x14ac:dyDescent="0.15">
      <c r="A1492" s="84"/>
    </row>
    <row r="1493" spans="1:1" x14ac:dyDescent="0.15">
      <c r="A1493" s="84"/>
    </row>
    <row r="1494" spans="1:1" x14ac:dyDescent="0.15">
      <c r="A1494" s="84"/>
    </row>
    <row r="1495" spans="1:1" x14ac:dyDescent="0.15">
      <c r="A1495" s="84"/>
    </row>
    <row r="1496" spans="1:1" x14ac:dyDescent="0.15">
      <c r="A1496" s="84"/>
    </row>
    <row r="1497" spans="1:1" x14ac:dyDescent="0.15">
      <c r="A1497" s="84"/>
    </row>
    <row r="1498" spans="1:1" x14ac:dyDescent="0.15">
      <c r="A1498" s="84"/>
    </row>
    <row r="1499" spans="1:1" x14ac:dyDescent="0.15">
      <c r="A1499" s="84"/>
    </row>
    <row r="1500" spans="1:1" x14ac:dyDescent="0.15">
      <c r="A1500" s="84"/>
    </row>
    <row r="1501" spans="1:1" x14ac:dyDescent="0.15">
      <c r="A1501" s="84"/>
    </row>
    <row r="1502" spans="1:1" x14ac:dyDescent="0.15">
      <c r="A1502" s="84"/>
    </row>
    <row r="1503" spans="1:1" x14ac:dyDescent="0.15">
      <c r="A1503" s="84"/>
    </row>
    <row r="1504" spans="1:1" x14ac:dyDescent="0.15">
      <c r="A1504" s="84"/>
    </row>
    <row r="1505" spans="1:1" x14ac:dyDescent="0.15">
      <c r="A1505" s="84"/>
    </row>
    <row r="1506" spans="1:1" x14ac:dyDescent="0.15">
      <c r="A1506" s="84"/>
    </row>
    <row r="1507" spans="1:1" x14ac:dyDescent="0.15">
      <c r="A1507" s="84"/>
    </row>
    <row r="1508" spans="1:1" x14ac:dyDescent="0.15">
      <c r="A1508" s="84"/>
    </row>
    <row r="1509" spans="1:1" x14ac:dyDescent="0.15">
      <c r="A1509" s="84"/>
    </row>
    <row r="1510" spans="1:1" x14ac:dyDescent="0.15">
      <c r="A1510" s="84"/>
    </row>
    <row r="1511" spans="1:1" x14ac:dyDescent="0.15">
      <c r="A1511" s="84"/>
    </row>
    <row r="1512" spans="1:1" x14ac:dyDescent="0.15">
      <c r="A1512" s="84"/>
    </row>
    <row r="1513" spans="1:1" x14ac:dyDescent="0.15">
      <c r="A1513" s="84"/>
    </row>
    <row r="1514" spans="1:1" x14ac:dyDescent="0.15">
      <c r="A1514" s="84"/>
    </row>
    <row r="1515" spans="1:1" x14ac:dyDescent="0.15">
      <c r="A1515" s="84"/>
    </row>
    <row r="1516" spans="1:1" x14ac:dyDescent="0.15">
      <c r="A1516" s="84"/>
    </row>
    <row r="1517" spans="1:1" x14ac:dyDescent="0.15">
      <c r="A1517" s="84"/>
    </row>
    <row r="1518" spans="1:1" x14ac:dyDescent="0.15">
      <c r="A1518" s="84"/>
    </row>
    <row r="1519" spans="1:1" x14ac:dyDescent="0.15">
      <c r="A1519" s="84"/>
    </row>
    <row r="1520" spans="1:1" x14ac:dyDescent="0.15">
      <c r="A1520" s="84"/>
    </row>
    <row r="1521" spans="1:1" x14ac:dyDescent="0.15">
      <c r="A1521" s="84"/>
    </row>
    <row r="1522" spans="1:1" x14ac:dyDescent="0.15">
      <c r="A1522" s="84"/>
    </row>
    <row r="1523" spans="1:1" x14ac:dyDescent="0.15">
      <c r="A1523" s="84"/>
    </row>
    <row r="1524" spans="1:1" x14ac:dyDescent="0.15">
      <c r="A1524" s="84"/>
    </row>
    <row r="1525" spans="1:1" x14ac:dyDescent="0.15">
      <c r="A1525" s="84"/>
    </row>
    <row r="1526" spans="1:1" x14ac:dyDescent="0.15">
      <c r="A1526" s="84"/>
    </row>
    <row r="1527" spans="1:1" x14ac:dyDescent="0.15">
      <c r="A1527" s="84"/>
    </row>
    <row r="1528" spans="1:1" x14ac:dyDescent="0.15">
      <c r="A1528" s="84"/>
    </row>
    <row r="1529" spans="1:1" x14ac:dyDescent="0.15">
      <c r="A1529" s="84"/>
    </row>
    <row r="1530" spans="1:1" x14ac:dyDescent="0.15">
      <c r="A1530" s="84"/>
    </row>
    <row r="1531" spans="1:1" x14ac:dyDescent="0.15">
      <c r="A1531" s="84"/>
    </row>
    <row r="1532" spans="1:1" x14ac:dyDescent="0.15">
      <c r="A1532" s="84"/>
    </row>
    <row r="1533" spans="1:1" x14ac:dyDescent="0.15">
      <c r="A1533" s="84"/>
    </row>
    <row r="1534" spans="1:1" x14ac:dyDescent="0.15">
      <c r="A1534" s="84"/>
    </row>
    <row r="1535" spans="1:1" x14ac:dyDescent="0.15">
      <c r="A1535" s="84"/>
    </row>
    <row r="1536" spans="1:1" x14ac:dyDescent="0.15">
      <c r="A1536" s="84"/>
    </row>
    <row r="1537" spans="1:1" x14ac:dyDescent="0.15">
      <c r="A1537" s="84"/>
    </row>
    <row r="1538" spans="1:1" x14ac:dyDescent="0.15">
      <c r="A1538" s="84"/>
    </row>
    <row r="1539" spans="1:1" x14ac:dyDescent="0.15">
      <c r="A1539" s="84"/>
    </row>
    <row r="1540" spans="1:1" x14ac:dyDescent="0.15">
      <c r="A1540" s="84"/>
    </row>
    <row r="1541" spans="1:1" x14ac:dyDescent="0.15">
      <c r="A1541" s="84"/>
    </row>
    <row r="1542" spans="1:1" x14ac:dyDescent="0.15">
      <c r="A1542" s="84"/>
    </row>
    <row r="1543" spans="1:1" x14ac:dyDescent="0.15">
      <c r="A1543" s="84"/>
    </row>
    <row r="1544" spans="1:1" x14ac:dyDescent="0.15">
      <c r="A1544" s="84"/>
    </row>
    <row r="1545" spans="1:1" x14ac:dyDescent="0.15">
      <c r="A1545" s="84"/>
    </row>
    <row r="1546" spans="1:1" x14ac:dyDescent="0.15">
      <c r="A1546" s="84"/>
    </row>
    <row r="1547" spans="1:1" x14ac:dyDescent="0.15">
      <c r="A1547" s="84"/>
    </row>
    <row r="1548" spans="1:1" x14ac:dyDescent="0.15">
      <c r="A1548" s="84"/>
    </row>
    <row r="1549" spans="1:1" x14ac:dyDescent="0.15">
      <c r="A1549" s="84"/>
    </row>
    <row r="1550" spans="1:1" x14ac:dyDescent="0.15">
      <c r="A1550" s="84"/>
    </row>
    <row r="1551" spans="1:1" x14ac:dyDescent="0.15">
      <c r="A1551" s="84"/>
    </row>
    <row r="1552" spans="1:1" x14ac:dyDescent="0.15">
      <c r="A1552" s="84"/>
    </row>
    <row r="1553" spans="1:1" x14ac:dyDescent="0.15">
      <c r="A1553" s="84"/>
    </row>
    <row r="1554" spans="1:1" x14ac:dyDescent="0.15">
      <c r="A1554" s="84"/>
    </row>
    <row r="1555" spans="1:1" x14ac:dyDescent="0.15">
      <c r="A1555" s="84"/>
    </row>
    <row r="1556" spans="1:1" x14ac:dyDescent="0.15">
      <c r="A1556" s="84"/>
    </row>
    <row r="1557" spans="1:1" x14ac:dyDescent="0.15">
      <c r="A1557" s="84"/>
    </row>
    <row r="1558" spans="1:1" x14ac:dyDescent="0.15">
      <c r="A1558" s="84"/>
    </row>
    <row r="1559" spans="1:1" x14ac:dyDescent="0.15">
      <c r="A1559" s="84"/>
    </row>
    <row r="1560" spans="1:1" x14ac:dyDescent="0.15">
      <c r="A1560" s="84"/>
    </row>
    <row r="1561" spans="1:1" x14ac:dyDescent="0.15">
      <c r="A1561" s="84"/>
    </row>
    <row r="1562" spans="1:1" x14ac:dyDescent="0.15">
      <c r="A1562" s="84"/>
    </row>
    <row r="1563" spans="1:1" x14ac:dyDescent="0.15">
      <c r="A1563" s="84"/>
    </row>
    <row r="1564" spans="1:1" x14ac:dyDescent="0.15">
      <c r="A1564" s="84"/>
    </row>
    <row r="1565" spans="1:1" x14ac:dyDescent="0.15">
      <c r="A1565" s="84"/>
    </row>
    <row r="1566" spans="1:1" x14ac:dyDescent="0.15">
      <c r="A1566" s="84"/>
    </row>
    <row r="1567" spans="1:1" x14ac:dyDescent="0.15">
      <c r="A1567" s="84"/>
    </row>
    <row r="1568" spans="1:1" x14ac:dyDescent="0.15">
      <c r="A1568" s="84"/>
    </row>
    <row r="1569" spans="1:1" x14ac:dyDescent="0.15">
      <c r="A1569" s="84"/>
    </row>
    <row r="1570" spans="1:1" x14ac:dyDescent="0.15">
      <c r="A1570" s="84"/>
    </row>
    <row r="1571" spans="1:1" x14ac:dyDescent="0.15">
      <c r="A1571" s="84"/>
    </row>
    <row r="1572" spans="1:1" x14ac:dyDescent="0.15">
      <c r="A1572" s="84"/>
    </row>
    <row r="1573" spans="1:1" x14ac:dyDescent="0.15">
      <c r="A1573" s="84"/>
    </row>
    <row r="1574" spans="1:1" x14ac:dyDescent="0.15">
      <c r="A1574" s="84"/>
    </row>
    <row r="1575" spans="1:1" x14ac:dyDescent="0.15">
      <c r="A1575" s="84"/>
    </row>
    <row r="1576" spans="1:1" x14ac:dyDescent="0.15">
      <c r="A1576" s="84"/>
    </row>
    <row r="1577" spans="1:1" x14ac:dyDescent="0.15">
      <c r="A1577" s="84"/>
    </row>
    <row r="1578" spans="1:1" x14ac:dyDescent="0.15">
      <c r="A1578" s="84"/>
    </row>
    <row r="1579" spans="1:1" x14ac:dyDescent="0.15">
      <c r="A1579" s="84"/>
    </row>
    <row r="1580" spans="1:1" x14ac:dyDescent="0.15">
      <c r="A1580" s="84"/>
    </row>
    <row r="1581" spans="1:1" x14ac:dyDescent="0.15">
      <c r="A1581" s="84"/>
    </row>
    <row r="1582" spans="1:1" x14ac:dyDescent="0.15">
      <c r="A1582" s="84"/>
    </row>
    <row r="1583" spans="1:1" x14ac:dyDescent="0.15">
      <c r="A1583" s="84"/>
    </row>
    <row r="1584" spans="1:1" x14ac:dyDescent="0.15">
      <c r="A1584" s="84"/>
    </row>
    <row r="1585" spans="1:1" x14ac:dyDescent="0.15">
      <c r="A1585" s="84"/>
    </row>
    <row r="1586" spans="1:1" x14ac:dyDescent="0.15">
      <c r="A1586" s="84"/>
    </row>
    <row r="1587" spans="1:1" x14ac:dyDescent="0.15">
      <c r="A1587" s="84"/>
    </row>
    <row r="1588" spans="1:1" x14ac:dyDescent="0.15">
      <c r="A1588" s="84"/>
    </row>
    <row r="1589" spans="1:1" x14ac:dyDescent="0.15">
      <c r="A1589" s="84"/>
    </row>
    <row r="1590" spans="1:1" x14ac:dyDescent="0.15">
      <c r="A1590" s="84"/>
    </row>
    <row r="1591" spans="1:1" x14ac:dyDescent="0.15">
      <c r="A1591" s="84"/>
    </row>
    <row r="1592" spans="1:1" x14ac:dyDescent="0.15">
      <c r="A1592" s="84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3"/>
  <sheetViews>
    <sheetView topLeftCell="A16" workbookViewId="0">
      <selection activeCell="C27" sqref="C27"/>
    </sheetView>
  </sheetViews>
  <sheetFormatPr defaultRowHeight="10.5" x14ac:dyDescent="0.2"/>
  <cols>
    <col min="1" max="1" width="2.28515625" style="78" customWidth="1"/>
    <col min="2" max="2" width="63.7109375" style="69" customWidth="1"/>
    <col min="3" max="3" width="16.7109375" style="73" customWidth="1"/>
    <col min="4" max="4" width="16.7109375" style="73" hidden="1" customWidth="1"/>
    <col min="5" max="6" width="16.7109375" style="73" customWidth="1"/>
    <col min="7" max="14" width="9.140625" style="73"/>
    <col min="15" max="15" width="9.85546875" style="73" bestFit="1" customWidth="1"/>
    <col min="16" max="16384" width="9.140625" style="73"/>
  </cols>
  <sheetData>
    <row r="2" spans="1:16" ht="16.5" customHeight="1" x14ac:dyDescent="0.2">
      <c r="A2" s="73"/>
    </row>
    <row r="3" spans="1:16" ht="24.95" customHeight="1" x14ac:dyDescent="0.2">
      <c r="A3" s="73"/>
      <c r="B3" s="739" t="s">
        <v>753</v>
      </c>
      <c r="C3" s="691" t="s">
        <v>1498</v>
      </c>
      <c r="D3" s="2305" t="s">
        <v>1739</v>
      </c>
      <c r="E3" s="2306" t="s">
        <v>1740</v>
      </c>
      <c r="F3" s="2306" t="s">
        <v>1741</v>
      </c>
    </row>
    <row r="4" spans="1:16" ht="17.100000000000001" customHeight="1" x14ac:dyDescent="0.2">
      <c r="A4" s="73"/>
      <c r="B4" s="2021" t="s">
        <v>736</v>
      </c>
      <c r="C4" s="2307">
        <v>9164281</v>
      </c>
      <c r="D4" s="2307">
        <v>6433220</v>
      </c>
      <c r="E4" s="2307">
        <v>5938132</v>
      </c>
      <c r="F4" s="2308">
        <v>3054548</v>
      </c>
      <c r="N4" s="70"/>
      <c r="O4" s="70"/>
      <c r="P4" s="2309"/>
    </row>
    <row r="5" spans="1:16" ht="17.100000000000001" customHeight="1" x14ac:dyDescent="0.2">
      <c r="A5" s="73"/>
      <c r="B5" s="2022" t="s">
        <v>754</v>
      </c>
      <c r="C5" s="2310">
        <v>3082040</v>
      </c>
      <c r="D5" s="2310">
        <v>1680780</v>
      </c>
      <c r="E5" s="2310">
        <v>1897233</v>
      </c>
      <c r="F5" s="2311">
        <v>3727309</v>
      </c>
      <c r="N5" s="70"/>
      <c r="O5" s="70"/>
      <c r="P5" s="2309"/>
    </row>
    <row r="6" spans="1:16" ht="17.100000000000001" customHeight="1" x14ac:dyDescent="0.2">
      <c r="A6" s="73"/>
      <c r="B6" s="2022" t="s">
        <v>755</v>
      </c>
      <c r="C6" s="2310">
        <v>3800634</v>
      </c>
      <c r="D6" s="2310">
        <v>3233150</v>
      </c>
      <c r="E6" s="2310">
        <v>557541</v>
      </c>
      <c r="F6" s="2311">
        <v>1156450</v>
      </c>
      <c r="N6" s="70"/>
      <c r="O6" s="70"/>
      <c r="P6" s="2309"/>
    </row>
    <row r="7" spans="1:16" ht="17.100000000000001" customHeight="1" x14ac:dyDescent="0.2">
      <c r="A7" s="73"/>
      <c r="B7" s="2022" t="s">
        <v>757</v>
      </c>
      <c r="C7" s="2310">
        <v>1808847</v>
      </c>
      <c r="D7" s="2310">
        <v>2411457</v>
      </c>
      <c r="E7" s="2310">
        <v>3349328</v>
      </c>
      <c r="F7" s="2311">
        <v>4865517</v>
      </c>
      <c r="N7" s="70"/>
      <c r="O7" s="70"/>
      <c r="P7" s="2309"/>
    </row>
    <row r="8" spans="1:16" ht="17.100000000000001" customHeight="1" x14ac:dyDescent="0.2">
      <c r="A8" s="73"/>
      <c r="B8" s="2022" t="s">
        <v>33</v>
      </c>
      <c r="C8" s="2310">
        <v>81787015</v>
      </c>
      <c r="D8" s="2310">
        <v>80782788</v>
      </c>
      <c r="E8" s="2310">
        <v>78464673</v>
      </c>
      <c r="F8" s="2311">
        <v>74697423</v>
      </c>
      <c r="J8" s="70"/>
      <c r="L8" s="70"/>
      <c r="M8" s="2309"/>
      <c r="N8" s="70"/>
      <c r="O8" s="70"/>
      <c r="P8" s="2309"/>
    </row>
    <row r="9" spans="1:16" ht="17.100000000000001" customHeight="1" x14ac:dyDescent="0.2">
      <c r="A9" s="73"/>
      <c r="B9" s="2022" t="s">
        <v>499</v>
      </c>
      <c r="C9" s="531">
        <v>0</v>
      </c>
      <c r="D9" s="2310">
        <v>73</v>
      </c>
      <c r="E9" s="2310">
        <v>130</v>
      </c>
      <c r="F9" s="2311">
        <v>461</v>
      </c>
      <c r="O9" s="70"/>
      <c r="P9" s="2309"/>
    </row>
    <row r="10" spans="1:16" ht="17.100000000000001" customHeight="1" x14ac:dyDescent="0.2">
      <c r="A10" s="73"/>
      <c r="B10" s="2022" t="s">
        <v>760</v>
      </c>
      <c r="C10" s="531">
        <v>31617735</v>
      </c>
      <c r="D10" s="531">
        <v>31897953</v>
      </c>
      <c r="E10" s="531">
        <v>30973487</v>
      </c>
      <c r="F10" s="532">
        <v>28139847</v>
      </c>
      <c r="N10" s="70"/>
      <c r="O10" s="70"/>
      <c r="P10" s="2309"/>
    </row>
    <row r="11" spans="1:16" ht="17.100000000000001" customHeight="1" x14ac:dyDescent="0.2">
      <c r="A11" s="73"/>
      <c r="B11" s="2022" t="s">
        <v>1086</v>
      </c>
      <c r="C11" s="531">
        <v>0</v>
      </c>
      <c r="D11" s="531">
        <v>0</v>
      </c>
      <c r="E11" s="531">
        <v>0</v>
      </c>
      <c r="F11" s="532">
        <v>291829</v>
      </c>
      <c r="N11" s="70"/>
      <c r="O11" s="70"/>
      <c r="P11" s="2309"/>
    </row>
    <row r="12" spans="1:16" ht="17.100000000000001" customHeight="1" x14ac:dyDescent="0.2">
      <c r="A12" s="73"/>
      <c r="B12" s="2022" t="s">
        <v>761</v>
      </c>
      <c r="C12" s="2310">
        <v>582663</v>
      </c>
      <c r="D12" s="2310">
        <v>503561</v>
      </c>
      <c r="E12" s="2310">
        <v>519049</v>
      </c>
      <c r="F12" s="2311">
        <v>456522</v>
      </c>
      <c r="N12" s="70"/>
      <c r="O12" s="70"/>
      <c r="P12" s="2309"/>
    </row>
    <row r="13" spans="1:16" ht="17.100000000000001" customHeight="1" x14ac:dyDescent="0.2">
      <c r="A13" s="73"/>
      <c r="B13" s="2022" t="s">
        <v>324</v>
      </c>
      <c r="C13" s="2310">
        <v>752910</v>
      </c>
      <c r="D13" s="2310">
        <v>718334</v>
      </c>
      <c r="E13" s="2310">
        <v>739978</v>
      </c>
      <c r="F13" s="2311">
        <v>708103</v>
      </c>
      <c r="N13" s="70"/>
      <c r="O13" s="70"/>
      <c r="P13" s="2309"/>
    </row>
    <row r="14" spans="1:16" ht="17.100000000000001" customHeight="1" x14ac:dyDescent="0.2">
      <c r="A14" s="73"/>
      <c r="B14" s="2022" t="s">
        <v>480</v>
      </c>
      <c r="C14" s="2310">
        <v>1314</v>
      </c>
      <c r="D14" s="2310">
        <v>610</v>
      </c>
      <c r="E14" s="2310">
        <v>1721</v>
      </c>
      <c r="F14" s="2311">
        <v>61336</v>
      </c>
      <c r="N14" s="70"/>
      <c r="O14" s="70"/>
      <c r="P14" s="2309"/>
    </row>
    <row r="15" spans="1:16" ht="17.100000000000001" customHeight="1" x14ac:dyDescent="0.2">
      <c r="A15" s="73"/>
      <c r="B15" s="2022" t="s">
        <v>669</v>
      </c>
      <c r="C15" s="2310">
        <v>540392</v>
      </c>
      <c r="D15" s="2310">
        <v>451359</v>
      </c>
      <c r="E15" s="2310">
        <v>357207</v>
      </c>
      <c r="F15" s="2311">
        <v>238980</v>
      </c>
      <c r="N15" s="70"/>
      <c r="O15" s="70"/>
      <c r="P15" s="2309"/>
    </row>
    <row r="16" spans="1:16" ht="17.100000000000001" customHeight="1" thickBot="1" x14ac:dyDescent="0.25">
      <c r="A16" s="73"/>
      <c r="B16" s="2023" t="s">
        <v>784</v>
      </c>
      <c r="C16" s="2312">
        <v>554962</v>
      </c>
      <c r="D16" s="2312">
        <v>608916</v>
      </c>
      <c r="E16" s="2312">
        <v>702967</v>
      </c>
      <c r="F16" s="2313">
        <v>509114</v>
      </c>
      <c r="N16" s="70"/>
      <c r="O16" s="70"/>
      <c r="P16" s="2309"/>
    </row>
    <row r="17" spans="1:16" ht="17.100000000000001" customHeight="1" thickBot="1" x14ac:dyDescent="0.25">
      <c r="A17" s="73"/>
      <c r="B17" s="2024" t="s">
        <v>1742</v>
      </c>
      <c r="C17" s="2314">
        <v>133692793</v>
      </c>
      <c r="D17" s="2314">
        <v>128722201</v>
      </c>
      <c r="E17" s="2314">
        <v>123501446</v>
      </c>
      <c r="F17" s="2315">
        <v>117907439</v>
      </c>
      <c r="J17" s="70"/>
      <c r="N17" s="70"/>
      <c r="O17" s="70"/>
      <c r="P17" s="2309"/>
    </row>
    <row r="18" spans="1:16" ht="9.9499999999999993" customHeight="1" x14ac:dyDescent="0.2">
      <c r="A18" s="73"/>
      <c r="C18" s="78"/>
      <c r="D18" s="78"/>
      <c r="E18" s="78"/>
      <c r="F18" s="78"/>
      <c r="N18" s="70"/>
    </row>
    <row r="19" spans="1:16" ht="20.100000000000001" customHeight="1" thickBot="1" x14ac:dyDescent="0.25">
      <c r="A19" s="73"/>
      <c r="B19" s="2242" t="s">
        <v>907</v>
      </c>
      <c r="C19" s="2316"/>
      <c r="D19" s="2316"/>
      <c r="E19" s="2316"/>
      <c r="F19" s="2317"/>
      <c r="N19" s="70"/>
    </row>
    <row r="20" spans="1:16" ht="18.95" customHeight="1" x14ac:dyDescent="0.2">
      <c r="A20" s="73"/>
      <c r="B20" s="2318" t="s">
        <v>908</v>
      </c>
      <c r="C20" s="2319"/>
      <c r="D20" s="2319"/>
      <c r="E20" s="2319"/>
      <c r="F20" s="2320"/>
      <c r="N20" s="70"/>
    </row>
    <row r="21" spans="1:16" ht="17.100000000000001" customHeight="1" x14ac:dyDescent="0.2">
      <c r="A21" s="73"/>
      <c r="B21" s="406" t="s">
        <v>787</v>
      </c>
      <c r="C21" s="529">
        <v>0</v>
      </c>
      <c r="D21" s="529">
        <v>1</v>
      </c>
      <c r="E21" s="529">
        <v>0</v>
      </c>
      <c r="F21" s="530">
        <v>0</v>
      </c>
      <c r="N21" s="70"/>
    </row>
    <row r="22" spans="1:16" ht="17.100000000000001" customHeight="1" x14ac:dyDescent="0.2">
      <c r="A22" s="73"/>
      <c r="B22" s="407" t="s">
        <v>788</v>
      </c>
      <c r="C22" s="531">
        <v>8486752</v>
      </c>
      <c r="D22" s="531">
        <v>12058197</v>
      </c>
      <c r="E22" s="531">
        <v>12019331</v>
      </c>
      <c r="F22" s="532">
        <v>13383829</v>
      </c>
      <c r="I22" s="70"/>
      <c r="J22" s="70"/>
      <c r="K22" s="2309"/>
      <c r="N22" s="70"/>
    </row>
    <row r="23" spans="1:16" ht="17.100000000000001" customHeight="1" x14ac:dyDescent="0.2">
      <c r="A23" s="73"/>
      <c r="B23" s="407" t="s">
        <v>757</v>
      </c>
      <c r="C23" s="531">
        <v>1599265</v>
      </c>
      <c r="D23" s="531">
        <v>2157160</v>
      </c>
      <c r="E23" s="531">
        <v>3173638</v>
      </c>
      <c r="F23" s="532">
        <v>4719056</v>
      </c>
      <c r="N23" s="70"/>
    </row>
    <row r="24" spans="1:16" ht="17.100000000000001" customHeight="1" x14ac:dyDescent="0.2">
      <c r="A24" s="73"/>
      <c r="B24" s="407" t="s">
        <v>794</v>
      </c>
      <c r="C24" s="531">
        <v>91462396</v>
      </c>
      <c r="D24" s="531">
        <v>85376175</v>
      </c>
      <c r="E24" s="531">
        <v>81185025</v>
      </c>
      <c r="F24" s="532">
        <v>72615316</v>
      </c>
      <c r="I24" s="70"/>
      <c r="K24" s="70"/>
      <c r="L24" s="2309"/>
      <c r="N24" s="70"/>
    </row>
    <row r="25" spans="1:16" ht="17.100000000000001" customHeight="1" x14ac:dyDescent="0.2">
      <c r="A25" s="73"/>
      <c r="B25" s="407" t="s">
        <v>795</v>
      </c>
      <c r="C25" s="531">
        <v>12660388</v>
      </c>
      <c r="D25" s="531">
        <v>10115496</v>
      </c>
      <c r="E25" s="531">
        <v>8946195</v>
      </c>
      <c r="F25" s="532">
        <v>10341742</v>
      </c>
      <c r="N25" s="70"/>
    </row>
    <row r="26" spans="1:16" ht="17.100000000000001" customHeight="1" x14ac:dyDescent="0.2">
      <c r="A26" s="73"/>
      <c r="B26" s="407" t="s">
        <v>499</v>
      </c>
      <c r="C26" s="531">
        <v>116871</v>
      </c>
      <c r="D26" s="531">
        <v>206247</v>
      </c>
      <c r="E26" s="531">
        <v>100098</v>
      </c>
      <c r="F26" s="532">
        <v>103382</v>
      </c>
      <c r="N26" s="70"/>
    </row>
    <row r="27" spans="1:16" ht="17.100000000000001" customHeight="1" x14ac:dyDescent="0.2">
      <c r="A27" s="73"/>
      <c r="B27" s="407" t="s">
        <v>1087</v>
      </c>
      <c r="C27" s="531">
        <v>0</v>
      </c>
      <c r="D27" s="531">
        <v>0</v>
      </c>
      <c r="E27" s="531">
        <v>0</v>
      </c>
      <c r="F27" s="532">
        <v>91793</v>
      </c>
      <c r="N27" s="70"/>
    </row>
    <row r="28" spans="1:16" ht="17.100000000000001" customHeight="1" x14ac:dyDescent="0.2">
      <c r="A28" s="73"/>
      <c r="B28" s="407" t="s">
        <v>796</v>
      </c>
      <c r="C28" s="531">
        <v>2111223</v>
      </c>
      <c r="D28" s="531">
        <v>1899432</v>
      </c>
      <c r="E28" s="531">
        <v>1730975</v>
      </c>
      <c r="F28" s="532">
        <v>1301051</v>
      </c>
      <c r="N28" s="70"/>
    </row>
    <row r="29" spans="1:16" ht="17.100000000000001" customHeight="1" x14ac:dyDescent="0.2">
      <c r="A29" s="73"/>
      <c r="B29" s="407" t="s">
        <v>797</v>
      </c>
      <c r="C29" s="531">
        <v>104878</v>
      </c>
      <c r="D29" s="531">
        <v>59328</v>
      </c>
      <c r="E29" s="531">
        <v>50126</v>
      </c>
      <c r="F29" s="532">
        <v>1441</v>
      </c>
      <c r="N29" s="70"/>
    </row>
    <row r="30" spans="1:16" ht="17.100000000000001" customHeight="1" x14ac:dyDescent="0.2">
      <c r="A30" s="73"/>
      <c r="B30" s="407" t="s">
        <v>1107</v>
      </c>
      <c r="C30" s="531">
        <v>1208</v>
      </c>
      <c r="D30" s="531">
        <v>909</v>
      </c>
      <c r="E30" s="531">
        <v>981</v>
      </c>
      <c r="F30" s="532">
        <v>1980</v>
      </c>
      <c r="N30" s="70"/>
    </row>
    <row r="31" spans="1:16" ht="17.100000000000001" customHeight="1" x14ac:dyDescent="0.2">
      <c r="A31" s="73"/>
      <c r="B31" s="407" t="s">
        <v>798</v>
      </c>
      <c r="C31" s="531">
        <v>182707</v>
      </c>
      <c r="D31" s="531">
        <v>176833</v>
      </c>
      <c r="E31" s="531">
        <v>225416</v>
      </c>
      <c r="F31" s="532">
        <v>176881</v>
      </c>
      <c r="N31" s="70"/>
    </row>
    <row r="32" spans="1:16" ht="17.100000000000001" customHeight="1" thickBot="1" x14ac:dyDescent="0.25">
      <c r="A32" s="73"/>
      <c r="B32" s="407" t="s">
        <v>548</v>
      </c>
      <c r="C32" s="531">
        <v>3943349</v>
      </c>
      <c r="D32" s="531">
        <v>3910457</v>
      </c>
      <c r="E32" s="531">
        <v>3827315</v>
      </c>
      <c r="F32" s="532">
        <v>4127724</v>
      </c>
      <c r="N32" s="70"/>
    </row>
    <row r="33" spans="1:14" ht="17.100000000000001" customHeight="1" thickBot="1" x14ac:dyDescent="0.25">
      <c r="A33" s="73"/>
      <c r="B33" s="2024" t="s">
        <v>799</v>
      </c>
      <c r="C33" s="2314">
        <v>120669037</v>
      </c>
      <c r="D33" s="2314">
        <v>115960235</v>
      </c>
      <c r="E33" s="2314">
        <v>111259100</v>
      </c>
      <c r="F33" s="2315">
        <v>106864195</v>
      </c>
      <c r="N33" s="70"/>
    </row>
    <row r="34" spans="1:14" ht="9.9499999999999993" customHeight="1" x14ac:dyDescent="0.2">
      <c r="A34" s="73"/>
      <c r="C34" s="81"/>
      <c r="D34" s="81"/>
      <c r="E34" s="81"/>
      <c r="F34" s="81"/>
    </row>
    <row r="35" spans="1:14" ht="24.95" customHeight="1" x14ac:dyDescent="0.2">
      <c r="A35" s="73"/>
      <c r="B35" s="739" t="s">
        <v>800</v>
      </c>
      <c r="C35" s="691"/>
      <c r="D35" s="2305"/>
      <c r="E35" s="2306"/>
      <c r="F35" s="2306"/>
    </row>
    <row r="36" spans="1:14" ht="17.100000000000001" customHeight="1" thickBot="1" x14ac:dyDescent="0.25">
      <c r="A36" s="73"/>
      <c r="B36" s="2321" t="s">
        <v>994</v>
      </c>
      <c r="C36" s="2322">
        <v>13023756</v>
      </c>
      <c r="D36" s="2322">
        <v>12761966</v>
      </c>
      <c r="E36" s="2322">
        <v>12242346</v>
      </c>
      <c r="F36" s="2323">
        <v>11043242</v>
      </c>
      <c r="N36" s="70"/>
    </row>
    <row r="37" spans="1:14" ht="17.100000000000001" customHeight="1" thickBot="1" x14ac:dyDescent="0.25">
      <c r="A37" s="73"/>
      <c r="B37" s="2024" t="s">
        <v>661</v>
      </c>
      <c r="C37" s="2314">
        <v>3551096</v>
      </c>
      <c r="D37" s="2314">
        <v>3535758</v>
      </c>
      <c r="E37" s="2314">
        <v>3535758</v>
      </c>
      <c r="F37" s="2315">
        <v>3523903</v>
      </c>
      <c r="N37" s="70"/>
    </row>
    <row r="38" spans="1:14" ht="17.100000000000001" customHeight="1" x14ac:dyDescent="0.2">
      <c r="A38" s="73"/>
      <c r="B38" s="2324" t="s">
        <v>663</v>
      </c>
      <c r="C38" s="2325">
        <v>169121</v>
      </c>
      <c r="D38" s="2325">
        <v>168956</v>
      </c>
      <c r="E38" s="2325">
        <v>168956</v>
      </c>
      <c r="F38" s="2326">
        <v>168840</v>
      </c>
    </row>
    <row r="39" spans="1:14" ht="17.100000000000001" customHeight="1" thickBot="1" x14ac:dyDescent="0.25">
      <c r="A39" s="73"/>
      <c r="B39" s="2327" t="s">
        <v>735</v>
      </c>
      <c r="C39" s="2328">
        <v>3381975</v>
      </c>
      <c r="D39" s="2328">
        <v>3366802</v>
      </c>
      <c r="E39" s="2328">
        <v>3366802</v>
      </c>
      <c r="F39" s="2329">
        <v>3355063</v>
      </c>
    </row>
    <row r="40" spans="1:14" ht="17.100000000000001" customHeight="1" thickBot="1" x14ac:dyDescent="0.25">
      <c r="A40" s="73"/>
      <c r="B40" s="2330" t="s">
        <v>664</v>
      </c>
      <c r="C40" s="2331">
        <v>9486979</v>
      </c>
      <c r="D40" s="2331">
        <v>8975689</v>
      </c>
      <c r="E40" s="2331">
        <v>8273782</v>
      </c>
      <c r="F40" s="2332">
        <v>6969816</v>
      </c>
    </row>
    <row r="41" spans="1:14" ht="17.100000000000001" customHeight="1" x14ac:dyDescent="0.2">
      <c r="A41" s="73"/>
      <c r="B41" s="2324" t="s">
        <v>514</v>
      </c>
      <c r="C41" s="2325">
        <v>8267697</v>
      </c>
      <c r="D41" s="2325">
        <v>8279404</v>
      </c>
      <c r="E41" s="2325">
        <v>6972536</v>
      </c>
      <c r="F41" s="2326">
        <v>6969816</v>
      </c>
    </row>
    <row r="42" spans="1:14" ht="17.100000000000001" customHeight="1" thickBot="1" x14ac:dyDescent="0.25">
      <c r="A42" s="73"/>
      <c r="B42" s="2327" t="s">
        <v>515</v>
      </c>
      <c r="C42" s="2328">
        <v>1219282</v>
      </c>
      <c r="D42" s="2328">
        <v>696285</v>
      </c>
      <c r="E42" s="2328">
        <v>1301246</v>
      </c>
      <c r="F42" s="2329">
        <v>0</v>
      </c>
    </row>
    <row r="43" spans="1:14" ht="17.100000000000001" customHeight="1" thickBot="1" x14ac:dyDescent="0.25">
      <c r="A43" s="73"/>
      <c r="B43" s="2024" t="s">
        <v>873</v>
      </c>
      <c r="C43" s="2331">
        <v>-14319</v>
      </c>
      <c r="D43" s="2331">
        <v>250519</v>
      </c>
      <c r="E43" s="2331">
        <v>432806</v>
      </c>
      <c r="F43" s="2332">
        <v>549523</v>
      </c>
    </row>
    <row r="44" spans="1:14" ht="9.9499999999999993" customHeight="1" thickBot="1" x14ac:dyDescent="0.25">
      <c r="A44" s="73"/>
      <c r="B44" s="2333"/>
      <c r="C44" s="2334"/>
      <c r="D44" s="2334"/>
      <c r="E44" s="2334"/>
      <c r="F44" s="2334"/>
    </row>
    <row r="45" spans="1:14" ht="18" customHeight="1" thickBot="1" x14ac:dyDescent="0.25">
      <c r="A45" s="73"/>
      <c r="B45" s="2024" t="s">
        <v>874</v>
      </c>
      <c r="C45" s="2331">
        <v>0</v>
      </c>
      <c r="D45" s="2331">
        <v>0</v>
      </c>
      <c r="E45" s="2331">
        <v>0</v>
      </c>
      <c r="F45" s="2332">
        <v>2</v>
      </c>
    </row>
    <row r="46" spans="1:14" ht="18" customHeight="1" thickBot="1" x14ac:dyDescent="0.25">
      <c r="A46" s="73"/>
      <c r="B46" s="2024" t="s">
        <v>1743</v>
      </c>
      <c r="C46" s="2331">
        <v>13023756</v>
      </c>
      <c r="D46" s="2331">
        <v>12761966</v>
      </c>
      <c r="E46" s="2331">
        <v>12242346</v>
      </c>
      <c r="F46" s="2332">
        <v>11043244</v>
      </c>
      <c r="N46" s="77"/>
    </row>
    <row r="47" spans="1:14" ht="18" customHeight="1" thickBot="1" x14ac:dyDescent="0.25">
      <c r="A47" s="73"/>
      <c r="B47" s="2024" t="s">
        <v>1744</v>
      </c>
      <c r="C47" s="2331">
        <v>133692793</v>
      </c>
      <c r="D47" s="2331">
        <v>128722201</v>
      </c>
      <c r="E47" s="2331">
        <v>123501446</v>
      </c>
      <c r="F47" s="2332">
        <v>117907439</v>
      </c>
    </row>
    <row r="48" spans="1:14" ht="9.9499999999999993" customHeight="1" x14ac:dyDescent="0.2">
      <c r="A48" s="73"/>
      <c r="B48" s="1215"/>
      <c r="C48" s="2335"/>
      <c r="D48" s="2335"/>
      <c r="E48" s="2335"/>
      <c r="F48" s="2335"/>
    </row>
    <row r="49" spans="1:2" ht="12.6" customHeight="1" x14ac:dyDescent="0.2"/>
    <row r="50" spans="1:2" ht="12.6" customHeight="1" x14ac:dyDescent="0.2"/>
    <row r="51" spans="1:2" ht="12.6" customHeight="1" x14ac:dyDescent="0.2"/>
    <row r="52" spans="1:2" ht="12.6" customHeight="1" x14ac:dyDescent="0.2"/>
    <row r="53" spans="1:2" ht="12.6" customHeight="1" x14ac:dyDescent="0.2"/>
    <row r="54" spans="1:2" ht="12.6" customHeight="1" x14ac:dyDescent="0.2"/>
    <row r="55" spans="1:2" ht="12.6" customHeight="1" x14ac:dyDescent="0.2"/>
    <row r="56" spans="1:2" ht="12.6" customHeight="1" x14ac:dyDescent="0.2"/>
    <row r="57" spans="1:2" ht="12.6" customHeight="1" x14ac:dyDescent="0.2"/>
    <row r="58" spans="1:2" ht="12.6" customHeight="1" x14ac:dyDescent="0.2">
      <c r="A58" s="73"/>
      <c r="B58" s="73"/>
    </row>
    <row r="59" spans="1:2" ht="12.6" customHeight="1" x14ac:dyDescent="0.2">
      <c r="A59" s="73"/>
      <c r="B59" s="73"/>
    </row>
    <row r="60" spans="1:2" ht="12.6" customHeight="1" x14ac:dyDescent="0.2">
      <c r="A60" s="73"/>
      <c r="B60" s="73"/>
    </row>
    <row r="61" spans="1:2" ht="12.6" customHeight="1" x14ac:dyDescent="0.2">
      <c r="A61" s="73"/>
      <c r="B61" s="73"/>
    </row>
    <row r="62" spans="1:2" ht="12.6" customHeight="1" x14ac:dyDescent="0.2">
      <c r="A62" s="73"/>
      <c r="B62" s="73"/>
    </row>
    <row r="63" spans="1:2" ht="12.6" customHeight="1" x14ac:dyDescent="0.2">
      <c r="A63" s="73"/>
      <c r="B63" s="73"/>
    </row>
    <row r="64" spans="1:2" ht="12.6" customHeight="1" x14ac:dyDescent="0.2">
      <c r="A64" s="73"/>
      <c r="B64" s="73"/>
    </row>
    <row r="65" spans="1:2" ht="12.6" customHeight="1" x14ac:dyDescent="0.2">
      <c r="A65" s="73"/>
      <c r="B65" s="73"/>
    </row>
    <row r="66" spans="1:2" ht="12.6" customHeight="1" x14ac:dyDescent="0.2">
      <c r="A66" s="73"/>
      <c r="B66" s="73"/>
    </row>
    <row r="67" spans="1:2" ht="12.6" customHeight="1" x14ac:dyDescent="0.2">
      <c r="A67" s="73"/>
      <c r="B67" s="73"/>
    </row>
    <row r="68" spans="1:2" ht="12.6" customHeight="1" x14ac:dyDescent="0.2">
      <c r="A68" s="73"/>
      <c r="B68" s="73"/>
    </row>
    <row r="69" spans="1:2" ht="12.6" customHeight="1" x14ac:dyDescent="0.2">
      <c r="A69" s="73"/>
      <c r="B69" s="73"/>
    </row>
    <row r="70" spans="1:2" ht="12.6" customHeight="1" x14ac:dyDescent="0.2">
      <c r="A70" s="73"/>
      <c r="B70" s="73"/>
    </row>
    <row r="71" spans="1:2" ht="12.6" customHeight="1" x14ac:dyDescent="0.2">
      <c r="A71" s="73"/>
      <c r="B71" s="73"/>
    </row>
    <row r="72" spans="1:2" ht="12.6" customHeight="1" x14ac:dyDescent="0.2">
      <c r="A72" s="73"/>
      <c r="B72" s="73"/>
    </row>
    <row r="73" spans="1:2" ht="12.6" customHeight="1" x14ac:dyDescent="0.2">
      <c r="A73" s="73"/>
      <c r="B73" s="73"/>
    </row>
    <row r="74" spans="1:2" ht="12.6" customHeight="1" x14ac:dyDescent="0.2">
      <c r="A74" s="73"/>
      <c r="B74" s="73"/>
    </row>
    <row r="75" spans="1:2" ht="12.6" customHeight="1" x14ac:dyDescent="0.2">
      <c r="A75" s="73"/>
      <c r="B75" s="73"/>
    </row>
    <row r="76" spans="1:2" ht="12.6" customHeight="1" x14ac:dyDescent="0.2">
      <c r="A76" s="73"/>
      <c r="B76" s="73"/>
    </row>
    <row r="77" spans="1:2" ht="12.6" customHeight="1" x14ac:dyDescent="0.2">
      <c r="A77" s="73"/>
      <c r="B77" s="73"/>
    </row>
    <row r="78" spans="1:2" ht="12.6" customHeight="1" x14ac:dyDescent="0.2">
      <c r="A78" s="73"/>
      <c r="B78" s="73"/>
    </row>
    <row r="79" spans="1:2" ht="12.6" customHeight="1" x14ac:dyDescent="0.2">
      <c r="A79" s="73"/>
      <c r="B79" s="73"/>
    </row>
    <row r="80" spans="1:2" ht="12.6" customHeight="1" x14ac:dyDescent="0.2">
      <c r="A80" s="73"/>
      <c r="B80" s="73"/>
    </row>
    <row r="81" spans="1:2" ht="12.6" customHeight="1" x14ac:dyDescent="0.2">
      <c r="A81" s="73"/>
      <c r="B81" s="73"/>
    </row>
    <row r="82" spans="1:2" ht="12.6" customHeight="1" x14ac:dyDescent="0.2">
      <c r="A82" s="73"/>
      <c r="B82" s="73"/>
    </row>
    <row r="83" spans="1:2" ht="12.6" customHeight="1" x14ac:dyDescent="0.2">
      <c r="A83" s="73"/>
      <c r="B83" s="73"/>
    </row>
    <row r="84" spans="1:2" ht="12.6" customHeight="1" x14ac:dyDescent="0.2">
      <c r="A84" s="73"/>
      <c r="B84" s="73"/>
    </row>
    <row r="85" spans="1:2" ht="12.6" customHeight="1" x14ac:dyDescent="0.2">
      <c r="A85" s="73"/>
      <c r="B85" s="73"/>
    </row>
    <row r="86" spans="1:2" ht="12.6" customHeight="1" x14ac:dyDescent="0.2">
      <c r="A86" s="73"/>
      <c r="B86" s="73"/>
    </row>
    <row r="87" spans="1:2" ht="12.6" customHeight="1" x14ac:dyDescent="0.2">
      <c r="A87" s="73"/>
      <c r="B87" s="73"/>
    </row>
    <row r="88" spans="1:2" ht="12.6" customHeight="1" x14ac:dyDescent="0.2">
      <c r="A88" s="73"/>
      <c r="B88" s="73"/>
    </row>
    <row r="89" spans="1:2" ht="12.6" customHeight="1" x14ac:dyDescent="0.2">
      <c r="A89" s="73"/>
      <c r="B89" s="73"/>
    </row>
    <row r="90" spans="1:2" ht="12.6" customHeight="1" x14ac:dyDescent="0.2">
      <c r="A90" s="73"/>
      <c r="B90" s="73"/>
    </row>
    <row r="91" spans="1:2" ht="12.6" customHeight="1" x14ac:dyDescent="0.2">
      <c r="A91" s="73"/>
      <c r="B91" s="73"/>
    </row>
    <row r="92" spans="1:2" ht="12.6" customHeight="1" x14ac:dyDescent="0.2">
      <c r="A92" s="73"/>
      <c r="B92" s="73"/>
    </row>
    <row r="93" spans="1:2" ht="12.6" customHeight="1" x14ac:dyDescent="0.2">
      <c r="A93" s="73"/>
      <c r="B93" s="73"/>
    </row>
    <row r="94" spans="1:2" ht="12.6" customHeight="1" x14ac:dyDescent="0.2">
      <c r="A94" s="73"/>
      <c r="B94" s="73"/>
    </row>
    <row r="95" spans="1:2" ht="12.6" customHeight="1" x14ac:dyDescent="0.2">
      <c r="A95" s="73"/>
      <c r="B95" s="73"/>
    </row>
    <row r="96" spans="1:2" ht="12.6" customHeight="1" x14ac:dyDescent="0.2">
      <c r="A96" s="73"/>
      <c r="B96" s="73"/>
    </row>
    <row r="97" spans="1:2" ht="12.6" customHeight="1" x14ac:dyDescent="0.2">
      <c r="A97" s="73"/>
      <c r="B97" s="73"/>
    </row>
    <row r="98" spans="1:2" ht="12.6" customHeight="1" x14ac:dyDescent="0.2">
      <c r="A98" s="73"/>
      <c r="B98" s="73"/>
    </row>
    <row r="99" spans="1:2" ht="12.6" customHeight="1" x14ac:dyDescent="0.2">
      <c r="A99" s="73"/>
      <c r="B99" s="73"/>
    </row>
    <row r="100" spans="1:2" ht="12.6" customHeight="1" x14ac:dyDescent="0.2">
      <c r="A100" s="73"/>
      <c r="B100" s="73"/>
    </row>
    <row r="101" spans="1:2" ht="12.6" customHeight="1" x14ac:dyDescent="0.2">
      <c r="A101" s="73"/>
      <c r="B101" s="73"/>
    </row>
    <row r="102" spans="1:2" ht="12.6" customHeight="1" x14ac:dyDescent="0.2">
      <c r="A102" s="73"/>
      <c r="B102" s="73"/>
    </row>
    <row r="103" spans="1:2" ht="12.6" customHeight="1" x14ac:dyDescent="0.2">
      <c r="A103" s="73"/>
      <c r="B103" s="73"/>
    </row>
    <row r="104" spans="1:2" ht="12.6" customHeight="1" x14ac:dyDescent="0.2">
      <c r="A104" s="73"/>
      <c r="B104" s="73"/>
    </row>
    <row r="105" spans="1:2" ht="12.6" customHeight="1" x14ac:dyDescent="0.2">
      <c r="A105" s="73"/>
      <c r="B105" s="73"/>
    </row>
    <row r="106" spans="1:2" ht="12.6" customHeight="1" x14ac:dyDescent="0.2">
      <c r="A106" s="73"/>
      <c r="B106" s="73"/>
    </row>
    <row r="107" spans="1:2" ht="12.6" customHeight="1" x14ac:dyDescent="0.2">
      <c r="A107" s="73"/>
      <c r="B107" s="73"/>
    </row>
    <row r="108" spans="1:2" ht="12.6" customHeight="1" x14ac:dyDescent="0.2">
      <c r="A108" s="73"/>
      <c r="B108" s="73"/>
    </row>
    <row r="109" spans="1:2" ht="12.6" customHeight="1" x14ac:dyDescent="0.2">
      <c r="A109" s="73"/>
      <c r="B109" s="73"/>
    </row>
    <row r="110" spans="1:2" ht="12.6" customHeight="1" x14ac:dyDescent="0.2">
      <c r="A110" s="73"/>
      <c r="B110" s="73"/>
    </row>
    <row r="111" spans="1:2" ht="12.6" customHeight="1" x14ac:dyDescent="0.2">
      <c r="A111" s="73"/>
      <c r="B111" s="73"/>
    </row>
    <row r="112" spans="1:2" ht="12.6" customHeight="1" x14ac:dyDescent="0.2">
      <c r="A112" s="73"/>
      <c r="B112" s="73"/>
    </row>
    <row r="113" spans="1:2" ht="12.6" customHeight="1" x14ac:dyDescent="0.2">
      <c r="A113" s="73"/>
      <c r="B113" s="73"/>
    </row>
    <row r="114" spans="1:2" ht="12.6" customHeight="1" x14ac:dyDescent="0.2">
      <c r="A114" s="73"/>
      <c r="B114" s="73"/>
    </row>
    <row r="115" spans="1:2" ht="12.6" customHeight="1" x14ac:dyDescent="0.2">
      <c r="A115" s="73"/>
      <c r="B115" s="73"/>
    </row>
    <row r="116" spans="1:2" ht="12.6" customHeight="1" x14ac:dyDescent="0.2">
      <c r="A116" s="73"/>
      <c r="B116" s="73"/>
    </row>
    <row r="117" spans="1:2" ht="12.6" customHeight="1" x14ac:dyDescent="0.2">
      <c r="A117" s="73"/>
      <c r="B117" s="73"/>
    </row>
    <row r="118" spans="1:2" ht="12.6" customHeight="1" x14ac:dyDescent="0.2">
      <c r="A118" s="73"/>
      <c r="B118" s="73"/>
    </row>
    <row r="119" spans="1:2" ht="12.6" customHeight="1" x14ac:dyDescent="0.2">
      <c r="A119" s="73"/>
      <c r="B119" s="73"/>
    </row>
    <row r="120" spans="1:2" ht="12.6" customHeight="1" x14ac:dyDescent="0.2">
      <c r="A120" s="73"/>
      <c r="B120" s="73"/>
    </row>
    <row r="121" spans="1:2" ht="12.6" customHeight="1" x14ac:dyDescent="0.2">
      <c r="A121" s="73"/>
      <c r="B121" s="73"/>
    </row>
    <row r="122" spans="1:2" ht="12.6" customHeight="1" x14ac:dyDescent="0.2">
      <c r="A122" s="73"/>
      <c r="B122" s="73"/>
    </row>
    <row r="123" spans="1:2" ht="12.6" customHeight="1" x14ac:dyDescent="0.2">
      <c r="A123" s="73"/>
      <c r="B123" s="73"/>
    </row>
    <row r="124" spans="1:2" ht="12.6" customHeight="1" x14ac:dyDescent="0.2">
      <c r="A124" s="73"/>
      <c r="B124" s="73"/>
    </row>
    <row r="125" spans="1:2" ht="12.6" customHeight="1" x14ac:dyDescent="0.2">
      <c r="A125" s="73"/>
      <c r="B125" s="73"/>
    </row>
    <row r="126" spans="1:2" ht="12.6" customHeight="1" x14ac:dyDescent="0.2">
      <c r="A126" s="73"/>
      <c r="B126" s="73"/>
    </row>
    <row r="127" spans="1:2" ht="12.6" customHeight="1" x14ac:dyDescent="0.2">
      <c r="A127" s="73"/>
      <c r="B127" s="73"/>
    </row>
    <row r="128" spans="1:2" ht="12.6" customHeight="1" x14ac:dyDescent="0.2">
      <c r="A128" s="73"/>
      <c r="B128" s="73"/>
    </row>
    <row r="129" spans="1:2" ht="12.6" customHeight="1" x14ac:dyDescent="0.2">
      <c r="A129" s="73"/>
      <c r="B129" s="73"/>
    </row>
    <row r="130" spans="1:2" ht="12.6" customHeight="1" x14ac:dyDescent="0.2">
      <c r="A130" s="73"/>
      <c r="B130" s="73"/>
    </row>
    <row r="131" spans="1:2" ht="12.6" customHeight="1" x14ac:dyDescent="0.2">
      <c r="A131" s="73"/>
      <c r="B131" s="73"/>
    </row>
    <row r="132" spans="1:2" ht="12.6" customHeight="1" x14ac:dyDescent="0.2">
      <c r="A132" s="73"/>
      <c r="B132" s="73"/>
    </row>
    <row r="133" spans="1:2" ht="12.6" customHeight="1" x14ac:dyDescent="0.2">
      <c r="A133" s="73"/>
      <c r="B133" s="73"/>
    </row>
    <row r="134" spans="1:2" ht="12.6" customHeight="1" x14ac:dyDescent="0.2">
      <c r="A134" s="73"/>
      <c r="B134" s="73"/>
    </row>
    <row r="135" spans="1:2" ht="12.6" customHeight="1" x14ac:dyDescent="0.2">
      <c r="A135" s="73"/>
      <c r="B135" s="73"/>
    </row>
    <row r="136" spans="1:2" ht="12.6" customHeight="1" x14ac:dyDescent="0.2">
      <c r="A136" s="73"/>
      <c r="B136" s="73"/>
    </row>
    <row r="137" spans="1:2" ht="12.6" customHeight="1" x14ac:dyDescent="0.2">
      <c r="A137" s="73"/>
      <c r="B137" s="73"/>
    </row>
    <row r="138" spans="1:2" ht="12.6" customHeight="1" x14ac:dyDescent="0.2">
      <c r="A138" s="73"/>
      <c r="B138" s="73"/>
    </row>
    <row r="139" spans="1:2" ht="12.6" customHeight="1" x14ac:dyDescent="0.2">
      <c r="A139" s="73"/>
      <c r="B139" s="73"/>
    </row>
    <row r="140" spans="1:2" ht="12.6" customHeight="1" x14ac:dyDescent="0.2">
      <c r="A140" s="73"/>
      <c r="B140" s="73"/>
    </row>
    <row r="141" spans="1:2" ht="12.6" customHeight="1" x14ac:dyDescent="0.2">
      <c r="A141" s="73"/>
      <c r="B141" s="73"/>
    </row>
    <row r="142" spans="1:2" ht="12.6" customHeight="1" x14ac:dyDescent="0.2">
      <c r="A142" s="73"/>
      <c r="B142" s="73"/>
    </row>
    <row r="143" spans="1:2" ht="12.6" customHeight="1" x14ac:dyDescent="0.2">
      <c r="A143" s="73"/>
      <c r="B143" s="73"/>
    </row>
    <row r="144" spans="1:2" ht="12.6" customHeight="1" x14ac:dyDescent="0.2">
      <c r="A144" s="73"/>
      <c r="B144" s="73"/>
    </row>
    <row r="145" spans="1:2" ht="12.6" customHeight="1" x14ac:dyDescent="0.2">
      <c r="A145" s="73"/>
      <c r="B145" s="73"/>
    </row>
    <row r="146" spans="1:2" ht="12.6" customHeight="1" x14ac:dyDescent="0.2">
      <c r="A146" s="73"/>
      <c r="B146" s="73"/>
    </row>
    <row r="147" spans="1:2" ht="12.6" customHeight="1" x14ac:dyDescent="0.2">
      <c r="A147" s="73"/>
      <c r="B147" s="73"/>
    </row>
    <row r="148" spans="1:2" ht="12.6" customHeight="1" x14ac:dyDescent="0.2">
      <c r="A148" s="73"/>
      <c r="B148" s="73"/>
    </row>
    <row r="149" spans="1:2" ht="12.6" customHeight="1" x14ac:dyDescent="0.2">
      <c r="A149" s="73"/>
      <c r="B149" s="73"/>
    </row>
    <row r="150" spans="1:2" ht="12.6" customHeight="1" x14ac:dyDescent="0.2">
      <c r="A150" s="73"/>
      <c r="B150" s="73"/>
    </row>
    <row r="151" spans="1:2" ht="12.6" customHeight="1" x14ac:dyDescent="0.2">
      <c r="A151" s="73"/>
      <c r="B151" s="73"/>
    </row>
    <row r="152" spans="1:2" ht="12.6" customHeight="1" x14ac:dyDescent="0.2">
      <c r="A152" s="73"/>
      <c r="B152" s="73"/>
    </row>
    <row r="153" spans="1:2" ht="12.6" customHeight="1" x14ac:dyDescent="0.2">
      <c r="A153" s="73"/>
      <c r="B153" s="73"/>
    </row>
    <row r="154" spans="1:2" ht="12.6" customHeight="1" x14ac:dyDescent="0.2">
      <c r="A154" s="73"/>
      <c r="B154" s="73"/>
    </row>
    <row r="155" spans="1:2" ht="12.6" customHeight="1" x14ac:dyDescent="0.2">
      <c r="A155" s="73"/>
      <c r="B155" s="73"/>
    </row>
    <row r="156" spans="1:2" ht="12.6" customHeight="1" x14ac:dyDescent="0.2">
      <c r="A156" s="73"/>
      <c r="B156" s="73"/>
    </row>
    <row r="157" spans="1:2" ht="12.6" customHeight="1" x14ac:dyDescent="0.2">
      <c r="A157" s="73"/>
      <c r="B157" s="73"/>
    </row>
    <row r="158" spans="1:2" ht="12.6" customHeight="1" x14ac:dyDescent="0.2">
      <c r="A158" s="73"/>
      <c r="B158" s="73"/>
    </row>
    <row r="159" spans="1:2" ht="12.6" customHeight="1" x14ac:dyDescent="0.2">
      <c r="A159" s="73"/>
      <c r="B159" s="73"/>
    </row>
    <row r="160" spans="1:2" ht="12.6" customHeight="1" x14ac:dyDescent="0.2">
      <c r="A160" s="73"/>
      <c r="B160" s="73"/>
    </row>
    <row r="161" spans="1:2" ht="12.6" customHeight="1" x14ac:dyDescent="0.2">
      <c r="A161" s="73"/>
      <c r="B161" s="73"/>
    </row>
    <row r="162" spans="1:2" ht="12.6" customHeight="1" x14ac:dyDescent="0.2">
      <c r="A162" s="73"/>
      <c r="B162" s="73"/>
    </row>
    <row r="163" spans="1:2" ht="12.6" customHeight="1" x14ac:dyDescent="0.2">
      <c r="A163" s="73"/>
      <c r="B163" s="73"/>
    </row>
    <row r="164" spans="1:2" ht="12.6" customHeight="1" x14ac:dyDescent="0.2">
      <c r="A164" s="73"/>
      <c r="B164" s="73"/>
    </row>
    <row r="165" spans="1:2" ht="12.6" customHeight="1" x14ac:dyDescent="0.2">
      <c r="A165" s="73"/>
      <c r="B165" s="73"/>
    </row>
    <row r="166" spans="1:2" ht="12.6" customHeight="1" x14ac:dyDescent="0.2">
      <c r="A166" s="73"/>
      <c r="B166" s="73"/>
    </row>
    <row r="167" spans="1:2" ht="12.6" customHeight="1" x14ac:dyDescent="0.2">
      <c r="A167" s="73"/>
      <c r="B167" s="73"/>
    </row>
    <row r="168" spans="1:2" ht="12.6" customHeight="1" x14ac:dyDescent="0.2">
      <c r="A168" s="73"/>
      <c r="B168" s="73"/>
    </row>
    <row r="169" spans="1:2" ht="12.6" customHeight="1" x14ac:dyDescent="0.2">
      <c r="A169" s="73"/>
      <c r="B169" s="73"/>
    </row>
    <row r="170" spans="1:2" ht="12.6" customHeight="1" x14ac:dyDescent="0.2">
      <c r="A170" s="73"/>
      <c r="B170" s="73"/>
    </row>
    <row r="171" spans="1:2" ht="12.6" customHeight="1" x14ac:dyDescent="0.2">
      <c r="A171" s="73"/>
      <c r="B171" s="73"/>
    </row>
    <row r="172" spans="1:2" ht="12.6" customHeight="1" x14ac:dyDescent="0.2">
      <c r="A172" s="73"/>
      <c r="B172" s="73"/>
    </row>
    <row r="173" spans="1:2" ht="12.6" customHeight="1" x14ac:dyDescent="0.2">
      <c r="A173" s="73"/>
      <c r="B173" s="73"/>
    </row>
    <row r="174" spans="1:2" ht="12.6" customHeight="1" x14ac:dyDescent="0.2">
      <c r="A174" s="73"/>
      <c r="B174" s="73"/>
    </row>
    <row r="175" spans="1:2" ht="12.6" customHeight="1" x14ac:dyDescent="0.2">
      <c r="A175" s="73"/>
      <c r="B175" s="73"/>
    </row>
    <row r="176" spans="1:2" ht="12.6" customHeight="1" x14ac:dyDescent="0.2">
      <c r="A176" s="73"/>
      <c r="B176" s="73"/>
    </row>
    <row r="177" spans="1:2" ht="12.6" customHeight="1" x14ac:dyDescent="0.2">
      <c r="A177" s="73"/>
      <c r="B177" s="73"/>
    </row>
    <row r="178" spans="1:2" ht="12.6" customHeight="1" x14ac:dyDescent="0.2">
      <c r="A178" s="73"/>
      <c r="B178" s="73"/>
    </row>
    <row r="179" spans="1:2" ht="12.6" customHeight="1" x14ac:dyDescent="0.2">
      <c r="A179" s="73"/>
      <c r="B179" s="73"/>
    </row>
    <row r="180" spans="1:2" ht="12.6" customHeight="1" x14ac:dyDescent="0.2">
      <c r="A180" s="73"/>
      <c r="B180" s="73"/>
    </row>
    <row r="181" spans="1:2" ht="12.6" customHeight="1" x14ac:dyDescent="0.2">
      <c r="A181" s="73"/>
      <c r="B181" s="73"/>
    </row>
    <row r="182" spans="1:2" ht="12.6" customHeight="1" x14ac:dyDescent="0.2">
      <c r="A182" s="73"/>
      <c r="B182" s="73"/>
    </row>
    <row r="183" spans="1:2" ht="12.6" customHeight="1" x14ac:dyDescent="0.2">
      <c r="A183" s="73"/>
      <c r="B183" s="73"/>
    </row>
    <row r="184" spans="1:2" ht="12.6" customHeight="1" x14ac:dyDescent="0.2">
      <c r="A184" s="73"/>
      <c r="B184" s="73"/>
    </row>
    <row r="185" spans="1:2" ht="12.6" customHeight="1" x14ac:dyDescent="0.2">
      <c r="A185" s="73"/>
      <c r="B185" s="73"/>
    </row>
    <row r="186" spans="1:2" ht="12.6" customHeight="1" x14ac:dyDescent="0.2">
      <c r="A186" s="73"/>
      <c r="B186" s="73"/>
    </row>
    <row r="187" spans="1:2" ht="12.6" customHeight="1" x14ac:dyDescent="0.2">
      <c r="A187" s="73"/>
      <c r="B187" s="73"/>
    </row>
    <row r="188" spans="1:2" ht="12.6" customHeight="1" x14ac:dyDescent="0.2">
      <c r="A188" s="73"/>
      <c r="B188" s="73"/>
    </row>
    <row r="189" spans="1:2" ht="12.6" customHeight="1" x14ac:dyDescent="0.2">
      <c r="A189" s="73"/>
      <c r="B189" s="73"/>
    </row>
    <row r="190" spans="1:2" ht="12.6" customHeight="1" x14ac:dyDescent="0.2">
      <c r="A190" s="73"/>
      <c r="B190" s="73"/>
    </row>
    <row r="191" spans="1:2" ht="12.6" customHeight="1" x14ac:dyDescent="0.2">
      <c r="A191" s="73"/>
      <c r="B191" s="73"/>
    </row>
    <row r="192" spans="1:2" ht="12.6" customHeight="1" x14ac:dyDescent="0.2">
      <c r="A192" s="73"/>
      <c r="B192" s="73"/>
    </row>
    <row r="193" spans="1:2" ht="12.6" customHeight="1" x14ac:dyDescent="0.2">
      <c r="A193" s="73"/>
      <c r="B193" s="73"/>
    </row>
    <row r="194" spans="1:2" ht="12.6" customHeight="1" x14ac:dyDescent="0.2">
      <c r="A194" s="73"/>
      <c r="B194" s="73"/>
    </row>
    <row r="195" spans="1:2" ht="12.6" customHeight="1" x14ac:dyDescent="0.2">
      <c r="A195" s="73"/>
      <c r="B195" s="73"/>
    </row>
    <row r="196" spans="1:2" ht="12.6" customHeight="1" x14ac:dyDescent="0.2">
      <c r="A196" s="73"/>
      <c r="B196" s="73"/>
    </row>
    <row r="197" spans="1:2" ht="12.6" customHeight="1" x14ac:dyDescent="0.2">
      <c r="A197" s="73"/>
      <c r="B197" s="73"/>
    </row>
    <row r="198" spans="1:2" ht="12.6" customHeight="1" x14ac:dyDescent="0.2">
      <c r="A198" s="73"/>
      <c r="B198" s="73"/>
    </row>
    <row r="199" spans="1:2" ht="12.6" customHeight="1" x14ac:dyDescent="0.2">
      <c r="A199" s="73"/>
      <c r="B199" s="73"/>
    </row>
    <row r="200" spans="1:2" ht="12.6" customHeight="1" x14ac:dyDescent="0.2">
      <c r="A200" s="73"/>
      <c r="B200" s="73"/>
    </row>
    <row r="201" spans="1:2" ht="12.6" customHeight="1" x14ac:dyDescent="0.2">
      <c r="A201" s="73"/>
      <c r="B201" s="73"/>
    </row>
    <row r="202" spans="1:2" ht="12.6" customHeight="1" x14ac:dyDescent="0.2">
      <c r="A202" s="73"/>
      <c r="B202" s="73"/>
    </row>
    <row r="203" spans="1:2" ht="12.6" customHeight="1" x14ac:dyDescent="0.2">
      <c r="A203" s="73"/>
      <c r="B203" s="73"/>
    </row>
    <row r="204" spans="1:2" ht="12.6" customHeight="1" x14ac:dyDescent="0.2">
      <c r="A204" s="73"/>
      <c r="B204" s="73"/>
    </row>
    <row r="205" spans="1:2" ht="12.6" customHeight="1" x14ac:dyDescent="0.2">
      <c r="A205" s="73"/>
      <c r="B205" s="73"/>
    </row>
    <row r="206" spans="1:2" ht="12.6" customHeight="1" x14ac:dyDescent="0.2">
      <c r="A206" s="73"/>
      <c r="B206" s="73"/>
    </row>
    <row r="207" spans="1:2" ht="12.6" customHeight="1" x14ac:dyDescent="0.2">
      <c r="A207" s="73"/>
      <c r="B207" s="73"/>
    </row>
    <row r="208" spans="1:2" ht="12.6" customHeight="1" x14ac:dyDescent="0.2">
      <c r="A208" s="73"/>
      <c r="B208" s="73"/>
    </row>
    <row r="209" spans="1:2" ht="12.6" customHeight="1" x14ac:dyDescent="0.2">
      <c r="A209" s="73"/>
      <c r="B209" s="73"/>
    </row>
    <row r="210" spans="1:2" ht="12.6" customHeight="1" x14ac:dyDescent="0.2">
      <c r="A210" s="73"/>
      <c r="B210" s="73"/>
    </row>
    <row r="211" spans="1:2" ht="12.6" customHeight="1" x14ac:dyDescent="0.2">
      <c r="A211" s="73"/>
      <c r="B211" s="73"/>
    </row>
    <row r="212" spans="1:2" ht="12.6" customHeight="1" x14ac:dyDescent="0.2">
      <c r="A212" s="73"/>
      <c r="B212" s="73"/>
    </row>
    <row r="213" spans="1:2" ht="12.6" customHeight="1" x14ac:dyDescent="0.2">
      <c r="A213" s="73"/>
      <c r="B213" s="73"/>
    </row>
    <row r="214" spans="1:2" ht="12.6" customHeight="1" x14ac:dyDescent="0.2">
      <c r="A214" s="73"/>
      <c r="B214" s="73"/>
    </row>
    <row r="215" spans="1:2" ht="12.6" customHeight="1" x14ac:dyDescent="0.2">
      <c r="A215" s="73"/>
      <c r="B215" s="73"/>
    </row>
    <row r="216" spans="1:2" ht="12.6" customHeight="1" x14ac:dyDescent="0.2">
      <c r="A216" s="73"/>
      <c r="B216" s="73"/>
    </row>
    <row r="217" spans="1:2" ht="12.6" customHeight="1" x14ac:dyDescent="0.2">
      <c r="A217" s="73"/>
      <c r="B217" s="73"/>
    </row>
    <row r="218" spans="1:2" ht="12.6" customHeight="1" x14ac:dyDescent="0.2">
      <c r="A218" s="73"/>
      <c r="B218" s="73"/>
    </row>
    <row r="219" spans="1:2" ht="12.6" customHeight="1" x14ac:dyDescent="0.2">
      <c r="A219" s="73"/>
      <c r="B219" s="73"/>
    </row>
    <row r="220" spans="1:2" ht="12.6" customHeight="1" x14ac:dyDescent="0.2">
      <c r="A220" s="73"/>
      <c r="B220" s="73"/>
    </row>
    <row r="221" spans="1:2" ht="12.6" customHeight="1" x14ac:dyDescent="0.2">
      <c r="A221" s="73"/>
      <c r="B221" s="73"/>
    </row>
    <row r="222" spans="1:2" ht="12.6" customHeight="1" x14ac:dyDescent="0.2">
      <c r="A222" s="73"/>
      <c r="B222" s="73"/>
    </row>
    <row r="223" spans="1:2" ht="12.6" customHeight="1" x14ac:dyDescent="0.2">
      <c r="A223" s="73"/>
      <c r="B223" s="73"/>
    </row>
    <row r="224" spans="1:2" ht="12.6" customHeight="1" x14ac:dyDescent="0.2">
      <c r="A224" s="73"/>
      <c r="B224" s="73"/>
    </row>
    <row r="225" spans="1:2" ht="12.6" customHeight="1" x14ac:dyDescent="0.2">
      <c r="A225" s="73"/>
      <c r="B225" s="73"/>
    </row>
    <row r="226" spans="1:2" ht="12.6" customHeight="1" x14ac:dyDescent="0.2">
      <c r="A226" s="73"/>
      <c r="B226" s="73"/>
    </row>
    <row r="227" spans="1:2" ht="12.6" customHeight="1" x14ac:dyDescent="0.2">
      <c r="A227" s="73"/>
      <c r="B227" s="73"/>
    </row>
    <row r="228" spans="1:2" ht="12.6" customHeight="1" x14ac:dyDescent="0.2">
      <c r="A228" s="73"/>
      <c r="B228" s="73"/>
    </row>
    <row r="229" spans="1:2" ht="12.6" customHeight="1" x14ac:dyDescent="0.2">
      <c r="A229" s="73"/>
      <c r="B229" s="73"/>
    </row>
    <row r="230" spans="1:2" ht="12.6" customHeight="1" x14ac:dyDescent="0.2">
      <c r="A230" s="73"/>
      <c r="B230" s="73"/>
    </row>
    <row r="231" spans="1:2" ht="12.6" customHeight="1" x14ac:dyDescent="0.2">
      <c r="A231" s="73"/>
      <c r="B231" s="73"/>
    </row>
    <row r="232" spans="1:2" ht="12.6" customHeight="1" x14ac:dyDescent="0.2">
      <c r="A232" s="73"/>
      <c r="B232" s="73"/>
    </row>
    <row r="233" spans="1:2" ht="12.6" customHeight="1" x14ac:dyDescent="0.2">
      <c r="A233" s="73"/>
      <c r="B233" s="73"/>
    </row>
    <row r="234" spans="1:2" ht="12.6" customHeight="1" x14ac:dyDescent="0.2">
      <c r="A234" s="73"/>
      <c r="B234" s="73"/>
    </row>
    <row r="235" spans="1:2" ht="12.6" customHeight="1" x14ac:dyDescent="0.2">
      <c r="A235" s="73"/>
      <c r="B235" s="73"/>
    </row>
    <row r="236" spans="1:2" ht="12.6" customHeight="1" x14ac:dyDescent="0.2">
      <c r="A236" s="73"/>
      <c r="B236" s="73"/>
    </row>
    <row r="237" spans="1:2" ht="12.6" customHeight="1" x14ac:dyDescent="0.2">
      <c r="A237" s="73"/>
      <c r="B237" s="73"/>
    </row>
    <row r="238" spans="1:2" ht="12.6" customHeight="1" x14ac:dyDescent="0.2">
      <c r="A238" s="73"/>
      <c r="B238" s="73"/>
    </row>
    <row r="239" spans="1:2" ht="12.6" customHeight="1" x14ac:dyDescent="0.2">
      <c r="A239" s="73"/>
      <c r="B239" s="73"/>
    </row>
    <row r="240" spans="1:2" ht="12.6" customHeight="1" x14ac:dyDescent="0.2">
      <c r="A240" s="73"/>
      <c r="B240" s="73"/>
    </row>
    <row r="241" spans="1:2" ht="12.6" customHeight="1" x14ac:dyDescent="0.2">
      <c r="A241" s="73"/>
      <c r="B241" s="73"/>
    </row>
    <row r="242" spans="1:2" ht="12.6" customHeight="1" x14ac:dyDescent="0.2">
      <c r="A242" s="73"/>
      <c r="B242" s="73"/>
    </row>
    <row r="243" spans="1:2" ht="12.6" customHeight="1" x14ac:dyDescent="0.2">
      <c r="A243" s="73"/>
      <c r="B243" s="73"/>
    </row>
    <row r="244" spans="1:2" ht="12.6" customHeight="1" x14ac:dyDescent="0.2">
      <c r="A244" s="73"/>
      <c r="B244" s="73"/>
    </row>
    <row r="245" spans="1:2" ht="12.6" customHeight="1" x14ac:dyDescent="0.2">
      <c r="A245" s="73"/>
      <c r="B245" s="73"/>
    </row>
    <row r="246" spans="1:2" ht="12.6" customHeight="1" x14ac:dyDescent="0.2">
      <c r="A246" s="73"/>
      <c r="B246" s="73"/>
    </row>
    <row r="247" spans="1:2" ht="12.6" customHeight="1" x14ac:dyDescent="0.2">
      <c r="A247" s="73"/>
      <c r="B247" s="73"/>
    </row>
    <row r="248" spans="1:2" ht="12.6" customHeight="1" x14ac:dyDescent="0.2">
      <c r="A248" s="73"/>
      <c r="B248" s="73"/>
    </row>
    <row r="249" spans="1:2" ht="12.6" customHeight="1" x14ac:dyDescent="0.2">
      <c r="A249" s="73"/>
      <c r="B249" s="73"/>
    </row>
    <row r="250" spans="1:2" ht="12.6" customHeight="1" x14ac:dyDescent="0.2">
      <c r="A250" s="73"/>
      <c r="B250" s="73"/>
    </row>
    <row r="251" spans="1:2" ht="12.6" customHeight="1" x14ac:dyDescent="0.2">
      <c r="A251" s="73"/>
      <c r="B251" s="73"/>
    </row>
    <row r="252" spans="1:2" ht="12.6" customHeight="1" x14ac:dyDescent="0.2">
      <c r="A252" s="73"/>
      <c r="B252" s="73"/>
    </row>
    <row r="253" spans="1:2" ht="12.6" customHeight="1" x14ac:dyDescent="0.2">
      <c r="A253" s="73"/>
      <c r="B253" s="73"/>
    </row>
    <row r="254" spans="1:2" ht="12.6" customHeight="1" x14ac:dyDescent="0.2">
      <c r="A254" s="73"/>
      <c r="B254" s="73"/>
    </row>
    <row r="255" spans="1:2" ht="12.6" customHeight="1" x14ac:dyDescent="0.2">
      <c r="A255" s="73"/>
      <c r="B255" s="73"/>
    </row>
    <row r="256" spans="1:2" ht="12.6" customHeight="1" x14ac:dyDescent="0.2">
      <c r="A256" s="73"/>
      <c r="B256" s="73"/>
    </row>
    <row r="257" spans="1:2" ht="12.6" customHeight="1" x14ac:dyDescent="0.2">
      <c r="A257" s="73"/>
      <c r="B257" s="73"/>
    </row>
    <row r="258" spans="1:2" ht="12.6" customHeight="1" x14ac:dyDescent="0.2">
      <c r="A258" s="73"/>
      <c r="B258" s="73"/>
    </row>
    <row r="259" spans="1:2" ht="12.6" customHeight="1" x14ac:dyDescent="0.2">
      <c r="A259" s="73"/>
      <c r="B259" s="73"/>
    </row>
    <row r="260" spans="1:2" ht="12.6" customHeight="1" x14ac:dyDescent="0.2">
      <c r="A260" s="73"/>
      <c r="B260" s="73"/>
    </row>
    <row r="261" spans="1:2" ht="12.6" customHeight="1" x14ac:dyDescent="0.2">
      <c r="A261" s="73"/>
      <c r="B261" s="73"/>
    </row>
    <row r="262" spans="1:2" ht="12.6" customHeight="1" x14ac:dyDescent="0.2">
      <c r="A262" s="73"/>
      <c r="B262" s="73"/>
    </row>
    <row r="263" spans="1:2" ht="12.6" customHeight="1" x14ac:dyDescent="0.2">
      <c r="A263" s="73"/>
      <c r="B263" s="73"/>
    </row>
    <row r="264" spans="1:2" ht="12.6" customHeight="1" x14ac:dyDescent="0.2">
      <c r="A264" s="73"/>
      <c r="B264" s="73"/>
    </row>
    <row r="265" spans="1:2" ht="12.6" customHeight="1" x14ac:dyDescent="0.2">
      <c r="A265" s="73"/>
      <c r="B265" s="73"/>
    </row>
    <row r="266" spans="1:2" ht="12.6" customHeight="1" x14ac:dyDescent="0.2">
      <c r="A266" s="73"/>
      <c r="B266" s="73"/>
    </row>
    <row r="267" spans="1:2" ht="12.6" customHeight="1" x14ac:dyDescent="0.2">
      <c r="A267" s="73"/>
      <c r="B267" s="73"/>
    </row>
    <row r="268" spans="1:2" ht="12.6" customHeight="1" x14ac:dyDescent="0.2">
      <c r="A268" s="73"/>
      <c r="B268" s="73"/>
    </row>
    <row r="269" spans="1:2" ht="12.6" customHeight="1" x14ac:dyDescent="0.2">
      <c r="A269" s="73"/>
      <c r="B269" s="73"/>
    </row>
    <row r="270" spans="1:2" ht="12.6" customHeight="1" x14ac:dyDescent="0.2">
      <c r="A270" s="73"/>
      <c r="B270" s="73"/>
    </row>
    <row r="271" spans="1:2" ht="12.6" customHeight="1" x14ac:dyDescent="0.2">
      <c r="A271" s="73"/>
      <c r="B271" s="73"/>
    </row>
    <row r="272" spans="1:2" ht="12.6" customHeight="1" x14ac:dyDescent="0.2">
      <c r="A272" s="73"/>
      <c r="B272" s="73"/>
    </row>
    <row r="273" spans="1:2" ht="12.6" customHeight="1" x14ac:dyDescent="0.2">
      <c r="A273" s="73"/>
      <c r="B273" s="73"/>
    </row>
    <row r="274" spans="1:2" ht="12.6" customHeight="1" x14ac:dyDescent="0.2">
      <c r="A274" s="73"/>
      <c r="B274" s="73"/>
    </row>
    <row r="275" spans="1:2" ht="12.6" customHeight="1" x14ac:dyDescent="0.2">
      <c r="A275" s="73"/>
      <c r="B275" s="73"/>
    </row>
    <row r="276" spans="1:2" ht="12.6" customHeight="1" x14ac:dyDescent="0.2">
      <c r="A276" s="73"/>
      <c r="B276" s="73"/>
    </row>
    <row r="277" spans="1:2" ht="12.6" customHeight="1" x14ac:dyDescent="0.2">
      <c r="A277" s="73"/>
      <c r="B277" s="73"/>
    </row>
    <row r="278" spans="1:2" ht="12.6" customHeight="1" x14ac:dyDescent="0.2">
      <c r="A278" s="73"/>
      <c r="B278" s="73"/>
    </row>
    <row r="279" spans="1:2" ht="12.6" customHeight="1" x14ac:dyDescent="0.2">
      <c r="A279" s="73"/>
      <c r="B279" s="73"/>
    </row>
    <row r="280" spans="1:2" ht="12.6" customHeight="1" x14ac:dyDescent="0.2">
      <c r="A280" s="73"/>
      <c r="B280" s="73"/>
    </row>
    <row r="281" spans="1:2" ht="12.6" customHeight="1" x14ac:dyDescent="0.2">
      <c r="A281" s="73"/>
      <c r="B281" s="73"/>
    </row>
    <row r="282" spans="1:2" ht="12.6" customHeight="1" x14ac:dyDescent="0.2">
      <c r="A282" s="73"/>
      <c r="B282" s="73"/>
    </row>
    <row r="283" spans="1:2" ht="12.6" customHeight="1" x14ac:dyDescent="0.2">
      <c r="A283" s="73"/>
      <c r="B283" s="73"/>
    </row>
    <row r="284" spans="1:2" ht="12.6" customHeight="1" x14ac:dyDescent="0.2">
      <c r="A284" s="73"/>
      <c r="B284" s="73"/>
    </row>
    <row r="285" spans="1:2" ht="12.6" customHeight="1" x14ac:dyDescent="0.2">
      <c r="A285" s="73"/>
      <c r="B285" s="73"/>
    </row>
    <row r="286" spans="1:2" ht="12.6" customHeight="1" x14ac:dyDescent="0.2">
      <c r="A286" s="73"/>
      <c r="B286" s="73"/>
    </row>
    <row r="287" spans="1:2" ht="12.6" customHeight="1" x14ac:dyDescent="0.2">
      <c r="A287" s="73"/>
      <c r="B287" s="73"/>
    </row>
    <row r="288" spans="1:2" ht="12.6" customHeight="1" x14ac:dyDescent="0.2">
      <c r="A288" s="73"/>
      <c r="B288" s="73"/>
    </row>
    <row r="289" spans="1:2" ht="12.6" customHeight="1" x14ac:dyDescent="0.2">
      <c r="A289" s="73"/>
      <c r="B289" s="73"/>
    </row>
    <row r="290" spans="1:2" ht="12.6" customHeight="1" x14ac:dyDescent="0.2">
      <c r="A290" s="73"/>
      <c r="B290" s="73"/>
    </row>
    <row r="291" spans="1:2" ht="12.6" customHeight="1" x14ac:dyDescent="0.2">
      <c r="A291" s="73"/>
      <c r="B291" s="73"/>
    </row>
    <row r="292" spans="1:2" ht="12.6" customHeight="1" x14ac:dyDescent="0.2">
      <c r="A292" s="73"/>
      <c r="B292" s="73"/>
    </row>
    <row r="293" spans="1:2" ht="12.6" customHeight="1" x14ac:dyDescent="0.2">
      <c r="A293" s="73"/>
      <c r="B293" s="73"/>
    </row>
    <row r="294" spans="1:2" ht="12.6" customHeight="1" x14ac:dyDescent="0.2">
      <c r="A294" s="73"/>
      <c r="B294" s="73"/>
    </row>
    <row r="295" spans="1:2" ht="12.6" customHeight="1" x14ac:dyDescent="0.2">
      <c r="A295" s="73"/>
      <c r="B295" s="73"/>
    </row>
    <row r="296" spans="1:2" ht="12.6" customHeight="1" x14ac:dyDescent="0.2">
      <c r="A296" s="73"/>
      <c r="B296" s="73"/>
    </row>
    <row r="297" spans="1:2" ht="12.6" customHeight="1" x14ac:dyDescent="0.2">
      <c r="A297" s="73"/>
      <c r="B297" s="73"/>
    </row>
    <row r="298" spans="1:2" ht="12.6" customHeight="1" x14ac:dyDescent="0.2">
      <c r="A298" s="73"/>
      <c r="B298" s="73"/>
    </row>
    <row r="299" spans="1:2" ht="12.6" customHeight="1" x14ac:dyDescent="0.2">
      <c r="A299" s="73"/>
      <c r="B299" s="73"/>
    </row>
    <row r="300" spans="1:2" ht="12.6" customHeight="1" x14ac:dyDescent="0.2">
      <c r="A300" s="73"/>
      <c r="B300" s="73"/>
    </row>
    <row r="301" spans="1:2" ht="12.6" customHeight="1" x14ac:dyDescent="0.2">
      <c r="A301" s="73"/>
      <c r="B301" s="73"/>
    </row>
    <row r="302" spans="1:2" ht="12.6" customHeight="1" x14ac:dyDescent="0.2">
      <c r="A302" s="73"/>
      <c r="B302" s="73"/>
    </row>
    <row r="303" spans="1:2" ht="12.6" customHeight="1" x14ac:dyDescent="0.2">
      <c r="A303" s="73"/>
      <c r="B303" s="73"/>
    </row>
    <row r="304" spans="1:2" ht="12.6" customHeight="1" x14ac:dyDescent="0.2">
      <c r="A304" s="73"/>
      <c r="B304" s="73"/>
    </row>
    <row r="305" spans="1:2" ht="12.6" customHeight="1" x14ac:dyDescent="0.2">
      <c r="A305" s="73"/>
      <c r="B305" s="73"/>
    </row>
    <row r="306" spans="1:2" ht="12.6" customHeight="1" x14ac:dyDescent="0.2">
      <c r="A306" s="73"/>
      <c r="B306" s="73"/>
    </row>
    <row r="307" spans="1:2" ht="12.6" customHeight="1" x14ac:dyDescent="0.2">
      <c r="A307" s="73"/>
      <c r="B307" s="73"/>
    </row>
    <row r="308" spans="1:2" ht="12.6" customHeight="1" x14ac:dyDescent="0.2">
      <c r="A308" s="73"/>
      <c r="B308" s="73"/>
    </row>
    <row r="309" spans="1:2" ht="12.6" customHeight="1" x14ac:dyDescent="0.2">
      <c r="A309" s="73"/>
      <c r="B309" s="73"/>
    </row>
    <row r="310" spans="1:2" ht="12.6" customHeight="1" x14ac:dyDescent="0.2">
      <c r="A310" s="73"/>
      <c r="B310" s="73"/>
    </row>
    <row r="311" spans="1:2" ht="12.6" customHeight="1" x14ac:dyDescent="0.2">
      <c r="A311" s="73"/>
      <c r="B311" s="73"/>
    </row>
    <row r="312" spans="1:2" ht="12.6" customHeight="1" x14ac:dyDescent="0.2">
      <c r="A312" s="73"/>
      <c r="B312" s="73"/>
    </row>
    <row r="313" spans="1:2" ht="12.6" customHeight="1" x14ac:dyDescent="0.2">
      <c r="A313" s="73"/>
      <c r="B313" s="73"/>
    </row>
    <row r="314" spans="1:2" ht="12.6" customHeight="1" x14ac:dyDescent="0.2">
      <c r="A314" s="73"/>
      <c r="B314" s="73"/>
    </row>
    <row r="315" spans="1:2" ht="12.6" customHeight="1" x14ac:dyDescent="0.2">
      <c r="A315" s="73"/>
      <c r="B315" s="73"/>
    </row>
    <row r="316" spans="1:2" ht="12.6" customHeight="1" x14ac:dyDescent="0.2">
      <c r="A316" s="73"/>
      <c r="B316" s="73"/>
    </row>
    <row r="317" spans="1:2" ht="12.6" customHeight="1" x14ac:dyDescent="0.2">
      <c r="A317" s="73"/>
      <c r="B317" s="73"/>
    </row>
    <row r="318" spans="1:2" ht="12.6" customHeight="1" x14ac:dyDescent="0.2">
      <c r="A318" s="73"/>
      <c r="B318" s="73"/>
    </row>
    <row r="319" spans="1:2" ht="12.6" customHeight="1" x14ac:dyDescent="0.2">
      <c r="A319" s="73"/>
      <c r="B319" s="73"/>
    </row>
    <row r="320" spans="1:2" x14ac:dyDescent="0.2">
      <c r="A320" s="73"/>
      <c r="B320" s="73"/>
    </row>
    <row r="321" spans="1:2" x14ac:dyDescent="0.2">
      <c r="A321" s="73"/>
      <c r="B321" s="73"/>
    </row>
    <row r="322" spans="1:2" x14ac:dyDescent="0.2">
      <c r="A322" s="73"/>
      <c r="B322" s="73"/>
    </row>
    <row r="323" spans="1:2" x14ac:dyDescent="0.2">
      <c r="A323" s="73"/>
      <c r="B323" s="73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B22" sqref="B22"/>
    </sheetView>
  </sheetViews>
  <sheetFormatPr defaultRowHeight="12.75" x14ac:dyDescent="0.2"/>
  <cols>
    <col min="2" max="2" width="56.42578125" customWidth="1"/>
    <col min="3" max="5" width="17.85546875" customWidth="1"/>
  </cols>
  <sheetData>
    <row r="1" spans="1:10" ht="14.25" x14ac:dyDescent="0.2">
      <c r="B1" s="2336" t="s">
        <v>1745</v>
      </c>
    </row>
    <row r="3" spans="1:10" s="73" customFormat="1" ht="38.1" customHeight="1" x14ac:dyDescent="0.2">
      <c r="B3" s="739" t="s">
        <v>753</v>
      </c>
      <c r="C3" s="691" t="s">
        <v>1746</v>
      </c>
      <c r="D3" s="691" t="s">
        <v>1747</v>
      </c>
      <c r="E3" s="692" t="s">
        <v>1748</v>
      </c>
      <c r="G3" s="77"/>
      <c r="H3" s="2337"/>
    </row>
    <row r="4" spans="1:10" s="73" customFormat="1" ht="15.95" customHeight="1" x14ac:dyDescent="0.2">
      <c r="B4" s="406" t="s">
        <v>760</v>
      </c>
      <c r="C4" s="411">
        <f>'[1]Przekształcenie-bilans'!D4</f>
        <v>27906260</v>
      </c>
      <c r="D4" s="549">
        <f>'[1]Przekształcenie-bilans'!E4</f>
        <v>233587</v>
      </c>
      <c r="E4" s="550">
        <f>SUM(C4:D4)</f>
        <v>28139847</v>
      </c>
      <c r="G4" s="2338"/>
      <c r="H4" s="70"/>
      <c r="I4" s="70"/>
      <c r="J4" s="70"/>
    </row>
    <row r="5" spans="1:10" s="73" customFormat="1" ht="15.95" customHeight="1" thickBot="1" x14ac:dyDescent="0.25">
      <c r="A5" s="78"/>
      <c r="B5" s="533" t="s">
        <v>1749</v>
      </c>
      <c r="C5" s="1869">
        <f>'[1]Przekształcenie-bilans'!D5</f>
        <v>89767592</v>
      </c>
      <c r="D5" s="555">
        <f>'[1]Przekształcenie-bilans'!E5</f>
        <v>0</v>
      </c>
      <c r="E5" s="556">
        <f>SUM(C5:D5)</f>
        <v>89767592</v>
      </c>
      <c r="G5" s="2338"/>
      <c r="H5" s="70"/>
      <c r="I5" s="70"/>
      <c r="J5" s="70"/>
    </row>
    <row r="6" spans="1:10" s="73" customFormat="1" ht="15.95" customHeight="1" thickBot="1" x14ac:dyDescent="0.25">
      <c r="A6" s="78"/>
      <c r="B6" s="1175" t="s">
        <v>785</v>
      </c>
      <c r="C6" s="1695">
        <f>SUM(C4:C5)</f>
        <v>117673852</v>
      </c>
      <c r="D6" s="2339">
        <f>SUM(D4:D5)</f>
        <v>233587</v>
      </c>
      <c r="E6" s="2340">
        <f>SUM(C6:D6)</f>
        <v>117907439</v>
      </c>
      <c r="G6" s="2341"/>
      <c r="H6" s="714"/>
      <c r="I6" s="70"/>
      <c r="J6" s="70"/>
    </row>
    <row r="7" spans="1:10" s="73" customFormat="1" ht="6" customHeight="1" x14ac:dyDescent="0.2">
      <c r="A7" s="78"/>
      <c r="B7" s="69"/>
      <c r="C7" s="69"/>
      <c r="D7" s="137"/>
      <c r="E7" s="137"/>
      <c r="G7" s="2342"/>
      <c r="H7" s="714"/>
      <c r="I7" s="70"/>
      <c r="J7" s="70"/>
    </row>
    <row r="8" spans="1:10" s="73" customFormat="1" ht="15.95" customHeight="1" thickBot="1" x14ac:dyDescent="0.25">
      <c r="B8" s="739" t="s">
        <v>907</v>
      </c>
      <c r="C8" s="2343"/>
      <c r="D8" s="691"/>
      <c r="E8" s="692"/>
      <c r="G8" s="2344"/>
    </row>
    <row r="9" spans="1:10" s="73" customFormat="1" ht="15.95" customHeight="1" thickBot="1" x14ac:dyDescent="0.25">
      <c r="B9" s="2345" t="s">
        <v>908</v>
      </c>
      <c r="C9" s="2319"/>
      <c r="D9" s="2346"/>
      <c r="E9" s="2347"/>
      <c r="G9" s="2344"/>
    </row>
    <row r="10" spans="1:10" s="73" customFormat="1" ht="15.95" hidden="1" customHeight="1" x14ac:dyDescent="0.2">
      <c r="A10" s="78"/>
      <c r="B10" s="406" t="s">
        <v>796</v>
      </c>
      <c r="C10" s="411">
        <f>'[1]Przekształcenie-bilans'!D10</f>
        <v>0</v>
      </c>
      <c r="D10" s="549">
        <f>'[1]Przekształcenie-bilans'!E10</f>
        <v>0</v>
      </c>
      <c r="E10" s="550">
        <f>SUM(C10:D10)</f>
        <v>0</v>
      </c>
      <c r="G10" s="2338"/>
      <c r="H10" s="70"/>
      <c r="I10" s="70"/>
      <c r="J10" s="70"/>
    </row>
    <row r="11" spans="1:10" s="73" customFormat="1" ht="15.95" hidden="1" customHeight="1" x14ac:dyDescent="0.2">
      <c r="A11" s="78"/>
      <c r="B11" s="533" t="s">
        <v>1750</v>
      </c>
      <c r="C11" s="1869">
        <f>'[1]Przekształcenie-bilans'!D11</f>
        <v>106864195</v>
      </c>
      <c r="D11" s="555">
        <f>'[1]Przekształcenie-bilans'!E11</f>
        <v>0</v>
      </c>
      <c r="E11" s="556">
        <f>SUM(C11:D11)</f>
        <v>106864195</v>
      </c>
      <c r="G11" s="2338"/>
      <c r="H11" s="70"/>
      <c r="I11" s="70"/>
      <c r="J11" s="70"/>
    </row>
    <row r="12" spans="1:10" s="73" customFormat="1" ht="15.95" customHeight="1" thickBot="1" x14ac:dyDescent="0.25">
      <c r="B12" s="1175" t="s">
        <v>799</v>
      </c>
      <c r="C12" s="1695">
        <f>SUM(C10:C11)</f>
        <v>106864195</v>
      </c>
      <c r="D12" s="2339">
        <f>SUM(D10:D11)</f>
        <v>0</v>
      </c>
      <c r="E12" s="2340">
        <f>SUM(C12:D12)</f>
        <v>106864195</v>
      </c>
      <c r="G12" s="2341"/>
      <c r="H12" s="714"/>
      <c r="I12" s="70"/>
      <c r="J12" s="70"/>
    </row>
    <row r="13" spans="1:10" s="73" customFormat="1" ht="6" customHeight="1" x14ac:dyDescent="0.2">
      <c r="B13" s="69"/>
      <c r="C13" s="69"/>
      <c r="D13" s="133"/>
      <c r="E13" s="133"/>
      <c r="G13" s="77"/>
      <c r="H13" s="70"/>
      <c r="I13" s="70"/>
      <c r="J13" s="70"/>
    </row>
    <row r="14" spans="1:10" s="73" customFormat="1" ht="15.95" customHeight="1" x14ac:dyDescent="0.2">
      <c r="B14" s="739" t="s">
        <v>800</v>
      </c>
      <c r="C14" s="2343"/>
      <c r="D14" s="691"/>
      <c r="E14" s="692"/>
      <c r="G14" s="2344"/>
      <c r="H14" s="70"/>
      <c r="I14" s="70"/>
      <c r="J14" s="70"/>
    </row>
    <row r="15" spans="1:10" s="73" customFormat="1" ht="15.95" customHeight="1" thickBot="1" x14ac:dyDescent="0.25">
      <c r="B15" s="410" t="s">
        <v>994</v>
      </c>
      <c r="C15" s="2348">
        <f>C16+C17+C20</f>
        <v>10809655</v>
      </c>
      <c r="D15" s="2349">
        <f>D16+D17+D20</f>
        <v>233587</v>
      </c>
      <c r="E15" s="2350">
        <f>E16+E17+E20</f>
        <v>11043242</v>
      </c>
      <c r="G15" s="2344"/>
      <c r="H15" s="70"/>
      <c r="I15" s="70"/>
      <c r="J15" s="70"/>
    </row>
    <row r="16" spans="1:10" s="73" customFormat="1" ht="15.95" customHeight="1" thickBot="1" x14ac:dyDescent="0.25">
      <c r="B16" s="408" t="s">
        <v>801</v>
      </c>
      <c r="C16" s="604">
        <f>'[1]Przekształcenie-bilans'!D16</f>
        <v>3523903</v>
      </c>
      <c r="D16" s="2339">
        <f>'[1]Przekształcenie-bilans'!E16</f>
        <v>0</v>
      </c>
      <c r="E16" s="2340">
        <f>SUM(C16:D16)</f>
        <v>3523903</v>
      </c>
      <c r="G16" s="2344"/>
      <c r="H16" s="70"/>
      <c r="I16" s="70"/>
      <c r="J16" s="70"/>
    </row>
    <row r="17" spans="1:10" s="73" customFormat="1" ht="15.95" customHeight="1" thickBot="1" x14ac:dyDescent="0.25">
      <c r="B17" s="408" t="s">
        <v>664</v>
      </c>
      <c r="C17" s="604">
        <f>SUM(C18:C19)</f>
        <v>6736229</v>
      </c>
      <c r="D17" s="2339">
        <f>SUM(D18:D19)</f>
        <v>233587</v>
      </c>
      <c r="E17" s="2340">
        <f>SUM(C17:D17)</f>
        <v>6969816</v>
      </c>
      <c r="G17" s="2344"/>
      <c r="H17" s="70"/>
      <c r="I17" s="70"/>
      <c r="J17" s="70"/>
    </row>
    <row r="18" spans="1:10" s="73" customFormat="1" ht="15.95" customHeight="1" x14ac:dyDescent="0.2">
      <c r="B18" s="1884" t="s">
        <v>514</v>
      </c>
      <c r="C18" s="2025">
        <f>'[1]Przekształcenie-bilans'!D18</f>
        <v>6736229</v>
      </c>
      <c r="D18" s="2351">
        <f>'[1]Przekształcenie-bilans'!E18</f>
        <v>233587</v>
      </c>
      <c r="E18" s="2352">
        <f>SUM(C18:D18)</f>
        <v>6969816</v>
      </c>
      <c r="G18" s="2344"/>
      <c r="H18" s="70"/>
      <c r="I18" s="70"/>
      <c r="J18" s="70"/>
    </row>
    <row r="19" spans="1:10" s="73" customFormat="1" ht="15.95" customHeight="1" thickBot="1" x14ac:dyDescent="0.25">
      <c r="B19" s="1880" t="s">
        <v>515</v>
      </c>
      <c r="C19" s="2353">
        <f>'[1]Przekształcenie-bilans'!D19</f>
        <v>0</v>
      </c>
      <c r="D19" s="2354">
        <f>'[1]Przekształcenie-bilans'!E19</f>
        <v>0</v>
      </c>
      <c r="E19" s="2355">
        <f>SUM(C19:D19)</f>
        <v>0</v>
      </c>
      <c r="G19" s="2344"/>
      <c r="H19" s="70"/>
      <c r="I19" s="70"/>
      <c r="J19" s="70"/>
    </row>
    <row r="20" spans="1:10" s="73" customFormat="1" ht="15.95" customHeight="1" thickBot="1" x14ac:dyDescent="0.25">
      <c r="B20" s="408" t="s">
        <v>873</v>
      </c>
      <c r="C20" s="604">
        <f>'[1]Przekształcenie-bilans'!D20</f>
        <v>549523</v>
      </c>
      <c r="D20" s="2339">
        <f>'[1]Przekształcenie-bilans'!E20</f>
        <v>0</v>
      </c>
      <c r="E20" s="2340">
        <f>SUM(C20:D20)</f>
        <v>549523</v>
      </c>
      <c r="G20" s="2342"/>
      <c r="H20" s="714"/>
      <c r="I20" s="70"/>
      <c r="J20" s="70"/>
    </row>
    <row r="21" spans="1:10" ht="8.25" customHeight="1" thickBot="1" x14ac:dyDescent="0.25">
      <c r="B21" s="627"/>
      <c r="C21" s="683"/>
      <c r="D21" s="2356"/>
      <c r="E21" s="2356"/>
    </row>
    <row r="22" spans="1:10" ht="15.95" customHeight="1" thickBot="1" x14ac:dyDescent="0.25">
      <c r="B22" s="408" t="s">
        <v>874</v>
      </c>
      <c r="C22" s="604">
        <f>'[1]Przekształcenie-bilans'!D22</f>
        <v>2</v>
      </c>
      <c r="D22" s="2339">
        <f>'[1]Przekształcenie-bilans'!E22</f>
        <v>0</v>
      </c>
      <c r="E22" s="2340">
        <f>SUM(C22:D22)</f>
        <v>2</v>
      </c>
    </row>
    <row r="23" spans="1:10" ht="15.95" customHeight="1" thickBot="1" x14ac:dyDescent="0.25">
      <c r="B23" s="408" t="s">
        <v>1743</v>
      </c>
      <c r="C23" s="604">
        <f>SUM(C15,C22)</f>
        <v>10809657</v>
      </c>
      <c r="D23" s="2339">
        <f>SUM(D15,D22)</f>
        <v>233587</v>
      </c>
      <c r="E23" s="2340">
        <f>SUM(E15,E22)</f>
        <v>11043244</v>
      </c>
    </row>
    <row r="24" spans="1:10" ht="15.95" customHeight="1" thickBot="1" x14ac:dyDescent="0.25">
      <c r="B24" s="408" t="s">
        <v>1744</v>
      </c>
      <c r="C24" s="604">
        <f>C12+C23</f>
        <v>117673852</v>
      </c>
      <c r="D24" s="2339">
        <f>D12+D23</f>
        <v>233587</v>
      </c>
      <c r="E24" s="2340">
        <f>E12+E23</f>
        <v>117907439</v>
      </c>
    </row>
    <row r="25" spans="1:10" x14ac:dyDescent="0.2">
      <c r="E25" s="2357"/>
    </row>
    <row r="26" spans="1:10" ht="14.25" x14ac:dyDescent="0.2">
      <c r="B26" s="2336" t="s">
        <v>1214</v>
      </c>
      <c r="E26" s="2357"/>
    </row>
    <row r="27" spans="1:10" x14ac:dyDescent="0.2">
      <c r="E27" s="2357"/>
    </row>
    <row r="28" spans="1:10" s="73" customFormat="1" ht="38.1" customHeight="1" x14ac:dyDescent="0.2">
      <c r="B28" s="739" t="s">
        <v>753</v>
      </c>
      <c r="C28" s="691" t="s">
        <v>1751</v>
      </c>
      <c r="D28" s="691" t="s">
        <v>1747</v>
      </c>
      <c r="E28" s="692" t="s">
        <v>1752</v>
      </c>
      <c r="G28" s="77"/>
      <c r="H28" s="2337"/>
    </row>
    <row r="29" spans="1:10" s="73" customFormat="1" ht="15.95" customHeight="1" x14ac:dyDescent="0.2">
      <c r="B29" s="406" t="s">
        <v>760</v>
      </c>
      <c r="C29" s="411">
        <f>'[1]Przekształcenie-bilans'!D29</f>
        <v>30980449</v>
      </c>
      <c r="D29" s="549">
        <f>'[1]Przekształcenie-bilans'!E29</f>
        <v>-6962</v>
      </c>
      <c r="E29" s="550">
        <f>SUM(C29:D29)</f>
        <v>30973487</v>
      </c>
      <c r="G29" s="2338"/>
      <c r="H29" s="70"/>
      <c r="I29" s="70"/>
      <c r="J29" s="70"/>
    </row>
    <row r="30" spans="1:10" s="73" customFormat="1" ht="15.95" customHeight="1" thickBot="1" x14ac:dyDescent="0.25">
      <c r="A30" s="78"/>
      <c r="B30" s="533" t="s">
        <v>1749</v>
      </c>
      <c r="C30" s="1869">
        <f>'[1]Przekształcenie-bilans'!D30</f>
        <v>92527959</v>
      </c>
      <c r="D30" s="555">
        <f>'[1]Przekształcenie-bilans'!E30</f>
        <v>0</v>
      </c>
      <c r="E30" s="556">
        <f>SUM(C30:D30)</f>
        <v>92527959</v>
      </c>
      <c r="G30" s="2338"/>
      <c r="H30" s="70"/>
      <c r="I30" s="70"/>
      <c r="J30" s="70"/>
    </row>
    <row r="31" spans="1:10" s="73" customFormat="1" ht="15.95" customHeight="1" thickBot="1" x14ac:dyDescent="0.25">
      <c r="A31" s="78"/>
      <c r="B31" s="1175" t="s">
        <v>785</v>
      </c>
      <c r="C31" s="1695">
        <f>SUM(C29:C30)</f>
        <v>123508408</v>
      </c>
      <c r="D31" s="2339">
        <f>SUM(D29:D30)</f>
        <v>-6962</v>
      </c>
      <c r="E31" s="2340">
        <f>SUM(C31:D31)</f>
        <v>123501446</v>
      </c>
      <c r="G31" s="2341"/>
      <c r="H31" s="714"/>
      <c r="I31" s="70"/>
      <c r="J31" s="70"/>
    </row>
    <row r="32" spans="1:10" s="73" customFormat="1" ht="6" customHeight="1" x14ac:dyDescent="0.2">
      <c r="A32" s="78"/>
      <c r="B32" s="69"/>
      <c r="C32" s="69"/>
      <c r="D32" s="137"/>
      <c r="E32" s="137"/>
      <c r="G32" s="2342"/>
      <c r="H32" s="714"/>
      <c r="I32" s="70"/>
      <c r="J32" s="70"/>
    </row>
    <row r="33" spans="1:10" s="73" customFormat="1" ht="15.95" customHeight="1" thickBot="1" x14ac:dyDescent="0.25">
      <c r="B33" s="739" t="s">
        <v>907</v>
      </c>
      <c r="C33" s="2343"/>
      <c r="D33" s="691"/>
      <c r="E33" s="692"/>
      <c r="G33" s="2344"/>
    </row>
    <row r="34" spans="1:10" s="73" customFormat="1" ht="15.95" customHeight="1" x14ac:dyDescent="0.2">
      <c r="B34" s="2345" t="s">
        <v>908</v>
      </c>
      <c r="C34" s="2319"/>
      <c r="D34" s="2346"/>
      <c r="E34" s="2347"/>
      <c r="G34" s="2344"/>
    </row>
    <row r="35" spans="1:10" s="73" customFormat="1" ht="15.95" customHeight="1" x14ac:dyDescent="0.2">
      <c r="A35" s="78"/>
      <c r="B35" s="406" t="s">
        <v>796</v>
      </c>
      <c r="C35" s="411">
        <f>'[1]Przekształcenie-bilans'!D35</f>
        <v>1708139</v>
      </c>
      <c r="D35" s="549">
        <f>'[1]Przekształcenie-bilans'!E35</f>
        <v>22836</v>
      </c>
      <c r="E35" s="550">
        <f>SUM(C35:D35)</f>
        <v>1730975</v>
      </c>
      <c r="G35" s="2338"/>
      <c r="H35" s="70"/>
      <c r="I35" s="70"/>
      <c r="J35" s="70"/>
    </row>
    <row r="36" spans="1:10" s="73" customFormat="1" ht="15.95" customHeight="1" thickBot="1" x14ac:dyDescent="0.25">
      <c r="A36" s="78"/>
      <c r="B36" s="533" t="s">
        <v>1750</v>
      </c>
      <c r="C36" s="1869">
        <f>'[1]Przekształcenie-bilans'!D36</f>
        <v>109528125</v>
      </c>
      <c r="D36" s="555">
        <f>'[1]Przekształcenie-bilans'!E36</f>
        <v>0</v>
      </c>
      <c r="E36" s="556">
        <f>SUM(C36:D36)</f>
        <v>109528125</v>
      </c>
      <c r="G36" s="2338"/>
      <c r="H36" s="70"/>
      <c r="I36" s="70"/>
      <c r="J36" s="70"/>
    </row>
    <row r="37" spans="1:10" s="73" customFormat="1" ht="15.95" customHeight="1" thickBot="1" x14ac:dyDescent="0.25">
      <c r="B37" s="1175" t="s">
        <v>799</v>
      </c>
      <c r="C37" s="1695">
        <f>SUM(C35:C36)</f>
        <v>111236264</v>
      </c>
      <c r="D37" s="2339">
        <f>SUM(D35:D36)</f>
        <v>22836</v>
      </c>
      <c r="E37" s="2340">
        <f>SUM(E35:E36)</f>
        <v>111259100</v>
      </c>
      <c r="G37" s="2341"/>
      <c r="H37" s="714"/>
      <c r="I37" s="70"/>
      <c r="J37" s="70"/>
    </row>
    <row r="38" spans="1:10" s="73" customFormat="1" ht="6" customHeight="1" x14ac:dyDescent="0.2">
      <c r="B38" s="69"/>
      <c r="C38" s="69"/>
      <c r="D38" s="133"/>
      <c r="E38" s="133"/>
      <c r="G38" s="77"/>
      <c r="H38" s="70"/>
      <c r="I38" s="70"/>
      <c r="J38" s="70"/>
    </row>
    <row r="39" spans="1:10" s="73" customFormat="1" ht="15.95" customHeight="1" x14ac:dyDescent="0.2">
      <c r="B39" s="739" t="s">
        <v>800</v>
      </c>
      <c r="C39" s="2343"/>
      <c r="D39" s="691"/>
      <c r="E39" s="692"/>
      <c r="G39" s="2344"/>
      <c r="H39" s="70"/>
      <c r="I39" s="70"/>
      <c r="J39" s="70"/>
    </row>
    <row r="40" spans="1:10" s="73" customFormat="1" ht="15.95" customHeight="1" thickBot="1" x14ac:dyDescent="0.25">
      <c r="B40" s="410" t="s">
        <v>994</v>
      </c>
      <c r="C40" s="2348">
        <f>C41+C42+C45</f>
        <v>12272144</v>
      </c>
      <c r="D40" s="2349">
        <f>D41+D42+D45</f>
        <v>-29798</v>
      </c>
      <c r="E40" s="2350">
        <f>E41+E42+E45</f>
        <v>12242346</v>
      </c>
      <c r="G40" s="2344"/>
      <c r="H40" s="70"/>
      <c r="I40" s="70"/>
      <c r="J40" s="70"/>
    </row>
    <row r="41" spans="1:10" s="73" customFormat="1" ht="15.95" customHeight="1" thickBot="1" x14ac:dyDescent="0.25">
      <c r="B41" s="408" t="s">
        <v>801</v>
      </c>
      <c r="C41" s="604">
        <f>'[1]Przekształcenie-bilans'!D41</f>
        <v>3535758</v>
      </c>
      <c r="D41" s="2339">
        <f>'[1]Przekształcenie-bilans'!E41</f>
        <v>0</v>
      </c>
      <c r="E41" s="2340">
        <f>SUM(C41:D41)</f>
        <v>3535758</v>
      </c>
      <c r="G41" s="2344"/>
      <c r="H41" s="70"/>
      <c r="I41" s="70"/>
      <c r="J41" s="70"/>
    </row>
    <row r="42" spans="1:10" s="73" customFormat="1" ht="15.95" customHeight="1" thickBot="1" x14ac:dyDescent="0.25">
      <c r="B42" s="408" t="s">
        <v>664</v>
      </c>
      <c r="C42" s="604">
        <f>SUM(C43:C44)</f>
        <v>8303580</v>
      </c>
      <c r="D42" s="2339">
        <f>SUM(D43:D44)</f>
        <v>-29798</v>
      </c>
      <c r="E42" s="2340">
        <f>SUM(C42:D42)</f>
        <v>8273782</v>
      </c>
      <c r="G42" s="2344"/>
      <c r="H42" s="70"/>
      <c r="I42" s="70"/>
      <c r="J42" s="70"/>
    </row>
    <row r="43" spans="1:10" s="73" customFormat="1" ht="15.95" customHeight="1" x14ac:dyDescent="0.2">
      <c r="B43" s="1884" t="s">
        <v>514</v>
      </c>
      <c r="C43" s="2025">
        <f>'[1]Przekształcenie-bilans'!D43</f>
        <v>6983272</v>
      </c>
      <c r="D43" s="2351">
        <f>'[1]Przekształcenie-bilans'!E43</f>
        <v>-10736</v>
      </c>
      <c r="E43" s="2352">
        <f>SUM(C43:D43)</f>
        <v>6972536</v>
      </c>
      <c r="G43" s="2344"/>
      <c r="H43" s="70"/>
      <c r="I43" s="70"/>
      <c r="J43" s="70"/>
    </row>
    <row r="44" spans="1:10" s="73" customFormat="1" ht="15.95" customHeight="1" thickBot="1" x14ac:dyDescent="0.25">
      <c r="B44" s="1880" t="s">
        <v>515</v>
      </c>
      <c r="C44" s="2353">
        <f>'[1]Przekształcenie-bilans'!D44</f>
        <v>1320308</v>
      </c>
      <c r="D44" s="2354">
        <f>'[1]Przekształcenie-bilans'!E44</f>
        <v>-19062</v>
      </c>
      <c r="E44" s="2355">
        <f>SUM(C44:D44)</f>
        <v>1301246</v>
      </c>
      <c r="G44" s="2344"/>
      <c r="H44" s="70"/>
      <c r="I44" s="70"/>
      <c r="J44" s="70"/>
    </row>
    <row r="45" spans="1:10" s="73" customFormat="1" ht="15.95" customHeight="1" thickBot="1" x14ac:dyDescent="0.25">
      <c r="B45" s="408" t="s">
        <v>873</v>
      </c>
      <c r="C45" s="604">
        <f>'[1]Przekształcenie-bilans'!D45</f>
        <v>432806</v>
      </c>
      <c r="D45" s="2339">
        <f>'[1]Przekształcenie-bilans'!E45</f>
        <v>0</v>
      </c>
      <c r="E45" s="2340">
        <f>SUM(C45:D45)</f>
        <v>432806</v>
      </c>
      <c r="G45" s="2342"/>
      <c r="H45" s="714"/>
      <c r="I45" s="70"/>
      <c r="J45" s="70"/>
    </row>
    <row r="46" spans="1:10" ht="8.25" customHeight="1" thickBot="1" x14ac:dyDescent="0.25">
      <c r="B46" s="627"/>
      <c r="C46" s="683"/>
      <c r="D46" s="2356"/>
      <c r="E46" s="2356"/>
    </row>
    <row r="47" spans="1:10" ht="15.95" customHeight="1" thickBot="1" x14ac:dyDescent="0.25">
      <c r="B47" s="408" t="s">
        <v>874</v>
      </c>
      <c r="C47" s="604">
        <f>'[1]Przekształcenie-bilans'!D47</f>
        <v>0</v>
      </c>
      <c r="D47" s="2339">
        <f>'[1]Przekształcenie-bilans'!E47</f>
        <v>0</v>
      </c>
      <c r="E47" s="2340">
        <f>SUM(C47:D47)</f>
        <v>0</v>
      </c>
    </row>
    <row r="48" spans="1:10" ht="15.95" customHeight="1" thickBot="1" x14ac:dyDescent="0.25">
      <c r="B48" s="408" t="s">
        <v>1743</v>
      </c>
      <c r="C48" s="604">
        <f>SUM(C41:C42,C45,C47)</f>
        <v>12272144</v>
      </c>
      <c r="D48" s="2339">
        <f>SUM(D41:D42,D45,D47)</f>
        <v>-29798</v>
      </c>
      <c r="E48" s="2340">
        <f>SUM(C48:D48)</f>
        <v>12242346</v>
      </c>
    </row>
    <row r="49" spans="2:5" ht="15.95" customHeight="1" thickBot="1" x14ac:dyDescent="0.25">
      <c r="B49" s="408" t="s">
        <v>1744</v>
      </c>
      <c r="C49" s="604">
        <f>C37+C48</f>
        <v>123508408</v>
      </c>
      <c r="D49" s="2339">
        <f>D37+D48</f>
        <v>-6962</v>
      </c>
      <c r="E49" s="2340">
        <f>E37+E48</f>
        <v>123501446</v>
      </c>
    </row>
    <row r="50" spans="2:5" x14ac:dyDescent="0.2">
      <c r="E50" s="235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H1604"/>
  <sheetViews>
    <sheetView topLeftCell="A16" zoomScaleNormal="100" workbookViewId="0">
      <selection activeCell="G41" sqref="G41"/>
    </sheetView>
  </sheetViews>
  <sheetFormatPr defaultRowHeight="10.5" x14ac:dyDescent="0.2"/>
  <cols>
    <col min="1" max="1" width="1.7109375" style="75" customWidth="1"/>
    <col min="2" max="2" width="65.7109375" style="76" customWidth="1"/>
    <col min="3" max="3" width="6.7109375" style="75" customWidth="1"/>
    <col min="4" max="5" width="16.7109375" style="76" customWidth="1"/>
    <col min="6" max="6" width="11.7109375" style="76" bestFit="1" customWidth="1"/>
    <col min="7" max="7" width="11.7109375" style="806" bestFit="1" customWidth="1"/>
    <col min="8" max="8" width="9.28515625" style="806" bestFit="1" customWidth="1"/>
    <col min="9" max="9" width="9.140625" style="76"/>
    <col min="10" max="10" width="44.85546875" style="76" customWidth="1"/>
    <col min="11" max="16384" width="9.140625" style="76"/>
  </cols>
  <sheetData>
    <row r="1" spans="2:8" ht="20.100000000000001" customHeight="1" thickBot="1" x14ac:dyDescent="0.25">
      <c r="B1" s="2384"/>
      <c r="C1" s="2383" t="s">
        <v>856</v>
      </c>
      <c r="D1" s="2381" t="s">
        <v>363</v>
      </c>
      <c r="E1" s="2382"/>
    </row>
    <row r="2" spans="2:8" ht="20.100000000000001" customHeight="1" x14ac:dyDescent="0.2">
      <c r="B2" s="2384"/>
      <c r="C2" s="2383"/>
      <c r="D2" s="807">
        <v>2016</v>
      </c>
      <c r="E2" s="808">
        <v>2015</v>
      </c>
    </row>
    <row r="3" spans="2:8" ht="20.100000000000001" customHeight="1" x14ac:dyDescent="0.2">
      <c r="B3" s="809" t="s">
        <v>719</v>
      </c>
      <c r="C3" s="810">
        <v>6</v>
      </c>
      <c r="D3" s="811">
        <v>3872855</v>
      </c>
      <c r="E3" s="812">
        <v>3660505</v>
      </c>
      <c r="F3" s="212"/>
      <c r="G3" s="813"/>
      <c r="H3" s="814"/>
    </row>
    <row r="4" spans="2:8" ht="20.100000000000001" customHeight="1" thickBot="1" x14ac:dyDescent="0.25">
      <c r="B4" s="815" t="s">
        <v>720</v>
      </c>
      <c r="C4" s="816">
        <v>6</v>
      </c>
      <c r="D4" s="817">
        <v>-1040012</v>
      </c>
      <c r="E4" s="818">
        <v>-1149132</v>
      </c>
      <c r="F4" s="212"/>
      <c r="G4" s="813"/>
      <c r="H4" s="814"/>
    </row>
    <row r="5" spans="2:8" ht="20.100000000000001" customHeight="1" thickBot="1" x14ac:dyDescent="0.25">
      <c r="B5" s="819" t="s">
        <v>721</v>
      </c>
      <c r="C5" s="820"/>
      <c r="D5" s="821">
        <f>SUM(D3:D4)</f>
        <v>2832843</v>
      </c>
      <c r="E5" s="822">
        <f>SUM(E3:E4)</f>
        <v>2511373</v>
      </c>
      <c r="F5" s="5"/>
      <c r="G5" s="813"/>
      <c r="H5" s="814"/>
    </row>
    <row r="6" spans="2:8" ht="20.100000000000001" customHeight="1" x14ac:dyDescent="0.2">
      <c r="B6" s="823" t="s">
        <v>722</v>
      </c>
      <c r="C6" s="824">
        <v>7</v>
      </c>
      <c r="D6" s="825">
        <v>1550843</v>
      </c>
      <c r="E6" s="826">
        <v>1433927</v>
      </c>
      <c r="F6" s="212"/>
      <c r="G6" s="813"/>
      <c r="H6" s="814"/>
    </row>
    <row r="7" spans="2:8" ht="20.100000000000001" customHeight="1" thickBot="1" x14ac:dyDescent="0.25">
      <c r="B7" s="815" t="s">
        <v>724</v>
      </c>
      <c r="C7" s="816">
        <v>7</v>
      </c>
      <c r="D7" s="817">
        <v>-644398</v>
      </c>
      <c r="E7" s="818">
        <v>-536751</v>
      </c>
      <c r="F7" s="212"/>
      <c r="G7" s="813"/>
      <c r="H7" s="814"/>
    </row>
    <row r="8" spans="2:8" ht="20.100000000000001" customHeight="1" thickBot="1" x14ac:dyDescent="0.25">
      <c r="B8" s="819" t="s">
        <v>725</v>
      </c>
      <c r="C8" s="820"/>
      <c r="D8" s="821">
        <f>SUM(D6:D7)</f>
        <v>906445</v>
      </c>
      <c r="E8" s="822">
        <f>SUM(E6:E7)</f>
        <v>897176</v>
      </c>
      <c r="F8" s="5"/>
      <c r="G8" s="813"/>
      <c r="H8" s="814"/>
    </row>
    <row r="9" spans="2:8" ht="20.100000000000001" customHeight="1" x14ac:dyDescent="0.2">
      <c r="B9" s="827" t="s">
        <v>726</v>
      </c>
      <c r="C9" s="828">
        <v>8</v>
      </c>
      <c r="D9" s="829">
        <v>3327</v>
      </c>
      <c r="E9" s="830">
        <v>17540</v>
      </c>
      <c r="F9" s="212"/>
      <c r="G9" s="813"/>
      <c r="H9" s="814"/>
    </row>
    <row r="10" spans="2:8" ht="20.100000000000001" customHeight="1" x14ac:dyDescent="0.2">
      <c r="B10" s="831" t="s">
        <v>727</v>
      </c>
      <c r="C10" s="832">
        <v>9</v>
      </c>
      <c r="D10" s="833">
        <f>SUM(D11:D12)</f>
        <v>244631</v>
      </c>
      <c r="E10" s="834">
        <f>SUM(E11:E12)</f>
        <v>292935</v>
      </c>
      <c r="F10" s="212"/>
      <c r="G10" s="813"/>
      <c r="H10" s="814"/>
    </row>
    <row r="11" spans="2:8" ht="20.100000000000001" customHeight="1" x14ac:dyDescent="0.2">
      <c r="B11" s="835" t="s">
        <v>728</v>
      </c>
      <c r="C11" s="836"/>
      <c r="D11" s="837">
        <v>270451</v>
      </c>
      <c r="E11" s="838">
        <v>288708</v>
      </c>
      <c r="F11" s="212"/>
      <c r="G11" s="813"/>
      <c r="H11" s="814"/>
    </row>
    <row r="12" spans="2:8" ht="20.100000000000001" customHeight="1" x14ac:dyDescent="0.2">
      <c r="B12" s="835" t="s">
        <v>126</v>
      </c>
      <c r="C12" s="836"/>
      <c r="D12" s="837">
        <v>-25820</v>
      </c>
      <c r="E12" s="838">
        <v>4227</v>
      </c>
      <c r="F12" s="212"/>
      <c r="G12" s="813"/>
      <c r="H12" s="814"/>
    </row>
    <row r="13" spans="2:8" ht="30" customHeight="1" x14ac:dyDescent="0.2">
      <c r="B13" s="655" t="s">
        <v>1209</v>
      </c>
      <c r="C13" s="832">
        <v>23</v>
      </c>
      <c r="D13" s="839">
        <f>SUM(D14:D15)</f>
        <v>261281</v>
      </c>
      <c r="E13" s="834">
        <f>SUM(E14:E15)</f>
        <v>314408</v>
      </c>
      <c r="F13" s="212"/>
      <c r="G13" s="813"/>
      <c r="H13" s="814"/>
    </row>
    <row r="14" spans="2:8" ht="20.100000000000001" customHeight="1" x14ac:dyDescent="0.2">
      <c r="B14" s="835" t="s">
        <v>1210</v>
      </c>
      <c r="C14" s="836"/>
      <c r="D14" s="837">
        <v>261482</v>
      </c>
      <c r="E14" s="838">
        <v>133213</v>
      </c>
      <c r="F14" s="212"/>
      <c r="G14" s="813"/>
      <c r="H14" s="814"/>
    </row>
    <row r="15" spans="2:8" ht="20.100000000000001" customHeight="1" x14ac:dyDescent="0.2">
      <c r="B15" s="835" t="s">
        <v>1211</v>
      </c>
      <c r="C15" s="840"/>
      <c r="D15" s="837">
        <v>-201</v>
      </c>
      <c r="E15" s="838">
        <v>181195</v>
      </c>
      <c r="F15" s="212"/>
      <c r="G15" s="813"/>
      <c r="H15" s="814"/>
    </row>
    <row r="16" spans="2:8" ht="20.100000000000001" customHeight="1" x14ac:dyDescent="0.2">
      <c r="B16" s="831" t="s">
        <v>1212</v>
      </c>
      <c r="C16" s="832"/>
      <c r="D16" s="839">
        <v>-107</v>
      </c>
      <c r="E16" s="834">
        <v>-141</v>
      </c>
      <c r="F16" s="212"/>
      <c r="G16" s="813"/>
      <c r="H16" s="814"/>
    </row>
    <row r="17" spans="1:8" ht="20.100000000000001" customHeight="1" x14ac:dyDescent="0.2">
      <c r="B17" s="655" t="s">
        <v>729</v>
      </c>
      <c r="C17" s="841">
        <v>10</v>
      </c>
      <c r="D17" s="839">
        <v>243749</v>
      </c>
      <c r="E17" s="834">
        <v>245859</v>
      </c>
      <c r="F17" s="212"/>
      <c r="G17" s="813"/>
      <c r="H17" s="814"/>
    </row>
    <row r="18" spans="1:8" ht="20.100000000000001" customHeight="1" x14ac:dyDescent="0.2">
      <c r="B18" s="831" t="s">
        <v>360</v>
      </c>
      <c r="C18" s="832">
        <v>13</v>
      </c>
      <c r="D18" s="839">
        <v>-365394</v>
      </c>
      <c r="E18" s="834">
        <v>-421222</v>
      </c>
      <c r="F18" s="212"/>
      <c r="G18" s="813"/>
      <c r="H18" s="814"/>
    </row>
    <row r="19" spans="1:8" ht="20.100000000000001" customHeight="1" x14ac:dyDescent="0.2">
      <c r="B19" s="831" t="s">
        <v>730</v>
      </c>
      <c r="C19" s="832">
        <v>11</v>
      </c>
      <c r="D19" s="839">
        <v>-1739643</v>
      </c>
      <c r="E19" s="834">
        <v>-1850946</v>
      </c>
      <c r="F19" s="212"/>
      <c r="G19" s="813"/>
      <c r="H19" s="814"/>
    </row>
    <row r="20" spans="1:8" ht="20.100000000000001" customHeight="1" x14ac:dyDescent="0.2">
      <c r="B20" s="842" t="s">
        <v>1072</v>
      </c>
      <c r="C20" s="843" t="s">
        <v>1599</v>
      </c>
      <c r="D20" s="844">
        <v>-223641</v>
      </c>
      <c r="E20" s="845">
        <v>-199650</v>
      </c>
      <c r="F20" s="212"/>
      <c r="G20" s="813"/>
      <c r="H20" s="814"/>
    </row>
    <row r="21" spans="1:8" ht="20.100000000000001" customHeight="1" thickBot="1" x14ac:dyDescent="0.25">
      <c r="B21" s="846" t="s">
        <v>731</v>
      </c>
      <c r="C21" s="847">
        <v>12</v>
      </c>
      <c r="D21" s="848">
        <v>-196815</v>
      </c>
      <c r="E21" s="849">
        <v>-185827</v>
      </c>
      <c r="F21" s="212"/>
      <c r="G21" s="813"/>
      <c r="H21" s="814"/>
    </row>
    <row r="22" spans="1:8" ht="20.100000000000001" customHeight="1" thickBot="1" x14ac:dyDescent="0.25">
      <c r="B22" s="819" t="s">
        <v>732</v>
      </c>
      <c r="C22" s="820"/>
      <c r="D22" s="821">
        <f>SUM(D5,D8,D9:D10,D13,D16:D21)</f>
        <v>1966676</v>
      </c>
      <c r="E22" s="822">
        <f>SUM(E5,E8,E9:E10,E13,E16:E21)</f>
        <v>1621505</v>
      </c>
      <c r="F22" s="5"/>
      <c r="G22" s="813"/>
      <c r="H22" s="814"/>
    </row>
    <row r="23" spans="1:8" ht="20.100000000000001" customHeight="1" thickBot="1" x14ac:dyDescent="0.25">
      <c r="B23" s="850" t="s">
        <v>1497</v>
      </c>
      <c r="C23" s="851"/>
      <c r="D23" s="852">
        <v>-328939</v>
      </c>
      <c r="E23" s="853">
        <v>-3650</v>
      </c>
      <c r="F23" s="5"/>
      <c r="G23" s="813"/>
      <c r="H23" s="814"/>
    </row>
    <row r="24" spans="1:8" ht="20.100000000000001" customHeight="1" thickBot="1" x14ac:dyDescent="0.25">
      <c r="B24" s="819" t="s">
        <v>79</v>
      </c>
      <c r="C24" s="820"/>
      <c r="D24" s="821">
        <f>SUM(D22:D23)</f>
        <v>1637737</v>
      </c>
      <c r="E24" s="822">
        <f>SUM(E22:E23)</f>
        <v>1617855</v>
      </c>
      <c r="F24" s="5"/>
      <c r="G24" s="813"/>
      <c r="H24" s="814"/>
    </row>
    <row r="25" spans="1:8" ht="20.100000000000001" customHeight="1" thickBot="1" x14ac:dyDescent="0.25">
      <c r="B25" s="850" t="s">
        <v>734</v>
      </c>
      <c r="C25" s="851">
        <v>14</v>
      </c>
      <c r="D25" s="852">
        <v>-415513</v>
      </c>
      <c r="E25" s="853">
        <v>-313727</v>
      </c>
      <c r="F25" s="212"/>
      <c r="G25" s="813"/>
      <c r="H25" s="814"/>
    </row>
    <row r="26" spans="1:8" ht="20.100000000000001" customHeight="1" thickBot="1" x14ac:dyDescent="0.25">
      <c r="B26" s="819" t="s">
        <v>80</v>
      </c>
      <c r="C26" s="820"/>
      <c r="D26" s="821">
        <f>SUM(D24:D25)</f>
        <v>1222224</v>
      </c>
      <c r="E26" s="822">
        <f>SUM(E24:E25)</f>
        <v>1304128</v>
      </c>
      <c r="F26" s="6"/>
      <c r="G26" s="813"/>
      <c r="H26" s="814"/>
    </row>
    <row r="27" spans="1:8" ht="20.100000000000001" customHeight="1" thickBot="1" x14ac:dyDescent="0.25">
      <c r="B27" s="854" t="s">
        <v>81</v>
      </c>
      <c r="C27" s="855"/>
      <c r="D27" s="856"/>
      <c r="E27" s="856"/>
      <c r="F27" s="6"/>
      <c r="G27" s="813"/>
      <c r="H27" s="814"/>
    </row>
    <row r="28" spans="1:8" ht="20.100000000000001" customHeight="1" x14ac:dyDescent="0.2">
      <c r="B28" s="857" t="s">
        <v>985</v>
      </c>
      <c r="C28" s="858"/>
      <c r="D28" s="859">
        <v>1219282</v>
      </c>
      <c r="E28" s="860">
        <v>1301246</v>
      </c>
      <c r="F28" s="6"/>
      <c r="G28" s="813"/>
      <c r="H28" s="814"/>
    </row>
    <row r="29" spans="1:8" ht="20.100000000000001" customHeight="1" thickBot="1" x14ac:dyDescent="0.25">
      <c r="B29" s="861" t="s">
        <v>694</v>
      </c>
      <c r="C29" s="862"/>
      <c r="D29" s="863">
        <v>2942</v>
      </c>
      <c r="E29" s="864">
        <v>2882</v>
      </c>
      <c r="F29" s="6"/>
      <c r="G29" s="813"/>
      <c r="H29" s="814"/>
    </row>
    <row r="30" spans="1:8" ht="17.100000000000001" customHeight="1" thickBot="1" x14ac:dyDescent="0.25">
      <c r="A30" s="112"/>
      <c r="B30" s="646"/>
      <c r="C30" s="865"/>
      <c r="D30" s="866"/>
      <c r="E30" s="866"/>
    </row>
    <row r="31" spans="1:8" ht="20.100000000000001" customHeight="1" thickBot="1" x14ac:dyDescent="0.25">
      <c r="A31" s="112"/>
      <c r="B31" s="819" t="s">
        <v>986</v>
      </c>
      <c r="C31" s="820"/>
      <c r="D31" s="821">
        <v>1219282</v>
      </c>
      <c r="E31" s="822">
        <v>1301246</v>
      </c>
    </row>
    <row r="32" spans="1:8" ht="20.100000000000001" customHeight="1" thickBot="1" x14ac:dyDescent="0.25">
      <c r="A32" s="112"/>
      <c r="B32" s="819" t="s">
        <v>752</v>
      </c>
      <c r="C32" s="851">
        <v>15</v>
      </c>
      <c r="D32" s="821">
        <v>42252789.647540987</v>
      </c>
      <c r="E32" s="822">
        <v>42221351</v>
      </c>
    </row>
    <row r="33" spans="1:5" ht="20.100000000000001" customHeight="1" thickBot="1" x14ac:dyDescent="0.25">
      <c r="A33" s="112"/>
      <c r="B33" s="819" t="s">
        <v>1213</v>
      </c>
      <c r="C33" s="851">
        <v>15</v>
      </c>
      <c r="D33" s="867">
        <v>28.856840226902261</v>
      </c>
      <c r="E33" s="868">
        <v>30.82</v>
      </c>
    </row>
    <row r="34" spans="1:5" ht="20.100000000000001" customHeight="1" thickBot="1" x14ac:dyDescent="0.25">
      <c r="A34" s="112"/>
      <c r="B34" s="819" t="s">
        <v>82</v>
      </c>
      <c r="C34" s="851">
        <v>15</v>
      </c>
      <c r="D34" s="821">
        <v>42280285.647540987</v>
      </c>
      <c r="E34" s="822">
        <v>42247160</v>
      </c>
    </row>
    <row r="35" spans="1:5" ht="20.100000000000001" customHeight="1" thickBot="1" x14ac:dyDescent="0.25">
      <c r="A35" s="112"/>
      <c r="B35" s="819" t="s">
        <v>957</v>
      </c>
      <c r="C35" s="851">
        <v>15</v>
      </c>
      <c r="D35" s="867">
        <v>28.838073852297004</v>
      </c>
      <c r="E35" s="868">
        <v>30.8</v>
      </c>
    </row>
    <row r="36" spans="1:5" x14ac:dyDescent="0.2">
      <c r="A36" s="112"/>
      <c r="B36" s="73"/>
      <c r="C36" s="7"/>
    </row>
    <row r="37" spans="1:5" x14ac:dyDescent="0.2">
      <c r="A37" s="112"/>
      <c r="B37" s="869"/>
      <c r="C37" s="7"/>
      <c r="D37" s="870"/>
      <c r="E37" s="144"/>
    </row>
    <row r="38" spans="1:5" x14ac:dyDescent="0.2">
      <c r="A38" s="112"/>
      <c r="B38" s="869"/>
      <c r="C38" s="7"/>
      <c r="D38" s="12"/>
      <c r="E38" s="12"/>
    </row>
    <row r="39" spans="1:5" x14ac:dyDescent="0.2">
      <c r="A39" s="112"/>
      <c r="B39" s="101"/>
      <c r="C39" s="7"/>
      <c r="E39" s="212"/>
    </row>
    <row r="40" spans="1:5" x14ac:dyDescent="0.2">
      <c r="A40" s="112"/>
      <c r="B40" s="101"/>
      <c r="C40" s="7"/>
    </row>
    <row r="41" spans="1:5" x14ac:dyDescent="0.2">
      <c r="A41" s="112"/>
      <c r="B41" s="101"/>
      <c r="C41" s="7"/>
    </row>
    <row r="42" spans="1:5" x14ac:dyDescent="0.2">
      <c r="A42" s="112"/>
      <c r="B42" s="101"/>
      <c r="C42" s="7"/>
    </row>
    <row r="43" spans="1:5" x14ac:dyDescent="0.2">
      <c r="A43" s="112"/>
      <c r="B43" s="101"/>
      <c r="C43" s="7"/>
    </row>
    <row r="44" spans="1:5" x14ac:dyDescent="0.2">
      <c r="A44" s="112"/>
      <c r="B44" s="101"/>
      <c r="C44" s="7"/>
    </row>
    <row r="45" spans="1:5" x14ac:dyDescent="0.2">
      <c r="A45" s="112"/>
      <c r="B45" s="101"/>
      <c r="C45" s="7"/>
    </row>
    <row r="46" spans="1:5" x14ac:dyDescent="0.2">
      <c r="A46" s="112"/>
      <c r="B46" s="101"/>
      <c r="C46" s="7"/>
    </row>
    <row r="47" spans="1:5" x14ac:dyDescent="0.2">
      <c r="A47" s="112"/>
      <c r="B47" s="101"/>
      <c r="C47" s="7"/>
    </row>
    <row r="48" spans="1:5" x14ac:dyDescent="0.2">
      <c r="A48" s="112"/>
      <c r="B48" s="101"/>
      <c r="C48" s="7"/>
    </row>
    <row r="49" spans="1:3" x14ac:dyDescent="0.2">
      <c r="A49" s="112"/>
      <c r="B49" s="101"/>
      <c r="C49" s="7"/>
    </row>
    <row r="50" spans="1:3" x14ac:dyDescent="0.2">
      <c r="A50" s="112"/>
      <c r="B50" s="101"/>
      <c r="C50" s="7"/>
    </row>
    <row r="51" spans="1:3" x14ac:dyDescent="0.2">
      <c r="A51" s="112"/>
      <c r="B51" s="101"/>
      <c r="C51" s="7"/>
    </row>
    <row r="52" spans="1:3" x14ac:dyDescent="0.2">
      <c r="A52" s="112"/>
      <c r="B52" s="101"/>
      <c r="C52" s="7"/>
    </row>
    <row r="53" spans="1:3" x14ac:dyDescent="0.2">
      <c r="A53" s="112"/>
      <c r="B53" s="101"/>
      <c r="C53" s="7"/>
    </row>
    <row r="54" spans="1:3" x14ac:dyDescent="0.2">
      <c r="A54" s="112"/>
      <c r="B54" s="101"/>
      <c r="C54" s="7"/>
    </row>
    <row r="55" spans="1:3" x14ac:dyDescent="0.2">
      <c r="A55" s="112"/>
      <c r="B55" s="101"/>
      <c r="C55" s="7"/>
    </row>
    <row r="56" spans="1:3" x14ac:dyDescent="0.2">
      <c r="A56" s="112"/>
      <c r="B56" s="101"/>
      <c r="C56" s="7"/>
    </row>
    <row r="57" spans="1:3" x14ac:dyDescent="0.2">
      <c r="A57" s="112"/>
      <c r="B57" s="101"/>
      <c r="C57" s="7"/>
    </row>
    <row r="58" spans="1:3" x14ac:dyDescent="0.2">
      <c r="A58" s="112"/>
      <c r="B58" s="101"/>
      <c r="C58" s="7"/>
    </row>
    <row r="59" spans="1:3" x14ac:dyDescent="0.2">
      <c r="A59" s="112"/>
      <c r="B59" s="101"/>
      <c r="C59" s="7"/>
    </row>
    <row r="60" spans="1:3" x14ac:dyDescent="0.2">
      <c r="A60" s="112"/>
      <c r="B60" s="101"/>
      <c r="C60" s="7"/>
    </row>
    <row r="61" spans="1:3" x14ac:dyDescent="0.2">
      <c r="A61" s="112"/>
      <c r="B61" s="101"/>
      <c r="C61" s="7"/>
    </row>
    <row r="62" spans="1:3" x14ac:dyDescent="0.2">
      <c r="A62" s="112"/>
      <c r="B62" s="101"/>
      <c r="C62" s="7"/>
    </row>
    <row r="63" spans="1:3" x14ac:dyDescent="0.2">
      <c r="B63" s="101"/>
      <c r="C63" s="7"/>
    </row>
    <row r="64" spans="1:3" x14ac:dyDescent="0.2">
      <c r="B64" s="101"/>
      <c r="C64" s="7"/>
    </row>
    <row r="65" spans="2:3" x14ac:dyDescent="0.2">
      <c r="B65" s="101"/>
      <c r="C65" s="7"/>
    </row>
    <row r="66" spans="2:3" x14ac:dyDescent="0.2">
      <c r="B66" s="101"/>
      <c r="C66" s="7"/>
    </row>
    <row r="67" spans="2:3" x14ac:dyDescent="0.2">
      <c r="B67" s="101"/>
      <c r="C67" s="7"/>
    </row>
    <row r="68" spans="2:3" x14ac:dyDescent="0.2">
      <c r="B68" s="101"/>
      <c r="C68" s="7"/>
    </row>
    <row r="69" spans="2:3" x14ac:dyDescent="0.2">
      <c r="B69" s="101"/>
      <c r="C69" s="7"/>
    </row>
    <row r="70" spans="2:3" x14ac:dyDescent="0.2">
      <c r="B70" s="101"/>
      <c r="C70" s="7"/>
    </row>
    <row r="71" spans="2:3" x14ac:dyDescent="0.2">
      <c r="B71" s="101"/>
      <c r="C71" s="7"/>
    </row>
    <row r="72" spans="2:3" x14ac:dyDescent="0.2">
      <c r="B72" s="101"/>
      <c r="C72" s="7"/>
    </row>
    <row r="73" spans="2:3" x14ac:dyDescent="0.2">
      <c r="B73" s="101"/>
      <c r="C73" s="7"/>
    </row>
    <row r="74" spans="2:3" x14ac:dyDescent="0.2">
      <c r="B74" s="101"/>
      <c r="C74" s="7"/>
    </row>
    <row r="75" spans="2:3" x14ac:dyDescent="0.2">
      <c r="B75" s="101"/>
      <c r="C75" s="7"/>
    </row>
    <row r="76" spans="2:3" x14ac:dyDescent="0.2">
      <c r="B76" s="101"/>
      <c r="C76" s="7"/>
    </row>
    <row r="77" spans="2:3" x14ac:dyDescent="0.2">
      <c r="B77" s="101"/>
      <c r="C77" s="7"/>
    </row>
    <row r="78" spans="2:3" x14ac:dyDescent="0.2">
      <c r="B78" s="101"/>
      <c r="C78" s="7"/>
    </row>
    <row r="79" spans="2:3" x14ac:dyDescent="0.2">
      <c r="B79" s="101"/>
      <c r="C79" s="7"/>
    </row>
    <row r="80" spans="2:3" x14ac:dyDescent="0.2">
      <c r="B80" s="101"/>
      <c r="C80" s="7"/>
    </row>
    <row r="81" spans="3:3" x14ac:dyDescent="0.2">
      <c r="C81" s="7"/>
    </row>
    <row r="82" spans="3:3" x14ac:dyDescent="0.2">
      <c r="C82" s="7"/>
    </row>
    <row r="83" spans="3:3" x14ac:dyDescent="0.2">
      <c r="C83" s="7"/>
    </row>
    <row r="84" spans="3:3" x14ac:dyDescent="0.2">
      <c r="C84" s="7"/>
    </row>
    <row r="85" spans="3:3" x14ac:dyDescent="0.2">
      <c r="C85" s="7"/>
    </row>
    <row r="86" spans="3:3" x14ac:dyDescent="0.2">
      <c r="C86" s="7"/>
    </row>
    <row r="87" spans="3:3" x14ac:dyDescent="0.2">
      <c r="C87" s="7"/>
    </row>
    <row r="88" spans="3:3" x14ac:dyDescent="0.2">
      <c r="C88" s="7"/>
    </row>
    <row r="89" spans="3:3" x14ac:dyDescent="0.2">
      <c r="C89" s="7"/>
    </row>
    <row r="90" spans="3:3" x14ac:dyDescent="0.2">
      <c r="C90" s="7"/>
    </row>
    <row r="91" spans="3:3" x14ac:dyDescent="0.2">
      <c r="C91" s="7"/>
    </row>
    <row r="92" spans="3:3" x14ac:dyDescent="0.2">
      <c r="C92" s="7"/>
    </row>
    <row r="93" spans="3:3" x14ac:dyDescent="0.2">
      <c r="C93" s="7"/>
    </row>
    <row r="94" spans="3:3" x14ac:dyDescent="0.2">
      <c r="C94" s="7"/>
    </row>
    <row r="95" spans="3:3" x14ac:dyDescent="0.2">
      <c r="C95" s="7"/>
    </row>
    <row r="96" spans="3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  <row r="141" spans="3:3" x14ac:dyDescent="0.2">
      <c r="C141" s="7"/>
    </row>
    <row r="142" spans="3:3" x14ac:dyDescent="0.2">
      <c r="C142" s="7"/>
    </row>
    <row r="143" spans="3:3" x14ac:dyDescent="0.2">
      <c r="C143" s="7"/>
    </row>
    <row r="144" spans="3:3" x14ac:dyDescent="0.2">
      <c r="C144" s="7"/>
    </row>
    <row r="145" spans="3:3" x14ac:dyDescent="0.2">
      <c r="C145" s="7"/>
    </row>
    <row r="146" spans="3:3" x14ac:dyDescent="0.2">
      <c r="C146" s="7"/>
    </row>
    <row r="147" spans="3:3" x14ac:dyDescent="0.2">
      <c r="C147" s="7"/>
    </row>
    <row r="148" spans="3:3" x14ac:dyDescent="0.2">
      <c r="C148" s="7"/>
    </row>
    <row r="149" spans="3:3" x14ac:dyDescent="0.2">
      <c r="C149" s="7"/>
    </row>
    <row r="150" spans="3:3" x14ac:dyDescent="0.2">
      <c r="C150" s="7"/>
    </row>
    <row r="151" spans="3:3" x14ac:dyDescent="0.2">
      <c r="C151" s="7"/>
    </row>
    <row r="152" spans="3:3" x14ac:dyDescent="0.2">
      <c r="C152" s="7"/>
    </row>
    <row r="153" spans="3:3" x14ac:dyDescent="0.2">
      <c r="C153" s="7"/>
    </row>
    <row r="154" spans="3:3" x14ac:dyDescent="0.2">
      <c r="C154" s="7"/>
    </row>
    <row r="155" spans="3:3" x14ac:dyDescent="0.2">
      <c r="C155" s="7"/>
    </row>
    <row r="156" spans="3:3" x14ac:dyDescent="0.2">
      <c r="C156" s="7"/>
    </row>
    <row r="157" spans="3:3" x14ac:dyDescent="0.2">
      <c r="C157" s="7"/>
    </row>
    <row r="158" spans="3:3" x14ac:dyDescent="0.2">
      <c r="C158" s="7"/>
    </row>
    <row r="159" spans="3:3" x14ac:dyDescent="0.2">
      <c r="C159" s="7"/>
    </row>
    <row r="160" spans="3:3" x14ac:dyDescent="0.2">
      <c r="C160" s="7"/>
    </row>
    <row r="161" spans="3:3" x14ac:dyDescent="0.2">
      <c r="C161" s="7"/>
    </row>
    <row r="162" spans="3:3" x14ac:dyDescent="0.2">
      <c r="C162" s="7"/>
    </row>
    <row r="163" spans="3:3" x14ac:dyDescent="0.2">
      <c r="C163" s="7"/>
    </row>
    <row r="164" spans="3:3" x14ac:dyDescent="0.2">
      <c r="C164" s="7"/>
    </row>
    <row r="165" spans="3:3" x14ac:dyDescent="0.2">
      <c r="C165" s="7"/>
    </row>
    <row r="166" spans="3:3" x14ac:dyDescent="0.2">
      <c r="C166" s="7"/>
    </row>
    <row r="167" spans="3:3" x14ac:dyDescent="0.2">
      <c r="C167" s="7"/>
    </row>
    <row r="168" spans="3:3" x14ac:dyDescent="0.2">
      <c r="C168" s="7"/>
    </row>
    <row r="169" spans="3:3" x14ac:dyDescent="0.2">
      <c r="C169" s="7"/>
    </row>
    <row r="170" spans="3:3" x14ac:dyDescent="0.2">
      <c r="C170" s="7"/>
    </row>
    <row r="171" spans="3:3" x14ac:dyDescent="0.2">
      <c r="C171" s="7"/>
    </row>
    <row r="172" spans="3:3" x14ac:dyDescent="0.2">
      <c r="C172" s="7"/>
    </row>
    <row r="173" spans="3:3" x14ac:dyDescent="0.2">
      <c r="C173" s="7"/>
    </row>
    <row r="174" spans="3:3" x14ac:dyDescent="0.2">
      <c r="C174" s="7"/>
    </row>
    <row r="175" spans="3:3" x14ac:dyDescent="0.2">
      <c r="C175" s="7"/>
    </row>
    <row r="176" spans="3:3" x14ac:dyDescent="0.2">
      <c r="C176" s="7"/>
    </row>
    <row r="177" spans="3:3" x14ac:dyDescent="0.2">
      <c r="C177" s="7"/>
    </row>
    <row r="178" spans="3:3" x14ac:dyDescent="0.2">
      <c r="C178" s="7"/>
    </row>
    <row r="179" spans="3:3" x14ac:dyDescent="0.2">
      <c r="C179" s="7"/>
    </row>
    <row r="180" spans="3:3" x14ac:dyDescent="0.2">
      <c r="C180" s="7"/>
    </row>
    <row r="181" spans="3:3" x14ac:dyDescent="0.2">
      <c r="C181" s="7"/>
    </row>
    <row r="182" spans="3:3" x14ac:dyDescent="0.2">
      <c r="C182" s="7"/>
    </row>
    <row r="183" spans="3:3" x14ac:dyDescent="0.2">
      <c r="C183" s="7"/>
    </row>
    <row r="184" spans="3:3" x14ac:dyDescent="0.2">
      <c r="C184" s="7"/>
    </row>
    <row r="185" spans="3:3" x14ac:dyDescent="0.2">
      <c r="C185" s="7"/>
    </row>
    <row r="186" spans="3:3" x14ac:dyDescent="0.2">
      <c r="C186" s="7"/>
    </row>
    <row r="187" spans="3:3" x14ac:dyDescent="0.2">
      <c r="C187" s="7"/>
    </row>
    <row r="188" spans="3:3" x14ac:dyDescent="0.2">
      <c r="C188" s="7"/>
    </row>
    <row r="189" spans="3:3" x14ac:dyDescent="0.2">
      <c r="C189" s="7"/>
    </row>
    <row r="190" spans="3:3" x14ac:dyDescent="0.2">
      <c r="C190" s="7"/>
    </row>
    <row r="191" spans="3:3" x14ac:dyDescent="0.2">
      <c r="C191" s="7"/>
    </row>
    <row r="192" spans="3:3" x14ac:dyDescent="0.2">
      <c r="C192" s="7"/>
    </row>
    <row r="193" spans="3:3" x14ac:dyDescent="0.2">
      <c r="C193" s="7"/>
    </row>
    <row r="194" spans="3:3" x14ac:dyDescent="0.2">
      <c r="C194" s="7"/>
    </row>
    <row r="195" spans="3:3" x14ac:dyDescent="0.2">
      <c r="C195" s="7"/>
    </row>
    <row r="196" spans="3:3" x14ac:dyDescent="0.2">
      <c r="C196" s="7"/>
    </row>
    <row r="197" spans="3:3" x14ac:dyDescent="0.2">
      <c r="C197" s="7"/>
    </row>
    <row r="198" spans="3:3" x14ac:dyDescent="0.2">
      <c r="C198" s="7"/>
    </row>
    <row r="199" spans="3:3" x14ac:dyDescent="0.2">
      <c r="C199" s="7"/>
    </row>
    <row r="200" spans="3:3" x14ac:dyDescent="0.2">
      <c r="C200" s="7"/>
    </row>
    <row r="201" spans="3:3" x14ac:dyDescent="0.2">
      <c r="C201" s="7"/>
    </row>
    <row r="202" spans="3:3" x14ac:dyDescent="0.2">
      <c r="C202" s="7"/>
    </row>
    <row r="203" spans="3:3" x14ac:dyDescent="0.2">
      <c r="C203" s="7"/>
    </row>
    <row r="204" spans="3:3" x14ac:dyDescent="0.2">
      <c r="C204" s="7"/>
    </row>
    <row r="205" spans="3:3" x14ac:dyDescent="0.2">
      <c r="C205" s="7"/>
    </row>
    <row r="206" spans="3:3" x14ac:dyDescent="0.2">
      <c r="C206" s="7"/>
    </row>
    <row r="207" spans="3:3" x14ac:dyDescent="0.2">
      <c r="C207" s="7"/>
    </row>
    <row r="208" spans="3:3" x14ac:dyDescent="0.2">
      <c r="C208" s="7"/>
    </row>
    <row r="209" spans="3:3" x14ac:dyDescent="0.2">
      <c r="C209" s="7"/>
    </row>
    <row r="210" spans="3:3" x14ac:dyDescent="0.2">
      <c r="C210" s="7"/>
    </row>
    <row r="211" spans="3:3" x14ac:dyDescent="0.2">
      <c r="C211" s="7"/>
    </row>
    <row r="212" spans="3:3" x14ac:dyDescent="0.2">
      <c r="C212" s="7"/>
    </row>
    <row r="213" spans="3:3" x14ac:dyDescent="0.2">
      <c r="C213" s="7"/>
    </row>
    <row r="214" spans="3:3" x14ac:dyDescent="0.2">
      <c r="C214" s="7"/>
    </row>
    <row r="215" spans="3:3" x14ac:dyDescent="0.2">
      <c r="C215" s="7"/>
    </row>
    <row r="216" spans="3:3" x14ac:dyDescent="0.2">
      <c r="C216" s="7"/>
    </row>
    <row r="217" spans="3:3" x14ac:dyDescent="0.2">
      <c r="C217" s="7"/>
    </row>
    <row r="218" spans="3:3" x14ac:dyDescent="0.2">
      <c r="C218" s="7"/>
    </row>
    <row r="219" spans="3:3" x14ac:dyDescent="0.2">
      <c r="C219" s="7"/>
    </row>
    <row r="220" spans="3:3" x14ac:dyDescent="0.2">
      <c r="C220" s="7"/>
    </row>
    <row r="221" spans="3:3" x14ac:dyDescent="0.2">
      <c r="C221" s="7"/>
    </row>
    <row r="222" spans="3:3" x14ac:dyDescent="0.2">
      <c r="C222" s="7"/>
    </row>
    <row r="223" spans="3:3" x14ac:dyDescent="0.2">
      <c r="C223" s="7"/>
    </row>
    <row r="224" spans="3:3" x14ac:dyDescent="0.2">
      <c r="C224" s="7"/>
    </row>
    <row r="225" spans="3:3" x14ac:dyDescent="0.2">
      <c r="C225" s="7"/>
    </row>
    <row r="226" spans="3:3" x14ac:dyDescent="0.2">
      <c r="C226" s="7"/>
    </row>
    <row r="227" spans="3:3" x14ac:dyDescent="0.2">
      <c r="C227" s="7"/>
    </row>
    <row r="228" spans="3:3" x14ac:dyDescent="0.2">
      <c r="C228" s="7"/>
    </row>
    <row r="229" spans="3:3" x14ac:dyDescent="0.2">
      <c r="C229" s="7"/>
    </row>
    <row r="230" spans="3:3" x14ac:dyDescent="0.2">
      <c r="C230" s="7"/>
    </row>
    <row r="231" spans="3:3" x14ac:dyDescent="0.2">
      <c r="C231" s="7"/>
    </row>
    <row r="232" spans="3:3" x14ac:dyDescent="0.2">
      <c r="C232" s="7"/>
    </row>
    <row r="233" spans="3:3" x14ac:dyDescent="0.2">
      <c r="C233" s="7"/>
    </row>
    <row r="234" spans="3:3" x14ac:dyDescent="0.2">
      <c r="C234" s="7"/>
    </row>
    <row r="235" spans="3:3" x14ac:dyDescent="0.2">
      <c r="C235" s="7"/>
    </row>
    <row r="236" spans="3:3" x14ac:dyDescent="0.2">
      <c r="C236" s="7"/>
    </row>
    <row r="237" spans="3:3" x14ac:dyDescent="0.2">
      <c r="C237" s="7"/>
    </row>
    <row r="238" spans="3:3" x14ac:dyDescent="0.2">
      <c r="C238" s="7"/>
    </row>
    <row r="239" spans="3:3" x14ac:dyDescent="0.2">
      <c r="C239" s="7"/>
    </row>
    <row r="240" spans="3:3" x14ac:dyDescent="0.2">
      <c r="C240" s="7"/>
    </row>
    <row r="241" spans="3:3" x14ac:dyDescent="0.2">
      <c r="C241" s="7"/>
    </row>
    <row r="242" spans="3:3" x14ac:dyDescent="0.2">
      <c r="C242" s="7"/>
    </row>
    <row r="243" spans="3:3" x14ac:dyDescent="0.2">
      <c r="C243" s="7"/>
    </row>
    <row r="244" spans="3:3" x14ac:dyDescent="0.2">
      <c r="C244" s="7"/>
    </row>
    <row r="245" spans="3:3" x14ac:dyDescent="0.2">
      <c r="C245" s="7"/>
    </row>
    <row r="246" spans="3:3" x14ac:dyDescent="0.2">
      <c r="C246" s="7"/>
    </row>
    <row r="247" spans="3:3" x14ac:dyDescent="0.2">
      <c r="C247" s="7"/>
    </row>
    <row r="248" spans="3:3" x14ac:dyDescent="0.2">
      <c r="C248" s="7"/>
    </row>
    <row r="249" spans="3:3" x14ac:dyDescent="0.2">
      <c r="C249" s="7"/>
    </row>
    <row r="250" spans="3:3" x14ac:dyDescent="0.2">
      <c r="C250" s="7"/>
    </row>
    <row r="251" spans="3:3" x14ac:dyDescent="0.2">
      <c r="C251" s="7"/>
    </row>
    <row r="252" spans="3:3" x14ac:dyDescent="0.2">
      <c r="C252" s="7"/>
    </row>
    <row r="253" spans="3:3" x14ac:dyDescent="0.2">
      <c r="C253" s="7"/>
    </row>
    <row r="254" spans="3:3" x14ac:dyDescent="0.2">
      <c r="C254" s="7"/>
    </row>
    <row r="255" spans="3:3" x14ac:dyDescent="0.2">
      <c r="C255" s="7"/>
    </row>
    <row r="256" spans="3:3" x14ac:dyDescent="0.2">
      <c r="C256" s="7"/>
    </row>
    <row r="257" spans="3:3" x14ac:dyDescent="0.2">
      <c r="C257" s="7"/>
    </row>
    <row r="258" spans="3:3" x14ac:dyDescent="0.2">
      <c r="C258" s="7"/>
    </row>
    <row r="259" spans="3:3" x14ac:dyDescent="0.2">
      <c r="C259" s="7"/>
    </row>
    <row r="260" spans="3:3" x14ac:dyDescent="0.2">
      <c r="C260" s="8"/>
    </row>
    <row r="261" spans="3:3" x14ac:dyDescent="0.2">
      <c r="C261" s="8"/>
    </row>
    <row r="262" spans="3:3" x14ac:dyDescent="0.2">
      <c r="C262" s="8"/>
    </row>
    <row r="263" spans="3:3" x14ac:dyDescent="0.2">
      <c r="C263" s="8"/>
    </row>
    <row r="264" spans="3:3" x14ac:dyDescent="0.2">
      <c r="C264" s="8"/>
    </row>
    <row r="265" spans="3:3" x14ac:dyDescent="0.2">
      <c r="C265" s="8"/>
    </row>
    <row r="266" spans="3:3" x14ac:dyDescent="0.2">
      <c r="C266" s="8"/>
    </row>
    <row r="267" spans="3:3" x14ac:dyDescent="0.2">
      <c r="C267" s="8"/>
    </row>
    <row r="268" spans="3:3" x14ac:dyDescent="0.2">
      <c r="C268" s="8"/>
    </row>
    <row r="269" spans="3:3" x14ac:dyDescent="0.2">
      <c r="C269" s="8"/>
    </row>
    <row r="270" spans="3:3" x14ac:dyDescent="0.2">
      <c r="C270" s="8"/>
    </row>
    <row r="271" spans="3:3" x14ac:dyDescent="0.2">
      <c r="C271" s="8"/>
    </row>
    <row r="272" spans="3:3" x14ac:dyDescent="0.2">
      <c r="C272" s="8"/>
    </row>
    <row r="273" spans="3:3" x14ac:dyDescent="0.2">
      <c r="C273" s="8"/>
    </row>
    <row r="274" spans="3:3" x14ac:dyDescent="0.2">
      <c r="C274" s="8"/>
    </row>
    <row r="275" spans="3:3" x14ac:dyDescent="0.2">
      <c r="C275" s="8"/>
    </row>
    <row r="276" spans="3:3" x14ac:dyDescent="0.2">
      <c r="C276" s="8"/>
    </row>
    <row r="277" spans="3:3" x14ac:dyDescent="0.2">
      <c r="C277" s="8"/>
    </row>
    <row r="278" spans="3:3" x14ac:dyDescent="0.2">
      <c r="C278" s="8"/>
    </row>
    <row r="279" spans="3:3" x14ac:dyDescent="0.2">
      <c r="C279" s="8"/>
    </row>
    <row r="280" spans="3:3" x14ac:dyDescent="0.2">
      <c r="C280" s="8"/>
    </row>
    <row r="281" spans="3:3" x14ac:dyDescent="0.2">
      <c r="C281" s="8"/>
    </row>
    <row r="282" spans="3:3" x14ac:dyDescent="0.2">
      <c r="C282" s="8"/>
    </row>
    <row r="283" spans="3:3" x14ac:dyDescent="0.2">
      <c r="C283" s="8"/>
    </row>
    <row r="284" spans="3:3" x14ac:dyDescent="0.2">
      <c r="C284" s="8"/>
    </row>
    <row r="285" spans="3:3" x14ac:dyDescent="0.2">
      <c r="C285" s="8"/>
    </row>
    <row r="286" spans="3:3" x14ac:dyDescent="0.2">
      <c r="C286" s="8"/>
    </row>
    <row r="287" spans="3:3" x14ac:dyDescent="0.2">
      <c r="C287" s="8"/>
    </row>
    <row r="288" spans="3:3" x14ac:dyDescent="0.2">
      <c r="C288" s="8"/>
    </row>
    <row r="289" spans="3:3" x14ac:dyDescent="0.2">
      <c r="C289" s="8"/>
    </row>
    <row r="290" spans="3:3" x14ac:dyDescent="0.2">
      <c r="C290" s="8"/>
    </row>
    <row r="291" spans="3:3" x14ac:dyDescent="0.2">
      <c r="C291" s="8"/>
    </row>
    <row r="292" spans="3:3" x14ac:dyDescent="0.2">
      <c r="C292" s="8"/>
    </row>
    <row r="293" spans="3:3" x14ac:dyDescent="0.2">
      <c r="C293" s="8"/>
    </row>
    <row r="294" spans="3:3" x14ac:dyDescent="0.2">
      <c r="C294" s="8"/>
    </row>
    <row r="295" spans="3:3" x14ac:dyDescent="0.2">
      <c r="C295" s="8"/>
    </row>
    <row r="296" spans="3:3" x14ac:dyDescent="0.2">
      <c r="C296" s="8"/>
    </row>
    <row r="297" spans="3:3" x14ac:dyDescent="0.2">
      <c r="C297" s="8"/>
    </row>
    <row r="298" spans="3:3" x14ac:dyDescent="0.2">
      <c r="C298" s="8"/>
    </row>
    <row r="299" spans="3:3" x14ac:dyDescent="0.2">
      <c r="C299" s="8"/>
    </row>
    <row r="300" spans="3:3" x14ac:dyDescent="0.2">
      <c r="C300" s="8"/>
    </row>
    <row r="301" spans="3:3" x14ac:dyDescent="0.2">
      <c r="C301" s="8"/>
    </row>
    <row r="302" spans="3:3" x14ac:dyDescent="0.2">
      <c r="C302" s="8"/>
    </row>
    <row r="303" spans="3:3" x14ac:dyDescent="0.2">
      <c r="C303" s="8"/>
    </row>
    <row r="304" spans="3:3" x14ac:dyDescent="0.2">
      <c r="C304" s="8"/>
    </row>
    <row r="305" spans="3:3" x14ac:dyDescent="0.2">
      <c r="C305" s="8"/>
    </row>
    <row r="306" spans="3:3" x14ac:dyDescent="0.2">
      <c r="C306" s="8"/>
    </row>
    <row r="307" spans="3:3" x14ac:dyDescent="0.2">
      <c r="C307" s="8"/>
    </row>
    <row r="308" spans="3:3" x14ac:dyDescent="0.2">
      <c r="C308" s="8"/>
    </row>
    <row r="309" spans="3:3" x14ac:dyDescent="0.2">
      <c r="C309" s="8"/>
    </row>
    <row r="310" spans="3:3" x14ac:dyDescent="0.2">
      <c r="C310" s="8"/>
    </row>
    <row r="311" spans="3:3" x14ac:dyDescent="0.2">
      <c r="C311" s="8"/>
    </row>
    <row r="312" spans="3:3" x14ac:dyDescent="0.2">
      <c r="C312" s="8"/>
    </row>
    <row r="313" spans="3:3" x14ac:dyDescent="0.2">
      <c r="C313" s="8"/>
    </row>
    <row r="314" spans="3:3" x14ac:dyDescent="0.2">
      <c r="C314" s="8"/>
    </row>
    <row r="315" spans="3:3" x14ac:dyDescent="0.2">
      <c r="C315" s="8"/>
    </row>
    <row r="316" spans="3:3" x14ac:dyDescent="0.2">
      <c r="C316" s="8"/>
    </row>
    <row r="317" spans="3:3" x14ac:dyDescent="0.2">
      <c r="C317" s="8"/>
    </row>
    <row r="318" spans="3:3" x14ac:dyDescent="0.2">
      <c r="C318" s="8"/>
    </row>
    <row r="319" spans="3:3" x14ac:dyDescent="0.2">
      <c r="C319" s="8"/>
    </row>
    <row r="320" spans="3:3" x14ac:dyDescent="0.2">
      <c r="C320" s="8"/>
    </row>
    <row r="321" spans="3:3" x14ac:dyDescent="0.2">
      <c r="C321" s="8"/>
    </row>
    <row r="322" spans="3:3" x14ac:dyDescent="0.2">
      <c r="C322" s="8"/>
    </row>
    <row r="323" spans="3:3" x14ac:dyDescent="0.2">
      <c r="C323" s="8"/>
    </row>
    <row r="324" spans="3:3" x14ac:dyDescent="0.2">
      <c r="C324" s="8"/>
    </row>
    <row r="325" spans="3:3" x14ac:dyDescent="0.2">
      <c r="C325" s="8"/>
    </row>
    <row r="326" spans="3:3" x14ac:dyDescent="0.2">
      <c r="C326" s="8"/>
    </row>
    <row r="327" spans="3:3" x14ac:dyDescent="0.2">
      <c r="C327" s="8"/>
    </row>
    <row r="328" spans="3:3" x14ac:dyDescent="0.2">
      <c r="C328" s="8"/>
    </row>
    <row r="329" spans="3:3" x14ac:dyDescent="0.2">
      <c r="C329" s="8"/>
    </row>
    <row r="330" spans="3:3" x14ac:dyDescent="0.2">
      <c r="C330" s="8"/>
    </row>
    <row r="331" spans="3:3" x14ac:dyDescent="0.2">
      <c r="C331" s="8"/>
    </row>
    <row r="332" spans="3:3" x14ac:dyDescent="0.2">
      <c r="C332" s="8"/>
    </row>
    <row r="333" spans="3:3" x14ac:dyDescent="0.2">
      <c r="C333" s="8"/>
    </row>
    <row r="334" spans="3:3" x14ac:dyDescent="0.2">
      <c r="C334" s="8"/>
    </row>
    <row r="335" spans="3:3" x14ac:dyDescent="0.2">
      <c r="C335" s="8"/>
    </row>
    <row r="336" spans="3:3" x14ac:dyDescent="0.2">
      <c r="C336" s="8"/>
    </row>
    <row r="337" spans="3:3" x14ac:dyDescent="0.2">
      <c r="C337" s="8"/>
    </row>
    <row r="338" spans="3:3" x14ac:dyDescent="0.2">
      <c r="C338" s="8"/>
    </row>
    <row r="339" spans="3:3" x14ac:dyDescent="0.2">
      <c r="C339" s="8"/>
    </row>
    <row r="340" spans="3:3" x14ac:dyDescent="0.2">
      <c r="C340" s="8"/>
    </row>
    <row r="341" spans="3:3" x14ac:dyDescent="0.2">
      <c r="C341" s="8"/>
    </row>
    <row r="342" spans="3:3" x14ac:dyDescent="0.2">
      <c r="C342" s="8"/>
    </row>
    <row r="343" spans="3:3" x14ac:dyDescent="0.2">
      <c r="C343" s="8"/>
    </row>
    <row r="344" spans="3:3" x14ac:dyDescent="0.2">
      <c r="C344" s="8"/>
    </row>
    <row r="345" spans="3:3" x14ac:dyDescent="0.2">
      <c r="C345" s="8"/>
    </row>
    <row r="346" spans="3:3" x14ac:dyDescent="0.2">
      <c r="C346" s="8"/>
    </row>
    <row r="347" spans="3:3" x14ac:dyDescent="0.2">
      <c r="C347" s="8"/>
    </row>
    <row r="348" spans="3:3" x14ac:dyDescent="0.2">
      <c r="C348" s="8"/>
    </row>
    <row r="349" spans="3:3" x14ac:dyDescent="0.2">
      <c r="C349" s="8"/>
    </row>
    <row r="350" spans="3:3" x14ac:dyDescent="0.2">
      <c r="C350" s="8"/>
    </row>
    <row r="351" spans="3:3" x14ac:dyDescent="0.2">
      <c r="C351" s="8"/>
    </row>
    <row r="352" spans="3:3" x14ac:dyDescent="0.2">
      <c r="C352" s="8"/>
    </row>
    <row r="353" spans="3:3" x14ac:dyDescent="0.2">
      <c r="C353" s="8"/>
    </row>
    <row r="354" spans="3:3" x14ac:dyDescent="0.2">
      <c r="C354" s="8"/>
    </row>
    <row r="355" spans="3:3" x14ac:dyDescent="0.2">
      <c r="C355" s="8"/>
    </row>
    <row r="356" spans="3:3" x14ac:dyDescent="0.2">
      <c r="C356" s="8"/>
    </row>
    <row r="357" spans="3:3" x14ac:dyDescent="0.2">
      <c r="C357" s="8"/>
    </row>
    <row r="358" spans="3:3" x14ac:dyDescent="0.2">
      <c r="C358" s="8"/>
    </row>
    <row r="359" spans="3:3" x14ac:dyDescent="0.2">
      <c r="C359" s="8"/>
    </row>
    <row r="360" spans="3:3" x14ac:dyDescent="0.2">
      <c r="C360" s="8"/>
    </row>
    <row r="361" spans="3:3" x14ac:dyDescent="0.2">
      <c r="C361" s="8"/>
    </row>
    <row r="362" spans="3:3" x14ac:dyDescent="0.2">
      <c r="C362" s="8"/>
    </row>
    <row r="363" spans="3:3" x14ac:dyDescent="0.2">
      <c r="C363" s="8"/>
    </row>
    <row r="364" spans="3:3" x14ac:dyDescent="0.2">
      <c r="C364" s="8"/>
    </row>
    <row r="365" spans="3:3" x14ac:dyDescent="0.2">
      <c r="C365" s="8"/>
    </row>
    <row r="366" spans="3:3" x14ac:dyDescent="0.2">
      <c r="C366" s="8"/>
    </row>
    <row r="367" spans="3:3" x14ac:dyDescent="0.2">
      <c r="C367" s="8"/>
    </row>
    <row r="368" spans="3:3" x14ac:dyDescent="0.2">
      <c r="C368" s="8"/>
    </row>
    <row r="369" spans="3:3" x14ac:dyDescent="0.2">
      <c r="C369" s="8"/>
    </row>
    <row r="370" spans="3:3" x14ac:dyDescent="0.2">
      <c r="C370" s="8"/>
    </row>
    <row r="371" spans="3:3" x14ac:dyDescent="0.2">
      <c r="C371" s="8"/>
    </row>
    <row r="372" spans="3:3" x14ac:dyDescent="0.2">
      <c r="C372" s="8"/>
    </row>
    <row r="373" spans="3:3" x14ac:dyDescent="0.2">
      <c r="C373" s="8"/>
    </row>
    <row r="374" spans="3:3" x14ac:dyDescent="0.2">
      <c r="C374" s="8"/>
    </row>
    <row r="375" spans="3:3" x14ac:dyDescent="0.2">
      <c r="C375" s="8"/>
    </row>
    <row r="376" spans="3:3" x14ac:dyDescent="0.2">
      <c r="C376" s="8"/>
    </row>
    <row r="377" spans="3:3" x14ac:dyDescent="0.2">
      <c r="C377" s="8"/>
    </row>
    <row r="378" spans="3:3" x14ac:dyDescent="0.2">
      <c r="C378" s="8"/>
    </row>
    <row r="379" spans="3:3" x14ac:dyDescent="0.2">
      <c r="C379" s="8"/>
    </row>
    <row r="380" spans="3:3" x14ac:dyDescent="0.2">
      <c r="C380" s="8"/>
    </row>
    <row r="381" spans="3:3" x14ac:dyDescent="0.2">
      <c r="C381" s="8"/>
    </row>
    <row r="382" spans="3:3" x14ac:dyDescent="0.2">
      <c r="C382" s="8"/>
    </row>
    <row r="383" spans="3:3" x14ac:dyDescent="0.2">
      <c r="C383" s="8"/>
    </row>
    <row r="384" spans="3:3" x14ac:dyDescent="0.2">
      <c r="C384" s="8"/>
    </row>
    <row r="385" spans="3:3" x14ac:dyDescent="0.2">
      <c r="C385" s="8"/>
    </row>
    <row r="386" spans="3:3" x14ac:dyDescent="0.2">
      <c r="C386" s="8"/>
    </row>
    <row r="387" spans="3:3" x14ac:dyDescent="0.2">
      <c r="C387" s="8"/>
    </row>
    <row r="388" spans="3:3" x14ac:dyDescent="0.2">
      <c r="C388" s="8"/>
    </row>
    <row r="389" spans="3:3" x14ac:dyDescent="0.2">
      <c r="C389" s="8"/>
    </row>
    <row r="390" spans="3:3" x14ac:dyDescent="0.2">
      <c r="C390" s="8"/>
    </row>
    <row r="391" spans="3:3" x14ac:dyDescent="0.2">
      <c r="C391" s="8"/>
    </row>
    <row r="392" spans="3:3" x14ac:dyDescent="0.2">
      <c r="C392" s="8"/>
    </row>
    <row r="393" spans="3:3" x14ac:dyDescent="0.2">
      <c r="C393" s="8"/>
    </row>
    <row r="394" spans="3:3" x14ac:dyDescent="0.2">
      <c r="C394" s="8"/>
    </row>
    <row r="395" spans="3:3" x14ac:dyDescent="0.2">
      <c r="C395" s="8"/>
    </row>
    <row r="396" spans="3:3" x14ac:dyDescent="0.2">
      <c r="C396" s="8"/>
    </row>
    <row r="397" spans="3:3" x14ac:dyDescent="0.2">
      <c r="C397" s="8"/>
    </row>
    <row r="398" spans="3:3" x14ac:dyDescent="0.2">
      <c r="C398" s="8"/>
    </row>
    <row r="399" spans="3:3" x14ac:dyDescent="0.2">
      <c r="C399" s="8"/>
    </row>
    <row r="400" spans="3:3" x14ac:dyDescent="0.2">
      <c r="C400" s="8"/>
    </row>
    <row r="401" spans="3:3" x14ac:dyDescent="0.2">
      <c r="C401" s="8"/>
    </row>
    <row r="402" spans="3:3" x14ac:dyDescent="0.2">
      <c r="C402" s="8"/>
    </row>
    <row r="403" spans="3:3" x14ac:dyDescent="0.2">
      <c r="C403" s="8"/>
    </row>
    <row r="404" spans="3:3" x14ac:dyDescent="0.2">
      <c r="C404" s="8"/>
    </row>
    <row r="405" spans="3:3" x14ac:dyDescent="0.2">
      <c r="C405" s="8"/>
    </row>
    <row r="406" spans="3:3" x14ac:dyDescent="0.2">
      <c r="C406" s="8"/>
    </row>
    <row r="407" spans="3:3" x14ac:dyDescent="0.2">
      <c r="C407" s="8"/>
    </row>
    <row r="408" spans="3:3" x14ac:dyDescent="0.2">
      <c r="C408" s="8"/>
    </row>
    <row r="409" spans="3:3" x14ac:dyDescent="0.2">
      <c r="C409" s="8"/>
    </row>
    <row r="410" spans="3:3" x14ac:dyDescent="0.2">
      <c r="C410" s="8"/>
    </row>
    <row r="411" spans="3:3" x14ac:dyDescent="0.2">
      <c r="C411" s="8"/>
    </row>
    <row r="412" spans="3:3" x14ac:dyDescent="0.2">
      <c r="C412" s="8"/>
    </row>
    <row r="413" spans="3:3" x14ac:dyDescent="0.2">
      <c r="C413" s="8"/>
    </row>
    <row r="414" spans="3:3" x14ac:dyDescent="0.2">
      <c r="C414" s="8"/>
    </row>
    <row r="415" spans="3:3" x14ac:dyDescent="0.2">
      <c r="C415" s="8"/>
    </row>
    <row r="416" spans="3:3" x14ac:dyDescent="0.2">
      <c r="C416" s="8"/>
    </row>
    <row r="417" spans="3:3" x14ac:dyDescent="0.2">
      <c r="C417" s="8"/>
    </row>
    <row r="418" spans="3:3" x14ac:dyDescent="0.2">
      <c r="C418" s="8"/>
    </row>
    <row r="419" spans="3:3" x14ac:dyDescent="0.2">
      <c r="C419" s="8"/>
    </row>
    <row r="420" spans="3:3" x14ac:dyDescent="0.2">
      <c r="C420" s="8"/>
    </row>
    <row r="421" spans="3:3" x14ac:dyDescent="0.2">
      <c r="C421" s="8"/>
    </row>
    <row r="422" spans="3:3" x14ac:dyDescent="0.2">
      <c r="C422" s="8"/>
    </row>
    <row r="423" spans="3:3" x14ac:dyDescent="0.2">
      <c r="C423" s="8"/>
    </row>
    <row r="424" spans="3:3" x14ac:dyDescent="0.2">
      <c r="C424" s="8"/>
    </row>
    <row r="425" spans="3:3" x14ac:dyDescent="0.2">
      <c r="C425" s="8"/>
    </row>
    <row r="426" spans="3:3" x14ac:dyDescent="0.2">
      <c r="C426" s="8"/>
    </row>
    <row r="427" spans="3:3" x14ac:dyDescent="0.2">
      <c r="C427" s="8"/>
    </row>
    <row r="428" spans="3:3" x14ac:dyDescent="0.2">
      <c r="C428" s="8"/>
    </row>
    <row r="429" spans="3:3" x14ac:dyDescent="0.2">
      <c r="C429" s="8"/>
    </row>
    <row r="430" spans="3:3" x14ac:dyDescent="0.2">
      <c r="C430" s="8"/>
    </row>
    <row r="431" spans="3:3" x14ac:dyDescent="0.2">
      <c r="C431" s="8"/>
    </row>
    <row r="432" spans="3:3" x14ac:dyDescent="0.2">
      <c r="C432" s="8"/>
    </row>
    <row r="433" spans="3:3" x14ac:dyDescent="0.2">
      <c r="C433" s="8"/>
    </row>
    <row r="434" spans="3:3" x14ac:dyDescent="0.2">
      <c r="C434" s="8"/>
    </row>
    <row r="435" spans="3:3" x14ac:dyDescent="0.2">
      <c r="C435" s="8"/>
    </row>
    <row r="436" spans="3:3" x14ac:dyDescent="0.2">
      <c r="C436" s="8"/>
    </row>
    <row r="437" spans="3:3" x14ac:dyDescent="0.2">
      <c r="C437" s="8"/>
    </row>
    <row r="438" spans="3:3" x14ac:dyDescent="0.2">
      <c r="C438" s="8"/>
    </row>
    <row r="439" spans="3:3" x14ac:dyDescent="0.2">
      <c r="C439" s="8"/>
    </row>
    <row r="440" spans="3:3" x14ac:dyDescent="0.2">
      <c r="C440" s="8"/>
    </row>
    <row r="441" spans="3:3" x14ac:dyDescent="0.2">
      <c r="C441" s="8"/>
    </row>
    <row r="442" spans="3:3" x14ac:dyDescent="0.2">
      <c r="C442" s="8"/>
    </row>
    <row r="443" spans="3:3" x14ac:dyDescent="0.2">
      <c r="C443" s="8"/>
    </row>
    <row r="444" spans="3:3" x14ac:dyDescent="0.2">
      <c r="C444" s="8"/>
    </row>
    <row r="445" spans="3:3" x14ac:dyDescent="0.2">
      <c r="C445" s="8"/>
    </row>
    <row r="446" spans="3:3" x14ac:dyDescent="0.2">
      <c r="C446" s="8"/>
    </row>
    <row r="447" spans="3:3" x14ac:dyDescent="0.2">
      <c r="C447" s="8"/>
    </row>
    <row r="448" spans="3:3" x14ac:dyDescent="0.2">
      <c r="C448" s="8"/>
    </row>
    <row r="449" spans="3:3" x14ac:dyDescent="0.2">
      <c r="C449" s="8"/>
    </row>
    <row r="450" spans="3:3" x14ac:dyDescent="0.2">
      <c r="C450" s="8"/>
    </row>
    <row r="451" spans="3:3" x14ac:dyDescent="0.2">
      <c r="C451" s="8"/>
    </row>
    <row r="452" spans="3:3" x14ac:dyDescent="0.2">
      <c r="C452" s="8"/>
    </row>
    <row r="453" spans="3:3" x14ac:dyDescent="0.2">
      <c r="C453" s="8"/>
    </row>
    <row r="454" spans="3:3" x14ac:dyDescent="0.2">
      <c r="C454" s="8"/>
    </row>
    <row r="455" spans="3:3" x14ac:dyDescent="0.2">
      <c r="C455" s="8"/>
    </row>
    <row r="456" spans="3:3" x14ac:dyDescent="0.2">
      <c r="C456" s="8"/>
    </row>
    <row r="457" spans="3:3" x14ac:dyDescent="0.2">
      <c r="C457" s="8"/>
    </row>
    <row r="458" spans="3:3" x14ac:dyDescent="0.2">
      <c r="C458" s="8"/>
    </row>
    <row r="459" spans="3:3" x14ac:dyDescent="0.2">
      <c r="C459" s="8"/>
    </row>
    <row r="460" spans="3:3" x14ac:dyDescent="0.2">
      <c r="C460" s="8"/>
    </row>
    <row r="461" spans="3:3" x14ac:dyDescent="0.2">
      <c r="C461" s="8"/>
    </row>
    <row r="462" spans="3:3" x14ac:dyDescent="0.2">
      <c r="C462" s="8"/>
    </row>
    <row r="463" spans="3:3" x14ac:dyDescent="0.2">
      <c r="C463" s="8"/>
    </row>
    <row r="464" spans="3:3" x14ac:dyDescent="0.2">
      <c r="C464" s="8"/>
    </row>
    <row r="465" spans="3:3" x14ac:dyDescent="0.2">
      <c r="C465" s="8"/>
    </row>
    <row r="466" spans="3:3" x14ac:dyDescent="0.2">
      <c r="C466" s="8"/>
    </row>
    <row r="467" spans="3:3" x14ac:dyDescent="0.2">
      <c r="C467" s="8"/>
    </row>
    <row r="468" spans="3:3" x14ac:dyDescent="0.2">
      <c r="C468" s="8"/>
    </row>
    <row r="469" spans="3:3" x14ac:dyDescent="0.2">
      <c r="C469" s="8"/>
    </row>
    <row r="470" spans="3:3" x14ac:dyDescent="0.2">
      <c r="C470" s="8"/>
    </row>
    <row r="471" spans="3:3" x14ac:dyDescent="0.2">
      <c r="C471" s="8"/>
    </row>
    <row r="472" spans="3:3" x14ac:dyDescent="0.2">
      <c r="C472" s="8"/>
    </row>
    <row r="473" spans="3:3" x14ac:dyDescent="0.2">
      <c r="C473" s="8"/>
    </row>
    <row r="474" spans="3:3" x14ac:dyDescent="0.2">
      <c r="C474" s="8"/>
    </row>
    <row r="475" spans="3:3" x14ac:dyDescent="0.2">
      <c r="C475" s="8"/>
    </row>
    <row r="476" spans="3:3" x14ac:dyDescent="0.2">
      <c r="C476" s="8"/>
    </row>
    <row r="477" spans="3:3" x14ac:dyDescent="0.2">
      <c r="C477" s="8"/>
    </row>
    <row r="478" spans="3:3" x14ac:dyDescent="0.2">
      <c r="C478" s="8"/>
    </row>
    <row r="479" spans="3:3" x14ac:dyDescent="0.2">
      <c r="C479" s="8"/>
    </row>
    <row r="480" spans="3:3" x14ac:dyDescent="0.2">
      <c r="C480" s="8"/>
    </row>
    <row r="481" spans="3:3" x14ac:dyDescent="0.2">
      <c r="C481" s="8"/>
    </row>
    <row r="482" spans="3:3" x14ac:dyDescent="0.2">
      <c r="C482" s="8"/>
    </row>
    <row r="483" spans="3:3" x14ac:dyDescent="0.2">
      <c r="C483" s="8"/>
    </row>
    <row r="484" spans="3:3" x14ac:dyDescent="0.2">
      <c r="C484" s="8"/>
    </row>
    <row r="485" spans="3:3" x14ac:dyDescent="0.2">
      <c r="C485" s="8"/>
    </row>
    <row r="486" spans="3:3" x14ac:dyDescent="0.2">
      <c r="C486" s="8"/>
    </row>
    <row r="487" spans="3:3" x14ac:dyDescent="0.2">
      <c r="C487" s="8"/>
    </row>
    <row r="488" spans="3:3" x14ac:dyDescent="0.2">
      <c r="C488" s="8"/>
    </row>
    <row r="489" spans="3:3" x14ac:dyDescent="0.2">
      <c r="C489" s="8"/>
    </row>
    <row r="490" spans="3:3" x14ac:dyDescent="0.2">
      <c r="C490" s="8"/>
    </row>
    <row r="491" spans="3:3" x14ac:dyDescent="0.2">
      <c r="C491" s="8"/>
    </row>
    <row r="492" spans="3:3" x14ac:dyDescent="0.2">
      <c r="C492" s="8"/>
    </row>
    <row r="493" spans="3:3" x14ac:dyDescent="0.2">
      <c r="C493" s="8"/>
    </row>
    <row r="494" spans="3:3" x14ac:dyDescent="0.2">
      <c r="C494" s="8"/>
    </row>
    <row r="495" spans="3:3" x14ac:dyDescent="0.2">
      <c r="C495" s="8"/>
    </row>
    <row r="496" spans="3:3" x14ac:dyDescent="0.2">
      <c r="C496" s="8"/>
    </row>
    <row r="497" spans="3:3" x14ac:dyDescent="0.2">
      <c r="C497" s="8"/>
    </row>
    <row r="498" spans="3:3" x14ac:dyDescent="0.2">
      <c r="C498" s="8"/>
    </row>
    <row r="499" spans="3:3" x14ac:dyDescent="0.2">
      <c r="C499" s="8"/>
    </row>
    <row r="500" spans="3:3" x14ac:dyDescent="0.2">
      <c r="C500" s="8"/>
    </row>
    <row r="501" spans="3:3" x14ac:dyDescent="0.2">
      <c r="C501" s="8"/>
    </row>
    <row r="502" spans="3:3" x14ac:dyDescent="0.2">
      <c r="C502" s="8"/>
    </row>
    <row r="503" spans="3:3" x14ac:dyDescent="0.2">
      <c r="C503" s="8"/>
    </row>
    <row r="504" spans="3:3" x14ac:dyDescent="0.2">
      <c r="C504" s="8"/>
    </row>
    <row r="505" spans="3:3" x14ac:dyDescent="0.2">
      <c r="C505" s="8"/>
    </row>
    <row r="506" spans="3:3" x14ac:dyDescent="0.2">
      <c r="C506" s="8"/>
    </row>
    <row r="507" spans="3:3" x14ac:dyDescent="0.2">
      <c r="C507" s="8"/>
    </row>
    <row r="508" spans="3:3" x14ac:dyDescent="0.2">
      <c r="C508" s="8"/>
    </row>
    <row r="509" spans="3:3" x14ac:dyDescent="0.2">
      <c r="C509" s="8"/>
    </row>
    <row r="510" spans="3:3" x14ac:dyDescent="0.2">
      <c r="C510" s="8"/>
    </row>
    <row r="511" spans="3:3" x14ac:dyDescent="0.2">
      <c r="C511" s="8"/>
    </row>
    <row r="512" spans="3:3" x14ac:dyDescent="0.2">
      <c r="C512" s="8"/>
    </row>
    <row r="513" spans="3:3" x14ac:dyDescent="0.2">
      <c r="C513" s="8"/>
    </row>
    <row r="514" spans="3:3" x14ac:dyDescent="0.2">
      <c r="C514" s="8"/>
    </row>
    <row r="515" spans="3:3" x14ac:dyDescent="0.2">
      <c r="C515" s="8"/>
    </row>
    <row r="516" spans="3:3" x14ac:dyDescent="0.2">
      <c r="C516" s="8"/>
    </row>
    <row r="517" spans="3:3" x14ac:dyDescent="0.2">
      <c r="C517" s="8"/>
    </row>
    <row r="518" spans="3:3" x14ac:dyDescent="0.2">
      <c r="C518" s="8"/>
    </row>
    <row r="519" spans="3:3" x14ac:dyDescent="0.2">
      <c r="C519" s="8"/>
    </row>
    <row r="520" spans="3:3" x14ac:dyDescent="0.2">
      <c r="C520" s="8"/>
    </row>
    <row r="521" spans="3:3" x14ac:dyDescent="0.2">
      <c r="C521" s="8"/>
    </row>
    <row r="522" spans="3:3" x14ac:dyDescent="0.2">
      <c r="C522" s="8"/>
    </row>
    <row r="523" spans="3:3" x14ac:dyDescent="0.2">
      <c r="C523" s="8"/>
    </row>
    <row r="524" spans="3:3" x14ac:dyDescent="0.2">
      <c r="C524" s="8"/>
    </row>
    <row r="525" spans="3:3" x14ac:dyDescent="0.2">
      <c r="C525" s="8"/>
    </row>
    <row r="526" spans="3:3" x14ac:dyDescent="0.2">
      <c r="C526" s="8"/>
    </row>
    <row r="527" spans="3:3" x14ac:dyDescent="0.2">
      <c r="C527" s="8"/>
    </row>
    <row r="528" spans="3:3" x14ac:dyDescent="0.2">
      <c r="C528" s="8"/>
    </row>
    <row r="529" spans="3:3" x14ac:dyDescent="0.2">
      <c r="C529" s="8"/>
    </row>
    <row r="530" spans="3:3" x14ac:dyDescent="0.2">
      <c r="C530" s="8"/>
    </row>
    <row r="531" spans="3:3" x14ac:dyDescent="0.2">
      <c r="C531" s="8"/>
    </row>
    <row r="532" spans="3:3" x14ac:dyDescent="0.2">
      <c r="C532" s="8"/>
    </row>
    <row r="533" spans="3:3" x14ac:dyDescent="0.2">
      <c r="C533" s="8"/>
    </row>
    <row r="534" spans="3:3" x14ac:dyDescent="0.2">
      <c r="C534" s="8"/>
    </row>
    <row r="535" spans="3:3" x14ac:dyDescent="0.2">
      <c r="C535" s="8"/>
    </row>
    <row r="536" spans="3:3" x14ac:dyDescent="0.2">
      <c r="C536" s="8"/>
    </row>
    <row r="537" spans="3:3" x14ac:dyDescent="0.2">
      <c r="C537" s="8"/>
    </row>
    <row r="538" spans="3:3" x14ac:dyDescent="0.2">
      <c r="C538" s="8"/>
    </row>
    <row r="539" spans="3:3" x14ac:dyDescent="0.2">
      <c r="C539" s="8"/>
    </row>
    <row r="540" spans="3:3" x14ac:dyDescent="0.2">
      <c r="C540" s="8"/>
    </row>
    <row r="541" spans="3:3" x14ac:dyDescent="0.2">
      <c r="C541" s="8"/>
    </row>
    <row r="542" spans="3:3" x14ac:dyDescent="0.2">
      <c r="C542" s="8"/>
    </row>
    <row r="543" spans="3:3" x14ac:dyDescent="0.2">
      <c r="C543" s="8"/>
    </row>
    <row r="544" spans="3:3" x14ac:dyDescent="0.2">
      <c r="C544" s="8"/>
    </row>
    <row r="545" spans="3:3" x14ac:dyDescent="0.2">
      <c r="C545" s="8"/>
    </row>
    <row r="546" spans="3:3" x14ac:dyDescent="0.2">
      <c r="C546" s="8"/>
    </row>
    <row r="547" spans="3:3" x14ac:dyDescent="0.2">
      <c r="C547" s="8"/>
    </row>
    <row r="548" spans="3:3" x14ac:dyDescent="0.2">
      <c r="C548" s="8"/>
    </row>
    <row r="549" spans="3:3" x14ac:dyDescent="0.2">
      <c r="C549" s="8"/>
    </row>
    <row r="550" spans="3:3" x14ac:dyDescent="0.2">
      <c r="C550" s="8"/>
    </row>
    <row r="551" spans="3:3" x14ac:dyDescent="0.2">
      <c r="C551" s="8"/>
    </row>
    <row r="552" spans="3:3" x14ac:dyDescent="0.2">
      <c r="C552" s="8"/>
    </row>
    <row r="553" spans="3:3" x14ac:dyDescent="0.2">
      <c r="C553" s="8"/>
    </row>
    <row r="554" spans="3:3" x14ac:dyDescent="0.2">
      <c r="C554" s="8"/>
    </row>
    <row r="555" spans="3:3" x14ac:dyDescent="0.2">
      <c r="C555" s="8"/>
    </row>
    <row r="556" spans="3:3" x14ac:dyDescent="0.2">
      <c r="C556" s="8"/>
    </row>
    <row r="557" spans="3:3" x14ac:dyDescent="0.2">
      <c r="C557" s="8"/>
    </row>
    <row r="558" spans="3:3" x14ac:dyDescent="0.2">
      <c r="C558" s="8"/>
    </row>
    <row r="559" spans="3:3" x14ac:dyDescent="0.2">
      <c r="C559" s="8"/>
    </row>
    <row r="560" spans="3:3" x14ac:dyDescent="0.2">
      <c r="C560" s="8"/>
    </row>
    <row r="561" spans="3:3" x14ac:dyDescent="0.2">
      <c r="C561" s="8"/>
    </row>
    <row r="562" spans="3:3" x14ac:dyDescent="0.2">
      <c r="C562" s="8"/>
    </row>
    <row r="563" spans="3:3" x14ac:dyDescent="0.2">
      <c r="C563" s="8"/>
    </row>
    <row r="564" spans="3:3" x14ac:dyDescent="0.2">
      <c r="C564" s="8"/>
    </row>
    <row r="565" spans="3:3" x14ac:dyDescent="0.2">
      <c r="C565" s="8"/>
    </row>
    <row r="566" spans="3:3" x14ac:dyDescent="0.2">
      <c r="C566" s="8"/>
    </row>
    <row r="567" spans="3:3" x14ac:dyDescent="0.2">
      <c r="C567" s="8"/>
    </row>
    <row r="568" spans="3:3" x14ac:dyDescent="0.2">
      <c r="C568" s="8"/>
    </row>
    <row r="569" spans="3:3" x14ac:dyDescent="0.2">
      <c r="C569" s="8"/>
    </row>
    <row r="570" spans="3:3" x14ac:dyDescent="0.2">
      <c r="C570" s="8"/>
    </row>
    <row r="571" spans="3:3" x14ac:dyDescent="0.2">
      <c r="C571" s="8"/>
    </row>
    <row r="572" spans="3:3" x14ac:dyDescent="0.2">
      <c r="C572" s="8"/>
    </row>
    <row r="573" spans="3:3" x14ac:dyDescent="0.2">
      <c r="C573" s="8"/>
    </row>
    <row r="574" spans="3:3" x14ac:dyDescent="0.2">
      <c r="C574" s="8"/>
    </row>
    <row r="575" spans="3:3" x14ac:dyDescent="0.2">
      <c r="C575" s="8"/>
    </row>
    <row r="576" spans="3:3" x14ac:dyDescent="0.2">
      <c r="C576" s="8"/>
    </row>
    <row r="577" spans="3:3" x14ac:dyDescent="0.2">
      <c r="C577" s="8"/>
    </row>
    <row r="578" spans="3:3" x14ac:dyDescent="0.2">
      <c r="C578" s="8"/>
    </row>
    <row r="579" spans="3:3" x14ac:dyDescent="0.2">
      <c r="C579" s="8"/>
    </row>
    <row r="580" spans="3:3" x14ac:dyDescent="0.2">
      <c r="C580" s="8"/>
    </row>
    <row r="581" spans="3:3" x14ac:dyDescent="0.2">
      <c r="C581" s="8"/>
    </row>
    <row r="582" spans="3:3" x14ac:dyDescent="0.2">
      <c r="C582" s="8"/>
    </row>
    <row r="583" spans="3:3" x14ac:dyDescent="0.2">
      <c r="C583" s="8"/>
    </row>
    <row r="584" spans="3:3" x14ac:dyDescent="0.2">
      <c r="C584" s="8"/>
    </row>
    <row r="585" spans="3:3" x14ac:dyDescent="0.2">
      <c r="C585" s="8"/>
    </row>
    <row r="586" spans="3:3" x14ac:dyDescent="0.2">
      <c r="C586" s="8"/>
    </row>
    <row r="587" spans="3:3" x14ac:dyDescent="0.2">
      <c r="C587" s="8"/>
    </row>
    <row r="588" spans="3:3" x14ac:dyDescent="0.2">
      <c r="C588" s="8"/>
    </row>
    <row r="589" spans="3:3" x14ac:dyDescent="0.2">
      <c r="C589" s="8"/>
    </row>
    <row r="590" spans="3:3" x14ac:dyDescent="0.2">
      <c r="C590" s="8"/>
    </row>
    <row r="591" spans="3:3" x14ac:dyDescent="0.2">
      <c r="C591" s="8"/>
    </row>
    <row r="592" spans="3:3" x14ac:dyDescent="0.2">
      <c r="C592" s="8"/>
    </row>
    <row r="593" spans="3:3" x14ac:dyDescent="0.2">
      <c r="C593" s="8"/>
    </row>
    <row r="594" spans="3:3" x14ac:dyDescent="0.2">
      <c r="C594" s="8"/>
    </row>
    <row r="595" spans="3:3" x14ac:dyDescent="0.2">
      <c r="C595" s="8"/>
    </row>
    <row r="596" spans="3:3" x14ac:dyDescent="0.2">
      <c r="C596" s="8"/>
    </row>
    <row r="597" spans="3:3" x14ac:dyDescent="0.2">
      <c r="C597" s="8"/>
    </row>
    <row r="598" spans="3:3" x14ac:dyDescent="0.2">
      <c r="C598" s="8"/>
    </row>
    <row r="599" spans="3:3" x14ac:dyDescent="0.2">
      <c r="C599" s="8"/>
    </row>
    <row r="600" spans="3:3" x14ac:dyDescent="0.2">
      <c r="C600" s="8"/>
    </row>
    <row r="601" spans="3:3" x14ac:dyDescent="0.2">
      <c r="C601" s="8"/>
    </row>
    <row r="602" spans="3:3" x14ac:dyDescent="0.2">
      <c r="C602" s="8"/>
    </row>
    <row r="603" spans="3:3" x14ac:dyDescent="0.2">
      <c r="C603" s="8"/>
    </row>
    <row r="604" spans="3:3" x14ac:dyDescent="0.2">
      <c r="C604" s="8"/>
    </row>
    <row r="605" spans="3:3" x14ac:dyDescent="0.2">
      <c r="C605" s="8"/>
    </row>
    <row r="606" spans="3:3" x14ac:dyDescent="0.2">
      <c r="C606" s="8"/>
    </row>
    <row r="607" spans="3:3" x14ac:dyDescent="0.2">
      <c r="C607" s="8"/>
    </row>
    <row r="608" spans="3:3" x14ac:dyDescent="0.2">
      <c r="C608" s="8"/>
    </row>
    <row r="609" spans="3:3" x14ac:dyDescent="0.2">
      <c r="C609" s="8"/>
    </row>
    <row r="610" spans="3:3" x14ac:dyDescent="0.2">
      <c r="C610" s="8"/>
    </row>
    <row r="611" spans="3:3" x14ac:dyDescent="0.2">
      <c r="C611" s="8"/>
    </row>
    <row r="612" spans="3:3" x14ac:dyDescent="0.2">
      <c r="C612" s="8"/>
    </row>
    <row r="613" spans="3:3" x14ac:dyDescent="0.2">
      <c r="C613" s="8"/>
    </row>
    <row r="614" spans="3:3" x14ac:dyDescent="0.2">
      <c r="C614" s="8"/>
    </row>
    <row r="615" spans="3:3" x14ac:dyDescent="0.2">
      <c r="C615" s="8"/>
    </row>
    <row r="616" spans="3:3" x14ac:dyDescent="0.2">
      <c r="C616" s="8"/>
    </row>
    <row r="617" spans="3:3" x14ac:dyDescent="0.2">
      <c r="C617" s="8"/>
    </row>
    <row r="618" spans="3:3" x14ac:dyDescent="0.2">
      <c r="C618" s="8"/>
    </row>
    <row r="619" spans="3:3" x14ac:dyDescent="0.2">
      <c r="C619" s="8"/>
    </row>
    <row r="620" spans="3:3" x14ac:dyDescent="0.2">
      <c r="C620" s="8"/>
    </row>
    <row r="621" spans="3:3" x14ac:dyDescent="0.2">
      <c r="C621" s="8"/>
    </row>
    <row r="622" spans="3:3" x14ac:dyDescent="0.2">
      <c r="C622" s="8"/>
    </row>
    <row r="623" spans="3:3" x14ac:dyDescent="0.2">
      <c r="C623" s="8"/>
    </row>
    <row r="624" spans="3:3" x14ac:dyDescent="0.2">
      <c r="C624" s="8"/>
    </row>
    <row r="625" spans="3:3" x14ac:dyDescent="0.2">
      <c r="C625" s="8"/>
    </row>
    <row r="626" spans="3:3" x14ac:dyDescent="0.2">
      <c r="C626" s="8"/>
    </row>
    <row r="627" spans="3:3" x14ac:dyDescent="0.2">
      <c r="C627" s="8"/>
    </row>
    <row r="628" spans="3:3" x14ac:dyDescent="0.2">
      <c r="C628" s="8"/>
    </row>
    <row r="629" spans="3:3" x14ac:dyDescent="0.2">
      <c r="C629" s="8"/>
    </row>
    <row r="630" spans="3:3" x14ac:dyDescent="0.2">
      <c r="C630" s="8"/>
    </row>
    <row r="631" spans="3:3" x14ac:dyDescent="0.2">
      <c r="C631" s="8"/>
    </row>
    <row r="632" spans="3:3" x14ac:dyDescent="0.2">
      <c r="C632" s="8"/>
    </row>
    <row r="633" spans="3:3" x14ac:dyDescent="0.2">
      <c r="C633" s="8"/>
    </row>
    <row r="634" spans="3:3" x14ac:dyDescent="0.2">
      <c r="C634" s="8"/>
    </row>
    <row r="635" spans="3:3" x14ac:dyDescent="0.2">
      <c r="C635" s="8"/>
    </row>
    <row r="636" spans="3:3" x14ac:dyDescent="0.2">
      <c r="C636" s="8"/>
    </row>
    <row r="637" spans="3:3" x14ac:dyDescent="0.2">
      <c r="C637" s="8"/>
    </row>
    <row r="638" spans="3:3" x14ac:dyDescent="0.2">
      <c r="C638" s="8"/>
    </row>
    <row r="639" spans="3:3" x14ac:dyDescent="0.2">
      <c r="C639" s="8"/>
    </row>
    <row r="640" spans="3:3" x14ac:dyDescent="0.2">
      <c r="C640" s="8"/>
    </row>
    <row r="641" spans="3:3" x14ac:dyDescent="0.2">
      <c r="C641" s="8"/>
    </row>
    <row r="642" spans="3:3" x14ac:dyDescent="0.2">
      <c r="C642" s="8"/>
    </row>
    <row r="643" spans="3:3" x14ac:dyDescent="0.2">
      <c r="C643" s="8"/>
    </row>
    <row r="644" spans="3:3" x14ac:dyDescent="0.2">
      <c r="C644" s="8"/>
    </row>
    <row r="645" spans="3:3" x14ac:dyDescent="0.2">
      <c r="C645" s="8"/>
    </row>
    <row r="646" spans="3:3" x14ac:dyDescent="0.2">
      <c r="C646" s="8"/>
    </row>
    <row r="647" spans="3:3" x14ac:dyDescent="0.2">
      <c r="C647" s="8"/>
    </row>
    <row r="648" spans="3:3" x14ac:dyDescent="0.2">
      <c r="C648" s="8"/>
    </row>
    <row r="649" spans="3:3" x14ac:dyDescent="0.2">
      <c r="C649" s="8"/>
    </row>
    <row r="650" spans="3:3" x14ac:dyDescent="0.2">
      <c r="C650" s="8"/>
    </row>
    <row r="651" spans="3:3" x14ac:dyDescent="0.2">
      <c r="C651" s="8"/>
    </row>
    <row r="652" spans="3:3" x14ac:dyDescent="0.2">
      <c r="C652" s="8"/>
    </row>
    <row r="653" spans="3:3" x14ac:dyDescent="0.2">
      <c r="C653" s="8"/>
    </row>
    <row r="654" spans="3:3" x14ac:dyDescent="0.2">
      <c r="C654" s="8"/>
    </row>
    <row r="655" spans="3:3" x14ac:dyDescent="0.2">
      <c r="C655" s="8"/>
    </row>
    <row r="656" spans="3:3" x14ac:dyDescent="0.2">
      <c r="C656" s="8"/>
    </row>
    <row r="657" spans="3:3" x14ac:dyDescent="0.2">
      <c r="C657" s="8"/>
    </row>
    <row r="658" spans="3:3" x14ac:dyDescent="0.2">
      <c r="C658" s="8"/>
    </row>
    <row r="659" spans="3:3" x14ac:dyDescent="0.2">
      <c r="C659" s="8"/>
    </row>
    <row r="660" spans="3:3" x14ac:dyDescent="0.2">
      <c r="C660" s="8"/>
    </row>
    <row r="661" spans="3:3" x14ac:dyDescent="0.2">
      <c r="C661" s="8"/>
    </row>
    <row r="662" spans="3:3" x14ac:dyDescent="0.2">
      <c r="C662" s="8"/>
    </row>
    <row r="663" spans="3:3" x14ac:dyDescent="0.2">
      <c r="C663" s="8"/>
    </row>
    <row r="664" spans="3:3" x14ac:dyDescent="0.2">
      <c r="C664" s="8"/>
    </row>
    <row r="665" spans="3:3" x14ac:dyDescent="0.2">
      <c r="C665" s="8"/>
    </row>
    <row r="666" spans="3:3" x14ac:dyDescent="0.2">
      <c r="C666" s="8"/>
    </row>
    <row r="667" spans="3:3" x14ac:dyDescent="0.2">
      <c r="C667" s="8"/>
    </row>
    <row r="668" spans="3:3" x14ac:dyDescent="0.2">
      <c r="C668" s="8"/>
    </row>
    <row r="669" spans="3:3" x14ac:dyDescent="0.2">
      <c r="C669" s="8"/>
    </row>
    <row r="670" spans="3:3" x14ac:dyDescent="0.2">
      <c r="C670" s="8"/>
    </row>
    <row r="671" spans="3:3" x14ac:dyDescent="0.2">
      <c r="C671" s="8"/>
    </row>
    <row r="672" spans="3:3" x14ac:dyDescent="0.2">
      <c r="C672" s="8"/>
    </row>
    <row r="673" spans="3:3" x14ac:dyDescent="0.2">
      <c r="C673" s="8"/>
    </row>
    <row r="674" spans="3:3" x14ac:dyDescent="0.2">
      <c r="C674" s="8"/>
    </row>
    <row r="675" spans="3:3" x14ac:dyDescent="0.2">
      <c r="C675" s="8"/>
    </row>
    <row r="676" spans="3:3" x14ac:dyDescent="0.2">
      <c r="C676" s="8"/>
    </row>
    <row r="677" spans="3:3" x14ac:dyDescent="0.2">
      <c r="C677" s="8"/>
    </row>
    <row r="678" spans="3:3" x14ac:dyDescent="0.2">
      <c r="C678" s="8"/>
    </row>
    <row r="679" spans="3:3" x14ac:dyDescent="0.2">
      <c r="C679" s="8"/>
    </row>
    <row r="680" spans="3:3" x14ac:dyDescent="0.2">
      <c r="C680" s="8"/>
    </row>
    <row r="681" spans="3:3" x14ac:dyDescent="0.2">
      <c r="C681" s="8"/>
    </row>
    <row r="682" spans="3:3" x14ac:dyDescent="0.2">
      <c r="C682" s="8"/>
    </row>
    <row r="683" spans="3:3" x14ac:dyDescent="0.2">
      <c r="C683" s="8"/>
    </row>
    <row r="684" spans="3:3" x14ac:dyDescent="0.2">
      <c r="C684" s="8"/>
    </row>
    <row r="685" spans="3:3" x14ac:dyDescent="0.2">
      <c r="C685" s="8"/>
    </row>
    <row r="686" spans="3:3" x14ac:dyDescent="0.2">
      <c r="C686" s="8"/>
    </row>
    <row r="687" spans="3:3" x14ac:dyDescent="0.2">
      <c r="C687" s="8"/>
    </row>
    <row r="688" spans="3:3" x14ac:dyDescent="0.2">
      <c r="C688" s="8"/>
    </row>
    <row r="689" spans="3:3" x14ac:dyDescent="0.2">
      <c r="C689" s="8"/>
    </row>
    <row r="690" spans="3:3" x14ac:dyDescent="0.2">
      <c r="C690" s="8"/>
    </row>
    <row r="691" spans="3:3" x14ac:dyDescent="0.2">
      <c r="C691" s="8"/>
    </row>
    <row r="692" spans="3:3" x14ac:dyDescent="0.2">
      <c r="C692" s="8"/>
    </row>
    <row r="693" spans="3:3" x14ac:dyDescent="0.2">
      <c r="C693" s="8"/>
    </row>
    <row r="694" spans="3:3" x14ac:dyDescent="0.2">
      <c r="C694" s="8"/>
    </row>
    <row r="695" spans="3:3" x14ac:dyDescent="0.2">
      <c r="C695" s="8"/>
    </row>
    <row r="696" spans="3:3" x14ac:dyDescent="0.2">
      <c r="C696" s="8"/>
    </row>
    <row r="697" spans="3:3" x14ac:dyDescent="0.2">
      <c r="C697" s="8"/>
    </row>
    <row r="698" spans="3:3" x14ac:dyDescent="0.2">
      <c r="C698" s="8"/>
    </row>
    <row r="699" spans="3:3" x14ac:dyDescent="0.2">
      <c r="C699" s="8"/>
    </row>
    <row r="700" spans="3:3" x14ac:dyDescent="0.2">
      <c r="C700" s="8"/>
    </row>
    <row r="701" spans="3:3" x14ac:dyDescent="0.2">
      <c r="C701" s="8"/>
    </row>
    <row r="702" spans="3:3" x14ac:dyDescent="0.2">
      <c r="C702" s="8"/>
    </row>
    <row r="703" spans="3:3" x14ac:dyDescent="0.2">
      <c r="C703" s="8"/>
    </row>
    <row r="704" spans="3:3" x14ac:dyDescent="0.2">
      <c r="C704" s="8"/>
    </row>
    <row r="705" spans="3:3" x14ac:dyDescent="0.2">
      <c r="C705" s="8"/>
    </row>
    <row r="706" spans="3:3" x14ac:dyDescent="0.2">
      <c r="C706" s="8"/>
    </row>
    <row r="707" spans="3:3" x14ac:dyDescent="0.2">
      <c r="C707" s="8"/>
    </row>
    <row r="708" spans="3:3" x14ac:dyDescent="0.2">
      <c r="C708" s="8"/>
    </row>
    <row r="709" spans="3:3" x14ac:dyDescent="0.2">
      <c r="C709" s="8"/>
    </row>
    <row r="710" spans="3:3" x14ac:dyDescent="0.2">
      <c r="C710" s="8"/>
    </row>
    <row r="711" spans="3:3" x14ac:dyDescent="0.2">
      <c r="C711" s="8"/>
    </row>
    <row r="712" spans="3:3" x14ac:dyDescent="0.2">
      <c r="C712" s="8"/>
    </row>
    <row r="713" spans="3:3" x14ac:dyDescent="0.2">
      <c r="C713" s="8"/>
    </row>
    <row r="714" spans="3:3" x14ac:dyDescent="0.2">
      <c r="C714" s="8"/>
    </row>
    <row r="715" spans="3:3" x14ac:dyDescent="0.2">
      <c r="C715" s="8"/>
    </row>
    <row r="716" spans="3:3" x14ac:dyDescent="0.2">
      <c r="C716" s="8"/>
    </row>
    <row r="717" spans="3:3" x14ac:dyDescent="0.2">
      <c r="C717" s="8"/>
    </row>
    <row r="718" spans="3:3" x14ac:dyDescent="0.2">
      <c r="C718" s="8"/>
    </row>
    <row r="719" spans="3:3" x14ac:dyDescent="0.2">
      <c r="C719" s="8"/>
    </row>
    <row r="720" spans="3:3" x14ac:dyDescent="0.2">
      <c r="C720" s="8"/>
    </row>
    <row r="721" spans="3:3" x14ac:dyDescent="0.2">
      <c r="C721" s="8"/>
    </row>
    <row r="722" spans="3:3" x14ac:dyDescent="0.2">
      <c r="C722" s="8"/>
    </row>
    <row r="723" spans="3:3" x14ac:dyDescent="0.2">
      <c r="C723" s="8"/>
    </row>
    <row r="724" spans="3:3" x14ac:dyDescent="0.2">
      <c r="C724" s="8"/>
    </row>
    <row r="725" spans="3:3" x14ac:dyDescent="0.2">
      <c r="C725" s="8"/>
    </row>
    <row r="726" spans="3:3" x14ac:dyDescent="0.2">
      <c r="C726" s="8"/>
    </row>
    <row r="727" spans="3:3" x14ac:dyDescent="0.2">
      <c r="C727" s="8"/>
    </row>
    <row r="728" spans="3:3" x14ac:dyDescent="0.2">
      <c r="C728" s="8"/>
    </row>
    <row r="729" spans="3:3" x14ac:dyDescent="0.2">
      <c r="C729" s="8"/>
    </row>
    <row r="730" spans="3:3" x14ac:dyDescent="0.2">
      <c r="C730" s="8"/>
    </row>
    <row r="731" spans="3:3" x14ac:dyDescent="0.2">
      <c r="C731" s="8"/>
    </row>
    <row r="732" spans="3:3" x14ac:dyDescent="0.2">
      <c r="C732" s="8"/>
    </row>
    <row r="733" spans="3:3" x14ac:dyDescent="0.2">
      <c r="C733" s="8"/>
    </row>
    <row r="734" spans="3:3" x14ac:dyDescent="0.2">
      <c r="C734" s="8"/>
    </row>
    <row r="735" spans="3:3" x14ac:dyDescent="0.2">
      <c r="C735" s="8"/>
    </row>
    <row r="736" spans="3:3" x14ac:dyDescent="0.2">
      <c r="C736" s="8"/>
    </row>
    <row r="737" spans="3:3" x14ac:dyDescent="0.2">
      <c r="C737" s="8"/>
    </row>
    <row r="738" spans="3:3" x14ac:dyDescent="0.2">
      <c r="C738" s="8"/>
    </row>
    <row r="739" spans="3:3" x14ac:dyDescent="0.2">
      <c r="C739" s="8"/>
    </row>
    <row r="740" spans="3:3" x14ac:dyDescent="0.2">
      <c r="C740" s="8"/>
    </row>
    <row r="741" spans="3:3" x14ac:dyDescent="0.2">
      <c r="C741" s="8"/>
    </row>
    <row r="742" spans="3:3" x14ac:dyDescent="0.2">
      <c r="C742" s="8"/>
    </row>
    <row r="743" spans="3:3" x14ac:dyDescent="0.2">
      <c r="C743" s="8"/>
    </row>
    <row r="744" spans="3:3" x14ac:dyDescent="0.2">
      <c r="C744" s="8"/>
    </row>
    <row r="745" spans="3:3" x14ac:dyDescent="0.2">
      <c r="C745" s="8"/>
    </row>
    <row r="746" spans="3:3" x14ac:dyDescent="0.2">
      <c r="C746" s="8"/>
    </row>
    <row r="747" spans="3:3" x14ac:dyDescent="0.2">
      <c r="C747" s="8"/>
    </row>
    <row r="748" spans="3:3" x14ac:dyDescent="0.2">
      <c r="C748" s="8"/>
    </row>
    <row r="749" spans="3:3" x14ac:dyDescent="0.2">
      <c r="C749" s="8"/>
    </row>
    <row r="750" spans="3:3" x14ac:dyDescent="0.2">
      <c r="C750" s="8"/>
    </row>
    <row r="751" spans="3:3" x14ac:dyDescent="0.2">
      <c r="C751" s="8"/>
    </row>
    <row r="752" spans="3:3" x14ac:dyDescent="0.2">
      <c r="C752" s="8"/>
    </row>
    <row r="753" spans="3:3" x14ac:dyDescent="0.2">
      <c r="C753" s="8"/>
    </row>
    <row r="754" spans="3:3" x14ac:dyDescent="0.2">
      <c r="C754" s="8"/>
    </row>
    <row r="755" spans="3:3" x14ac:dyDescent="0.2">
      <c r="C755" s="8"/>
    </row>
    <row r="756" spans="3:3" x14ac:dyDescent="0.2">
      <c r="C756" s="8"/>
    </row>
    <row r="757" spans="3:3" x14ac:dyDescent="0.2">
      <c r="C757" s="8"/>
    </row>
    <row r="758" spans="3:3" x14ac:dyDescent="0.2">
      <c r="C758" s="8"/>
    </row>
    <row r="759" spans="3:3" x14ac:dyDescent="0.2">
      <c r="C759" s="8"/>
    </row>
    <row r="760" spans="3:3" x14ac:dyDescent="0.2">
      <c r="C760" s="8"/>
    </row>
    <row r="761" spans="3:3" x14ac:dyDescent="0.2">
      <c r="C761" s="8"/>
    </row>
    <row r="762" spans="3:3" x14ac:dyDescent="0.2">
      <c r="C762" s="8"/>
    </row>
    <row r="763" spans="3:3" x14ac:dyDescent="0.2">
      <c r="C763" s="8"/>
    </row>
    <row r="764" spans="3:3" x14ac:dyDescent="0.2">
      <c r="C764" s="8"/>
    </row>
    <row r="765" spans="3:3" x14ac:dyDescent="0.2">
      <c r="C765" s="8"/>
    </row>
    <row r="766" spans="3:3" x14ac:dyDescent="0.2">
      <c r="C766" s="8"/>
    </row>
    <row r="767" spans="3:3" x14ac:dyDescent="0.2">
      <c r="C767" s="8"/>
    </row>
    <row r="768" spans="3:3" x14ac:dyDescent="0.2">
      <c r="C768" s="8"/>
    </row>
    <row r="769" spans="3:3" x14ac:dyDescent="0.2">
      <c r="C769" s="8"/>
    </row>
    <row r="770" spans="3:3" x14ac:dyDescent="0.2">
      <c r="C770" s="8"/>
    </row>
    <row r="771" spans="3:3" x14ac:dyDescent="0.2">
      <c r="C771" s="8"/>
    </row>
    <row r="772" spans="3:3" x14ac:dyDescent="0.2">
      <c r="C772" s="8"/>
    </row>
    <row r="773" spans="3:3" x14ac:dyDescent="0.2">
      <c r="C773" s="8"/>
    </row>
    <row r="774" spans="3:3" x14ac:dyDescent="0.2">
      <c r="C774" s="8"/>
    </row>
    <row r="775" spans="3:3" x14ac:dyDescent="0.2">
      <c r="C775" s="8"/>
    </row>
    <row r="776" spans="3:3" x14ac:dyDescent="0.2">
      <c r="C776" s="8"/>
    </row>
    <row r="777" spans="3:3" x14ac:dyDescent="0.2">
      <c r="C777" s="8"/>
    </row>
    <row r="778" spans="3:3" x14ac:dyDescent="0.2">
      <c r="C778" s="8"/>
    </row>
    <row r="779" spans="3:3" x14ac:dyDescent="0.2">
      <c r="C779" s="8"/>
    </row>
    <row r="780" spans="3:3" x14ac:dyDescent="0.2">
      <c r="C780" s="8"/>
    </row>
    <row r="781" spans="3:3" x14ac:dyDescent="0.2">
      <c r="C781" s="8"/>
    </row>
    <row r="782" spans="3:3" x14ac:dyDescent="0.2">
      <c r="C782" s="8"/>
    </row>
    <row r="783" spans="3:3" x14ac:dyDescent="0.2">
      <c r="C783" s="8"/>
    </row>
    <row r="784" spans="3:3" x14ac:dyDescent="0.2">
      <c r="C784" s="8"/>
    </row>
    <row r="785" spans="3:3" x14ac:dyDescent="0.2">
      <c r="C785" s="8"/>
    </row>
    <row r="786" spans="3:3" x14ac:dyDescent="0.2">
      <c r="C786" s="8"/>
    </row>
    <row r="787" spans="3:3" x14ac:dyDescent="0.2">
      <c r="C787" s="8"/>
    </row>
    <row r="788" spans="3:3" x14ac:dyDescent="0.2">
      <c r="C788" s="8"/>
    </row>
    <row r="789" spans="3:3" x14ac:dyDescent="0.2">
      <c r="C789" s="8"/>
    </row>
    <row r="790" spans="3:3" x14ac:dyDescent="0.2">
      <c r="C790" s="8"/>
    </row>
    <row r="791" spans="3:3" x14ac:dyDescent="0.2">
      <c r="C791" s="8"/>
    </row>
    <row r="792" spans="3:3" x14ac:dyDescent="0.2">
      <c r="C792" s="8"/>
    </row>
    <row r="793" spans="3:3" x14ac:dyDescent="0.2">
      <c r="C793" s="8"/>
    </row>
    <row r="794" spans="3:3" x14ac:dyDescent="0.2">
      <c r="C794" s="8"/>
    </row>
    <row r="795" spans="3:3" x14ac:dyDescent="0.2">
      <c r="C795" s="8"/>
    </row>
    <row r="796" spans="3:3" x14ac:dyDescent="0.2">
      <c r="C796" s="8"/>
    </row>
    <row r="797" spans="3:3" x14ac:dyDescent="0.2">
      <c r="C797" s="8"/>
    </row>
    <row r="798" spans="3:3" x14ac:dyDescent="0.2">
      <c r="C798" s="8"/>
    </row>
    <row r="799" spans="3:3" x14ac:dyDescent="0.2">
      <c r="C799" s="8"/>
    </row>
    <row r="800" spans="3:3" x14ac:dyDescent="0.2">
      <c r="C800" s="8"/>
    </row>
    <row r="801" spans="3:3" x14ac:dyDescent="0.2">
      <c r="C801" s="8"/>
    </row>
    <row r="802" spans="3:3" x14ac:dyDescent="0.2">
      <c r="C802" s="8"/>
    </row>
    <row r="803" spans="3:3" x14ac:dyDescent="0.2">
      <c r="C803" s="8"/>
    </row>
    <row r="804" spans="3:3" x14ac:dyDescent="0.2">
      <c r="C804" s="8"/>
    </row>
    <row r="805" spans="3:3" x14ac:dyDescent="0.2">
      <c r="C805" s="8"/>
    </row>
    <row r="806" spans="3:3" x14ac:dyDescent="0.2">
      <c r="C806" s="8"/>
    </row>
    <row r="807" spans="3:3" x14ac:dyDescent="0.2">
      <c r="C807" s="8"/>
    </row>
    <row r="808" spans="3:3" x14ac:dyDescent="0.2">
      <c r="C808" s="8"/>
    </row>
    <row r="809" spans="3:3" x14ac:dyDescent="0.2">
      <c r="C809" s="8"/>
    </row>
    <row r="810" spans="3:3" x14ac:dyDescent="0.2">
      <c r="C810" s="8"/>
    </row>
    <row r="811" spans="3:3" x14ac:dyDescent="0.2">
      <c r="C811" s="8"/>
    </row>
    <row r="812" spans="3:3" x14ac:dyDescent="0.2">
      <c r="C812" s="8"/>
    </row>
    <row r="813" spans="3:3" x14ac:dyDescent="0.2">
      <c r="C813" s="8"/>
    </row>
    <row r="814" spans="3:3" x14ac:dyDescent="0.2">
      <c r="C814" s="8"/>
    </row>
    <row r="815" spans="3:3" x14ac:dyDescent="0.2">
      <c r="C815" s="8"/>
    </row>
    <row r="816" spans="3:3" x14ac:dyDescent="0.2">
      <c r="C816" s="8"/>
    </row>
    <row r="817" spans="3:3" x14ac:dyDescent="0.2">
      <c r="C817" s="8"/>
    </row>
    <row r="818" spans="3:3" x14ac:dyDescent="0.2">
      <c r="C818" s="8"/>
    </row>
    <row r="819" spans="3:3" x14ac:dyDescent="0.2">
      <c r="C819" s="8"/>
    </row>
    <row r="820" spans="3:3" x14ac:dyDescent="0.2">
      <c r="C820" s="8"/>
    </row>
    <row r="821" spans="3:3" x14ac:dyDescent="0.2">
      <c r="C821" s="8"/>
    </row>
    <row r="822" spans="3:3" x14ac:dyDescent="0.2">
      <c r="C822" s="8"/>
    </row>
    <row r="823" spans="3:3" x14ac:dyDescent="0.2">
      <c r="C823" s="8"/>
    </row>
    <row r="824" spans="3:3" x14ac:dyDescent="0.2">
      <c r="C824" s="8"/>
    </row>
    <row r="825" spans="3:3" x14ac:dyDescent="0.2">
      <c r="C825" s="8"/>
    </row>
    <row r="826" spans="3:3" x14ac:dyDescent="0.2">
      <c r="C826" s="8"/>
    </row>
    <row r="827" spans="3:3" x14ac:dyDescent="0.2">
      <c r="C827" s="8"/>
    </row>
    <row r="828" spans="3:3" x14ac:dyDescent="0.2">
      <c r="C828" s="8"/>
    </row>
    <row r="829" spans="3:3" x14ac:dyDescent="0.2">
      <c r="C829" s="8"/>
    </row>
    <row r="830" spans="3:3" x14ac:dyDescent="0.2">
      <c r="C830" s="8"/>
    </row>
    <row r="831" spans="3:3" x14ac:dyDescent="0.2">
      <c r="C831" s="8"/>
    </row>
    <row r="832" spans="3:3" x14ac:dyDescent="0.2">
      <c r="C832" s="8"/>
    </row>
    <row r="833" spans="3:3" x14ac:dyDescent="0.2">
      <c r="C833" s="8"/>
    </row>
    <row r="834" spans="3:3" x14ac:dyDescent="0.2">
      <c r="C834" s="8"/>
    </row>
    <row r="835" spans="3:3" x14ac:dyDescent="0.2">
      <c r="C835" s="8"/>
    </row>
    <row r="836" spans="3:3" x14ac:dyDescent="0.2">
      <c r="C836" s="8"/>
    </row>
    <row r="837" spans="3:3" x14ac:dyDescent="0.2">
      <c r="C837" s="8"/>
    </row>
    <row r="838" spans="3:3" x14ac:dyDescent="0.2">
      <c r="C838" s="8"/>
    </row>
    <row r="839" spans="3:3" x14ac:dyDescent="0.2">
      <c r="C839" s="8"/>
    </row>
    <row r="840" spans="3:3" x14ac:dyDescent="0.2">
      <c r="C840" s="8"/>
    </row>
    <row r="841" spans="3:3" x14ac:dyDescent="0.2">
      <c r="C841" s="8"/>
    </row>
    <row r="842" spans="3:3" x14ac:dyDescent="0.2">
      <c r="C842" s="8"/>
    </row>
    <row r="843" spans="3:3" x14ac:dyDescent="0.2">
      <c r="C843" s="8"/>
    </row>
    <row r="844" spans="3:3" x14ac:dyDescent="0.2">
      <c r="C844" s="8"/>
    </row>
    <row r="845" spans="3:3" x14ac:dyDescent="0.2">
      <c r="C845" s="8"/>
    </row>
    <row r="846" spans="3:3" x14ac:dyDescent="0.2">
      <c r="C846" s="8"/>
    </row>
    <row r="847" spans="3:3" x14ac:dyDescent="0.2">
      <c r="C847" s="8"/>
    </row>
    <row r="848" spans="3:3" x14ac:dyDescent="0.2">
      <c r="C848" s="8"/>
    </row>
    <row r="849" spans="3:3" x14ac:dyDescent="0.2">
      <c r="C849" s="8"/>
    </row>
    <row r="850" spans="3:3" x14ac:dyDescent="0.2">
      <c r="C850" s="8"/>
    </row>
    <row r="851" spans="3:3" x14ac:dyDescent="0.2">
      <c r="C851" s="8"/>
    </row>
    <row r="852" spans="3:3" x14ac:dyDescent="0.2">
      <c r="C852" s="8"/>
    </row>
    <row r="853" spans="3:3" x14ac:dyDescent="0.2">
      <c r="C853" s="8"/>
    </row>
    <row r="854" spans="3:3" x14ac:dyDescent="0.2">
      <c r="C854" s="8"/>
    </row>
    <row r="855" spans="3:3" x14ac:dyDescent="0.2">
      <c r="C855" s="8"/>
    </row>
    <row r="856" spans="3:3" x14ac:dyDescent="0.2">
      <c r="C856" s="8"/>
    </row>
    <row r="857" spans="3:3" x14ac:dyDescent="0.2">
      <c r="C857" s="8"/>
    </row>
    <row r="858" spans="3:3" x14ac:dyDescent="0.2">
      <c r="C858" s="8"/>
    </row>
    <row r="859" spans="3:3" x14ac:dyDescent="0.2">
      <c r="C859" s="8"/>
    </row>
    <row r="860" spans="3:3" x14ac:dyDescent="0.2">
      <c r="C860" s="8"/>
    </row>
    <row r="861" spans="3:3" x14ac:dyDescent="0.2">
      <c r="C861" s="8"/>
    </row>
    <row r="862" spans="3:3" x14ac:dyDescent="0.2">
      <c r="C862" s="8"/>
    </row>
    <row r="863" spans="3:3" x14ac:dyDescent="0.2">
      <c r="C863" s="8"/>
    </row>
    <row r="864" spans="3:3" x14ac:dyDescent="0.2">
      <c r="C864" s="8"/>
    </row>
    <row r="865" spans="3:3" x14ac:dyDescent="0.2">
      <c r="C865" s="8"/>
    </row>
    <row r="866" spans="3:3" x14ac:dyDescent="0.2">
      <c r="C866" s="8"/>
    </row>
    <row r="867" spans="3:3" x14ac:dyDescent="0.2">
      <c r="C867" s="8"/>
    </row>
    <row r="868" spans="3:3" x14ac:dyDescent="0.2">
      <c r="C868" s="8"/>
    </row>
    <row r="869" spans="3:3" x14ac:dyDescent="0.2">
      <c r="C869" s="8"/>
    </row>
    <row r="870" spans="3:3" x14ac:dyDescent="0.2">
      <c r="C870" s="8"/>
    </row>
    <row r="871" spans="3:3" x14ac:dyDescent="0.2">
      <c r="C871" s="8"/>
    </row>
    <row r="872" spans="3:3" x14ac:dyDescent="0.2">
      <c r="C872" s="8"/>
    </row>
    <row r="873" spans="3:3" x14ac:dyDescent="0.2">
      <c r="C873" s="8"/>
    </row>
    <row r="874" spans="3:3" x14ac:dyDescent="0.2">
      <c r="C874" s="8"/>
    </row>
    <row r="875" spans="3:3" x14ac:dyDescent="0.2">
      <c r="C875" s="8"/>
    </row>
    <row r="876" spans="3:3" x14ac:dyDescent="0.2">
      <c r="C876" s="8"/>
    </row>
    <row r="877" spans="3:3" x14ac:dyDescent="0.2">
      <c r="C877" s="8"/>
    </row>
    <row r="878" spans="3:3" x14ac:dyDescent="0.2">
      <c r="C878" s="8"/>
    </row>
    <row r="879" spans="3:3" x14ac:dyDescent="0.2">
      <c r="C879" s="8"/>
    </row>
    <row r="880" spans="3:3" x14ac:dyDescent="0.2">
      <c r="C880" s="8"/>
    </row>
    <row r="881" spans="3:3" x14ac:dyDescent="0.2">
      <c r="C881" s="8"/>
    </row>
    <row r="882" spans="3:3" x14ac:dyDescent="0.2">
      <c r="C882" s="8"/>
    </row>
    <row r="883" spans="3:3" x14ac:dyDescent="0.2">
      <c r="C883" s="8"/>
    </row>
    <row r="884" spans="3:3" x14ac:dyDescent="0.2">
      <c r="C884" s="8"/>
    </row>
    <row r="885" spans="3:3" x14ac:dyDescent="0.2">
      <c r="C885" s="8"/>
    </row>
    <row r="886" spans="3:3" x14ac:dyDescent="0.2">
      <c r="C886" s="8"/>
    </row>
    <row r="887" spans="3:3" x14ac:dyDescent="0.2">
      <c r="C887" s="8"/>
    </row>
    <row r="888" spans="3:3" x14ac:dyDescent="0.2">
      <c r="C888" s="8"/>
    </row>
    <row r="889" spans="3:3" x14ac:dyDescent="0.2">
      <c r="C889" s="8"/>
    </row>
    <row r="890" spans="3:3" x14ac:dyDescent="0.2">
      <c r="C890" s="8"/>
    </row>
    <row r="891" spans="3:3" x14ac:dyDescent="0.2">
      <c r="C891" s="8"/>
    </row>
    <row r="892" spans="3:3" x14ac:dyDescent="0.2">
      <c r="C892" s="8"/>
    </row>
    <row r="893" spans="3:3" x14ac:dyDescent="0.2">
      <c r="C893" s="8"/>
    </row>
    <row r="894" spans="3:3" x14ac:dyDescent="0.2">
      <c r="C894" s="8"/>
    </row>
    <row r="895" spans="3:3" x14ac:dyDescent="0.2">
      <c r="C895" s="8"/>
    </row>
    <row r="896" spans="3:3" x14ac:dyDescent="0.2">
      <c r="C896" s="8"/>
    </row>
    <row r="897" spans="3:3" x14ac:dyDescent="0.2">
      <c r="C897" s="8"/>
    </row>
    <row r="898" spans="3:3" x14ac:dyDescent="0.2">
      <c r="C898" s="8"/>
    </row>
    <row r="899" spans="3:3" x14ac:dyDescent="0.2">
      <c r="C899" s="8"/>
    </row>
    <row r="900" spans="3:3" x14ac:dyDescent="0.2">
      <c r="C900" s="8"/>
    </row>
    <row r="901" spans="3:3" x14ac:dyDescent="0.2">
      <c r="C901" s="8"/>
    </row>
    <row r="902" spans="3:3" x14ac:dyDescent="0.2">
      <c r="C902" s="8"/>
    </row>
    <row r="903" spans="3:3" x14ac:dyDescent="0.2">
      <c r="C903" s="8"/>
    </row>
    <row r="904" spans="3:3" x14ac:dyDescent="0.2">
      <c r="C904" s="8"/>
    </row>
    <row r="905" spans="3:3" x14ac:dyDescent="0.2">
      <c r="C905" s="8"/>
    </row>
    <row r="906" spans="3:3" x14ac:dyDescent="0.2">
      <c r="C906" s="8"/>
    </row>
    <row r="907" spans="3:3" x14ac:dyDescent="0.2">
      <c r="C907" s="8"/>
    </row>
    <row r="908" spans="3:3" x14ac:dyDescent="0.2">
      <c r="C908" s="8"/>
    </row>
    <row r="909" spans="3:3" x14ac:dyDescent="0.2">
      <c r="C909" s="8"/>
    </row>
    <row r="910" spans="3:3" x14ac:dyDescent="0.2">
      <c r="C910" s="8"/>
    </row>
    <row r="911" spans="3:3" x14ac:dyDescent="0.2">
      <c r="C911" s="8"/>
    </row>
    <row r="912" spans="3:3" x14ac:dyDescent="0.2">
      <c r="C912" s="8"/>
    </row>
    <row r="913" spans="3:3" x14ac:dyDescent="0.2">
      <c r="C913" s="8"/>
    </row>
    <row r="914" spans="3:3" x14ac:dyDescent="0.2">
      <c r="C914" s="8"/>
    </row>
    <row r="915" spans="3:3" x14ac:dyDescent="0.2">
      <c r="C915" s="8"/>
    </row>
    <row r="916" spans="3:3" x14ac:dyDescent="0.2">
      <c r="C916" s="8"/>
    </row>
    <row r="917" spans="3:3" x14ac:dyDescent="0.2">
      <c r="C917" s="8"/>
    </row>
    <row r="918" spans="3:3" x14ac:dyDescent="0.2">
      <c r="C918" s="8"/>
    </row>
    <row r="919" spans="3:3" x14ac:dyDescent="0.2">
      <c r="C919" s="8"/>
    </row>
    <row r="920" spans="3:3" x14ac:dyDescent="0.2">
      <c r="C920" s="8"/>
    </row>
    <row r="921" spans="3:3" x14ac:dyDescent="0.2">
      <c r="C921" s="8"/>
    </row>
    <row r="922" spans="3:3" x14ac:dyDescent="0.2">
      <c r="C922" s="8"/>
    </row>
    <row r="923" spans="3:3" x14ac:dyDescent="0.2">
      <c r="C923" s="8"/>
    </row>
    <row r="924" spans="3:3" x14ac:dyDescent="0.2">
      <c r="C924" s="8"/>
    </row>
    <row r="925" spans="3:3" x14ac:dyDescent="0.2">
      <c r="C925" s="8"/>
    </row>
    <row r="926" spans="3:3" x14ac:dyDescent="0.2">
      <c r="C926" s="8"/>
    </row>
    <row r="927" spans="3:3" x14ac:dyDescent="0.2">
      <c r="C927" s="8"/>
    </row>
    <row r="928" spans="3:3" x14ac:dyDescent="0.2">
      <c r="C928" s="8"/>
    </row>
    <row r="929" spans="3:3" x14ac:dyDescent="0.2">
      <c r="C929" s="8"/>
    </row>
    <row r="930" spans="3:3" x14ac:dyDescent="0.2">
      <c r="C930" s="8"/>
    </row>
    <row r="931" spans="3:3" x14ac:dyDescent="0.2">
      <c r="C931" s="8"/>
    </row>
    <row r="932" spans="3:3" x14ac:dyDescent="0.2">
      <c r="C932" s="8"/>
    </row>
    <row r="933" spans="3:3" x14ac:dyDescent="0.2">
      <c r="C933" s="8"/>
    </row>
    <row r="934" spans="3:3" x14ac:dyDescent="0.2">
      <c r="C934" s="8"/>
    </row>
    <row r="935" spans="3:3" x14ac:dyDescent="0.2">
      <c r="C935" s="8"/>
    </row>
    <row r="936" spans="3:3" x14ac:dyDescent="0.2">
      <c r="C936" s="8"/>
    </row>
    <row r="937" spans="3:3" x14ac:dyDescent="0.2">
      <c r="C937" s="8"/>
    </row>
    <row r="938" spans="3:3" x14ac:dyDescent="0.2">
      <c r="C938" s="8"/>
    </row>
    <row r="939" spans="3:3" x14ac:dyDescent="0.2">
      <c r="C939" s="8"/>
    </row>
    <row r="940" spans="3:3" x14ac:dyDescent="0.2">
      <c r="C940" s="8"/>
    </row>
    <row r="941" spans="3:3" x14ac:dyDescent="0.2">
      <c r="C941" s="8"/>
    </row>
    <row r="942" spans="3:3" x14ac:dyDescent="0.2">
      <c r="C942" s="8"/>
    </row>
    <row r="943" spans="3:3" x14ac:dyDescent="0.2">
      <c r="C943" s="8"/>
    </row>
    <row r="944" spans="3:3" x14ac:dyDescent="0.2">
      <c r="C944" s="8"/>
    </row>
    <row r="945" spans="3:3" x14ac:dyDescent="0.2">
      <c r="C945" s="8"/>
    </row>
    <row r="946" spans="3:3" x14ac:dyDescent="0.2">
      <c r="C946" s="8"/>
    </row>
    <row r="947" spans="3:3" x14ac:dyDescent="0.2">
      <c r="C947" s="8"/>
    </row>
    <row r="948" spans="3:3" x14ac:dyDescent="0.2">
      <c r="C948" s="8"/>
    </row>
    <row r="949" spans="3:3" x14ac:dyDescent="0.2">
      <c r="C949" s="8"/>
    </row>
    <row r="950" spans="3:3" x14ac:dyDescent="0.2">
      <c r="C950" s="8"/>
    </row>
    <row r="951" spans="3:3" x14ac:dyDescent="0.2">
      <c r="C951" s="8"/>
    </row>
    <row r="952" spans="3:3" x14ac:dyDescent="0.2">
      <c r="C952" s="8"/>
    </row>
    <row r="953" spans="3:3" x14ac:dyDescent="0.2">
      <c r="C953" s="8"/>
    </row>
    <row r="954" spans="3:3" x14ac:dyDescent="0.2">
      <c r="C954" s="8"/>
    </row>
    <row r="955" spans="3:3" x14ac:dyDescent="0.2">
      <c r="C955" s="8"/>
    </row>
    <row r="956" spans="3:3" x14ac:dyDescent="0.2">
      <c r="C956" s="8"/>
    </row>
    <row r="957" spans="3:3" x14ac:dyDescent="0.2">
      <c r="C957" s="8"/>
    </row>
    <row r="958" spans="3:3" x14ac:dyDescent="0.2">
      <c r="C958" s="8"/>
    </row>
    <row r="959" spans="3:3" x14ac:dyDescent="0.2">
      <c r="C959" s="8"/>
    </row>
    <row r="960" spans="3:3" x14ac:dyDescent="0.2">
      <c r="C960" s="8"/>
    </row>
    <row r="961" spans="3:3" x14ac:dyDescent="0.2">
      <c r="C961" s="8"/>
    </row>
    <row r="962" spans="3:3" x14ac:dyDescent="0.2">
      <c r="C962" s="8"/>
    </row>
    <row r="963" spans="3:3" x14ac:dyDescent="0.2">
      <c r="C963" s="8"/>
    </row>
    <row r="964" spans="3:3" x14ac:dyDescent="0.2">
      <c r="C964" s="8"/>
    </row>
    <row r="965" spans="3:3" x14ac:dyDescent="0.2">
      <c r="C965" s="8"/>
    </row>
    <row r="966" spans="3:3" x14ac:dyDescent="0.2">
      <c r="C966" s="8"/>
    </row>
    <row r="967" spans="3:3" x14ac:dyDescent="0.2">
      <c r="C967" s="8"/>
    </row>
    <row r="968" spans="3:3" x14ac:dyDescent="0.2">
      <c r="C968" s="8"/>
    </row>
    <row r="969" spans="3:3" x14ac:dyDescent="0.2">
      <c r="C969" s="8"/>
    </row>
    <row r="970" spans="3:3" x14ac:dyDescent="0.2">
      <c r="C970" s="8"/>
    </row>
    <row r="971" spans="3:3" x14ac:dyDescent="0.2">
      <c r="C971" s="8"/>
    </row>
    <row r="972" spans="3:3" x14ac:dyDescent="0.2">
      <c r="C972" s="8"/>
    </row>
    <row r="973" spans="3:3" x14ac:dyDescent="0.2">
      <c r="C973" s="8"/>
    </row>
    <row r="974" spans="3:3" x14ac:dyDescent="0.2">
      <c r="C974" s="8"/>
    </row>
    <row r="975" spans="3:3" x14ac:dyDescent="0.2">
      <c r="C975" s="8"/>
    </row>
    <row r="976" spans="3:3" x14ac:dyDescent="0.2">
      <c r="C976" s="8"/>
    </row>
    <row r="977" spans="3:3" x14ac:dyDescent="0.2">
      <c r="C977" s="8"/>
    </row>
    <row r="978" spans="3:3" x14ac:dyDescent="0.2">
      <c r="C978" s="8"/>
    </row>
    <row r="979" spans="3:3" x14ac:dyDescent="0.2">
      <c r="C979" s="8"/>
    </row>
    <row r="980" spans="3:3" x14ac:dyDescent="0.2">
      <c r="C980" s="8"/>
    </row>
    <row r="981" spans="3:3" x14ac:dyDescent="0.2">
      <c r="C981" s="8"/>
    </row>
    <row r="982" spans="3:3" x14ac:dyDescent="0.2">
      <c r="C982" s="8"/>
    </row>
    <row r="983" spans="3:3" x14ac:dyDescent="0.2">
      <c r="C983" s="8"/>
    </row>
    <row r="984" spans="3:3" x14ac:dyDescent="0.2">
      <c r="C984" s="8"/>
    </row>
    <row r="985" spans="3:3" x14ac:dyDescent="0.2">
      <c r="C985" s="8"/>
    </row>
    <row r="986" spans="3:3" x14ac:dyDescent="0.2">
      <c r="C986" s="8"/>
    </row>
    <row r="987" spans="3:3" x14ac:dyDescent="0.2">
      <c r="C987" s="8"/>
    </row>
    <row r="988" spans="3:3" x14ac:dyDescent="0.2">
      <c r="C988" s="8"/>
    </row>
    <row r="989" spans="3:3" x14ac:dyDescent="0.2">
      <c r="C989" s="8"/>
    </row>
    <row r="990" spans="3:3" x14ac:dyDescent="0.2">
      <c r="C990" s="8"/>
    </row>
    <row r="991" spans="3:3" x14ac:dyDescent="0.2">
      <c r="C991" s="8"/>
    </row>
    <row r="992" spans="3:3" x14ac:dyDescent="0.2">
      <c r="C992" s="8"/>
    </row>
    <row r="993" spans="3:3" x14ac:dyDescent="0.2">
      <c r="C993" s="8"/>
    </row>
    <row r="994" spans="3:3" x14ac:dyDescent="0.2">
      <c r="C994" s="8"/>
    </row>
    <row r="995" spans="3:3" x14ac:dyDescent="0.2">
      <c r="C995" s="8"/>
    </row>
    <row r="996" spans="3:3" x14ac:dyDescent="0.2">
      <c r="C996" s="8"/>
    </row>
    <row r="997" spans="3:3" x14ac:dyDescent="0.2">
      <c r="C997" s="8"/>
    </row>
    <row r="998" spans="3:3" x14ac:dyDescent="0.2">
      <c r="C998" s="8"/>
    </row>
    <row r="999" spans="3:3" x14ac:dyDescent="0.2">
      <c r="C999" s="8"/>
    </row>
    <row r="1000" spans="3:3" x14ac:dyDescent="0.2">
      <c r="C1000" s="8"/>
    </row>
    <row r="1001" spans="3:3" x14ac:dyDescent="0.2">
      <c r="C1001" s="8"/>
    </row>
    <row r="1002" spans="3:3" x14ac:dyDescent="0.2">
      <c r="C1002" s="8"/>
    </row>
    <row r="1003" spans="3:3" x14ac:dyDescent="0.2">
      <c r="C1003" s="8"/>
    </row>
    <row r="1004" spans="3:3" x14ac:dyDescent="0.2">
      <c r="C1004" s="8"/>
    </row>
    <row r="1005" spans="3:3" x14ac:dyDescent="0.2">
      <c r="C1005" s="8"/>
    </row>
    <row r="1006" spans="3:3" x14ac:dyDescent="0.2">
      <c r="C1006" s="8"/>
    </row>
    <row r="1007" spans="3:3" x14ac:dyDescent="0.2">
      <c r="C1007" s="8"/>
    </row>
    <row r="1008" spans="3:3" x14ac:dyDescent="0.2">
      <c r="C1008" s="8"/>
    </row>
    <row r="1009" spans="3:3" x14ac:dyDescent="0.2">
      <c r="C1009" s="8"/>
    </row>
    <row r="1010" spans="3:3" x14ac:dyDescent="0.2">
      <c r="C1010" s="8"/>
    </row>
    <row r="1011" spans="3:3" x14ac:dyDescent="0.2">
      <c r="C1011" s="8"/>
    </row>
    <row r="1012" spans="3:3" x14ac:dyDescent="0.2">
      <c r="C1012" s="8"/>
    </row>
    <row r="1013" spans="3:3" x14ac:dyDescent="0.2">
      <c r="C1013" s="8"/>
    </row>
    <row r="1014" spans="3:3" x14ac:dyDescent="0.2">
      <c r="C1014" s="8"/>
    </row>
    <row r="1015" spans="3:3" x14ac:dyDescent="0.2">
      <c r="C1015" s="8"/>
    </row>
    <row r="1016" spans="3:3" x14ac:dyDescent="0.2">
      <c r="C1016" s="8"/>
    </row>
    <row r="1017" spans="3:3" x14ac:dyDescent="0.2">
      <c r="C1017" s="8"/>
    </row>
    <row r="1018" spans="3:3" x14ac:dyDescent="0.2">
      <c r="C1018" s="8"/>
    </row>
    <row r="1019" spans="3:3" x14ac:dyDescent="0.2">
      <c r="C1019" s="8"/>
    </row>
    <row r="1020" spans="3:3" x14ac:dyDescent="0.2">
      <c r="C1020" s="8"/>
    </row>
    <row r="1021" spans="3:3" x14ac:dyDescent="0.2">
      <c r="C1021" s="8"/>
    </row>
    <row r="1022" spans="3:3" x14ac:dyDescent="0.2">
      <c r="C1022" s="8"/>
    </row>
    <row r="1023" spans="3:3" x14ac:dyDescent="0.2">
      <c r="C1023" s="8"/>
    </row>
    <row r="1024" spans="3:3" x14ac:dyDescent="0.2">
      <c r="C1024" s="8"/>
    </row>
    <row r="1025" spans="3:3" x14ac:dyDescent="0.2">
      <c r="C1025" s="8"/>
    </row>
    <row r="1026" spans="3:3" x14ac:dyDescent="0.2">
      <c r="C1026" s="8"/>
    </row>
    <row r="1027" spans="3:3" x14ac:dyDescent="0.2">
      <c r="C1027" s="8"/>
    </row>
    <row r="1028" spans="3:3" x14ac:dyDescent="0.2">
      <c r="C1028" s="8"/>
    </row>
    <row r="1029" spans="3:3" x14ac:dyDescent="0.2">
      <c r="C1029" s="8"/>
    </row>
    <row r="1030" spans="3:3" x14ac:dyDescent="0.2">
      <c r="C1030" s="8"/>
    </row>
    <row r="1031" spans="3:3" x14ac:dyDescent="0.2">
      <c r="C1031" s="8"/>
    </row>
    <row r="1032" spans="3:3" x14ac:dyDescent="0.2">
      <c r="C1032" s="8"/>
    </row>
    <row r="1033" spans="3:3" x14ac:dyDescent="0.2">
      <c r="C1033" s="8"/>
    </row>
    <row r="1034" spans="3:3" x14ac:dyDescent="0.2">
      <c r="C1034" s="8"/>
    </row>
    <row r="1035" spans="3:3" x14ac:dyDescent="0.2">
      <c r="C1035" s="8"/>
    </row>
    <row r="1036" spans="3:3" x14ac:dyDescent="0.2">
      <c r="C1036" s="8"/>
    </row>
    <row r="1037" spans="3:3" x14ac:dyDescent="0.2">
      <c r="C1037" s="8"/>
    </row>
    <row r="1038" spans="3:3" x14ac:dyDescent="0.2">
      <c r="C1038" s="8"/>
    </row>
    <row r="1039" spans="3:3" x14ac:dyDescent="0.2">
      <c r="C1039" s="8"/>
    </row>
    <row r="1040" spans="3:3" x14ac:dyDescent="0.2">
      <c r="C1040" s="8"/>
    </row>
    <row r="1041" spans="3:3" x14ac:dyDescent="0.2">
      <c r="C1041" s="8"/>
    </row>
    <row r="1042" spans="3:3" x14ac:dyDescent="0.2">
      <c r="C1042" s="8"/>
    </row>
    <row r="1043" spans="3:3" x14ac:dyDescent="0.2">
      <c r="C1043" s="8"/>
    </row>
    <row r="1044" spans="3:3" x14ac:dyDescent="0.2">
      <c r="C1044" s="8"/>
    </row>
    <row r="1045" spans="3:3" x14ac:dyDescent="0.2">
      <c r="C1045" s="8"/>
    </row>
    <row r="1046" spans="3:3" x14ac:dyDescent="0.2">
      <c r="C1046" s="8"/>
    </row>
    <row r="1047" spans="3:3" x14ac:dyDescent="0.2">
      <c r="C1047" s="8"/>
    </row>
    <row r="1048" spans="3:3" x14ac:dyDescent="0.2">
      <c r="C1048" s="8"/>
    </row>
    <row r="1049" spans="3:3" x14ac:dyDescent="0.2">
      <c r="C1049" s="8"/>
    </row>
    <row r="1050" spans="3:3" x14ac:dyDescent="0.2">
      <c r="C1050" s="8"/>
    </row>
    <row r="1051" spans="3:3" x14ac:dyDescent="0.2">
      <c r="C1051" s="8"/>
    </row>
    <row r="1052" spans="3:3" x14ac:dyDescent="0.2">
      <c r="C1052" s="8"/>
    </row>
    <row r="1053" spans="3:3" x14ac:dyDescent="0.2">
      <c r="C1053" s="8"/>
    </row>
    <row r="1054" spans="3:3" x14ac:dyDescent="0.2">
      <c r="C1054" s="8"/>
    </row>
    <row r="1055" spans="3:3" x14ac:dyDescent="0.2">
      <c r="C1055" s="8"/>
    </row>
    <row r="1056" spans="3:3" x14ac:dyDescent="0.2">
      <c r="C1056" s="8"/>
    </row>
    <row r="1057" spans="3:3" x14ac:dyDescent="0.2">
      <c r="C1057" s="8"/>
    </row>
    <row r="1058" spans="3:3" x14ac:dyDescent="0.2">
      <c r="C1058" s="8"/>
    </row>
    <row r="1059" spans="3:3" x14ac:dyDescent="0.2">
      <c r="C1059" s="8"/>
    </row>
    <row r="1060" spans="3:3" x14ac:dyDescent="0.2">
      <c r="C1060" s="8"/>
    </row>
    <row r="1061" spans="3:3" x14ac:dyDescent="0.2">
      <c r="C1061" s="8"/>
    </row>
    <row r="1062" spans="3:3" x14ac:dyDescent="0.2">
      <c r="C1062" s="8"/>
    </row>
    <row r="1063" spans="3:3" x14ac:dyDescent="0.2">
      <c r="C1063" s="8"/>
    </row>
    <row r="1064" spans="3:3" x14ac:dyDescent="0.2">
      <c r="C1064" s="8"/>
    </row>
    <row r="1065" spans="3:3" x14ac:dyDescent="0.2">
      <c r="C1065" s="8"/>
    </row>
    <row r="1066" spans="3:3" x14ac:dyDescent="0.2">
      <c r="C1066" s="8"/>
    </row>
    <row r="1067" spans="3:3" x14ac:dyDescent="0.2">
      <c r="C1067" s="8"/>
    </row>
    <row r="1068" spans="3:3" x14ac:dyDescent="0.2">
      <c r="C1068" s="8"/>
    </row>
    <row r="1069" spans="3:3" x14ac:dyDescent="0.2">
      <c r="C1069" s="8"/>
    </row>
    <row r="1070" spans="3:3" x14ac:dyDescent="0.2">
      <c r="C1070" s="8"/>
    </row>
    <row r="1071" spans="3:3" x14ac:dyDescent="0.2">
      <c r="C1071" s="8"/>
    </row>
    <row r="1072" spans="3:3" x14ac:dyDescent="0.2">
      <c r="C1072" s="8"/>
    </row>
    <row r="1073" spans="3:3" x14ac:dyDescent="0.2">
      <c r="C1073" s="8"/>
    </row>
    <row r="1074" spans="3:3" x14ac:dyDescent="0.2">
      <c r="C1074" s="8"/>
    </row>
    <row r="1075" spans="3:3" x14ac:dyDescent="0.2">
      <c r="C1075" s="8"/>
    </row>
    <row r="1076" spans="3:3" x14ac:dyDescent="0.2">
      <c r="C1076" s="8"/>
    </row>
    <row r="1077" spans="3:3" x14ac:dyDescent="0.2">
      <c r="C1077" s="8"/>
    </row>
    <row r="1078" spans="3:3" x14ac:dyDescent="0.2">
      <c r="C1078" s="8"/>
    </row>
    <row r="1079" spans="3:3" x14ac:dyDescent="0.2">
      <c r="C1079" s="8"/>
    </row>
    <row r="1080" spans="3:3" x14ac:dyDescent="0.2">
      <c r="C1080" s="8"/>
    </row>
    <row r="1081" spans="3:3" x14ac:dyDescent="0.2">
      <c r="C1081" s="8"/>
    </row>
    <row r="1082" spans="3:3" x14ac:dyDescent="0.2">
      <c r="C1082" s="8"/>
    </row>
    <row r="1083" spans="3:3" x14ac:dyDescent="0.2">
      <c r="C1083" s="8"/>
    </row>
    <row r="1084" spans="3:3" x14ac:dyDescent="0.2">
      <c r="C1084" s="8"/>
    </row>
    <row r="1085" spans="3:3" x14ac:dyDescent="0.2">
      <c r="C1085" s="8"/>
    </row>
    <row r="1086" spans="3:3" x14ac:dyDescent="0.2">
      <c r="C1086" s="8"/>
    </row>
    <row r="1087" spans="3:3" x14ac:dyDescent="0.2">
      <c r="C1087" s="8"/>
    </row>
    <row r="1088" spans="3:3" x14ac:dyDescent="0.2">
      <c r="C1088" s="8"/>
    </row>
    <row r="1089" spans="3:3" x14ac:dyDescent="0.2">
      <c r="C1089" s="8"/>
    </row>
    <row r="1090" spans="3:3" x14ac:dyDescent="0.2">
      <c r="C1090" s="8"/>
    </row>
    <row r="1091" spans="3:3" x14ac:dyDescent="0.2">
      <c r="C1091" s="8"/>
    </row>
    <row r="1092" spans="3:3" x14ac:dyDescent="0.2">
      <c r="C1092" s="8"/>
    </row>
    <row r="1093" spans="3:3" x14ac:dyDescent="0.2">
      <c r="C1093" s="8"/>
    </row>
    <row r="1094" spans="3:3" x14ac:dyDescent="0.2">
      <c r="C1094" s="8"/>
    </row>
    <row r="1095" spans="3:3" x14ac:dyDescent="0.2">
      <c r="C1095" s="8"/>
    </row>
    <row r="1096" spans="3:3" x14ac:dyDescent="0.2">
      <c r="C1096" s="8"/>
    </row>
    <row r="1097" spans="3:3" x14ac:dyDescent="0.2">
      <c r="C1097" s="8"/>
    </row>
    <row r="1098" spans="3:3" x14ac:dyDescent="0.2">
      <c r="C1098" s="8"/>
    </row>
    <row r="1099" spans="3:3" x14ac:dyDescent="0.2">
      <c r="C1099" s="8"/>
    </row>
    <row r="1100" spans="3:3" x14ac:dyDescent="0.2">
      <c r="C1100" s="8"/>
    </row>
    <row r="1101" spans="3:3" x14ac:dyDescent="0.2">
      <c r="C1101" s="8"/>
    </row>
    <row r="1102" spans="3:3" x14ac:dyDescent="0.2">
      <c r="C1102" s="8"/>
    </row>
    <row r="1103" spans="3:3" x14ac:dyDescent="0.2">
      <c r="C1103" s="8"/>
    </row>
    <row r="1104" spans="3:3" x14ac:dyDescent="0.2">
      <c r="C1104" s="8"/>
    </row>
    <row r="1105" spans="3:3" x14ac:dyDescent="0.2">
      <c r="C1105" s="8"/>
    </row>
    <row r="1106" spans="3:3" x14ac:dyDescent="0.2">
      <c r="C1106" s="8"/>
    </row>
    <row r="1107" spans="3:3" x14ac:dyDescent="0.2">
      <c r="C1107" s="8"/>
    </row>
    <row r="1108" spans="3:3" x14ac:dyDescent="0.2">
      <c r="C1108" s="8"/>
    </row>
    <row r="1109" spans="3:3" x14ac:dyDescent="0.2">
      <c r="C1109" s="8"/>
    </row>
    <row r="1110" spans="3:3" x14ac:dyDescent="0.2">
      <c r="C1110" s="8"/>
    </row>
    <row r="1111" spans="3:3" x14ac:dyDescent="0.2">
      <c r="C1111" s="8"/>
    </row>
    <row r="1112" spans="3:3" x14ac:dyDescent="0.2">
      <c r="C1112" s="8"/>
    </row>
    <row r="1113" spans="3:3" x14ac:dyDescent="0.2">
      <c r="C1113" s="8"/>
    </row>
    <row r="1114" spans="3:3" x14ac:dyDescent="0.2">
      <c r="C1114" s="8"/>
    </row>
    <row r="1115" spans="3:3" x14ac:dyDescent="0.2">
      <c r="C1115" s="8"/>
    </row>
    <row r="1116" spans="3:3" x14ac:dyDescent="0.2">
      <c r="C1116" s="8"/>
    </row>
    <row r="1117" spans="3:3" x14ac:dyDescent="0.2">
      <c r="C1117" s="8"/>
    </row>
    <row r="1118" spans="3:3" x14ac:dyDescent="0.2">
      <c r="C1118" s="8"/>
    </row>
    <row r="1119" spans="3:3" x14ac:dyDescent="0.2">
      <c r="C1119" s="8"/>
    </row>
    <row r="1120" spans="3:3" x14ac:dyDescent="0.2">
      <c r="C1120" s="8"/>
    </row>
    <row r="1121" spans="3:3" x14ac:dyDescent="0.2">
      <c r="C1121" s="8"/>
    </row>
    <row r="1122" spans="3:3" x14ac:dyDescent="0.2">
      <c r="C1122" s="8"/>
    </row>
    <row r="1123" spans="3:3" x14ac:dyDescent="0.2">
      <c r="C1123" s="8"/>
    </row>
    <row r="1124" spans="3:3" x14ac:dyDescent="0.2">
      <c r="C1124" s="8"/>
    </row>
    <row r="1125" spans="3:3" x14ac:dyDescent="0.2">
      <c r="C1125" s="8"/>
    </row>
    <row r="1126" spans="3:3" x14ac:dyDescent="0.2">
      <c r="C1126" s="8"/>
    </row>
    <row r="1127" spans="3:3" x14ac:dyDescent="0.2">
      <c r="C1127" s="8"/>
    </row>
    <row r="1128" spans="3:3" x14ac:dyDescent="0.2">
      <c r="C1128" s="8"/>
    </row>
    <row r="1129" spans="3:3" x14ac:dyDescent="0.2">
      <c r="C1129" s="8"/>
    </row>
    <row r="1130" spans="3:3" x14ac:dyDescent="0.2">
      <c r="C1130" s="8"/>
    </row>
    <row r="1131" spans="3:3" x14ac:dyDescent="0.2">
      <c r="C1131" s="8"/>
    </row>
    <row r="1132" spans="3:3" x14ac:dyDescent="0.2">
      <c r="C1132" s="8"/>
    </row>
    <row r="1133" spans="3:3" x14ac:dyDescent="0.2">
      <c r="C1133" s="8"/>
    </row>
    <row r="1134" spans="3:3" x14ac:dyDescent="0.2">
      <c r="C1134" s="8"/>
    </row>
    <row r="1135" spans="3:3" x14ac:dyDescent="0.2">
      <c r="C1135" s="8"/>
    </row>
    <row r="1136" spans="3:3" x14ac:dyDescent="0.2">
      <c r="C1136" s="8"/>
    </row>
    <row r="1137" spans="3:3" x14ac:dyDescent="0.2">
      <c r="C1137" s="8"/>
    </row>
    <row r="1138" spans="3:3" x14ac:dyDescent="0.2">
      <c r="C1138" s="8"/>
    </row>
    <row r="1139" spans="3:3" x14ac:dyDescent="0.2">
      <c r="C1139" s="8"/>
    </row>
    <row r="1140" spans="3:3" x14ac:dyDescent="0.2">
      <c r="C1140" s="8"/>
    </row>
    <row r="1141" spans="3:3" x14ac:dyDescent="0.2">
      <c r="C1141" s="8"/>
    </row>
    <row r="1142" spans="3:3" x14ac:dyDescent="0.2">
      <c r="C1142" s="8"/>
    </row>
    <row r="1143" spans="3:3" x14ac:dyDescent="0.2">
      <c r="C1143" s="8"/>
    </row>
    <row r="1144" spans="3:3" x14ac:dyDescent="0.2">
      <c r="C1144" s="8"/>
    </row>
    <row r="1145" spans="3:3" x14ac:dyDescent="0.2">
      <c r="C1145" s="8"/>
    </row>
    <row r="1146" spans="3:3" x14ac:dyDescent="0.2">
      <c r="C1146" s="8"/>
    </row>
    <row r="1147" spans="3:3" x14ac:dyDescent="0.2">
      <c r="C1147" s="8"/>
    </row>
    <row r="1148" spans="3:3" x14ac:dyDescent="0.2">
      <c r="C1148" s="8"/>
    </row>
    <row r="1149" spans="3:3" x14ac:dyDescent="0.2">
      <c r="C1149" s="8"/>
    </row>
    <row r="1150" spans="3:3" x14ac:dyDescent="0.2">
      <c r="C1150" s="8"/>
    </row>
    <row r="1151" spans="3:3" x14ac:dyDescent="0.2">
      <c r="C1151" s="8"/>
    </row>
    <row r="1152" spans="3:3" x14ac:dyDescent="0.2">
      <c r="C1152" s="8"/>
    </row>
    <row r="1153" spans="3:3" x14ac:dyDescent="0.2">
      <c r="C1153" s="8"/>
    </row>
    <row r="1154" spans="3:3" x14ac:dyDescent="0.2">
      <c r="C1154" s="8"/>
    </row>
    <row r="1155" spans="3:3" x14ac:dyDescent="0.2">
      <c r="C1155" s="8"/>
    </row>
    <row r="1156" spans="3:3" x14ac:dyDescent="0.2">
      <c r="C1156" s="8"/>
    </row>
    <row r="1157" spans="3:3" x14ac:dyDescent="0.2">
      <c r="C1157" s="8"/>
    </row>
    <row r="1158" spans="3:3" x14ac:dyDescent="0.2">
      <c r="C1158" s="8"/>
    </row>
    <row r="1159" spans="3:3" x14ac:dyDescent="0.2">
      <c r="C1159" s="8"/>
    </row>
    <row r="1160" spans="3:3" x14ac:dyDescent="0.2">
      <c r="C1160" s="8"/>
    </row>
    <row r="1161" spans="3:3" x14ac:dyDescent="0.2">
      <c r="C1161" s="8"/>
    </row>
    <row r="1162" spans="3:3" x14ac:dyDescent="0.2">
      <c r="C1162" s="8"/>
    </row>
    <row r="1163" spans="3:3" x14ac:dyDescent="0.2">
      <c r="C1163" s="8"/>
    </row>
    <row r="1164" spans="3:3" x14ac:dyDescent="0.2">
      <c r="C1164" s="8"/>
    </row>
    <row r="1165" spans="3:3" x14ac:dyDescent="0.2">
      <c r="C1165" s="8"/>
    </row>
    <row r="1166" spans="3:3" x14ac:dyDescent="0.2">
      <c r="C1166" s="8"/>
    </row>
    <row r="1167" spans="3:3" x14ac:dyDescent="0.2">
      <c r="C1167" s="8"/>
    </row>
    <row r="1168" spans="3:3" x14ac:dyDescent="0.2">
      <c r="C1168" s="8"/>
    </row>
    <row r="1169" spans="3:3" x14ac:dyDescent="0.2">
      <c r="C1169" s="8"/>
    </row>
    <row r="1170" spans="3:3" x14ac:dyDescent="0.2">
      <c r="C1170" s="8"/>
    </row>
    <row r="1171" spans="3:3" x14ac:dyDescent="0.2">
      <c r="C1171" s="8"/>
    </row>
    <row r="1172" spans="3:3" x14ac:dyDescent="0.2">
      <c r="C1172" s="8"/>
    </row>
    <row r="1173" spans="3:3" x14ac:dyDescent="0.2">
      <c r="C1173" s="8"/>
    </row>
    <row r="1174" spans="3:3" x14ac:dyDescent="0.2">
      <c r="C1174" s="8"/>
    </row>
    <row r="1175" spans="3:3" x14ac:dyDescent="0.2">
      <c r="C1175" s="8"/>
    </row>
    <row r="1176" spans="3:3" x14ac:dyDescent="0.2">
      <c r="C1176" s="8"/>
    </row>
    <row r="1177" spans="3:3" x14ac:dyDescent="0.2">
      <c r="C1177" s="8"/>
    </row>
    <row r="1178" spans="3:3" x14ac:dyDescent="0.2">
      <c r="C1178" s="8"/>
    </row>
    <row r="1179" spans="3:3" x14ac:dyDescent="0.2">
      <c r="C1179" s="8"/>
    </row>
    <row r="1180" spans="3:3" x14ac:dyDescent="0.2">
      <c r="C1180" s="8"/>
    </row>
    <row r="1181" spans="3:3" x14ac:dyDescent="0.2">
      <c r="C1181" s="8"/>
    </row>
    <row r="1182" spans="3:3" x14ac:dyDescent="0.2">
      <c r="C1182" s="8"/>
    </row>
    <row r="1183" spans="3:3" x14ac:dyDescent="0.2">
      <c r="C1183" s="8"/>
    </row>
    <row r="1184" spans="3:3" x14ac:dyDescent="0.2">
      <c r="C1184" s="8"/>
    </row>
    <row r="1185" spans="3:3" x14ac:dyDescent="0.2">
      <c r="C1185" s="8"/>
    </row>
    <row r="1186" spans="3:3" x14ac:dyDescent="0.2">
      <c r="C1186" s="8"/>
    </row>
    <row r="1187" spans="3:3" x14ac:dyDescent="0.2">
      <c r="C1187" s="8"/>
    </row>
    <row r="1188" spans="3:3" x14ac:dyDescent="0.2">
      <c r="C1188" s="8"/>
    </row>
    <row r="1189" spans="3:3" x14ac:dyDescent="0.2">
      <c r="C1189" s="8"/>
    </row>
    <row r="1190" spans="3:3" x14ac:dyDescent="0.2">
      <c r="C1190" s="8"/>
    </row>
    <row r="1191" spans="3:3" x14ac:dyDescent="0.2">
      <c r="C1191" s="8"/>
    </row>
    <row r="1192" spans="3:3" x14ac:dyDescent="0.2">
      <c r="C1192" s="8"/>
    </row>
    <row r="1193" spans="3:3" x14ac:dyDescent="0.2">
      <c r="C1193" s="8"/>
    </row>
    <row r="1194" spans="3:3" x14ac:dyDescent="0.2">
      <c r="C1194" s="8"/>
    </row>
    <row r="1195" spans="3:3" x14ac:dyDescent="0.2">
      <c r="C1195" s="8"/>
    </row>
    <row r="1196" spans="3:3" x14ac:dyDescent="0.2">
      <c r="C1196" s="8"/>
    </row>
    <row r="1197" spans="3:3" x14ac:dyDescent="0.2">
      <c r="C1197" s="8"/>
    </row>
    <row r="1198" spans="3:3" x14ac:dyDescent="0.2">
      <c r="C1198" s="8"/>
    </row>
    <row r="1199" spans="3:3" x14ac:dyDescent="0.2">
      <c r="C1199" s="8"/>
    </row>
    <row r="1200" spans="3:3" x14ac:dyDescent="0.2">
      <c r="C1200" s="8"/>
    </row>
    <row r="1201" spans="3:3" x14ac:dyDescent="0.2">
      <c r="C1201" s="8"/>
    </row>
    <row r="1202" spans="3:3" x14ac:dyDescent="0.2">
      <c r="C1202" s="8"/>
    </row>
    <row r="1203" spans="3:3" x14ac:dyDescent="0.2">
      <c r="C1203" s="8"/>
    </row>
    <row r="1204" spans="3:3" x14ac:dyDescent="0.2">
      <c r="C1204" s="8"/>
    </row>
    <row r="1205" spans="3:3" x14ac:dyDescent="0.2">
      <c r="C1205" s="8"/>
    </row>
    <row r="1206" spans="3:3" x14ac:dyDescent="0.2">
      <c r="C1206" s="8"/>
    </row>
    <row r="1207" spans="3:3" x14ac:dyDescent="0.2">
      <c r="C1207" s="8"/>
    </row>
    <row r="1208" spans="3:3" x14ac:dyDescent="0.2">
      <c r="C1208" s="8"/>
    </row>
    <row r="1209" spans="3:3" x14ac:dyDescent="0.2">
      <c r="C1209" s="8"/>
    </row>
    <row r="1210" spans="3:3" x14ac:dyDescent="0.2">
      <c r="C1210" s="8"/>
    </row>
    <row r="1211" spans="3:3" x14ac:dyDescent="0.2">
      <c r="C1211" s="8"/>
    </row>
    <row r="1212" spans="3:3" x14ac:dyDescent="0.2">
      <c r="C1212" s="8"/>
    </row>
    <row r="1213" spans="3:3" x14ac:dyDescent="0.2">
      <c r="C1213" s="8"/>
    </row>
    <row r="1214" spans="3:3" x14ac:dyDescent="0.2">
      <c r="C1214" s="8"/>
    </row>
    <row r="1215" spans="3:3" x14ac:dyDescent="0.2">
      <c r="C1215" s="8"/>
    </row>
    <row r="1216" spans="3:3" x14ac:dyDescent="0.2">
      <c r="C1216" s="8"/>
    </row>
    <row r="1217" spans="3:3" x14ac:dyDescent="0.2">
      <c r="C1217" s="8"/>
    </row>
    <row r="1218" spans="3:3" x14ac:dyDescent="0.2">
      <c r="C1218" s="8"/>
    </row>
    <row r="1219" spans="3:3" x14ac:dyDescent="0.2">
      <c r="C1219" s="8"/>
    </row>
    <row r="1220" spans="3:3" x14ac:dyDescent="0.2">
      <c r="C1220" s="8"/>
    </row>
    <row r="1221" spans="3:3" x14ac:dyDescent="0.2">
      <c r="C1221" s="8"/>
    </row>
    <row r="1222" spans="3:3" x14ac:dyDescent="0.2">
      <c r="C1222" s="8"/>
    </row>
    <row r="1223" spans="3:3" x14ac:dyDescent="0.2">
      <c r="C1223" s="8"/>
    </row>
    <row r="1224" spans="3:3" x14ac:dyDescent="0.2">
      <c r="C1224" s="8"/>
    </row>
    <row r="1225" spans="3:3" x14ac:dyDescent="0.2">
      <c r="C1225" s="8"/>
    </row>
    <row r="1226" spans="3:3" x14ac:dyDescent="0.2">
      <c r="C1226" s="8"/>
    </row>
    <row r="1227" spans="3:3" x14ac:dyDescent="0.2">
      <c r="C1227" s="8"/>
    </row>
    <row r="1228" spans="3:3" x14ac:dyDescent="0.2">
      <c r="C1228" s="8"/>
    </row>
    <row r="1229" spans="3:3" x14ac:dyDescent="0.2">
      <c r="C1229" s="8"/>
    </row>
    <row r="1230" spans="3:3" x14ac:dyDescent="0.2">
      <c r="C1230" s="8"/>
    </row>
    <row r="1231" spans="3:3" x14ac:dyDescent="0.2">
      <c r="C1231" s="8"/>
    </row>
    <row r="1232" spans="3:3" x14ac:dyDescent="0.2">
      <c r="C1232" s="8"/>
    </row>
    <row r="1233" spans="3:3" x14ac:dyDescent="0.2">
      <c r="C1233" s="8"/>
    </row>
    <row r="1234" spans="3:3" x14ac:dyDescent="0.2">
      <c r="C1234" s="8"/>
    </row>
    <row r="1235" spans="3:3" x14ac:dyDescent="0.2">
      <c r="C1235" s="8"/>
    </row>
    <row r="1236" spans="3:3" x14ac:dyDescent="0.2">
      <c r="C1236" s="8"/>
    </row>
    <row r="1237" spans="3:3" x14ac:dyDescent="0.2">
      <c r="C1237" s="8"/>
    </row>
    <row r="1238" spans="3:3" x14ac:dyDescent="0.2">
      <c r="C1238" s="8"/>
    </row>
    <row r="1239" spans="3:3" x14ac:dyDescent="0.2">
      <c r="C1239" s="8"/>
    </row>
    <row r="1240" spans="3:3" x14ac:dyDescent="0.2">
      <c r="C1240" s="8"/>
    </row>
    <row r="1241" spans="3:3" x14ac:dyDescent="0.2">
      <c r="C1241" s="8"/>
    </row>
    <row r="1242" spans="3:3" x14ac:dyDescent="0.2">
      <c r="C1242" s="8"/>
    </row>
    <row r="1243" spans="3:3" x14ac:dyDescent="0.2">
      <c r="C1243" s="8"/>
    </row>
    <row r="1244" spans="3:3" x14ac:dyDescent="0.2">
      <c r="C1244" s="8"/>
    </row>
    <row r="1245" spans="3:3" x14ac:dyDescent="0.2">
      <c r="C1245" s="8"/>
    </row>
    <row r="1246" spans="3:3" x14ac:dyDescent="0.2">
      <c r="C1246" s="8"/>
    </row>
    <row r="1247" spans="3:3" x14ac:dyDescent="0.2">
      <c r="C1247" s="8"/>
    </row>
    <row r="1248" spans="3:3" x14ac:dyDescent="0.2">
      <c r="C1248" s="8"/>
    </row>
    <row r="1249" spans="3:3" x14ac:dyDescent="0.2">
      <c r="C1249" s="8"/>
    </row>
    <row r="1250" spans="3:3" x14ac:dyDescent="0.2">
      <c r="C1250" s="8"/>
    </row>
    <row r="1251" spans="3:3" x14ac:dyDescent="0.2">
      <c r="C1251" s="8"/>
    </row>
    <row r="1252" spans="3:3" x14ac:dyDescent="0.2">
      <c r="C1252" s="8"/>
    </row>
    <row r="1253" spans="3:3" x14ac:dyDescent="0.2">
      <c r="C1253" s="8"/>
    </row>
    <row r="1254" spans="3:3" x14ac:dyDescent="0.2">
      <c r="C1254" s="8"/>
    </row>
    <row r="1255" spans="3:3" x14ac:dyDescent="0.2">
      <c r="C1255" s="8"/>
    </row>
    <row r="1256" spans="3:3" x14ac:dyDescent="0.2">
      <c r="C1256" s="8"/>
    </row>
    <row r="1257" spans="3:3" x14ac:dyDescent="0.2">
      <c r="C1257" s="8"/>
    </row>
    <row r="1258" spans="3:3" x14ac:dyDescent="0.2">
      <c r="C1258" s="8"/>
    </row>
    <row r="1259" spans="3:3" x14ac:dyDescent="0.2">
      <c r="C1259" s="8"/>
    </row>
    <row r="1260" spans="3:3" x14ac:dyDescent="0.2">
      <c r="C1260" s="8"/>
    </row>
    <row r="1261" spans="3:3" x14ac:dyDescent="0.2">
      <c r="C1261" s="8"/>
    </row>
    <row r="1262" spans="3:3" x14ac:dyDescent="0.2">
      <c r="C1262" s="8"/>
    </row>
    <row r="1263" spans="3:3" x14ac:dyDescent="0.2">
      <c r="C1263" s="8"/>
    </row>
    <row r="1264" spans="3:3" x14ac:dyDescent="0.2">
      <c r="C1264" s="8"/>
    </row>
    <row r="1265" spans="3:3" x14ac:dyDescent="0.2">
      <c r="C1265" s="8"/>
    </row>
    <row r="1266" spans="3:3" x14ac:dyDescent="0.2">
      <c r="C1266" s="8"/>
    </row>
    <row r="1267" spans="3:3" x14ac:dyDescent="0.2">
      <c r="C1267" s="8"/>
    </row>
    <row r="1268" spans="3:3" x14ac:dyDescent="0.2">
      <c r="C1268" s="8"/>
    </row>
    <row r="1269" spans="3:3" x14ac:dyDescent="0.2">
      <c r="C1269" s="8"/>
    </row>
    <row r="1270" spans="3:3" x14ac:dyDescent="0.2">
      <c r="C1270" s="8"/>
    </row>
    <row r="1271" spans="3:3" x14ac:dyDescent="0.2">
      <c r="C1271" s="8"/>
    </row>
    <row r="1272" spans="3:3" x14ac:dyDescent="0.2">
      <c r="C1272" s="8"/>
    </row>
    <row r="1273" spans="3:3" x14ac:dyDescent="0.2">
      <c r="C1273" s="8"/>
    </row>
    <row r="1274" spans="3:3" x14ac:dyDescent="0.2">
      <c r="C1274" s="8"/>
    </row>
    <row r="1275" spans="3:3" x14ac:dyDescent="0.2">
      <c r="C1275" s="8"/>
    </row>
    <row r="1276" spans="3:3" x14ac:dyDescent="0.2">
      <c r="C1276" s="8"/>
    </row>
    <row r="1277" spans="3:3" x14ac:dyDescent="0.2">
      <c r="C1277" s="8"/>
    </row>
    <row r="1278" spans="3:3" x14ac:dyDescent="0.2">
      <c r="C1278" s="8"/>
    </row>
    <row r="1279" spans="3:3" x14ac:dyDescent="0.2">
      <c r="C1279" s="8"/>
    </row>
    <row r="1280" spans="3:3" x14ac:dyDescent="0.2">
      <c r="C1280" s="8"/>
    </row>
    <row r="1281" spans="3:3" x14ac:dyDescent="0.2">
      <c r="C1281" s="8"/>
    </row>
    <row r="1282" spans="3:3" x14ac:dyDescent="0.2">
      <c r="C1282" s="8"/>
    </row>
    <row r="1283" spans="3:3" x14ac:dyDescent="0.2">
      <c r="C1283" s="8"/>
    </row>
    <row r="1284" spans="3:3" x14ac:dyDescent="0.2">
      <c r="C1284" s="8"/>
    </row>
    <row r="1285" spans="3:3" x14ac:dyDescent="0.2">
      <c r="C1285" s="8"/>
    </row>
    <row r="1286" spans="3:3" x14ac:dyDescent="0.2">
      <c r="C1286" s="8"/>
    </row>
    <row r="1287" spans="3:3" x14ac:dyDescent="0.2">
      <c r="C1287" s="8"/>
    </row>
    <row r="1288" spans="3:3" x14ac:dyDescent="0.2">
      <c r="C1288" s="8"/>
    </row>
    <row r="1289" spans="3:3" x14ac:dyDescent="0.2">
      <c r="C1289" s="8"/>
    </row>
    <row r="1290" spans="3:3" x14ac:dyDescent="0.2">
      <c r="C1290" s="8"/>
    </row>
    <row r="1291" spans="3:3" x14ac:dyDescent="0.2">
      <c r="C1291" s="8"/>
    </row>
    <row r="1292" spans="3:3" x14ac:dyDescent="0.2">
      <c r="C1292" s="8"/>
    </row>
    <row r="1293" spans="3:3" x14ac:dyDescent="0.2">
      <c r="C1293" s="8"/>
    </row>
    <row r="1294" spans="3:3" x14ac:dyDescent="0.2">
      <c r="C1294" s="8"/>
    </row>
    <row r="1295" spans="3:3" x14ac:dyDescent="0.2">
      <c r="C1295" s="8"/>
    </row>
    <row r="1296" spans="3:3" x14ac:dyDescent="0.2">
      <c r="C1296" s="8"/>
    </row>
    <row r="1297" spans="3:3" x14ac:dyDescent="0.2">
      <c r="C1297" s="8"/>
    </row>
    <row r="1298" spans="3:3" x14ac:dyDescent="0.2">
      <c r="C1298" s="8"/>
    </row>
    <row r="1299" spans="3:3" x14ac:dyDescent="0.2">
      <c r="C1299" s="8"/>
    </row>
    <row r="1300" spans="3:3" x14ac:dyDescent="0.2">
      <c r="C1300" s="8"/>
    </row>
    <row r="1301" spans="3:3" x14ac:dyDescent="0.2">
      <c r="C1301" s="8"/>
    </row>
    <row r="1302" spans="3:3" x14ac:dyDescent="0.2">
      <c r="C1302" s="8"/>
    </row>
    <row r="1303" spans="3:3" x14ac:dyDescent="0.2">
      <c r="C1303" s="8"/>
    </row>
    <row r="1304" spans="3:3" x14ac:dyDescent="0.2">
      <c r="C1304" s="8"/>
    </row>
    <row r="1305" spans="3:3" x14ac:dyDescent="0.2">
      <c r="C1305" s="8"/>
    </row>
    <row r="1306" spans="3:3" x14ac:dyDescent="0.2">
      <c r="C1306" s="8"/>
    </row>
    <row r="1307" spans="3:3" x14ac:dyDescent="0.2">
      <c r="C1307" s="8"/>
    </row>
    <row r="1308" spans="3:3" x14ac:dyDescent="0.2">
      <c r="C1308" s="8"/>
    </row>
    <row r="1309" spans="3:3" x14ac:dyDescent="0.2">
      <c r="C1309" s="8"/>
    </row>
    <row r="1310" spans="3:3" x14ac:dyDescent="0.2">
      <c r="C1310" s="8"/>
    </row>
    <row r="1311" spans="3:3" x14ac:dyDescent="0.2">
      <c r="C1311" s="8"/>
    </row>
    <row r="1312" spans="3:3" x14ac:dyDescent="0.2">
      <c r="C1312" s="8"/>
    </row>
    <row r="1313" spans="3:3" x14ac:dyDescent="0.2">
      <c r="C1313" s="8"/>
    </row>
    <row r="1314" spans="3:3" x14ac:dyDescent="0.2">
      <c r="C1314" s="8"/>
    </row>
    <row r="1315" spans="3:3" x14ac:dyDescent="0.2">
      <c r="C1315" s="8"/>
    </row>
    <row r="1316" spans="3:3" x14ac:dyDescent="0.2">
      <c r="C1316" s="8"/>
    </row>
    <row r="1317" spans="3:3" x14ac:dyDescent="0.2">
      <c r="C1317" s="8"/>
    </row>
    <row r="1318" spans="3:3" x14ac:dyDescent="0.2">
      <c r="C1318" s="8"/>
    </row>
    <row r="1319" spans="3:3" x14ac:dyDescent="0.2">
      <c r="C1319" s="8"/>
    </row>
    <row r="1320" spans="3:3" x14ac:dyDescent="0.2">
      <c r="C1320" s="8"/>
    </row>
    <row r="1321" spans="3:3" x14ac:dyDescent="0.2">
      <c r="C1321" s="8"/>
    </row>
    <row r="1322" spans="3:3" x14ac:dyDescent="0.2">
      <c r="C1322" s="8"/>
    </row>
    <row r="1323" spans="3:3" x14ac:dyDescent="0.2">
      <c r="C1323" s="8"/>
    </row>
    <row r="1324" spans="3:3" x14ac:dyDescent="0.2">
      <c r="C1324" s="8"/>
    </row>
    <row r="1325" spans="3:3" x14ac:dyDescent="0.2">
      <c r="C1325" s="8"/>
    </row>
    <row r="1326" spans="3:3" x14ac:dyDescent="0.2">
      <c r="C1326" s="8"/>
    </row>
    <row r="1327" spans="3:3" x14ac:dyDescent="0.2">
      <c r="C1327" s="8"/>
    </row>
    <row r="1328" spans="3:3" x14ac:dyDescent="0.2">
      <c r="C1328" s="8"/>
    </row>
    <row r="1329" spans="3:3" x14ac:dyDescent="0.2">
      <c r="C1329" s="8"/>
    </row>
    <row r="1330" spans="3:3" x14ac:dyDescent="0.2">
      <c r="C1330" s="8"/>
    </row>
    <row r="1331" spans="3:3" x14ac:dyDescent="0.2">
      <c r="C1331" s="8"/>
    </row>
    <row r="1332" spans="3:3" x14ac:dyDescent="0.2">
      <c r="C1332" s="8"/>
    </row>
    <row r="1333" spans="3:3" x14ac:dyDescent="0.2">
      <c r="C1333" s="8"/>
    </row>
    <row r="1334" spans="3:3" x14ac:dyDescent="0.2">
      <c r="C1334" s="8"/>
    </row>
    <row r="1335" spans="3:3" x14ac:dyDescent="0.2">
      <c r="C1335" s="8"/>
    </row>
    <row r="1336" spans="3:3" x14ac:dyDescent="0.2">
      <c r="C1336" s="8"/>
    </row>
    <row r="1337" spans="3:3" x14ac:dyDescent="0.2">
      <c r="C1337" s="8"/>
    </row>
    <row r="1338" spans="3:3" x14ac:dyDescent="0.2">
      <c r="C1338" s="8"/>
    </row>
    <row r="1339" spans="3:3" x14ac:dyDescent="0.2">
      <c r="C1339" s="8"/>
    </row>
    <row r="1340" spans="3:3" x14ac:dyDescent="0.2">
      <c r="C1340" s="8"/>
    </row>
    <row r="1341" spans="3:3" x14ac:dyDescent="0.2">
      <c r="C1341" s="8"/>
    </row>
    <row r="1342" spans="3:3" x14ac:dyDescent="0.2">
      <c r="C1342" s="8"/>
    </row>
    <row r="1343" spans="3:3" x14ac:dyDescent="0.2">
      <c r="C1343" s="8"/>
    </row>
    <row r="1344" spans="3:3" x14ac:dyDescent="0.2">
      <c r="C1344" s="8"/>
    </row>
    <row r="1345" spans="3:3" x14ac:dyDescent="0.2">
      <c r="C1345" s="8"/>
    </row>
    <row r="1346" spans="3:3" x14ac:dyDescent="0.2">
      <c r="C1346" s="8"/>
    </row>
    <row r="1347" spans="3:3" x14ac:dyDescent="0.2">
      <c r="C1347" s="8"/>
    </row>
    <row r="1348" spans="3:3" x14ac:dyDescent="0.2">
      <c r="C1348" s="8"/>
    </row>
    <row r="1349" spans="3:3" x14ac:dyDescent="0.2">
      <c r="C1349" s="8"/>
    </row>
    <row r="1350" spans="3:3" x14ac:dyDescent="0.2">
      <c r="C1350" s="8"/>
    </row>
    <row r="1351" spans="3:3" x14ac:dyDescent="0.2">
      <c r="C1351" s="8"/>
    </row>
    <row r="1352" spans="3:3" x14ac:dyDescent="0.2">
      <c r="C1352" s="8"/>
    </row>
    <row r="1353" spans="3:3" x14ac:dyDescent="0.2">
      <c r="C1353" s="8"/>
    </row>
    <row r="1354" spans="3:3" x14ac:dyDescent="0.2">
      <c r="C1354" s="8"/>
    </row>
    <row r="1355" spans="3:3" x14ac:dyDescent="0.2">
      <c r="C1355" s="8"/>
    </row>
    <row r="1356" spans="3:3" x14ac:dyDescent="0.2">
      <c r="C1356" s="8"/>
    </row>
    <row r="1357" spans="3:3" x14ac:dyDescent="0.2">
      <c r="C1357" s="8"/>
    </row>
    <row r="1358" spans="3:3" x14ac:dyDescent="0.2">
      <c r="C1358" s="8"/>
    </row>
    <row r="1359" spans="3:3" x14ac:dyDescent="0.2">
      <c r="C1359" s="8"/>
    </row>
    <row r="1360" spans="3:3" x14ac:dyDescent="0.2">
      <c r="C1360" s="8"/>
    </row>
    <row r="1361" spans="3:3" x14ac:dyDescent="0.2">
      <c r="C1361" s="8"/>
    </row>
    <row r="1362" spans="3:3" x14ac:dyDescent="0.2">
      <c r="C1362" s="8"/>
    </row>
    <row r="1363" spans="3:3" x14ac:dyDescent="0.2">
      <c r="C1363" s="8"/>
    </row>
    <row r="1364" spans="3:3" x14ac:dyDescent="0.2">
      <c r="C1364" s="8"/>
    </row>
    <row r="1365" spans="3:3" x14ac:dyDescent="0.2">
      <c r="C1365" s="8"/>
    </row>
    <row r="1366" spans="3:3" x14ac:dyDescent="0.2">
      <c r="C1366" s="8"/>
    </row>
    <row r="1367" spans="3:3" x14ac:dyDescent="0.2">
      <c r="C1367" s="8"/>
    </row>
    <row r="1368" spans="3:3" x14ac:dyDescent="0.2">
      <c r="C1368" s="8"/>
    </row>
    <row r="1369" spans="3:3" x14ac:dyDescent="0.2">
      <c r="C1369" s="8"/>
    </row>
    <row r="1370" spans="3:3" x14ac:dyDescent="0.2">
      <c r="C1370" s="8"/>
    </row>
    <row r="1371" spans="3:3" x14ac:dyDescent="0.2">
      <c r="C1371" s="8"/>
    </row>
    <row r="1372" spans="3:3" x14ac:dyDescent="0.2">
      <c r="C1372" s="8"/>
    </row>
    <row r="1373" spans="3:3" x14ac:dyDescent="0.2">
      <c r="C1373" s="8"/>
    </row>
    <row r="1374" spans="3:3" x14ac:dyDescent="0.2">
      <c r="C1374" s="8"/>
    </row>
    <row r="1375" spans="3:3" x14ac:dyDescent="0.2">
      <c r="C1375" s="8"/>
    </row>
    <row r="1376" spans="3:3" x14ac:dyDescent="0.2">
      <c r="C1376" s="8"/>
    </row>
    <row r="1377" spans="3:3" x14ac:dyDescent="0.2">
      <c r="C1377" s="8"/>
    </row>
    <row r="1378" spans="3:3" x14ac:dyDescent="0.2">
      <c r="C1378" s="8"/>
    </row>
    <row r="1379" spans="3:3" x14ac:dyDescent="0.2">
      <c r="C1379" s="8"/>
    </row>
    <row r="1380" spans="3:3" x14ac:dyDescent="0.2">
      <c r="C1380" s="8"/>
    </row>
    <row r="1381" spans="3:3" x14ac:dyDescent="0.2">
      <c r="C1381" s="8"/>
    </row>
    <row r="1382" spans="3:3" x14ac:dyDescent="0.2">
      <c r="C1382" s="8"/>
    </row>
    <row r="1383" spans="3:3" x14ac:dyDescent="0.2">
      <c r="C1383" s="8"/>
    </row>
    <row r="1384" spans="3:3" x14ac:dyDescent="0.2">
      <c r="C1384" s="8"/>
    </row>
    <row r="1385" spans="3:3" x14ac:dyDescent="0.2">
      <c r="C1385" s="8"/>
    </row>
    <row r="1386" spans="3:3" x14ac:dyDescent="0.2">
      <c r="C1386" s="8"/>
    </row>
    <row r="1387" spans="3:3" x14ac:dyDescent="0.2">
      <c r="C1387" s="8"/>
    </row>
    <row r="1388" spans="3:3" x14ac:dyDescent="0.2">
      <c r="C1388" s="8"/>
    </row>
    <row r="1389" spans="3:3" x14ac:dyDescent="0.2">
      <c r="C1389" s="8"/>
    </row>
    <row r="1390" spans="3:3" x14ac:dyDescent="0.2">
      <c r="C1390" s="8"/>
    </row>
    <row r="1391" spans="3:3" x14ac:dyDescent="0.2">
      <c r="C1391" s="8"/>
    </row>
    <row r="1392" spans="3:3" x14ac:dyDescent="0.2">
      <c r="C1392" s="8"/>
    </row>
    <row r="1393" spans="3:3" x14ac:dyDescent="0.2">
      <c r="C1393" s="8"/>
    </row>
    <row r="1394" spans="3:3" x14ac:dyDescent="0.2">
      <c r="C1394" s="8"/>
    </row>
    <row r="1395" spans="3:3" x14ac:dyDescent="0.2">
      <c r="C1395" s="8"/>
    </row>
    <row r="1396" spans="3:3" x14ac:dyDescent="0.2">
      <c r="C1396" s="8"/>
    </row>
    <row r="1397" spans="3:3" x14ac:dyDescent="0.2">
      <c r="C1397" s="8"/>
    </row>
    <row r="1398" spans="3:3" x14ac:dyDescent="0.2">
      <c r="C1398" s="8"/>
    </row>
    <row r="1399" spans="3:3" x14ac:dyDescent="0.2">
      <c r="C1399" s="8"/>
    </row>
    <row r="1400" spans="3:3" x14ac:dyDescent="0.2">
      <c r="C1400" s="8"/>
    </row>
    <row r="1401" spans="3:3" x14ac:dyDescent="0.2">
      <c r="C1401" s="8"/>
    </row>
    <row r="1402" spans="3:3" x14ac:dyDescent="0.2">
      <c r="C1402" s="8"/>
    </row>
    <row r="1403" spans="3:3" x14ac:dyDescent="0.2">
      <c r="C1403" s="8"/>
    </row>
    <row r="1404" spans="3:3" x14ac:dyDescent="0.2">
      <c r="C1404" s="8"/>
    </row>
    <row r="1405" spans="3:3" x14ac:dyDescent="0.2">
      <c r="C1405" s="8"/>
    </row>
    <row r="1406" spans="3:3" x14ac:dyDescent="0.2">
      <c r="C1406" s="8"/>
    </row>
    <row r="1407" spans="3:3" x14ac:dyDescent="0.2">
      <c r="C1407" s="8"/>
    </row>
    <row r="1408" spans="3:3" x14ac:dyDescent="0.2">
      <c r="C1408" s="8"/>
    </row>
    <row r="1409" spans="3:3" x14ac:dyDescent="0.2">
      <c r="C1409" s="8"/>
    </row>
    <row r="1410" spans="3:3" x14ac:dyDescent="0.2">
      <c r="C1410" s="8"/>
    </row>
    <row r="1411" spans="3:3" x14ac:dyDescent="0.2">
      <c r="C1411" s="8"/>
    </row>
    <row r="1412" spans="3:3" x14ac:dyDescent="0.2">
      <c r="C1412" s="8"/>
    </row>
    <row r="1413" spans="3:3" x14ac:dyDescent="0.2">
      <c r="C1413" s="8"/>
    </row>
    <row r="1414" spans="3:3" x14ac:dyDescent="0.2">
      <c r="C1414" s="8"/>
    </row>
    <row r="1415" spans="3:3" x14ac:dyDescent="0.2">
      <c r="C1415" s="8"/>
    </row>
    <row r="1416" spans="3:3" x14ac:dyDescent="0.2">
      <c r="C1416" s="8"/>
    </row>
    <row r="1417" spans="3:3" x14ac:dyDescent="0.2">
      <c r="C1417" s="8"/>
    </row>
    <row r="1418" spans="3:3" x14ac:dyDescent="0.2">
      <c r="C1418" s="8"/>
    </row>
    <row r="1419" spans="3:3" x14ac:dyDescent="0.2">
      <c r="C1419" s="8"/>
    </row>
    <row r="1420" spans="3:3" x14ac:dyDescent="0.2">
      <c r="C1420" s="8"/>
    </row>
    <row r="1421" spans="3:3" x14ac:dyDescent="0.2">
      <c r="C1421" s="8"/>
    </row>
    <row r="1422" spans="3:3" x14ac:dyDescent="0.2">
      <c r="C1422" s="8"/>
    </row>
    <row r="1423" spans="3:3" x14ac:dyDescent="0.2">
      <c r="C1423" s="8"/>
    </row>
    <row r="1424" spans="3:3" x14ac:dyDescent="0.2">
      <c r="C1424" s="8"/>
    </row>
    <row r="1425" spans="3:3" x14ac:dyDescent="0.2">
      <c r="C1425" s="8"/>
    </row>
    <row r="1426" spans="3:3" x14ac:dyDescent="0.2">
      <c r="C1426" s="8"/>
    </row>
    <row r="1427" spans="3:3" x14ac:dyDescent="0.2">
      <c r="C1427" s="8"/>
    </row>
    <row r="1428" spans="3:3" x14ac:dyDescent="0.2">
      <c r="C1428" s="8"/>
    </row>
    <row r="1429" spans="3:3" x14ac:dyDescent="0.2">
      <c r="C1429" s="8"/>
    </row>
    <row r="1430" spans="3:3" x14ac:dyDescent="0.2">
      <c r="C1430" s="8"/>
    </row>
    <row r="1431" spans="3:3" x14ac:dyDescent="0.2">
      <c r="C1431" s="8"/>
    </row>
    <row r="1432" spans="3:3" x14ac:dyDescent="0.2">
      <c r="C1432" s="8"/>
    </row>
    <row r="1433" spans="3:3" x14ac:dyDescent="0.2">
      <c r="C1433" s="8"/>
    </row>
    <row r="1434" spans="3:3" x14ac:dyDescent="0.2">
      <c r="C1434" s="8"/>
    </row>
    <row r="1435" spans="3:3" x14ac:dyDescent="0.2">
      <c r="C1435" s="8"/>
    </row>
    <row r="1436" spans="3:3" x14ac:dyDescent="0.2">
      <c r="C1436" s="8"/>
    </row>
    <row r="1437" spans="3:3" x14ac:dyDescent="0.2">
      <c r="C1437" s="8"/>
    </row>
    <row r="1438" spans="3:3" x14ac:dyDescent="0.2">
      <c r="C1438" s="8"/>
    </row>
    <row r="1439" spans="3:3" x14ac:dyDescent="0.2">
      <c r="C1439" s="8"/>
    </row>
    <row r="1440" spans="3:3" x14ac:dyDescent="0.2">
      <c r="C1440" s="8"/>
    </row>
    <row r="1441" spans="3:3" x14ac:dyDescent="0.2">
      <c r="C1441" s="8"/>
    </row>
    <row r="1442" spans="3:3" x14ac:dyDescent="0.2">
      <c r="C1442" s="8"/>
    </row>
    <row r="1443" spans="3:3" x14ac:dyDescent="0.2">
      <c r="C1443" s="8"/>
    </row>
    <row r="1444" spans="3:3" x14ac:dyDescent="0.2">
      <c r="C1444" s="8"/>
    </row>
    <row r="1445" spans="3:3" x14ac:dyDescent="0.2">
      <c r="C1445" s="8"/>
    </row>
    <row r="1446" spans="3:3" x14ac:dyDescent="0.2">
      <c r="C1446" s="8"/>
    </row>
    <row r="1447" spans="3:3" x14ac:dyDescent="0.2">
      <c r="C1447" s="8"/>
    </row>
    <row r="1448" spans="3:3" x14ac:dyDescent="0.2">
      <c r="C1448" s="8"/>
    </row>
    <row r="1449" spans="3:3" x14ac:dyDescent="0.2">
      <c r="C1449" s="8"/>
    </row>
    <row r="1450" spans="3:3" x14ac:dyDescent="0.2">
      <c r="C1450" s="8"/>
    </row>
    <row r="1451" spans="3:3" x14ac:dyDescent="0.2">
      <c r="C1451" s="8"/>
    </row>
    <row r="1452" spans="3:3" x14ac:dyDescent="0.2">
      <c r="C1452" s="8"/>
    </row>
    <row r="1453" spans="3:3" x14ac:dyDescent="0.2">
      <c r="C1453" s="8"/>
    </row>
    <row r="1454" spans="3:3" x14ac:dyDescent="0.2">
      <c r="C1454" s="8"/>
    </row>
    <row r="1455" spans="3:3" x14ac:dyDescent="0.2">
      <c r="C1455" s="8"/>
    </row>
    <row r="1456" spans="3:3" x14ac:dyDescent="0.2">
      <c r="C1456" s="8"/>
    </row>
    <row r="1457" spans="3:3" x14ac:dyDescent="0.2">
      <c r="C1457" s="8"/>
    </row>
    <row r="1458" spans="3:3" x14ac:dyDescent="0.2">
      <c r="C1458" s="8"/>
    </row>
    <row r="1459" spans="3:3" x14ac:dyDescent="0.2">
      <c r="C1459" s="8"/>
    </row>
    <row r="1460" spans="3:3" x14ac:dyDescent="0.2">
      <c r="C1460" s="8"/>
    </row>
    <row r="1461" spans="3:3" x14ac:dyDescent="0.2">
      <c r="C1461" s="8"/>
    </row>
    <row r="1462" spans="3:3" x14ac:dyDescent="0.2">
      <c r="C1462" s="8"/>
    </row>
    <row r="1463" spans="3:3" x14ac:dyDescent="0.2">
      <c r="C1463" s="8"/>
    </row>
    <row r="1464" spans="3:3" x14ac:dyDescent="0.2">
      <c r="C1464" s="8"/>
    </row>
    <row r="1465" spans="3:3" x14ac:dyDescent="0.2">
      <c r="C1465" s="8"/>
    </row>
    <row r="1466" spans="3:3" x14ac:dyDescent="0.2">
      <c r="C1466" s="8"/>
    </row>
    <row r="1467" spans="3:3" x14ac:dyDescent="0.2">
      <c r="C1467" s="8"/>
    </row>
    <row r="1468" spans="3:3" x14ac:dyDescent="0.2">
      <c r="C1468" s="8"/>
    </row>
    <row r="1469" spans="3:3" x14ac:dyDescent="0.2">
      <c r="C1469" s="8"/>
    </row>
    <row r="1470" spans="3:3" x14ac:dyDescent="0.2">
      <c r="C1470" s="8"/>
    </row>
    <row r="1471" spans="3:3" x14ac:dyDescent="0.2">
      <c r="C1471" s="8"/>
    </row>
    <row r="1472" spans="3:3" x14ac:dyDescent="0.2">
      <c r="C1472" s="8"/>
    </row>
    <row r="1473" spans="3:3" x14ac:dyDescent="0.2">
      <c r="C1473" s="8"/>
    </row>
    <row r="1474" spans="3:3" x14ac:dyDescent="0.2">
      <c r="C1474" s="8"/>
    </row>
    <row r="1475" spans="3:3" x14ac:dyDescent="0.2">
      <c r="C1475" s="8"/>
    </row>
    <row r="1476" spans="3:3" x14ac:dyDescent="0.2">
      <c r="C1476" s="8"/>
    </row>
    <row r="1477" spans="3:3" x14ac:dyDescent="0.2">
      <c r="C1477" s="8"/>
    </row>
    <row r="1478" spans="3:3" x14ac:dyDescent="0.2">
      <c r="C1478" s="8"/>
    </row>
    <row r="1479" spans="3:3" x14ac:dyDescent="0.2">
      <c r="C1479" s="8"/>
    </row>
    <row r="1480" spans="3:3" x14ac:dyDescent="0.2">
      <c r="C1480" s="8"/>
    </row>
    <row r="1481" spans="3:3" x14ac:dyDescent="0.2">
      <c r="C1481" s="8"/>
    </row>
    <row r="1482" spans="3:3" x14ac:dyDescent="0.2">
      <c r="C1482" s="8"/>
    </row>
    <row r="1483" spans="3:3" x14ac:dyDescent="0.2">
      <c r="C1483" s="8"/>
    </row>
    <row r="1484" spans="3:3" x14ac:dyDescent="0.2">
      <c r="C1484" s="8"/>
    </row>
    <row r="1485" spans="3:3" x14ac:dyDescent="0.2">
      <c r="C1485" s="8"/>
    </row>
    <row r="1486" spans="3:3" x14ac:dyDescent="0.2">
      <c r="C1486" s="8"/>
    </row>
    <row r="1487" spans="3:3" x14ac:dyDescent="0.2">
      <c r="C1487" s="8"/>
    </row>
    <row r="1488" spans="3:3" x14ac:dyDescent="0.2">
      <c r="C1488" s="8"/>
    </row>
    <row r="1489" spans="3:3" x14ac:dyDescent="0.2">
      <c r="C1489" s="8"/>
    </row>
    <row r="1490" spans="3:3" x14ac:dyDescent="0.2">
      <c r="C1490" s="8"/>
    </row>
    <row r="1491" spans="3:3" x14ac:dyDescent="0.2">
      <c r="C1491" s="8"/>
    </row>
    <row r="1492" spans="3:3" x14ac:dyDescent="0.2">
      <c r="C1492" s="8"/>
    </row>
    <row r="1493" spans="3:3" x14ac:dyDescent="0.2">
      <c r="C1493" s="8"/>
    </row>
    <row r="1494" spans="3:3" x14ac:dyDescent="0.2">
      <c r="C1494" s="8"/>
    </row>
    <row r="1495" spans="3:3" x14ac:dyDescent="0.2">
      <c r="C1495" s="8"/>
    </row>
    <row r="1496" spans="3:3" x14ac:dyDescent="0.2">
      <c r="C1496" s="8"/>
    </row>
    <row r="1497" spans="3:3" x14ac:dyDescent="0.2">
      <c r="C1497" s="8"/>
    </row>
    <row r="1498" spans="3:3" x14ac:dyDescent="0.2">
      <c r="C1498" s="8"/>
    </row>
    <row r="1499" spans="3:3" x14ac:dyDescent="0.2">
      <c r="C1499" s="8"/>
    </row>
    <row r="1500" spans="3:3" x14ac:dyDescent="0.2">
      <c r="C1500" s="8"/>
    </row>
    <row r="1501" spans="3:3" x14ac:dyDescent="0.2">
      <c r="C1501" s="8"/>
    </row>
    <row r="1502" spans="3:3" x14ac:dyDescent="0.2">
      <c r="C1502" s="8"/>
    </row>
    <row r="1503" spans="3:3" x14ac:dyDescent="0.2">
      <c r="C1503" s="8"/>
    </row>
    <row r="1504" spans="3:3" x14ac:dyDescent="0.2">
      <c r="C1504" s="8"/>
    </row>
    <row r="1505" spans="3:3" x14ac:dyDescent="0.2">
      <c r="C1505" s="8"/>
    </row>
    <row r="1506" spans="3:3" x14ac:dyDescent="0.2">
      <c r="C1506" s="8"/>
    </row>
    <row r="1507" spans="3:3" x14ac:dyDescent="0.2">
      <c r="C1507" s="8"/>
    </row>
    <row r="1508" spans="3:3" x14ac:dyDescent="0.2">
      <c r="C1508" s="8"/>
    </row>
    <row r="1509" spans="3:3" x14ac:dyDescent="0.2">
      <c r="C1509" s="8"/>
    </row>
    <row r="1510" spans="3:3" x14ac:dyDescent="0.2">
      <c r="C1510" s="8"/>
    </row>
    <row r="1511" spans="3:3" x14ac:dyDescent="0.2">
      <c r="C1511" s="8"/>
    </row>
    <row r="1512" spans="3:3" x14ac:dyDescent="0.2">
      <c r="C1512" s="8"/>
    </row>
    <row r="1513" spans="3:3" x14ac:dyDescent="0.2">
      <c r="C1513" s="8"/>
    </row>
    <row r="1514" spans="3:3" x14ac:dyDescent="0.2">
      <c r="C1514" s="8"/>
    </row>
    <row r="1515" spans="3:3" x14ac:dyDescent="0.2">
      <c r="C1515" s="8"/>
    </row>
    <row r="1516" spans="3:3" x14ac:dyDescent="0.2">
      <c r="C1516" s="8"/>
    </row>
    <row r="1517" spans="3:3" x14ac:dyDescent="0.2">
      <c r="C1517" s="8"/>
    </row>
    <row r="1518" spans="3:3" x14ac:dyDescent="0.2">
      <c r="C1518" s="8"/>
    </row>
    <row r="1519" spans="3:3" x14ac:dyDescent="0.2">
      <c r="C1519" s="8"/>
    </row>
    <row r="1520" spans="3:3" x14ac:dyDescent="0.2">
      <c r="C1520" s="8"/>
    </row>
    <row r="1521" spans="3:3" x14ac:dyDescent="0.2">
      <c r="C1521" s="8"/>
    </row>
    <row r="1522" spans="3:3" x14ac:dyDescent="0.2">
      <c r="C1522" s="8"/>
    </row>
    <row r="1523" spans="3:3" x14ac:dyDescent="0.2">
      <c r="C1523" s="8"/>
    </row>
    <row r="1524" spans="3:3" x14ac:dyDescent="0.2">
      <c r="C1524" s="8"/>
    </row>
    <row r="1525" spans="3:3" x14ac:dyDescent="0.2">
      <c r="C1525" s="8"/>
    </row>
    <row r="1526" spans="3:3" x14ac:dyDescent="0.2">
      <c r="C1526" s="8"/>
    </row>
    <row r="1527" spans="3:3" x14ac:dyDescent="0.2">
      <c r="C1527" s="8"/>
    </row>
    <row r="1528" spans="3:3" x14ac:dyDescent="0.2">
      <c r="C1528" s="8"/>
    </row>
    <row r="1529" spans="3:3" x14ac:dyDescent="0.2">
      <c r="C1529" s="8"/>
    </row>
    <row r="1530" spans="3:3" x14ac:dyDescent="0.2">
      <c r="C1530" s="8"/>
    </row>
    <row r="1531" spans="3:3" x14ac:dyDescent="0.2">
      <c r="C1531" s="8"/>
    </row>
    <row r="1532" spans="3:3" x14ac:dyDescent="0.2">
      <c r="C1532" s="8"/>
    </row>
    <row r="1533" spans="3:3" x14ac:dyDescent="0.2">
      <c r="C1533" s="8"/>
    </row>
    <row r="1534" spans="3:3" x14ac:dyDescent="0.2">
      <c r="C1534" s="8"/>
    </row>
    <row r="1535" spans="3:3" x14ac:dyDescent="0.2">
      <c r="C1535" s="8"/>
    </row>
    <row r="1536" spans="3:3" x14ac:dyDescent="0.2">
      <c r="C1536" s="8"/>
    </row>
    <row r="1537" spans="3:3" x14ac:dyDescent="0.2">
      <c r="C1537" s="8"/>
    </row>
    <row r="1538" spans="3:3" x14ac:dyDescent="0.2">
      <c r="C1538" s="8"/>
    </row>
    <row r="1539" spans="3:3" x14ac:dyDescent="0.2">
      <c r="C1539" s="8"/>
    </row>
    <row r="1540" spans="3:3" x14ac:dyDescent="0.2">
      <c r="C1540" s="8"/>
    </row>
    <row r="1541" spans="3:3" x14ac:dyDescent="0.2">
      <c r="C1541" s="8"/>
    </row>
    <row r="1542" spans="3:3" x14ac:dyDescent="0.2">
      <c r="C1542" s="8"/>
    </row>
    <row r="1543" spans="3:3" x14ac:dyDescent="0.2">
      <c r="C1543" s="8"/>
    </row>
    <row r="1544" spans="3:3" x14ac:dyDescent="0.2">
      <c r="C1544" s="8"/>
    </row>
    <row r="1545" spans="3:3" x14ac:dyDescent="0.2">
      <c r="C1545" s="8"/>
    </row>
    <row r="1546" spans="3:3" x14ac:dyDescent="0.2">
      <c r="C1546" s="8"/>
    </row>
    <row r="1547" spans="3:3" x14ac:dyDescent="0.2">
      <c r="C1547" s="8"/>
    </row>
    <row r="1548" spans="3:3" x14ac:dyDescent="0.2">
      <c r="C1548" s="8"/>
    </row>
    <row r="1549" spans="3:3" x14ac:dyDescent="0.2">
      <c r="C1549" s="8"/>
    </row>
    <row r="1550" spans="3:3" x14ac:dyDescent="0.2">
      <c r="C1550" s="8"/>
    </row>
    <row r="1551" spans="3:3" x14ac:dyDescent="0.2">
      <c r="C1551" s="8"/>
    </row>
    <row r="1552" spans="3:3" x14ac:dyDescent="0.2">
      <c r="C1552" s="8"/>
    </row>
    <row r="1553" spans="3:3" x14ac:dyDescent="0.2">
      <c r="C1553" s="8"/>
    </row>
    <row r="1554" spans="3:3" x14ac:dyDescent="0.2">
      <c r="C1554" s="8"/>
    </row>
    <row r="1555" spans="3:3" x14ac:dyDescent="0.2">
      <c r="C1555" s="8"/>
    </row>
    <row r="1556" spans="3:3" x14ac:dyDescent="0.2">
      <c r="C1556" s="8"/>
    </row>
    <row r="1557" spans="3:3" x14ac:dyDescent="0.2">
      <c r="C1557" s="8"/>
    </row>
    <row r="1558" spans="3:3" x14ac:dyDescent="0.2">
      <c r="C1558" s="8"/>
    </row>
    <row r="1559" spans="3:3" x14ac:dyDescent="0.2">
      <c r="C1559" s="8"/>
    </row>
    <row r="1560" spans="3:3" x14ac:dyDescent="0.2">
      <c r="C1560" s="8"/>
    </row>
    <row r="1561" spans="3:3" x14ac:dyDescent="0.2">
      <c r="C1561" s="8"/>
    </row>
    <row r="1562" spans="3:3" x14ac:dyDescent="0.2">
      <c r="C1562" s="8"/>
    </row>
    <row r="1563" spans="3:3" x14ac:dyDescent="0.2">
      <c r="C1563" s="8"/>
    </row>
    <row r="1564" spans="3:3" x14ac:dyDescent="0.2">
      <c r="C1564" s="8"/>
    </row>
    <row r="1565" spans="3:3" x14ac:dyDescent="0.2">
      <c r="C1565" s="8"/>
    </row>
    <row r="1566" spans="3:3" x14ac:dyDescent="0.2">
      <c r="C1566" s="8"/>
    </row>
    <row r="1567" spans="3:3" x14ac:dyDescent="0.2">
      <c r="C1567" s="8"/>
    </row>
    <row r="1568" spans="3:3" x14ac:dyDescent="0.2">
      <c r="C1568" s="8"/>
    </row>
    <row r="1569" spans="3:3" x14ac:dyDescent="0.2">
      <c r="C1569" s="8"/>
    </row>
    <row r="1570" spans="3:3" x14ac:dyDescent="0.2">
      <c r="C1570" s="8"/>
    </row>
    <row r="1571" spans="3:3" x14ac:dyDescent="0.2">
      <c r="C1571" s="8"/>
    </row>
    <row r="1572" spans="3:3" x14ac:dyDescent="0.2">
      <c r="C1572" s="8"/>
    </row>
    <row r="1573" spans="3:3" x14ac:dyDescent="0.2">
      <c r="C1573" s="8"/>
    </row>
    <row r="1574" spans="3:3" x14ac:dyDescent="0.2">
      <c r="C1574" s="8"/>
    </row>
    <row r="1575" spans="3:3" x14ac:dyDescent="0.2">
      <c r="C1575" s="8"/>
    </row>
    <row r="1576" spans="3:3" x14ac:dyDescent="0.2">
      <c r="C1576" s="8"/>
    </row>
    <row r="1577" spans="3:3" x14ac:dyDescent="0.2">
      <c r="C1577" s="8"/>
    </row>
    <row r="1578" spans="3:3" x14ac:dyDescent="0.2">
      <c r="C1578" s="8"/>
    </row>
    <row r="1579" spans="3:3" x14ac:dyDescent="0.2">
      <c r="C1579" s="8"/>
    </row>
    <row r="1580" spans="3:3" x14ac:dyDescent="0.2">
      <c r="C1580" s="8"/>
    </row>
    <row r="1581" spans="3:3" x14ac:dyDescent="0.2">
      <c r="C1581" s="8"/>
    </row>
    <row r="1582" spans="3:3" x14ac:dyDescent="0.2">
      <c r="C1582" s="8"/>
    </row>
    <row r="1583" spans="3:3" x14ac:dyDescent="0.2">
      <c r="C1583" s="8"/>
    </row>
    <row r="1584" spans="3:3" x14ac:dyDescent="0.2">
      <c r="C1584" s="8"/>
    </row>
    <row r="1585" spans="3:3" x14ac:dyDescent="0.2">
      <c r="C1585" s="8"/>
    </row>
    <row r="1586" spans="3:3" x14ac:dyDescent="0.2">
      <c r="C1586" s="8"/>
    </row>
    <row r="1587" spans="3:3" x14ac:dyDescent="0.2">
      <c r="C1587" s="8"/>
    </row>
    <row r="1588" spans="3:3" x14ac:dyDescent="0.2">
      <c r="C1588" s="8"/>
    </row>
    <row r="1589" spans="3:3" x14ac:dyDescent="0.2">
      <c r="C1589" s="8"/>
    </row>
    <row r="1590" spans="3:3" x14ac:dyDescent="0.2">
      <c r="C1590" s="8"/>
    </row>
    <row r="1591" spans="3:3" x14ac:dyDescent="0.2">
      <c r="C1591" s="8"/>
    </row>
    <row r="1592" spans="3:3" x14ac:dyDescent="0.2">
      <c r="C1592" s="8"/>
    </row>
    <row r="1593" spans="3:3" x14ac:dyDescent="0.2">
      <c r="C1593" s="8"/>
    </row>
    <row r="1594" spans="3:3" x14ac:dyDescent="0.2">
      <c r="C1594" s="8"/>
    </row>
    <row r="1595" spans="3:3" x14ac:dyDescent="0.2">
      <c r="C1595" s="8"/>
    </row>
    <row r="1596" spans="3:3" x14ac:dyDescent="0.2">
      <c r="C1596" s="8"/>
    </row>
    <row r="1597" spans="3:3" x14ac:dyDescent="0.2">
      <c r="C1597" s="8"/>
    </row>
    <row r="1598" spans="3:3" x14ac:dyDescent="0.2">
      <c r="C1598" s="8"/>
    </row>
    <row r="1599" spans="3:3" x14ac:dyDescent="0.2">
      <c r="C1599" s="8"/>
    </row>
    <row r="1600" spans="3:3" x14ac:dyDescent="0.2">
      <c r="C1600" s="8"/>
    </row>
    <row r="1601" spans="3:3" x14ac:dyDescent="0.2">
      <c r="C1601" s="8"/>
    </row>
    <row r="1602" spans="3:3" x14ac:dyDescent="0.2">
      <c r="C1602" s="8"/>
    </row>
    <row r="1603" spans="3:3" x14ac:dyDescent="0.2">
      <c r="C1603" s="8"/>
    </row>
    <row r="1604" spans="3:3" x14ac:dyDescent="0.2">
      <c r="C1604" s="8"/>
    </row>
  </sheetData>
  <mergeCells count="3">
    <mergeCell ref="D1:E1"/>
    <mergeCell ref="C1:C2"/>
    <mergeCell ref="B1:B2"/>
  </mergeCells>
  <phoneticPr fontId="2" type="noConversion"/>
  <pageMargins left="0.75" right="0.75" top="0.64" bottom="1" header="0.5" footer="0.5"/>
  <pageSetup paperSize="9" scale="87" fitToHeight="3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B30" sqref="B30"/>
    </sheetView>
  </sheetViews>
  <sheetFormatPr defaultRowHeight="10.5" x14ac:dyDescent="0.2"/>
  <cols>
    <col min="1" max="1" width="3.85546875" style="78" customWidth="1"/>
    <col min="2" max="2" width="56.42578125" style="73" customWidth="1"/>
    <col min="3" max="5" width="17.85546875" style="73" customWidth="1"/>
    <col min="6" max="16384" width="9.140625" style="73"/>
  </cols>
  <sheetData>
    <row r="1" spans="1:8" ht="60" customHeight="1" x14ac:dyDescent="0.2">
      <c r="A1" s="2358"/>
      <c r="B1" s="409"/>
      <c r="C1" s="2359" t="s">
        <v>1753</v>
      </c>
      <c r="D1" s="2360" t="s">
        <v>1747</v>
      </c>
      <c r="E1" s="2361" t="s">
        <v>1754</v>
      </c>
    </row>
    <row r="2" spans="1:8" ht="17.100000000000001" customHeight="1" x14ac:dyDescent="0.2">
      <c r="B2" s="2362" t="s">
        <v>719</v>
      </c>
      <c r="C2" s="1018">
        <f>'[1]Przekształcenie_P&amp;L'!C4</f>
        <v>3655896</v>
      </c>
      <c r="D2" s="1018">
        <f>'[1]Przekształcenie_P&amp;L'!D4</f>
        <v>0</v>
      </c>
      <c r="E2" s="1019">
        <f>SUM(C2:D2)</f>
        <v>3655896</v>
      </c>
    </row>
    <row r="3" spans="1:8" ht="17.100000000000001" customHeight="1" thickBot="1" x14ac:dyDescent="0.25">
      <c r="B3" s="2363" t="s">
        <v>720</v>
      </c>
      <c r="C3" s="1690">
        <f>'[1]Przekształcenie_P&amp;L'!C5</f>
        <v>-1149114</v>
      </c>
      <c r="D3" s="1690">
        <f>'[1]Przekształcenie_P&amp;L'!D5</f>
        <v>0</v>
      </c>
      <c r="E3" s="2364">
        <f t="shared" ref="E3:E24" si="0">SUM(C3:D3)</f>
        <v>-1149114</v>
      </c>
    </row>
    <row r="4" spans="1:8" ht="17.100000000000001" customHeight="1" thickBot="1" x14ac:dyDescent="0.25">
      <c r="B4" s="1175" t="s">
        <v>721</v>
      </c>
      <c r="C4" s="2339">
        <f>SUM(C2:C3)</f>
        <v>2506782</v>
      </c>
      <c r="D4" s="2339">
        <f>SUM(D2:D3)</f>
        <v>0</v>
      </c>
      <c r="E4" s="2340">
        <f t="shared" si="0"/>
        <v>2506782</v>
      </c>
    </row>
    <row r="5" spans="1:8" ht="17.100000000000001" customHeight="1" x14ac:dyDescent="0.2">
      <c r="B5" s="2362" t="s">
        <v>722</v>
      </c>
      <c r="C5" s="1018">
        <f>'[1]Przekształcenie_P&amp;L'!C7</f>
        <v>1448741</v>
      </c>
      <c r="D5" s="1018">
        <f>'[1]Przekształcenie_P&amp;L'!D7</f>
        <v>0</v>
      </c>
      <c r="E5" s="1019">
        <f t="shared" si="0"/>
        <v>1448741</v>
      </c>
    </row>
    <row r="6" spans="1:8" ht="17.100000000000001" customHeight="1" thickBot="1" x14ac:dyDescent="0.25">
      <c r="B6" s="1167" t="s">
        <v>724</v>
      </c>
      <c r="C6" s="1014">
        <f>'[1]Przekształcenie_P&amp;L'!C8</f>
        <v>-535835</v>
      </c>
      <c r="D6" s="1014">
        <f>'[1]Przekształcenie_P&amp;L'!D8</f>
        <v>0</v>
      </c>
      <c r="E6" s="698">
        <f t="shared" si="0"/>
        <v>-535835</v>
      </c>
    </row>
    <row r="7" spans="1:8" ht="17.100000000000001" customHeight="1" thickBot="1" x14ac:dyDescent="0.25">
      <c r="B7" s="1175" t="s">
        <v>725</v>
      </c>
      <c r="C7" s="2339">
        <f>SUM(C5:C6)</f>
        <v>912906</v>
      </c>
      <c r="D7" s="2339">
        <f>SUM(D5:D6)</f>
        <v>0</v>
      </c>
      <c r="E7" s="2340">
        <f t="shared" si="0"/>
        <v>912906</v>
      </c>
    </row>
    <row r="8" spans="1:8" ht="17.100000000000001" customHeight="1" x14ac:dyDescent="0.2">
      <c r="B8" s="1167" t="s">
        <v>726</v>
      </c>
      <c r="C8" s="1014">
        <f>'[1]Przekształcenie_P&amp;L'!C10</f>
        <v>17540</v>
      </c>
      <c r="D8" s="1014">
        <f>'[1]Przekształcenie_P&amp;L'!D10</f>
        <v>0</v>
      </c>
      <c r="E8" s="698">
        <f t="shared" si="0"/>
        <v>17540</v>
      </c>
    </row>
    <row r="9" spans="1:8" ht="17.100000000000001" customHeight="1" x14ac:dyDescent="0.2">
      <c r="B9" s="1167" t="s">
        <v>727</v>
      </c>
      <c r="C9" s="552">
        <f>SUM(C10:C11)</f>
        <v>292020</v>
      </c>
      <c r="D9" s="552">
        <f>SUM(D10:D11)</f>
        <v>0</v>
      </c>
      <c r="E9" s="698">
        <f>SUM(E10:E11)</f>
        <v>292020</v>
      </c>
      <c r="G9" s="70"/>
    </row>
    <row r="10" spans="1:8" ht="17.100000000000001" customHeight="1" x14ac:dyDescent="0.2">
      <c r="B10" s="2365" t="s">
        <v>728</v>
      </c>
      <c r="C10" s="2366">
        <f>'[1]Przekształcenie_P&amp;L'!C12</f>
        <v>288558</v>
      </c>
      <c r="D10" s="2366">
        <f>'[1]Przekształcenie_P&amp;L'!D12</f>
        <v>0</v>
      </c>
      <c r="E10" s="2367">
        <f t="shared" si="0"/>
        <v>288558</v>
      </c>
      <c r="G10" s="70"/>
    </row>
    <row r="11" spans="1:8" ht="17.100000000000001" customHeight="1" x14ac:dyDescent="0.2">
      <c r="B11" s="2365" t="s">
        <v>126</v>
      </c>
      <c r="C11" s="2366">
        <f>'[1]Przekształcenie_P&amp;L'!C13</f>
        <v>3462</v>
      </c>
      <c r="D11" s="2366">
        <f>'[1]Przekształcenie_P&amp;L'!D13</f>
        <v>0</v>
      </c>
      <c r="E11" s="2367">
        <f t="shared" si="0"/>
        <v>3462</v>
      </c>
      <c r="G11" s="70"/>
    </row>
    <row r="12" spans="1:8" ht="30" customHeight="1" x14ac:dyDescent="0.2">
      <c r="B12" s="407" t="s">
        <v>1209</v>
      </c>
      <c r="C12" s="1014">
        <f>'[1]Przekształcenie_P&amp;L'!C14</f>
        <v>348898</v>
      </c>
      <c r="D12" s="1014">
        <f>'[1]Przekształcenie_P&amp;L'!D14</f>
        <v>-19062</v>
      </c>
      <c r="E12" s="698">
        <f t="shared" si="0"/>
        <v>329836</v>
      </c>
    </row>
    <row r="13" spans="1:8" ht="17.100000000000001" customHeight="1" x14ac:dyDescent="0.2">
      <c r="B13" s="2365" t="s">
        <v>1210</v>
      </c>
      <c r="C13" s="2368">
        <f>'[1]Przekształcenie_P&amp;L'!C15</f>
        <v>133213</v>
      </c>
      <c r="D13" s="2366">
        <f>'[1]Przekształcenie_P&amp;L'!D15</f>
        <v>0</v>
      </c>
      <c r="E13" s="2367">
        <f t="shared" si="0"/>
        <v>133213</v>
      </c>
    </row>
    <row r="14" spans="1:8" ht="17.100000000000001" customHeight="1" x14ac:dyDescent="0.2">
      <c r="B14" s="2365" t="s">
        <v>1211</v>
      </c>
      <c r="C14" s="2368">
        <f>'[1]Przekształcenie_P&amp;L'!C16</f>
        <v>215685</v>
      </c>
      <c r="D14" s="2366">
        <f>'[1]Przekształcenie_P&amp;L'!D16</f>
        <v>-19062</v>
      </c>
      <c r="E14" s="2367">
        <f t="shared" si="0"/>
        <v>196623</v>
      </c>
    </row>
    <row r="15" spans="1:8" ht="17.100000000000001" customHeight="1" x14ac:dyDescent="0.2">
      <c r="B15" s="1167" t="s">
        <v>729</v>
      </c>
      <c r="C15" s="1014">
        <f>'[1]Przekształcenie_P&amp;L'!C17</f>
        <v>107338</v>
      </c>
      <c r="D15" s="552">
        <f>'[1]Przekształcenie_P&amp;L'!D17</f>
        <v>0</v>
      </c>
      <c r="E15" s="698">
        <f t="shared" si="0"/>
        <v>107338</v>
      </c>
    </row>
    <row r="16" spans="1:8" ht="17.100000000000001" customHeight="1" x14ac:dyDescent="0.2">
      <c r="B16" s="407" t="s">
        <v>360</v>
      </c>
      <c r="C16" s="1014">
        <f>'[1]Przekształcenie_P&amp;L'!C18</f>
        <v>-421222</v>
      </c>
      <c r="D16" s="1014">
        <f>'[1]Przekształcenie_P&amp;L'!D18</f>
        <v>0</v>
      </c>
      <c r="E16" s="698">
        <f t="shared" si="0"/>
        <v>-421222</v>
      </c>
      <c r="G16" s="70"/>
      <c r="H16" s="70"/>
    </row>
    <row r="17" spans="1:8" ht="17.100000000000001" customHeight="1" x14ac:dyDescent="0.2">
      <c r="B17" s="1167" t="s">
        <v>730</v>
      </c>
      <c r="C17" s="1014">
        <f>'[1]Przekształcenie_P&amp;L'!C19</f>
        <v>-1837816</v>
      </c>
      <c r="D17" s="1014">
        <f>'[1]Przekształcenie_P&amp;L'!D19</f>
        <v>3650</v>
      </c>
      <c r="E17" s="698">
        <f t="shared" si="0"/>
        <v>-1834166</v>
      </c>
    </row>
    <row r="18" spans="1:8" ht="17.100000000000001" customHeight="1" x14ac:dyDescent="0.2">
      <c r="B18" s="1167" t="s">
        <v>1755</v>
      </c>
      <c r="C18" s="1014">
        <f>'[1]Przekształcenie_P&amp;L'!C20</f>
        <v>-199146</v>
      </c>
      <c r="D18" s="1014">
        <f>'[1]Przekształcenie_P&amp;L'!D20</f>
        <v>0</v>
      </c>
      <c r="E18" s="698">
        <f t="shared" si="0"/>
        <v>-199146</v>
      </c>
    </row>
    <row r="19" spans="1:8" ht="17.100000000000001" customHeight="1" thickBot="1" x14ac:dyDescent="0.25">
      <c r="B19" s="1167" t="s">
        <v>731</v>
      </c>
      <c r="C19" s="1014">
        <f>'[1]Przekształcenie_P&amp;L'!C21</f>
        <v>-99105</v>
      </c>
      <c r="D19" s="1014">
        <f>'[1]Przekształcenie_P&amp;L'!D21</f>
        <v>0</v>
      </c>
      <c r="E19" s="698">
        <f t="shared" si="0"/>
        <v>-99105</v>
      </c>
    </row>
    <row r="20" spans="1:8" ht="17.100000000000001" customHeight="1" thickBot="1" x14ac:dyDescent="0.25">
      <c r="B20" s="1175" t="s">
        <v>732</v>
      </c>
      <c r="C20" s="2339">
        <f>SUM(C4,C7,C8,C9,C12,C15:C19)</f>
        <v>1628195</v>
      </c>
      <c r="D20" s="2339">
        <f>SUM(D4,D7,D8,D9,D12,D15:D19)</f>
        <v>-15412</v>
      </c>
      <c r="E20" s="2340">
        <f t="shared" si="0"/>
        <v>1612783</v>
      </c>
    </row>
    <row r="21" spans="1:8" ht="17.100000000000001" customHeight="1" thickBot="1" x14ac:dyDescent="0.25">
      <c r="B21" s="1167" t="s">
        <v>1738</v>
      </c>
      <c r="C21" s="552">
        <f>'[1]Przekształcenie_P&amp;L'!C23</f>
        <v>0</v>
      </c>
      <c r="D21" s="552">
        <f>'[1]Przekształcenie_P&amp;L'!D23</f>
        <v>-3650</v>
      </c>
      <c r="E21" s="553">
        <f t="shared" si="0"/>
        <v>-3650</v>
      </c>
    </row>
    <row r="22" spans="1:8" ht="17.100000000000001" customHeight="1" thickBot="1" x14ac:dyDescent="0.25">
      <c r="B22" s="1175" t="s">
        <v>79</v>
      </c>
      <c r="C22" s="2339">
        <f>C20</f>
        <v>1628195</v>
      </c>
      <c r="D22" s="2339">
        <f>SUM(D20:D21)</f>
        <v>-19062</v>
      </c>
      <c r="E22" s="2340">
        <f t="shared" si="0"/>
        <v>1609133</v>
      </c>
    </row>
    <row r="23" spans="1:8" ht="17.100000000000001" customHeight="1" thickBot="1" x14ac:dyDescent="0.25">
      <c r="B23" s="1175" t="s">
        <v>734</v>
      </c>
      <c r="C23" s="2339">
        <f>'[1]Przekształcenie_P&amp;L'!C25</f>
        <v>-307887</v>
      </c>
      <c r="D23" s="2339">
        <f>'[1]Przekształcenie_P&amp;L'!D25</f>
        <v>0</v>
      </c>
      <c r="E23" s="2340">
        <f t="shared" si="0"/>
        <v>-307887</v>
      </c>
    </row>
    <row r="24" spans="1:8" ht="17.100000000000001" customHeight="1" thickBot="1" x14ac:dyDescent="0.25">
      <c r="B24" s="1175" t="s">
        <v>80</v>
      </c>
      <c r="C24" s="2339">
        <f>SUM(C22:C23)</f>
        <v>1320308</v>
      </c>
      <c r="D24" s="2339">
        <f>SUM(D22:D23)</f>
        <v>-19062</v>
      </c>
      <c r="E24" s="2340">
        <f t="shared" si="0"/>
        <v>1301246</v>
      </c>
    </row>
    <row r="25" spans="1:8" s="84" customFormat="1" ht="17.100000000000001" customHeight="1" thickBot="1" x14ac:dyDescent="0.2">
      <c r="A25" s="2268"/>
      <c r="B25" s="627" t="s">
        <v>81</v>
      </c>
      <c r="C25" s="73"/>
      <c r="D25" s="73"/>
      <c r="E25" s="73"/>
    </row>
    <row r="26" spans="1:8" s="84" customFormat="1" ht="17.100000000000001" customHeight="1" x14ac:dyDescent="0.15">
      <c r="A26" s="2268"/>
      <c r="B26" s="2369" t="s">
        <v>985</v>
      </c>
      <c r="C26" s="2370">
        <f>'[1]Przekształcenie_P&amp;L'!C28</f>
        <v>1320308</v>
      </c>
      <c r="D26" s="2370">
        <f>'[1]Przekształcenie_P&amp;L'!D28</f>
        <v>-19062</v>
      </c>
      <c r="E26" s="2371">
        <f>SUM(C26:D26)</f>
        <v>1301246</v>
      </c>
    </row>
    <row r="27" spans="1:8" s="64" customFormat="1" ht="17.100000000000001" customHeight="1" thickBot="1" x14ac:dyDescent="0.2">
      <c r="A27" s="2372"/>
      <c r="B27" s="2373" t="s">
        <v>694</v>
      </c>
      <c r="C27" s="2349">
        <f>'[1]Przekształcenie_P&amp;L'!C29</f>
        <v>0</v>
      </c>
      <c r="D27" s="2349">
        <f>'[1]Przekształcenie_P&amp;L'!D29</f>
        <v>0</v>
      </c>
      <c r="E27" s="2350">
        <f>SUM(C27:D27)</f>
        <v>0</v>
      </c>
      <c r="F27" s="84"/>
      <c r="G27" s="84"/>
      <c r="H27" s="2374"/>
    </row>
    <row r="28" spans="1:8" x14ac:dyDescent="0.2">
      <c r="A28" s="2304"/>
      <c r="B28" s="69"/>
      <c r="C28" s="69"/>
      <c r="E28" s="69"/>
    </row>
    <row r="29" spans="1:8" x14ac:dyDescent="0.2">
      <c r="A29" s="2304"/>
      <c r="B29" s="69"/>
      <c r="C29" s="69"/>
      <c r="E29" s="69"/>
    </row>
    <row r="30" spans="1:8" x14ac:dyDescent="0.2">
      <c r="A30" s="2304"/>
      <c r="B30" s="69"/>
      <c r="C30" s="69"/>
      <c r="E30" s="69"/>
    </row>
    <row r="31" spans="1:8" x14ac:dyDescent="0.2">
      <c r="A31" s="2304"/>
      <c r="B31" s="69"/>
      <c r="C31" s="69"/>
      <c r="E31" s="69"/>
    </row>
    <row r="32" spans="1:8" x14ac:dyDescent="0.2">
      <c r="A32" s="2304"/>
      <c r="B32" s="69"/>
      <c r="C32" s="69"/>
      <c r="E32" s="69"/>
    </row>
    <row r="33" spans="1:5" x14ac:dyDescent="0.2">
      <c r="A33" s="2304"/>
      <c r="B33" s="69"/>
      <c r="C33" s="69"/>
      <c r="E33" s="69"/>
    </row>
    <row r="34" spans="1:5" x14ac:dyDescent="0.2">
      <c r="B34" s="69"/>
      <c r="C34" s="69"/>
      <c r="E34" s="69"/>
    </row>
    <row r="35" spans="1:5" x14ac:dyDescent="0.2">
      <c r="B35" s="69"/>
      <c r="C35" s="69"/>
      <c r="E35" s="69"/>
    </row>
    <row r="36" spans="1:5" x14ac:dyDescent="0.2">
      <c r="B36" s="69"/>
      <c r="C36" s="69"/>
      <c r="E36" s="69"/>
    </row>
    <row r="37" spans="1:5" x14ac:dyDescent="0.2">
      <c r="B37" s="69"/>
      <c r="C37" s="69"/>
      <c r="E37" s="69"/>
    </row>
    <row r="38" spans="1:5" x14ac:dyDescent="0.2">
      <c r="B38" s="69"/>
      <c r="C38" s="69"/>
      <c r="E38" s="69"/>
    </row>
    <row r="39" spans="1:5" x14ac:dyDescent="0.2">
      <c r="B39" s="69"/>
      <c r="C39" s="69"/>
      <c r="E39" s="69"/>
    </row>
    <row r="40" spans="1:5" x14ac:dyDescent="0.2">
      <c r="B40" s="69"/>
      <c r="C40" s="69"/>
      <c r="E40" s="69"/>
    </row>
    <row r="41" spans="1:5" x14ac:dyDescent="0.2">
      <c r="B41" s="69"/>
      <c r="C41" s="69"/>
      <c r="E41" s="69"/>
    </row>
    <row r="42" spans="1:5" x14ac:dyDescent="0.2">
      <c r="A42" s="73"/>
      <c r="B42" s="69"/>
      <c r="C42" s="69"/>
      <c r="E42" s="69"/>
    </row>
    <row r="43" spans="1:5" x14ac:dyDescent="0.2">
      <c r="A43" s="73"/>
      <c r="B43" s="69"/>
      <c r="C43" s="69"/>
      <c r="E43" s="69"/>
    </row>
    <row r="44" spans="1:5" x14ac:dyDescent="0.2">
      <c r="A44" s="73"/>
      <c r="B44" s="69"/>
      <c r="C44" s="69"/>
      <c r="E44" s="69"/>
    </row>
    <row r="45" spans="1:5" x14ac:dyDescent="0.2">
      <c r="A45" s="73"/>
      <c r="B45" s="69"/>
      <c r="C45" s="69"/>
      <c r="E45" s="69"/>
    </row>
    <row r="46" spans="1:5" x14ac:dyDescent="0.2">
      <c r="A46" s="73"/>
      <c r="B46" s="69"/>
      <c r="C46" s="69"/>
      <c r="E46" s="69"/>
    </row>
    <row r="47" spans="1:5" x14ac:dyDescent="0.2">
      <c r="A47" s="73"/>
      <c r="B47" s="69"/>
      <c r="C47" s="69"/>
      <c r="E47" s="69"/>
    </row>
    <row r="48" spans="1:5" x14ac:dyDescent="0.2">
      <c r="A48" s="73"/>
      <c r="B48" s="69"/>
      <c r="C48" s="69"/>
      <c r="E48" s="69"/>
    </row>
    <row r="49" spans="1:5" x14ac:dyDescent="0.2">
      <c r="A49" s="73"/>
      <c r="B49" s="69"/>
      <c r="C49" s="69"/>
      <c r="E49" s="69"/>
    </row>
    <row r="50" spans="1:5" x14ac:dyDescent="0.2">
      <c r="A50" s="73"/>
      <c r="B50" s="69"/>
      <c r="C50" s="69"/>
      <c r="E50" s="69"/>
    </row>
    <row r="51" spans="1:5" x14ac:dyDescent="0.2">
      <c r="A51" s="73"/>
      <c r="B51" s="69"/>
      <c r="C51" s="69"/>
      <c r="E51" s="69"/>
    </row>
    <row r="52" spans="1:5" x14ac:dyDescent="0.2">
      <c r="A52" s="73"/>
    </row>
    <row r="53" spans="1:5" x14ac:dyDescent="0.2">
      <c r="A53" s="73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34" sqref="D34"/>
    </sheetView>
  </sheetViews>
  <sheetFormatPr defaultRowHeight="12.75" x14ac:dyDescent="0.2"/>
  <cols>
    <col min="1" max="1" width="26.5703125" customWidth="1"/>
    <col min="2" max="5" width="16.7109375" customWidth="1"/>
  </cols>
  <sheetData>
    <row r="1" spans="1:5" ht="13.5" thickBot="1" x14ac:dyDescent="0.25"/>
    <row r="2" spans="1:5" ht="24.95" customHeight="1" thickBot="1" x14ac:dyDescent="0.25">
      <c r="A2" s="2234" t="s">
        <v>964</v>
      </c>
      <c r="B2" s="2497" t="s">
        <v>1498</v>
      </c>
      <c r="C2" s="2614"/>
      <c r="D2" s="2497" t="s">
        <v>1214</v>
      </c>
      <c r="E2" s="2613"/>
    </row>
    <row r="3" spans="1:5" ht="24.95" customHeight="1" x14ac:dyDescent="0.2">
      <c r="A3" s="2235" t="s">
        <v>1624</v>
      </c>
      <c r="B3" s="2028" t="s">
        <v>1625</v>
      </c>
      <c r="C3" s="2028" t="s">
        <v>1634</v>
      </c>
      <c r="D3" s="668" t="s">
        <v>1625</v>
      </c>
      <c r="E3" s="2028" t="s">
        <v>1634</v>
      </c>
    </row>
    <row r="4" spans="1:5" ht="18" customHeight="1" thickBot="1" x14ac:dyDescent="0.25">
      <c r="A4" s="2227" t="s">
        <v>1636</v>
      </c>
      <c r="B4" s="2228">
        <v>0.17</v>
      </c>
      <c r="C4" s="2229">
        <v>0.2029</v>
      </c>
      <c r="D4" s="2228">
        <v>0.15720000000000001</v>
      </c>
      <c r="E4" s="2229">
        <v>0.17249999999999999</v>
      </c>
    </row>
    <row r="5" spans="1:5" ht="18" customHeight="1" thickBot="1" x14ac:dyDescent="0.25">
      <c r="A5" s="2230" t="s">
        <v>1626</v>
      </c>
      <c r="B5" s="2228">
        <v>0.13189999999999999</v>
      </c>
      <c r="C5" s="2229">
        <v>0.17319999999999999</v>
      </c>
      <c r="D5" s="2228">
        <v>0.1179</v>
      </c>
      <c r="E5" s="2229">
        <v>0.1429</v>
      </c>
    </row>
    <row r="6" spans="1:5" ht="18" customHeight="1" thickBot="1" x14ac:dyDescent="0.25">
      <c r="A6" s="2230" t="s">
        <v>1635</v>
      </c>
      <c r="B6" s="2228">
        <v>0.12570000000000001</v>
      </c>
      <c r="C6" s="2231">
        <v>0.17319999999999999</v>
      </c>
      <c r="D6" s="2236">
        <v>0</v>
      </c>
      <c r="E6" s="2231">
        <v>0.1429</v>
      </c>
    </row>
  </sheetData>
  <mergeCells count="2">
    <mergeCell ref="D2:E2"/>
    <mergeCell ref="B2:C2"/>
  </mergeCells>
  <pageMargins left="0.7" right="0.7" top="0.75" bottom="0.75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Normal="100" workbookViewId="0">
      <selection activeCell="A26" sqref="A26"/>
    </sheetView>
  </sheetViews>
  <sheetFormatPr defaultRowHeight="15" x14ac:dyDescent="0.25"/>
  <cols>
    <col min="1" max="1" width="60.7109375" style="560" customWidth="1"/>
    <col min="2" max="3" width="15.7109375" style="560" customWidth="1"/>
    <col min="4" max="16384" width="9.140625" style="560"/>
  </cols>
  <sheetData>
    <row r="1" spans="1:5" ht="17.100000000000001" customHeight="1" x14ac:dyDescent="0.25">
      <c r="A1" s="689" t="s">
        <v>860</v>
      </c>
      <c r="B1" s="715" t="s">
        <v>1498</v>
      </c>
      <c r="C1" s="716" t="s">
        <v>1214</v>
      </c>
    </row>
    <row r="2" spans="1:5" ht="17.100000000000001" customHeight="1" x14ac:dyDescent="0.25">
      <c r="A2" s="717" t="s">
        <v>1156</v>
      </c>
      <c r="B2" s="718">
        <v>11303332</v>
      </c>
      <c r="C2" s="719">
        <v>9914535</v>
      </c>
    </row>
    <row r="3" spans="1:5" ht="17.100000000000001" customHeight="1" x14ac:dyDescent="0.25">
      <c r="A3" s="720" t="s">
        <v>1333</v>
      </c>
      <c r="B3" s="721">
        <v>13244239</v>
      </c>
      <c r="C3" s="722">
        <v>11970593</v>
      </c>
    </row>
    <row r="4" spans="1:5" ht="24.95" customHeight="1" x14ac:dyDescent="0.25">
      <c r="A4" s="723" t="s">
        <v>1334</v>
      </c>
      <c r="B4" s="724">
        <f>B5+B6+B7</f>
        <v>57223519</v>
      </c>
      <c r="C4" s="725">
        <f>C5+C6+C7</f>
        <v>59069848</v>
      </c>
    </row>
    <row r="5" spans="1:5" ht="17.100000000000001" customHeight="1" x14ac:dyDescent="0.25">
      <c r="A5" s="726" t="s">
        <v>1480</v>
      </c>
      <c r="B5" s="727">
        <v>12466389</v>
      </c>
      <c r="C5" s="728">
        <v>11718792</v>
      </c>
    </row>
    <row r="6" spans="1:5" ht="17.100000000000001" customHeight="1" x14ac:dyDescent="0.25">
      <c r="A6" s="726" t="s">
        <v>1481</v>
      </c>
      <c r="B6" s="727">
        <v>44755625</v>
      </c>
      <c r="C6" s="728">
        <v>47350835</v>
      </c>
    </row>
    <row r="7" spans="1:5" ht="17.100000000000001" customHeight="1" x14ac:dyDescent="0.25">
      <c r="A7" s="726" t="s">
        <v>1482</v>
      </c>
      <c r="B7" s="727">
        <v>1505</v>
      </c>
      <c r="C7" s="728">
        <v>221</v>
      </c>
    </row>
    <row r="8" spans="1:5" ht="17.100000000000001" customHeight="1" x14ac:dyDescent="0.25">
      <c r="A8" s="729" t="s">
        <v>1335</v>
      </c>
      <c r="B8" s="727">
        <v>0</v>
      </c>
      <c r="C8" s="728">
        <v>0</v>
      </c>
    </row>
    <row r="9" spans="1:5" ht="17.100000000000001" customHeight="1" x14ac:dyDescent="0.25">
      <c r="A9" s="729" t="s">
        <v>1336</v>
      </c>
      <c r="B9" s="727">
        <v>1098347</v>
      </c>
      <c r="C9" s="728">
        <v>945380</v>
      </c>
    </row>
    <row r="10" spans="1:5" ht="17.100000000000001" customHeight="1" x14ac:dyDescent="0.25">
      <c r="A10" s="729" t="s">
        <v>1337</v>
      </c>
      <c r="B10" s="727">
        <v>6586472</v>
      </c>
      <c r="C10" s="728">
        <v>6362805</v>
      </c>
    </row>
    <row r="11" spans="1:5" ht="17.100000000000001" customHeight="1" x14ac:dyDescent="0.25">
      <c r="A11" s="729" t="s">
        <v>1338</v>
      </c>
      <c r="B11" s="727">
        <v>0</v>
      </c>
      <c r="C11" s="728">
        <v>0</v>
      </c>
    </row>
    <row r="12" spans="1:5" ht="17.100000000000001" customHeight="1" x14ac:dyDescent="0.25">
      <c r="A12" s="729" t="s">
        <v>1339</v>
      </c>
      <c r="B12" s="727">
        <v>213304</v>
      </c>
      <c r="C12" s="728">
        <v>262151</v>
      </c>
    </row>
    <row r="13" spans="1:5" ht="17.100000000000001" customHeight="1" x14ac:dyDescent="0.25">
      <c r="A13" s="729" t="s">
        <v>1340</v>
      </c>
      <c r="B13" s="727">
        <v>0</v>
      </c>
      <c r="C13" s="728">
        <v>0</v>
      </c>
    </row>
    <row r="14" spans="1:5" ht="17.100000000000001" customHeight="1" x14ac:dyDescent="0.25">
      <c r="A14" s="730" t="s">
        <v>1341</v>
      </c>
      <c r="B14" s="731">
        <v>138335</v>
      </c>
      <c r="C14" s="732">
        <v>2751559</v>
      </c>
    </row>
    <row r="15" spans="1:5" ht="17.100000000000001" customHeight="1" thickBot="1" x14ac:dyDescent="0.3">
      <c r="A15" s="720" t="s">
        <v>1342</v>
      </c>
      <c r="B15" s="733">
        <v>65259977</v>
      </c>
      <c r="C15" s="734">
        <v>69391743</v>
      </c>
      <c r="E15" s="735"/>
    </row>
    <row r="16" spans="1:5" ht="17.100000000000001" customHeight="1" thickBot="1" x14ac:dyDescent="0.3">
      <c r="A16" s="736" t="s">
        <v>1343</v>
      </c>
      <c r="B16" s="737">
        <v>0.17320465804025645</v>
      </c>
      <c r="C16" s="738">
        <v>0.14287773402665502</v>
      </c>
    </row>
    <row r="17" spans="1:3" ht="17.100000000000001" customHeight="1" x14ac:dyDescent="0.25">
      <c r="A17" s="739" t="s">
        <v>1215</v>
      </c>
      <c r="B17" s="715">
        <v>0.20294581164195016</v>
      </c>
      <c r="C17" s="740">
        <v>0.172507455245792</v>
      </c>
    </row>
    <row r="18" spans="1:3" ht="17.100000000000001" customHeight="1" thickBot="1" x14ac:dyDescent="0.3">
      <c r="A18" s="741" t="s">
        <v>1344</v>
      </c>
      <c r="B18" s="742">
        <v>4524006</v>
      </c>
      <c r="C18" s="743">
        <v>4385686</v>
      </c>
    </row>
    <row r="19" spans="1:3" ht="17.100000000000001" customHeight="1" x14ac:dyDescent="0.25"/>
    <row r="20" spans="1:3" ht="17.100000000000001" customHeight="1" x14ac:dyDescent="0.25"/>
    <row r="21" spans="1:3" ht="17.100000000000001" customHeight="1" x14ac:dyDescent="0.25"/>
    <row r="22" spans="1:3" ht="17.100000000000001" customHeight="1" x14ac:dyDescent="0.25"/>
    <row r="23" spans="1:3" ht="24.95" customHeight="1" x14ac:dyDescent="0.25"/>
    <row r="24" spans="1:3" ht="17.100000000000001" customHeight="1" x14ac:dyDescent="0.25"/>
    <row r="25" spans="1:3" ht="17.100000000000001" customHeight="1" x14ac:dyDescent="0.25"/>
    <row r="26" spans="1:3" ht="17.100000000000001" customHeight="1" x14ac:dyDescent="0.25"/>
    <row r="27" spans="1:3" ht="17.100000000000001" customHeight="1" x14ac:dyDescent="0.25"/>
    <row r="28" spans="1:3" ht="17.100000000000001" customHeight="1" x14ac:dyDescent="0.25"/>
    <row r="29" spans="1:3" ht="15" customHeight="1" x14ac:dyDescent="0.25"/>
    <row r="30" spans="1:3" ht="15" customHeight="1" x14ac:dyDescent="0.25"/>
    <row r="31" spans="1:3" ht="15" customHeight="1" x14ac:dyDescent="0.25"/>
    <row r="32" spans="1:3" ht="15" customHeight="1" x14ac:dyDescent="0.25"/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"/>
  <sheetViews>
    <sheetView workbookViewId="0">
      <selection activeCell="F30" sqref="F30"/>
    </sheetView>
  </sheetViews>
  <sheetFormatPr defaultRowHeight="20.25" customHeight="1" x14ac:dyDescent="0.2"/>
  <cols>
    <col min="1" max="3" width="3.7109375" style="744" customWidth="1"/>
    <col min="4" max="4" width="50.7109375" style="744" customWidth="1"/>
    <col min="5" max="6" width="15.7109375" style="760" customWidth="1"/>
    <col min="7" max="7" width="9.140625" style="744"/>
    <col min="8" max="8" width="10.140625" style="745" bestFit="1" customWidth="1"/>
    <col min="9" max="9" width="11.28515625" style="745" bestFit="1" customWidth="1"/>
    <col min="10" max="16384" width="9.140625" style="744"/>
  </cols>
  <sheetData>
    <row r="1" spans="1:256" ht="17.100000000000001" customHeight="1" x14ac:dyDescent="0.2">
      <c r="A1" s="2628" t="s">
        <v>1345</v>
      </c>
      <c r="B1" s="2629"/>
      <c r="C1" s="2629"/>
      <c r="D1" s="2630"/>
      <c r="E1" s="715" t="s">
        <v>1498</v>
      </c>
      <c r="F1" s="716" t="s">
        <v>1214</v>
      </c>
    </row>
    <row r="2" spans="1:256" s="104" customFormat="1" ht="17.100000000000001" customHeight="1" x14ac:dyDescent="0.2">
      <c r="A2" s="2631" t="s">
        <v>1346</v>
      </c>
      <c r="B2" s="2632"/>
      <c r="C2" s="2632"/>
      <c r="D2" s="2632"/>
      <c r="E2" s="718">
        <f>E3+E25</f>
        <v>13244239</v>
      </c>
      <c r="F2" s="719">
        <f>F3+F25</f>
        <v>11970593</v>
      </c>
      <c r="G2" s="746"/>
      <c r="H2" s="747"/>
      <c r="I2" s="747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746"/>
      <c r="AH2" s="746"/>
      <c r="AI2" s="746"/>
      <c r="AJ2" s="746"/>
      <c r="AK2" s="746"/>
      <c r="AL2" s="746"/>
      <c r="AM2" s="746"/>
      <c r="AN2" s="746"/>
      <c r="AO2" s="746"/>
      <c r="AP2" s="746"/>
      <c r="AQ2" s="746"/>
      <c r="AR2" s="746"/>
      <c r="AS2" s="746"/>
      <c r="AT2" s="746"/>
      <c r="AU2" s="746"/>
      <c r="AV2" s="746"/>
      <c r="AW2" s="746"/>
      <c r="AX2" s="746"/>
      <c r="AY2" s="746"/>
      <c r="AZ2" s="746"/>
      <c r="BA2" s="746"/>
      <c r="BB2" s="746"/>
      <c r="BC2" s="746"/>
      <c r="BD2" s="746"/>
      <c r="BE2" s="746"/>
      <c r="BF2" s="746"/>
      <c r="BG2" s="746"/>
      <c r="BH2" s="746"/>
      <c r="BI2" s="746"/>
      <c r="BJ2" s="746"/>
      <c r="BK2" s="746"/>
      <c r="BL2" s="746"/>
      <c r="BM2" s="746"/>
      <c r="BN2" s="746"/>
      <c r="BO2" s="746"/>
      <c r="BP2" s="746"/>
      <c r="BQ2" s="746"/>
      <c r="BR2" s="746"/>
      <c r="BS2" s="746"/>
      <c r="BT2" s="746"/>
      <c r="BU2" s="746"/>
      <c r="BV2" s="746"/>
      <c r="BW2" s="746"/>
      <c r="BX2" s="746"/>
      <c r="BY2" s="746"/>
      <c r="BZ2" s="746"/>
      <c r="CA2" s="746"/>
      <c r="CB2" s="746"/>
      <c r="CC2" s="746"/>
      <c r="CD2" s="746"/>
      <c r="CE2" s="746"/>
      <c r="CF2" s="746"/>
      <c r="CG2" s="746"/>
      <c r="CH2" s="746"/>
      <c r="CI2" s="746"/>
      <c r="CJ2" s="746"/>
      <c r="CK2" s="746"/>
      <c r="CL2" s="746"/>
      <c r="CM2" s="746"/>
      <c r="CN2" s="746"/>
      <c r="CO2" s="746"/>
      <c r="CP2" s="746"/>
      <c r="CQ2" s="746"/>
      <c r="CR2" s="746"/>
      <c r="CS2" s="746"/>
      <c r="CT2" s="746"/>
      <c r="CU2" s="746"/>
      <c r="CV2" s="746"/>
      <c r="CW2" s="746"/>
      <c r="CX2" s="746"/>
      <c r="CY2" s="746"/>
      <c r="CZ2" s="746"/>
      <c r="DA2" s="746"/>
      <c r="DB2" s="746"/>
      <c r="DC2" s="746"/>
      <c r="DD2" s="746"/>
      <c r="DE2" s="746"/>
      <c r="DF2" s="746"/>
      <c r="DG2" s="746"/>
      <c r="DH2" s="746"/>
      <c r="DI2" s="746"/>
      <c r="DJ2" s="746"/>
      <c r="DK2" s="746"/>
      <c r="DL2" s="746"/>
      <c r="DM2" s="746"/>
      <c r="DN2" s="746"/>
      <c r="DO2" s="746"/>
      <c r="DP2" s="746"/>
      <c r="DQ2" s="746"/>
      <c r="DR2" s="746"/>
      <c r="DS2" s="746"/>
      <c r="DT2" s="746"/>
      <c r="DU2" s="746"/>
      <c r="DV2" s="746"/>
      <c r="DW2" s="746"/>
      <c r="DX2" s="746"/>
      <c r="DY2" s="746"/>
      <c r="DZ2" s="746"/>
      <c r="EA2" s="746"/>
      <c r="EB2" s="746"/>
      <c r="EC2" s="746"/>
      <c r="ED2" s="746"/>
      <c r="EE2" s="746"/>
      <c r="EF2" s="746"/>
      <c r="EG2" s="746"/>
      <c r="EH2" s="746"/>
      <c r="EI2" s="746"/>
      <c r="EJ2" s="746"/>
      <c r="EK2" s="746"/>
      <c r="EL2" s="746"/>
      <c r="EM2" s="746"/>
      <c r="EN2" s="746"/>
      <c r="EO2" s="746"/>
      <c r="EP2" s="746"/>
      <c r="EQ2" s="746"/>
      <c r="ER2" s="746"/>
      <c r="ES2" s="746"/>
      <c r="ET2" s="746"/>
      <c r="EU2" s="746"/>
      <c r="EV2" s="746"/>
      <c r="EW2" s="746"/>
      <c r="EX2" s="746"/>
      <c r="EY2" s="746"/>
      <c r="EZ2" s="746"/>
      <c r="FA2" s="746"/>
      <c r="FB2" s="746"/>
      <c r="FC2" s="746"/>
      <c r="FD2" s="746"/>
      <c r="FE2" s="746"/>
      <c r="FF2" s="746"/>
      <c r="FG2" s="746"/>
      <c r="FH2" s="746"/>
      <c r="FI2" s="746"/>
      <c r="FJ2" s="746"/>
      <c r="FK2" s="746"/>
      <c r="FL2" s="746"/>
      <c r="FM2" s="746"/>
      <c r="FN2" s="746"/>
      <c r="FO2" s="746"/>
      <c r="FP2" s="746"/>
      <c r="FQ2" s="746"/>
      <c r="FR2" s="746"/>
      <c r="FS2" s="746"/>
      <c r="FT2" s="746"/>
      <c r="FU2" s="746"/>
      <c r="FV2" s="746"/>
      <c r="FW2" s="746"/>
      <c r="FX2" s="746"/>
      <c r="FY2" s="746"/>
      <c r="FZ2" s="746"/>
      <c r="GA2" s="746"/>
      <c r="GB2" s="746"/>
      <c r="GC2" s="746"/>
      <c r="GD2" s="746"/>
      <c r="GE2" s="746"/>
      <c r="GF2" s="746"/>
      <c r="GG2" s="746"/>
      <c r="GH2" s="746"/>
      <c r="GI2" s="746"/>
      <c r="GJ2" s="746"/>
      <c r="GK2" s="746"/>
      <c r="GL2" s="746"/>
      <c r="GM2" s="746"/>
      <c r="GN2" s="746"/>
      <c r="GO2" s="746"/>
      <c r="GP2" s="746"/>
      <c r="GQ2" s="746"/>
      <c r="GR2" s="746"/>
      <c r="GS2" s="746"/>
      <c r="GT2" s="746"/>
      <c r="GU2" s="746"/>
      <c r="GV2" s="746"/>
      <c r="GW2" s="746"/>
      <c r="GX2" s="746"/>
      <c r="GY2" s="746"/>
      <c r="GZ2" s="746"/>
      <c r="HA2" s="746"/>
      <c r="HB2" s="746"/>
      <c r="HC2" s="746"/>
      <c r="HD2" s="746"/>
      <c r="HE2" s="746"/>
      <c r="HF2" s="746"/>
      <c r="HG2" s="746"/>
      <c r="HH2" s="746"/>
      <c r="HI2" s="746"/>
      <c r="HJ2" s="746"/>
      <c r="HK2" s="746"/>
      <c r="HL2" s="746"/>
      <c r="HM2" s="746"/>
      <c r="HN2" s="746"/>
      <c r="HO2" s="746"/>
      <c r="HP2" s="746"/>
      <c r="HQ2" s="746"/>
      <c r="HR2" s="746"/>
      <c r="HS2" s="746"/>
      <c r="HT2" s="746"/>
      <c r="HU2" s="746"/>
      <c r="HV2" s="746"/>
      <c r="HW2" s="746"/>
      <c r="HX2" s="746"/>
      <c r="HY2" s="746"/>
      <c r="HZ2" s="746"/>
      <c r="IA2" s="746"/>
      <c r="IB2" s="746"/>
      <c r="IC2" s="746"/>
      <c r="ID2" s="746"/>
      <c r="IE2" s="746"/>
      <c r="IF2" s="746"/>
      <c r="IG2" s="746"/>
      <c r="IH2" s="746"/>
      <c r="II2" s="746"/>
      <c r="IJ2" s="746"/>
      <c r="IK2" s="746"/>
      <c r="IL2" s="746"/>
      <c r="IM2" s="746"/>
      <c r="IN2" s="746"/>
      <c r="IO2" s="746"/>
      <c r="IP2" s="746"/>
      <c r="IQ2" s="746"/>
      <c r="IR2" s="746"/>
      <c r="IS2" s="746"/>
      <c r="IT2" s="746"/>
      <c r="IU2" s="746"/>
      <c r="IV2" s="746"/>
    </row>
    <row r="3" spans="1:256" s="104" customFormat="1" ht="17.100000000000001" customHeight="1" x14ac:dyDescent="0.2">
      <c r="A3" s="2615" t="s">
        <v>1347</v>
      </c>
      <c r="B3" s="2615"/>
      <c r="C3" s="2615"/>
      <c r="D3" s="2616"/>
      <c r="E3" s="721">
        <f>E4+E24</f>
        <v>11303332</v>
      </c>
      <c r="F3" s="748">
        <f>F4+F24</f>
        <v>9914535</v>
      </c>
      <c r="G3" s="746"/>
      <c r="H3" s="747"/>
      <c r="I3" s="747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  <c r="DI3" s="746"/>
      <c r="DJ3" s="746"/>
      <c r="DK3" s="746"/>
      <c r="DL3" s="746"/>
      <c r="DM3" s="746"/>
      <c r="DN3" s="746"/>
      <c r="DO3" s="746"/>
      <c r="DP3" s="746"/>
      <c r="DQ3" s="746"/>
      <c r="DR3" s="746"/>
      <c r="DS3" s="746"/>
      <c r="DT3" s="746"/>
      <c r="DU3" s="746"/>
      <c r="DV3" s="746"/>
      <c r="DW3" s="746"/>
      <c r="DX3" s="746"/>
      <c r="DY3" s="746"/>
      <c r="DZ3" s="746"/>
      <c r="EA3" s="746"/>
      <c r="EB3" s="746"/>
      <c r="EC3" s="746"/>
      <c r="ED3" s="746"/>
      <c r="EE3" s="746"/>
      <c r="EF3" s="746"/>
      <c r="EG3" s="746"/>
      <c r="EH3" s="746"/>
      <c r="EI3" s="746"/>
      <c r="EJ3" s="746"/>
      <c r="EK3" s="746"/>
      <c r="EL3" s="746"/>
      <c r="EM3" s="746"/>
      <c r="EN3" s="746"/>
      <c r="EO3" s="746"/>
      <c r="EP3" s="746"/>
      <c r="EQ3" s="746"/>
      <c r="ER3" s="746"/>
      <c r="ES3" s="746"/>
      <c r="ET3" s="746"/>
      <c r="EU3" s="746"/>
      <c r="EV3" s="746"/>
      <c r="EW3" s="746"/>
      <c r="EX3" s="746"/>
      <c r="EY3" s="746"/>
      <c r="EZ3" s="746"/>
      <c r="FA3" s="746"/>
      <c r="FB3" s="746"/>
      <c r="FC3" s="746"/>
      <c r="FD3" s="746"/>
      <c r="FE3" s="746"/>
      <c r="FF3" s="746"/>
      <c r="FG3" s="746"/>
      <c r="FH3" s="746"/>
      <c r="FI3" s="746"/>
      <c r="FJ3" s="746"/>
      <c r="FK3" s="746"/>
      <c r="FL3" s="746"/>
      <c r="FM3" s="746"/>
      <c r="FN3" s="746"/>
      <c r="FO3" s="746"/>
      <c r="FP3" s="746"/>
      <c r="FQ3" s="746"/>
      <c r="FR3" s="746"/>
      <c r="FS3" s="746"/>
      <c r="FT3" s="746"/>
      <c r="FU3" s="746"/>
      <c r="FV3" s="746"/>
      <c r="FW3" s="746"/>
      <c r="FX3" s="746"/>
      <c r="FY3" s="746"/>
      <c r="FZ3" s="746"/>
      <c r="GA3" s="746"/>
      <c r="GB3" s="746"/>
      <c r="GC3" s="746"/>
      <c r="GD3" s="746"/>
      <c r="GE3" s="746"/>
      <c r="GF3" s="746"/>
      <c r="GG3" s="746"/>
      <c r="GH3" s="746"/>
      <c r="GI3" s="746"/>
      <c r="GJ3" s="746"/>
      <c r="GK3" s="746"/>
      <c r="GL3" s="746"/>
      <c r="GM3" s="746"/>
      <c r="GN3" s="746"/>
      <c r="GO3" s="746"/>
      <c r="GP3" s="746"/>
      <c r="GQ3" s="746"/>
      <c r="GR3" s="746"/>
      <c r="GS3" s="746"/>
      <c r="GT3" s="746"/>
      <c r="GU3" s="746"/>
      <c r="GV3" s="746"/>
      <c r="GW3" s="746"/>
      <c r="GX3" s="746"/>
      <c r="GY3" s="746"/>
      <c r="GZ3" s="746"/>
      <c r="HA3" s="746"/>
      <c r="HB3" s="746"/>
      <c r="HC3" s="746"/>
      <c r="HD3" s="746"/>
      <c r="HE3" s="746"/>
      <c r="HF3" s="746"/>
      <c r="HG3" s="746"/>
      <c r="HH3" s="746"/>
      <c r="HI3" s="746"/>
      <c r="HJ3" s="746"/>
      <c r="HK3" s="746"/>
      <c r="HL3" s="746"/>
      <c r="HM3" s="746"/>
      <c r="HN3" s="746"/>
      <c r="HO3" s="746"/>
      <c r="HP3" s="746"/>
      <c r="HQ3" s="746"/>
      <c r="HR3" s="746"/>
      <c r="HS3" s="746"/>
      <c r="HT3" s="746"/>
      <c r="HU3" s="746"/>
      <c r="HV3" s="746"/>
      <c r="HW3" s="746"/>
      <c r="HX3" s="746"/>
      <c r="HY3" s="746"/>
      <c r="HZ3" s="746"/>
      <c r="IA3" s="746"/>
      <c r="IB3" s="746"/>
      <c r="IC3" s="746"/>
      <c r="ID3" s="746"/>
      <c r="IE3" s="746"/>
      <c r="IF3" s="746"/>
      <c r="IG3" s="746"/>
      <c r="IH3" s="746"/>
      <c r="II3" s="746"/>
      <c r="IJ3" s="746"/>
      <c r="IK3" s="746"/>
      <c r="IL3" s="746"/>
      <c r="IM3" s="746"/>
      <c r="IN3" s="746"/>
      <c r="IO3" s="746"/>
      <c r="IP3" s="746"/>
      <c r="IQ3" s="746"/>
      <c r="IR3" s="746"/>
      <c r="IS3" s="746"/>
      <c r="IT3" s="746"/>
      <c r="IU3" s="746"/>
      <c r="IV3" s="746"/>
    </row>
    <row r="4" spans="1:256" s="104" customFormat="1" ht="17.100000000000001" customHeight="1" x14ac:dyDescent="0.2">
      <c r="A4" s="2633" t="s">
        <v>1156</v>
      </c>
      <c r="B4" s="2634"/>
      <c r="C4" s="2634"/>
      <c r="D4" s="2634"/>
      <c r="E4" s="749">
        <f>E5+E9+E12+E13+E14+E15+E18+E21+E22+E23</f>
        <v>11303332</v>
      </c>
      <c r="F4" s="750">
        <f>F5+F9+F12+F13+F14+F15+F18+F21+F22+F23</f>
        <v>9914535</v>
      </c>
      <c r="G4" s="746"/>
      <c r="H4" s="747"/>
      <c r="I4" s="747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46"/>
      <c r="AO4" s="746"/>
      <c r="AP4" s="746"/>
      <c r="AQ4" s="746"/>
      <c r="AR4" s="746"/>
      <c r="AS4" s="746"/>
      <c r="AT4" s="746"/>
      <c r="AU4" s="746"/>
      <c r="AV4" s="746"/>
      <c r="AW4" s="746"/>
      <c r="AX4" s="746"/>
      <c r="AY4" s="746"/>
      <c r="AZ4" s="746"/>
      <c r="BA4" s="746"/>
      <c r="BB4" s="746"/>
      <c r="BC4" s="746"/>
      <c r="BD4" s="746"/>
      <c r="BE4" s="746"/>
      <c r="BF4" s="746"/>
      <c r="BG4" s="746"/>
      <c r="BH4" s="746"/>
      <c r="BI4" s="746"/>
      <c r="BJ4" s="746"/>
      <c r="BK4" s="746"/>
      <c r="BL4" s="746"/>
      <c r="BM4" s="746"/>
      <c r="BN4" s="746"/>
      <c r="BO4" s="746"/>
      <c r="BP4" s="746"/>
      <c r="BQ4" s="746"/>
      <c r="BR4" s="746"/>
      <c r="BS4" s="746"/>
      <c r="BT4" s="746"/>
      <c r="BU4" s="746"/>
      <c r="BV4" s="746"/>
      <c r="BW4" s="746"/>
      <c r="BX4" s="746"/>
      <c r="BY4" s="746"/>
      <c r="BZ4" s="746"/>
      <c r="CA4" s="746"/>
      <c r="CB4" s="746"/>
      <c r="CC4" s="746"/>
      <c r="CD4" s="746"/>
      <c r="CE4" s="746"/>
      <c r="CF4" s="746"/>
      <c r="CG4" s="746"/>
      <c r="CH4" s="746"/>
      <c r="CI4" s="746"/>
      <c r="CJ4" s="746"/>
      <c r="CK4" s="746"/>
      <c r="CL4" s="746"/>
      <c r="CM4" s="746"/>
      <c r="CN4" s="746"/>
      <c r="CO4" s="746"/>
      <c r="CP4" s="746"/>
      <c r="CQ4" s="746"/>
      <c r="CR4" s="746"/>
      <c r="CS4" s="746"/>
      <c r="CT4" s="746"/>
      <c r="CU4" s="746"/>
      <c r="CV4" s="746"/>
      <c r="CW4" s="746"/>
      <c r="CX4" s="746"/>
      <c r="CY4" s="746"/>
      <c r="CZ4" s="746"/>
      <c r="DA4" s="746"/>
      <c r="DB4" s="746"/>
      <c r="DC4" s="746"/>
      <c r="DD4" s="746"/>
      <c r="DE4" s="746"/>
      <c r="DF4" s="746"/>
      <c r="DG4" s="746"/>
      <c r="DH4" s="746"/>
      <c r="DI4" s="746"/>
      <c r="DJ4" s="746"/>
      <c r="DK4" s="746"/>
      <c r="DL4" s="746"/>
      <c r="DM4" s="746"/>
      <c r="DN4" s="746"/>
      <c r="DO4" s="746"/>
      <c r="DP4" s="746"/>
      <c r="DQ4" s="746"/>
      <c r="DR4" s="746"/>
      <c r="DS4" s="746"/>
      <c r="DT4" s="746"/>
      <c r="DU4" s="746"/>
      <c r="DV4" s="746"/>
      <c r="DW4" s="746"/>
      <c r="DX4" s="746"/>
      <c r="DY4" s="746"/>
      <c r="DZ4" s="746"/>
      <c r="EA4" s="746"/>
      <c r="EB4" s="746"/>
      <c r="EC4" s="746"/>
      <c r="ED4" s="746"/>
      <c r="EE4" s="746"/>
      <c r="EF4" s="746"/>
      <c r="EG4" s="746"/>
      <c r="EH4" s="746"/>
      <c r="EI4" s="746"/>
      <c r="EJ4" s="746"/>
      <c r="EK4" s="746"/>
      <c r="EL4" s="746"/>
      <c r="EM4" s="746"/>
      <c r="EN4" s="746"/>
      <c r="EO4" s="746"/>
      <c r="EP4" s="746"/>
      <c r="EQ4" s="746"/>
      <c r="ER4" s="746"/>
      <c r="ES4" s="746"/>
      <c r="ET4" s="746"/>
      <c r="EU4" s="746"/>
      <c r="EV4" s="746"/>
      <c r="EW4" s="746"/>
      <c r="EX4" s="746"/>
      <c r="EY4" s="746"/>
      <c r="EZ4" s="746"/>
      <c r="FA4" s="746"/>
      <c r="FB4" s="746"/>
      <c r="FC4" s="746"/>
      <c r="FD4" s="746"/>
      <c r="FE4" s="746"/>
      <c r="FF4" s="746"/>
      <c r="FG4" s="746"/>
      <c r="FH4" s="746"/>
      <c r="FI4" s="746"/>
      <c r="FJ4" s="746"/>
      <c r="FK4" s="746"/>
      <c r="FL4" s="746"/>
      <c r="FM4" s="746"/>
      <c r="FN4" s="746"/>
      <c r="FO4" s="746"/>
      <c r="FP4" s="746"/>
      <c r="FQ4" s="746"/>
      <c r="FR4" s="746"/>
      <c r="FS4" s="746"/>
      <c r="FT4" s="746"/>
      <c r="FU4" s="746"/>
      <c r="FV4" s="746"/>
      <c r="FW4" s="746"/>
      <c r="FX4" s="746"/>
      <c r="FY4" s="746"/>
      <c r="FZ4" s="746"/>
      <c r="GA4" s="746"/>
      <c r="GB4" s="746"/>
      <c r="GC4" s="746"/>
      <c r="GD4" s="746"/>
      <c r="GE4" s="746"/>
      <c r="GF4" s="746"/>
      <c r="GG4" s="746"/>
      <c r="GH4" s="746"/>
      <c r="GI4" s="746"/>
      <c r="GJ4" s="746"/>
      <c r="GK4" s="746"/>
      <c r="GL4" s="746"/>
      <c r="GM4" s="746"/>
      <c r="GN4" s="746"/>
      <c r="GO4" s="746"/>
      <c r="GP4" s="746"/>
      <c r="GQ4" s="746"/>
      <c r="GR4" s="746"/>
      <c r="GS4" s="746"/>
      <c r="GT4" s="746"/>
      <c r="GU4" s="746"/>
      <c r="GV4" s="746"/>
      <c r="GW4" s="746"/>
      <c r="GX4" s="746"/>
      <c r="GY4" s="746"/>
      <c r="GZ4" s="746"/>
      <c r="HA4" s="746"/>
      <c r="HB4" s="746"/>
      <c r="HC4" s="746"/>
      <c r="HD4" s="746"/>
      <c r="HE4" s="746"/>
      <c r="HF4" s="746"/>
      <c r="HG4" s="746"/>
      <c r="HH4" s="746"/>
      <c r="HI4" s="746"/>
      <c r="HJ4" s="746"/>
      <c r="HK4" s="746"/>
      <c r="HL4" s="746"/>
      <c r="HM4" s="746"/>
      <c r="HN4" s="746"/>
      <c r="HO4" s="746"/>
      <c r="HP4" s="746"/>
      <c r="HQ4" s="746"/>
      <c r="HR4" s="746"/>
      <c r="HS4" s="746"/>
      <c r="HT4" s="746"/>
      <c r="HU4" s="746"/>
      <c r="HV4" s="746"/>
      <c r="HW4" s="746"/>
      <c r="HX4" s="746"/>
      <c r="HY4" s="746"/>
      <c r="HZ4" s="746"/>
      <c r="IA4" s="746"/>
      <c r="IB4" s="746"/>
      <c r="IC4" s="746"/>
      <c r="ID4" s="746"/>
      <c r="IE4" s="746"/>
      <c r="IF4" s="746"/>
      <c r="IG4" s="746"/>
      <c r="IH4" s="746"/>
      <c r="II4" s="746"/>
      <c r="IJ4" s="746"/>
      <c r="IK4" s="746"/>
      <c r="IL4" s="746"/>
      <c r="IM4" s="746"/>
      <c r="IN4" s="746"/>
      <c r="IO4" s="746"/>
      <c r="IP4" s="746"/>
      <c r="IQ4" s="746"/>
      <c r="IR4" s="746"/>
      <c r="IS4" s="746"/>
      <c r="IT4" s="746"/>
      <c r="IU4" s="746"/>
      <c r="IV4" s="746"/>
    </row>
    <row r="5" spans="1:256" ht="17.100000000000001" customHeight="1" x14ac:dyDescent="0.2">
      <c r="A5" s="751"/>
      <c r="B5" s="2626" t="s">
        <v>1348</v>
      </c>
      <c r="C5" s="2626"/>
      <c r="D5" s="2627"/>
      <c r="E5" s="752">
        <f>E6+E7+E8</f>
        <v>3550593</v>
      </c>
      <c r="F5" s="753">
        <f>F6+F7+F8</f>
        <v>3535412</v>
      </c>
    </row>
    <row r="6" spans="1:256" ht="17.100000000000001" customHeight="1" x14ac:dyDescent="0.2">
      <c r="A6" s="751"/>
      <c r="B6" s="751"/>
      <c r="C6" s="2623" t="s">
        <v>1349</v>
      </c>
      <c r="D6" s="2619"/>
      <c r="E6" s="752">
        <v>169016</v>
      </c>
      <c r="F6" s="753">
        <v>168916</v>
      </c>
    </row>
    <row r="7" spans="1:256" ht="17.100000000000001" customHeight="1" x14ac:dyDescent="0.2">
      <c r="A7" s="751"/>
      <c r="B7" s="751"/>
      <c r="C7" s="2623" t="s">
        <v>1350</v>
      </c>
      <c r="D7" s="2619"/>
      <c r="E7" s="752">
        <v>3381975</v>
      </c>
      <c r="F7" s="753">
        <v>3366802</v>
      </c>
    </row>
    <row r="8" spans="1:256" ht="17.100000000000001" customHeight="1" x14ac:dyDescent="0.2">
      <c r="A8" s="751"/>
      <c r="B8" s="751"/>
      <c r="C8" s="2623" t="s">
        <v>1351</v>
      </c>
      <c r="D8" s="2619"/>
      <c r="E8" s="752">
        <v>-398</v>
      </c>
      <c r="F8" s="753">
        <v>-306</v>
      </c>
    </row>
    <row r="9" spans="1:256" ht="17.100000000000001" customHeight="1" x14ac:dyDescent="0.2">
      <c r="A9" s="751"/>
      <c r="B9" s="2626" t="s">
        <v>802</v>
      </c>
      <c r="C9" s="2626"/>
      <c r="D9" s="2627"/>
      <c r="E9" s="752">
        <f>E10+E11</f>
        <v>2674588</v>
      </c>
      <c r="F9" s="753">
        <f>F10+F11</f>
        <v>1319220</v>
      </c>
    </row>
    <row r="10" spans="1:256" ht="17.100000000000001" customHeight="1" x14ac:dyDescent="0.2">
      <c r="A10" s="751"/>
      <c r="B10" s="751"/>
      <c r="C10" s="2623" t="s">
        <v>1352</v>
      </c>
      <c r="D10" s="2619"/>
      <c r="E10" s="752">
        <v>2211205</v>
      </c>
      <c r="F10" s="753">
        <v>1017782</v>
      </c>
    </row>
    <row r="11" spans="1:256" ht="17.100000000000001" customHeight="1" x14ac:dyDescent="0.2">
      <c r="A11" s="751"/>
      <c r="B11" s="751"/>
      <c r="C11" s="2623" t="s">
        <v>1353</v>
      </c>
      <c r="D11" s="2619"/>
      <c r="E11" s="752">
        <v>463383</v>
      </c>
      <c r="F11" s="753">
        <v>301438</v>
      </c>
    </row>
    <row r="12" spans="1:256" ht="17.100000000000001" customHeight="1" x14ac:dyDescent="0.2">
      <c r="A12" s="751"/>
      <c r="B12" s="2623" t="s">
        <v>1354</v>
      </c>
      <c r="C12" s="2623"/>
      <c r="D12" s="2619"/>
      <c r="E12" s="752">
        <v>-14319</v>
      </c>
      <c r="F12" s="753">
        <v>432806</v>
      </c>
    </row>
    <row r="13" spans="1:256" ht="17.100000000000001" customHeight="1" x14ac:dyDescent="0.2">
      <c r="A13" s="751"/>
      <c r="B13" s="2623" t="s">
        <v>1355</v>
      </c>
      <c r="C13" s="2623"/>
      <c r="D13" s="2619"/>
      <c r="E13" s="752">
        <v>4925039</v>
      </c>
      <c r="F13" s="753">
        <v>4870037</v>
      </c>
    </row>
    <row r="14" spans="1:256" ht="17.100000000000001" customHeight="1" x14ac:dyDescent="0.2">
      <c r="A14" s="751"/>
      <c r="B14" s="2623" t="s">
        <v>1356</v>
      </c>
      <c r="C14" s="2623"/>
      <c r="D14" s="2619"/>
      <c r="E14" s="752">
        <v>1131453</v>
      </c>
      <c r="F14" s="753">
        <v>1095453</v>
      </c>
    </row>
    <row r="15" spans="1:256" ht="17.100000000000001" customHeight="1" x14ac:dyDescent="0.2">
      <c r="A15" s="751"/>
      <c r="B15" s="2623" t="s">
        <v>1357</v>
      </c>
      <c r="C15" s="2623"/>
      <c r="D15" s="2619"/>
      <c r="E15" s="752">
        <f>E16+E17</f>
        <v>-43746</v>
      </c>
      <c r="F15" s="753">
        <f>F16+F17</f>
        <v>-70999</v>
      </c>
    </row>
    <row r="16" spans="1:256" ht="27.95" customHeight="1" x14ac:dyDescent="0.2">
      <c r="A16" s="751"/>
      <c r="B16" s="751"/>
      <c r="C16" s="2623" t="s">
        <v>1358</v>
      </c>
      <c r="D16" s="2619"/>
      <c r="E16" s="752">
        <v>-5880</v>
      </c>
      <c r="F16" s="753">
        <v>-4418</v>
      </c>
    </row>
    <row r="17" spans="1:256" ht="17.100000000000001" customHeight="1" x14ac:dyDescent="0.2">
      <c r="A17" s="751"/>
      <c r="B17" s="751"/>
      <c r="C17" s="2623" t="s">
        <v>1359</v>
      </c>
      <c r="D17" s="2619"/>
      <c r="E17" s="752">
        <v>-37866</v>
      </c>
      <c r="F17" s="753">
        <v>-66581</v>
      </c>
    </row>
    <row r="18" spans="1:256" ht="17.100000000000001" customHeight="1" x14ac:dyDescent="0.2">
      <c r="A18" s="751"/>
      <c r="B18" s="2623" t="s">
        <v>1360</v>
      </c>
      <c r="C18" s="2623"/>
      <c r="D18" s="2619"/>
      <c r="E18" s="752">
        <f>E19+E20</f>
        <v>-547658</v>
      </c>
      <c r="F18" s="753">
        <f>F19+F20</f>
        <v>-484409</v>
      </c>
    </row>
    <row r="19" spans="1:256" ht="17.100000000000001" customHeight="1" x14ac:dyDescent="0.2">
      <c r="A19" s="751"/>
      <c r="B19" s="751"/>
      <c r="C19" s="2623" t="s">
        <v>1361</v>
      </c>
      <c r="D19" s="2619"/>
      <c r="E19" s="752">
        <v>-582663</v>
      </c>
      <c r="F19" s="753">
        <v>-519049</v>
      </c>
    </row>
    <row r="20" spans="1:256" ht="17.100000000000001" customHeight="1" x14ac:dyDescent="0.2">
      <c r="A20" s="751"/>
      <c r="B20" s="751"/>
      <c r="C20" s="2623" t="s">
        <v>1362</v>
      </c>
      <c r="D20" s="2619"/>
      <c r="E20" s="752">
        <v>35005</v>
      </c>
      <c r="F20" s="753">
        <v>34640</v>
      </c>
    </row>
    <row r="21" spans="1:256" ht="17.100000000000001" customHeight="1" x14ac:dyDescent="0.2">
      <c r="A21" s="751"/>
      <c r="B21" s="2623" t="s">
        <v>1363</v>
      </c>
      <c r="C21" s="2623"/>
      <c r="D21" s="2619"/>
      <c r="E21" s="752">
        <v>-310101</v>
      </c>
      <c r="F21" s="753">
        <v>-300203</v>
      </c>
    </row>
    <row r="22" spans="1:256" ht="17.100000000000001" customHeight="1" x14ac:dyDescent="0.2">
      <c r="A22" s="751"/>
      <c r="B22" s="2623" t="s">
        <v>1364</v>
      </c>
      <c r="C22" s="2623"/>
      <c r="D22" s="2619"/>
      <c r="E22" s="752">
        <v>-22838</v>
      </c>
      <c r="F22" s="753">
        <v>-269197</v>
      </c>
    </row>
    <row r="23" spans="1:256" ht="17.100000000000001" customHeight="1" x14ac:dyDescent="0.2">
      <c r="A23" s="751"/>
      <c r="B23" s="2623" t="s">
        <v>1365</v>
      </c>
      <c r="C23" s="2623"/>
      <c r="D23" s="2619"/>
      <c r="E23" s="752">
        <v>-39679</v>
      </c>
      <c r="F23" s="753">
        <v>-213585</v>
      </c>
    </row>
    <row r="24" spans="1:256" s="104" customFormat="1" ht="17.100000000000001" customHeight="1" x14ac:dyDescent="0.2">
      <c r="A24" s="2624" t="s">
        <v>1366</v>
      </c>
      <c r="B24" s="2625"/>
      <c r="C24" s="2625"/>
      <c r="D24" s="2625"/>
      <c r="E24" s="754">
        <v>0</v>
      </c>
      <c r="F24" s="755">
        <v>0</v>
      </c>
      <c r="G24" s="746"/>
      <c r="H24" s="747"/>
      <c r="I24" s="747"/>
      <c r="J24" s="746"/>
      <c r="K24" s="746"/>
      <c r="L24" s="746"/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746"/>
      <c r="AH24" s="746"/>
      <c r="AI24" s="746"/>
      <c r="AJ24" s="746"/>
      <c r="AK24" s="746"/>
      <c r="AL24" s="746"/>
      <c r="AM24" s="746"/>
      <c r="AN24" s="746"/>
      <c r="AO24" s="746"/>
      <c r="AP24" s="746"/>
      <c r="AQ24" s="746"/>
      <c r="AR24" s="746"/>
      <c r="AS24" s="746"/>
      <c r="AT24" s="746"/>
      <c r="AU24" s="746"/>
      <c r="AV24" s="746"/>
      <c r="AW24" s="746"/>
      <c r="AX24" s="746"/>
      <c r="AY24" s="746"/>
      <c r="AZ24" s="746"/>
      <c r="BA24" s="746"/>
      <c r="BB24" s="746"/>
      <c r="BC24" s="746"/>
      <c r="BD24" s="746"/>
      <c r="BE24" s="746"/>
      <c r="BF24" s="746"/>
      <c r="BG24" s="746"/>
      <c r="BH24" s="746"/>
      <c r="BI24" s="746"/>
      <c r="BJ24" s="746"/>
      <c r="BK24" s="746"/>
      <c r="BL24" s="746"/>
      <c r="BM24" s="746"/>
      <c r="BN24" s="746"/>
      <c r="BO24" s="746"/>
      <c r="BP24" s="746"/>
      <c r="BQ24" s="746"/>
      <c r="BR24" s="746"/>
      <c r="BS24" s="746"/>
      <c r="BT24" s="746"/>
      <c r="BU24" s="746"/>
      <c r="BV24" s="746"/>
      <c r="BW24" s="746"/>
      <c r="BX24" s="746"/>
      <c r="BY24" s="746"/>
      <c r="BZ24" s="746"/>
      <c r="CA24" s="746"/>
      <c r="CB24" s="746"/>
      <c r="CC24" s="746"/>
      <c r="CD24" s="746"/>
      <c r="CE24" s="746"/>
      <c r="CF24" s="746"/>
      <c r="CG24" s="746"/>
      <c r="CH24" s="746"/>
      <c r="CI24" s="746"/>
      <c r="CJ24" s="746"/>
      <c r="CK24" s="746"/>
      <c r="CL24" s="746"/>
      <c r="CM24" s="746"/>
      <c r="CN24" s="746"/>
      <c r="CO24" s="746"/>
      <c r="CP24" s="746"/>
      <c r="CQ24" s="746"/>
      <c r="CR24" s="746"/>
      <c r="CS24" s="746"/>
      <c r="CT24" s="746"/>
      <c r="CU24" s="746"/>
      <c r="CV24" s="746"/>
      <c r="CW24" s="746"/>
      <c r="CX24" s="746"/>
      <c r="CY24" s="746"/>
      <c r="CZ24" s="746"/>
      <c r="DA24" s="746"/>
      <c r="DB24" s="746"/>
      <c r="DC24" s="746"/>
      <c r="DD24" s="746"/>
      <c r="DE24" s="746"/>
      <c r="DF24" s="746"/>
      <c r="DG24" s="746"/>
      <c r="DH24" s="746"/>
      <c r="DI24" s="746"/>
      <c r="DJ24" s="746"/>
      <c r="DK24" s="746"/>
      <c r="DL24" s="746"/>
      <c r="DM24" s="746"/>
      <c r="DN24" s="746"/>
      <c r="DO24" s="746"/>
      <c r="DP24" s="746"/>
      <c r="DQ24" s="746"/>
      <c r="DR24" s="746"/>
      <c r="DS24" s="746"/>
      <c r="DT24" s="746"/>
      <c r="DU24" s="746"/>
      <c r="DV24" s="746"/>
      <c r="DW24" s="746"/>
      <c r="DX24" s="746"/>
      <c r="DY24" s="746"/>
      <c r="DZ24" s="746"/>
      <c r="EA24" s="746"/>
      <c r="EB24" s="746"/>
      <c r="EC24" s="746"/>
      <c r="ED24" s="746"/>
      <c r="EE24" s="746"/>
      <c r="EF24" s="746"/>
      <c r="EG24" s="746"/>
      <c r="EH24" s="746"/>
      <c r="EI24" s="746"/>
      <c r="EJ24" s="746"/>
      <c r="EK24" s="746"/>
      <c r="EL24" s="746"/>
      <c r="EM24" s="746"/>
      <c r="EN24" s="746"/>
      <c r="EO24" s="746"/>
      <c r="EP24" s="746"/>
      <c r="EQ24" s="746"/>
      <c r="ER24" s="746"/>
      <c r="ES24" s="746"/>
      <c r="ET24" s="746"/>
      <c r="EU24" s="746"/>
      <c r="EV24" s="746"/>
      <c r="EW24" s="746"/>
      <c r="EX24" s="746"/>
      <c r="EY24" s="746"/>
      <c r="EZ24" s="746"/>
      <c r="FA24" s="746"/>
      <c r="FB24" s="746"/>
      <c r="FC24" s="746"/>
      <c r="FD24" s="746"/>
      <c r="FE24" s="746"/>
      <c r="FF24" s="746"/>
      <c r="FG24" s="746"/>
      <c r="FH24" s="746"/>
      <c r="FI24" s="746"/>
      <c r="FJ24" s="746"/>
      <c r="FK24" s="746"/>
      <c r="FL24" s="746"/>
      <c r="FM24" s="746"/>
      <c r="FN24" s="746"/>
      <c r="FO24" s="746"/>
      <c r="FP24" s="746"/>
      <c r="FQ24" s="746"/>
      <c r="FR24" s="746"/>
      <c r="FS24" s="746"/>
      <c r="FT24" s="746"/>
      <c r="FU24" s="746"/>
      <c r="FV24" s="746"/>
      <c r="FW24" s="746"/>
      <c r="FX24" s="746"/>
      <c r="FY24" s="746"/>
      <c r="FZ24" s="746"/>
      <c r="GA24" s="746"/>
      <c r="GB24" s="746"/>
      <c r="GC24" s="746"/>
      <c r="GD24" s="746"/>
      <c r="GE24" s="746"/>
      <c r="GF24" s="746"/>
      <c r="GG24" s="746"/>
      <c r="GH24" s="746"/>
      <c r="GI24" s="746"/>
      <c r="GJ24" s="746"/>
      <c r="GK24" s="746"/>
      <c r="GL24" s="746"/>
      <c r="GM24" s="746"/>
      <c r="GN24" s="746"/>
      <c r="GO24" s="746"/>
      <c r="GP24" s="746"/>
      <c r="GQ24" s="746"/>
      <c r="GR24" s="746"/>
      <c r="GS24" s="746"/>
      <c r="GT24" s="746"/>
      <c r="GU24" s="746"/>
      <c r="GV24" s="746"/>
      <c r="GW24" s="746"/>
      <c r="GX24" s="746"/>
      <c r="GY24" s="746"/>
      <c r="GZ24" s="746"/>
      <c r="HA24" s="746"/>
      <c r="HB24" s="746"/>
      <c r="HC24" s="746"/>
      <c r="HD24" s="746"/>
      <c r="HE24" s="746"/>
      <c r="HF24" s="746"/>
      <c r="HG24" s="746"/>
      <c r="HH24" s="746"/>
      <c r="HI24" s="746"/>
      <c r="HJ24" s="746"/>
      <c r="HK24" s="746"/>
      <c r="HL24" s="746"/>
      <c r="HM24" s="746"/>
      <c r="HN24" s="746"/>
      <c r="HO24" s="746"/>
      <c r="HP24" s="746"/>
      <c r="HQ24" s="746"/>
      <c r="HR24" s="746"/>
      <c r="HS24" s="746"/>
      <c r="HT24" s="746"/>
      <c r="HU24" s="746"/>
      <c r="HV24" s="746"/>
      <c r="HW24" s="746"/>
      <c r="HX24" s="746"/>
      <c r="HY24" s="746"/>
      <c r="HZ24" s="746"/>
      <c r="IA24" s="746"/>
      <c r="IB24" s="746"/>
      <c r="IC24" s="746"/>
      <c r="ID24" s="746"/>
      <c r="IE24" s="746"/>
      <c r="IF24" s="746"/>
      <c r="IG24" s="746"/>
      <c r="IH24" s="746"/>
      <c r="II24" s="746"/>
      <c r="IJ24" s="746"/>
      <c r="IK24" s="746"/>
      <c r="IL24" s="746"/>
      <c r="IM24" s="746"/>
      <c r="IN24" s="746"/>
      <c r="IO24" s="746"/>
      <c r="IP24" s="746"/>
      <c r="IQ24" s="746"/>
      <c r="IR24" s="746"/>
      <c r="IS24" s="746"/>
      <c r="IT24" s="746"/>
      <c r="IU24" s="746"/>
      <c r="IV24" s="746"/>
    </row>
    <row r="25" spans="1:256" s="104" customFormat="1" ht="17.100000000000001" customHeight="1" x14ac:dyDescent="0.2">
      <c r="A25" s="2615" t="s">
        <v>1463</v>
      </c>
      <c r="B25" s="2615"/>
      <c r="C25" s="2615"/>
      <c r="D25" s="2616"/>
      <c r="E25" s="721">
        <f>E26+E27+E28</f>
        <v>1940907</v>
      </c>
      <c r="F25" s="748">
        <f>F26+F27+F28</f>
        <v>2056058</v>
      </c>
      <c r="G25" s="746"/>
      <c r="H25" s="747"/>
      <c r="I25" s="747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6"/>
      <c r="Y25" s="746"/>
      <c r="Z25" s="746"/>
      <c r="AA25" s="746"/>
      <c r="AB25" s="746"/>
      <c r="AC25" s="746"/>
      <c r="AD25" s="746"/>
      <c r="AE25" s="746"/>
      <c r="AF25" s="746"/>
      <c r="AG25" s="746"/>
      <c r="AH25" s="746"/>
      <c r="AI25" s="746"/>
      <c r="AJ25" s="746"/>
      <c r="AK25" s="746"/>
      <c r="AL25" s="746"/>
      <c r="AM25" s="746"/>
      <c r="AN25" s="746"/>
      <c r="AO25" s="746"/>
      <c r="AP25" s="746"/>
      <c r="AQ25" s="746"/>
      <c r="AR25" s="746"/>
      <c r="AS25" s="746"/>
      <c r="AT25" s="746"/>
      <c r="AU25" s="746"/>
      <c r="AV25" s="746"/>
      <c r="AW25" s="746"/>
      <c r="AX25" s="746"/>
      <c r="AY25" s="746"/>
      <c r="AZ25" s="746"/>
      <c r="BA25" s="746"/>
      <c r="BB25" s="746"/>
      <c r="BC25" s="746"/>
      <c r="BD25" s="746"/>
      <c r="BE25" s="746"/>
      <c r="BF25" s="746"/>
      <c r="BG25" s="746"/>
      <c r="BH25" s="746"/>
      <c r="BI25" s="746"/>
      <c r="BJ25" s="746"/>
      <c r="BK25" s="746"/>
      <c r="BL25" s="746"/>
      <c r="BM25" s="746"/>
      <c r="BN25" s="746"/>
      <c r="BO25" s="746"/>
      <c r="BP25" s="746"/>
      <c r="BQ25" s="746"/>
      <c r="BR25" s="746"/>
      <c r="BS25" s="746"/>
      <c r="BT25" s="746"/>
      <c r="BU25" s="746"/>
      <c r="BV25" s="746"/>
      <c r="BW25" s="746"/>
      <c r="BX25" s="746"/>
      <c r="BY25" s="746"/>
      <c r="BZ25" s="746"/>
      <c r="CA25" s="746"/>
      <c r="CB25" s="746"/>
      <c r="CC25" s="746"/>
      <c r="CD25" s="746"/>
      <c r="CE25" s="746"/>
      <c r="CF25" s="746"/>
      <c r="CG25" s="746"/>
      <c r="CH25" s="746"/>
      <c r="CI25" s="746"/>
      <c r="CJ25" s="746"/>
      <c r="CK25" s="746"/>
      <c r="CL25" s="746"/>
      <c r="CM25" s="746"/>
      <c r="CN25" s="746"/>
      <c r="CO25" s="746"/>
      <c r="CP25" s="746"/>
      <c r="CQ25" s="746"/>
      <c r="CR25" s="746"/>
      <c r="CS25" s="746"/>
      <c r="CT25" s="746"/>
      <c r="CU25" s="746"/>
      <c r="CV25" s="746"/>
      <c r="CW25" s="746"/>
      <c r="CX25" s="746"/>
      <c r="CY25" s="746"/>
      <c r="CZ25" s="746"/>
      <c r="DA25" s="746"/>
      <c r="DB25" s="746"/>
      <c r="DC25" s="746"/>
      <c r="DD25" s="746"/>
      <c r="DE25" s="746"/>
      <c r="DF25" s="746"/>
      <c r="DG25" s="746"/>
      <c r="DH25" s="746"/>
      <c r="DI25" s="746"/>
      <c r="DJ25" s="746"/>
      <c r="DK25" s="746"/>
      <c r="DL25" s="746"/>
      <c r="DM25" s="746"/>
      <c r="DN25" s="746"/>
      <c r="DO25" s="746"/>
      <c r="DP25" s="746"/>
      <c r="DQ25" s="746"/>
      <c r="DR25" s="746"/>
      <c r="DS25" s="746"/>
      <c r="DT25" s="746"/>
      <c r="DU25" s="746"/>
      <c r="DV25" s="746"/>
      <c r="DW25" s="746"/>
      <c r="DX25" s="746"/>
      <c r="DY25" s="746"/>
      <c r="DZ25" s="746"/>
      <c r="EA25" s="746"/>
      <c r="EB25" s="746"/>
      <c r="EC25" s="746"/>
      <c r="ED25" s="746"/>
      <c r="EE25" s="746"/>
      <c r="EF25" s="746"/>
      <c r="EG25" s="746"/>
      <c r="EH25" s="746"/>
      <c r="EI25" s="746"/>
      <c r="EJ25" s="746"/>
      <c r="EK25" s="746"/>
      <c r="EL25" s="746"/>
      <c r="EM25" s="746"/>
      <c r="EN25" s="746"/>
      <c r="EO25" s="746"/>
      <c r="EP25" s="746"/>
      <c r="EQ25" s="746"/>
      <c r="ER25" s="746"/>
      <c r="ES25" s="746"/>
      <c r="ET25" s="746"/>
      <c r="EU25" s="746"/>
      <c r="EV25" s="746"/>
      <c r="EW25" s="746"/>
      <c r="EX25" s="746"/>
      <c r="EY25" s="746"/>
      <c r="EZ25" s="746"/>
      <c r="FA25" s="746"/>
      <c r="FB25" s="746"/>
      <c r="FC25" s="746"/>
      <c r="FD25" s="746"/>
      <c r="FE25" s="746"/>
      <c r="FF25" s="746"/>
      <c r="FG25" s="746"/>
      <c r="FH25" s="746"/>
      <c r="FI25" s="746"/>
      <c r="FJ25" s="746"/>
      <c r="FK25" s="746"/>
      <c r="FL25" s="746"/>
      <c r="FM25" s="746"/>
      <c r="FN25" s="746"/>
      <c r="FO25" s="746"/>
      <c r="FP25" s="746"/>
      <c r="FQ25" s="746"/>
      <c r="FR25" s="746"/>
      <c r="FS25" s="746"/>
      <c r="FT25" s="746"/>
      <c r="FU25" s="746"/>
      <c r="FV25" s="746"/>
      <c r="FW25" s="746"/>
      <c r="FX25" s="746"/>
      <c r="FY25" s="746"/>
      <c r="FZ25" s="746"/>
      <c r="GA25" s="746"/>
      <c r="GB25" s="746"/>
      <c r="GC25" s="746"/>
      <c r="GD25" s="746"/>
      <c r="GE25" s="746"/>
      <c r="GF25" s="746"/>
      <c r="GG25" s="746"/>
      <c r="GH25" s="746"/>
      <c r="GI25" s="746"/>
      <c r="GJ25" s="746"/>
      <c r="GK25" s="746"/>
      <c r="GL25" s="746"/>
      <c r="GM25" s="746"/>
      <c r="GN25" s="746"/>
      <c r="GO25" s="746"/>
      <c r="GP25" s="746"/>
      <c r="GQ25" s="746"/>
      <c r="GR25" s="746"/>
      <c r="GS25" s="746"/>
      <c r="GT25" s="746"/>
      <c r="GU25" s="746"/>
      <c r="GV25" s="746"/>
      <c r="GW25" s="746"/>
      <c r="GX25" s="746"/>
      <c r="GY25" s="746"/>
      <c r="GZ25" s="746"/>
      <c r="HA25" s="746"/>
      <c r="HB25" s="746"/>
      <c r="HC25" s="746"/>
      <c r="HD25" s="746"/>
      <c r="HE25" s="746"/>
      <c r="HF25" s="746"/>
      <c r="HG25" s="746"/>
      <c r="HH25" s="746"/>
      <c r="HI25" s="746"/>
      <c r="HJ25" s="746"/>
      <c r="HK25" s="746"/>
      <c r="HL25" s="746"/>
      <c r="HM25" s="746"/>
      <c r="HN25" s="746"/>
      <c r="HO25" s="746"/>
      <c r="HP25" s="746"/>
      <c r="HQ25" s="746"/>
      <c r="HR25" s="746"/>
      <c r="HS25" s="746"/>
      <c r="HT25" s="746"/>
      <c r="HU25" s="746"/>
      <c r="HV25" s="746"/>
      <c r="HW25" s="746"/>
      <c r="HX25" s="746"/>
      <c r="HY25" s="746"/>
      <c r="HZ25" s="746"/>
      <c r="IA25" s="746"/>
      <c r="IB25" s="746"/>
      <c r="IC25" s="746"/>
      <c r="ID25" s="746"/>
      <c r="IE25" s="746"/>
      <c r="IF25" s="746"/>
      <c r="IG25" s="746"/>
      <c r="IH25" s="746"/>
      <c r="II25" s="746"/>
      <c r="IJ25" s="746"/>
      <c r="IK25" s="746"/>
      <c r="IL25" s="746"/>
      <c r="IM25" s="746"/>
      <c r="IN25" s="746"/>
      <c r="IO25" s="746"/>
      <c r="IP25" s="746"/>
      <c r="IQ25" s="746"/>
      <c r="IR25" s="746"/>
      <c r="IS25" s="746"/>
      <c r="IT25" s="746"/>
      <c r="IU25" s="746"/>
      <c r="IV25" s="746"/>
    </row>
    <row r="26" spans="1:256" ht="17.100000000000001" customHeight="1" x14ac:dyDescent="0.2">
      <c r="A26" s="2617" t="s">
        <v>1367</v>
      </c>
      <c r="B26" s="2618"/>
      <c r="C26" s="2618"/>
      <c r="D26" s="2618"/>
      <c r="E26" s="756">
        <v>1250000</v>
      </c>
      <c r="F26" s="757">
        <v>1250000</v>
      </c>
    </row>
    <row r="27" spans="1:256" ht="17.100000000000001" customHeight="1" x14ac:dyDescent="0.2">
      <c r="A27" s="2619" t="s">
        <v>1368</v>
      </c>
      <c r="B27" s="2620"/>
      <c r="C27" s="2620"/>
      <c r="D27" s="2620"/>
      <c r="E27" s="752">
        <v>0</v>
      </c>
      <c r="F27" s="753">
        <v>0</v>
      </c>
    </row>
    <row r="28" spans="1:256" ht="27.95" customHeight="1" thickBot="1" x14ac:dyDescent="0.25">
      <c r="A28" s="2621" t="s">
        <v>1369</v>
      </c>
      <c r="B28" s="2622"/>
      <c r="C28" s="2622"/>
      <c r="D28" s="2622"/>
      <c r="E28" s="758">
        <v>690907</v>
      </c>
      <c r="F28" s="759">
        <v>806058</v>
      </c>
    </row>
  </sheetData>
  <mergeCells count="28">
    <mergeCell ref="A1:D1"/>
    <mergeCell ref="A2:D2"/>
    <mergeCell ref="A3:D3"/>
    <mergeCell ref="A4:D4"/>
    <mergeCell ref="B5:D5"/>
    <mergeCell ref="C6:D6"/>
    <mergeCell ref="C7:D7"/>
    <mergeCell ref="C8:D8"/>
    <mergeCell ref="B9:D9"/>
    <mergeCell ref="C10:D10"/>
    <mergeCell ref="C11:D11"/>
    <mergeCell ref="B12:D12"/>
    <mergeCell ref="B13:D13"/>
    <mergeCell ref="B14:D14"/>
    <mergeCell ref="B15:D15"/>
    <mergeCell ref="C16:D16"/>
    <mergeCell ref="C17:D17"/>
    <mergeCell ref="B18:D18"/>
    <mergeCell ref="A25:D25"/>
    <mergeCell ref="A26:D26"/>
    <mergeCell ref="A27:D27"/>
    <mergeCell ref="A28:D28"/>
    <mergeCell ref="C19:D19"/>
    <mergeCell ref="C20:D20"/>
    <mergeCell ref="B21:D21"/>
    <mergeCell ref="B22:D22"/>
    <mergeCell ref="B23:D23"/>
    <mergeCell ref="A24:D2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workbookViewId="0">
      <selection activeCell="H18" sqref="H18"/>
    </sheetView>
  </sheetViews>
  <sheetFormatPr defaultRowHeight="10.5" x14ac:dyDescent="0.2"/>
  <cols>
    <col min="1" max="1" width="3.7109375" style="744" customWidth="1"/>
    <col min="2" max="2" width="56.7109375" style="744" customWidth="1"/>
    <col min="3" max="4" width="15.7109375" style="744" customWidth="1"/>
    <col min="5" max="16384" width="9.140625" style="744"/>
  </cols>
  <sheetData>
    <row r="1" spans="1:256" s="105" customFormat="1" ht="17.100000000000001" customHeight="1" x14ac:dyDescent="0.2">
      <c r="A1" s="2635" t="s">
        <v>1231</v>
      </c>
      <c r="B1" s="2630"/>
      <c r="C1" s="715" t="s">
        <v>1498</v>
      </c>
      <c r="D1" s="716" t="s">
        <v>1214</v>
      </c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  <c r="BJ1" s="744"/>
      <c r="BK1" s="744"/>
      <c r="BL1" s="744"/>
      <c r="BM1" s="744"/>
      <c r="BN1" s="744"/>
      <c r="BO1" s="744"/>
      <c r="BP1" s="744"/>
      <c r="BQ1" s="744"/>
      <c r="BR1" s="744"/>
      <c r="BS1" s="744"/>
      <c r="BT1" s="744"/>
      <c r="BU1" s="744"/>
      <c r="BV1" s="744"/>
      <c r="BW1" s="744"/>
      <c r="BX1" s="744"/>
      <c r="BY1" s="744"/>
      <c r="BZ1" s="744"/>
      <c r="CA1" s="744"/>
      <c r="CB1" s="744"/>
      <c r="CC1" s="744"/>
      <c r="CD1" s="744"/>
      <c r="CE1" s="744"/>
      <c r="CF1" s="744"/>
      <c r="CG1" s="744"/>
      <c r="CH1" s="744"/>
      <c r="CI1" s="744"/>
      <c r="CJ1" s="744"/>
      <c r="CK1" s="744"/>
      <c r="CL1" s="744"/>
      <c r="CM1" s="744"/>
      <c r="CN1" s="744"/>
      <c r="CO1" s="744"/>
      <c r="CP1" s="744"/>
      <c r="CQ1" s="744"/>
      <c r="CR1" s="744"/>
      <c r="CS1" s="744"/>
      <c r="CT1" s="744"/>
      <c r="CU1" s="744"/>
      <c r="CV1" s="744"/>
      <c r="CW1" s="744"/>
      <c r="CX1" s="744"/>
      <c r="CY1" s="744"/>
      <c r="CZ1" s="744"/>
      <c r="DA1" s="744"/>
      <c r="DB1" s="744"/>
      <c r="DC1" s="744"/>
      <c r="DD1" s="744"/>
      <c r="DE1" s="744"/>
      <c r="DF1" s="744"/>
      <c r="DG1" s="744"/>
      <c r="DH1" s="744"/>
      <c r="DI1" s="744"/>
      <c r="DJ1" s="744"/>
      <c r="DK1" s="744"/>
      <c r="DL1" s="744"/>
      <c r="DM1" s="744"/>
      <c r="DN1" s="744"/>
      <c r="DO1" s="744"/>
      <c r="DP1" s="744"/>
      <c r="DQ1" s="744"/>
      <c r="DR1" s="744"/>
      <c r="DS1" s="744"/>
      <c r="DT1" s="744"/>
      <c r="DU1" s="744"/>
      <c r="DV1" s="744"/>
      <c r="DW1" s="744"/>
      <c r="DX1" s="744"/>
      <c r="DY1" s="744"/>
      <c r="DZ1" s="744"/>
      <c r="EA1" s="744"/>
      <c r="EB1" s="744"/>
      <c r="EC1" s="744"/>
      <c r="ED1" s="744"/>
      <c r="EE1" s="744"/>
      <c r="EF1" s="744"/>
      <c r="EG1" s="744"/>
      <c r="EH1" s="744"/>
      <c r="EI1" s="744"/>
      <c r="EJ1" s="744"/>
      <c r="EK1" s="744"/>
      <c r="EL1" s="744"/>
      <c r="EM1" s="744"/>
      <c r="EN1" s="744"/>
      <c r="EO1" s="744"/>
      <c r="EP1" s="744"/>
      <c r="EQ1" s="744"/>
      <c r="ER1" s="744"/>
      <c r="ES1" s="744"/>
      <c r="ET1" s="744"/>
      <c r="EU1" s="744"/>
      <c r="EV1" s="744"/>
      <c r="EW1" s="744"/>
      <c r="EX1" s="744"/>
      <c r="EY1" s="744"/>
      <c r="EZ1" s="744"/>
      <c r="FA1" s="744"/>
      <c r="FB1" s="744"/>
      <c r="FC1" s="744"/>
      <c r="FD1" s="744"/>
      <c r="FE1" s="744"/>
      <c r="FF1" s="744"/>
      <c r="FG1" s="744"/>
      <c r="FH1" s="744"/>
      <c r="FI1" s="744"/>
      <c r="FJ1" s="744"/>
      <c r="FK1" s="744"/>
      <c r="FL1" s="744"/>
      <c r="FM1" s="744"/>
      <c r="FN1" s="744"/>
      <c r="FO1" s="744"/>
      <c r="FP1" s="744"/>
      <c r="FQ1" s="744"/>
      <c r="FR1" s="744"/>
      <c r="FS1" s="744"/>
      <c r="FT1" s="744"/>
      <c r="FU1" s="744"/>
      <c r="FV1" s="744"/>
      <c r="FW1" s="744"/>
      <c r="FX1" s="744"/>
      <c r="FY1" s="744"/>
      <c r="FZ1" s="744"/>
      <c r="GA1" s="744"/>
      <c r="GB1" s="744"/>
      <c r="GC1" s="744"/>
      <c r="GD1" s="744"/>
      <c r="GE1" s="744"/>
      <c r="GF1" s="744"/>
      <c r="GG1" s="744"/>
      <c r="GH1" s="744"/>
      <c r="GI1" s="744"/>
      <c r="GJ1" s="744"/>
      <c r="GK1" s="744"/>
      <c r="GL1" s="744"/>
      <c r="GM1" s="744"/>
      <c r="GN1" s="744"/>
      <c r="GO1" s="744"/>
      <c r="GP1" s="744"/>
      <c r="GQ1" s="744"/>
      <c r="GR1" s="744"/>
      <c r="GS1" s="744"/>
      <c r="GT1" s="744"/>
      <c r="GU1" s="744"/>
      <c r="GV1" s="744"/>
      <c r="GW1" s="744"/>
      <c r="GX1" s="744"/>
      <c r="GY1" s="744"/>
      <c r="GZ1" s="744"/>
      <c r="HA1" s="744"/>
      <c r="HB1" s="744"/>
      <c r="HC1" s="744"/>
      <c r="HD1" s="744"/>
      <c r="HE1" s="744"/>
      <c r="HF1" s="744"/>
      <c r="HG1" s="744"/>
      <c r="HH1" s="744"/>
      <c r="HI1" s="744"/>
      <c r="HJ1" s="744"/>
      <c r="HK1" s="744"/>
      <c r="HL1" s="744"/>
      <c r="HM1" s="744"/>
      <c r="HN1" s="744"/>
      <c r="HO1" s="744"/>
      <c r="HP1" s="744"/>
      <c r="HQ1" s="744"/>
      <c r="HR1" s="744"/>
      <c r="HS1" s="744"/>
      <c r="HT1" s="744"/>
      <c r="HU1" s="744"/>
      <c r="HV1" s="744"/>
      <c r="HW1" s="744"/>
      <c r="HX1" s="744"/>
      <c r="HY1" s="744"/>
      <c r="HZ1" s="744"/>
      <c r="IA1" s="744"/>
      <c r="IB1" s="744"/>
      <c r="IC1" s="744"/>
      <c r="ID1" s="744"/>
      <c r="IE1" s="744"/>
      <c r="IF1" s="744"/>
      <c r="IG1" s="744"/>
      <c r="IH1" s="744"/>
      <c r="II1" s="744"/>
      <c r="IJ1" s="744"/>
      <c r="IK1" s="744"/>
      <c r="IL1" s="744"/>
      <c r="IM1" s="744"/>
      <c r="IN1" s="744"/>
      <c r="IO1" s="744"/>
      <c r="IP1" s="744"/>
      <c r="IQ1" s="744"/>
      <c r="IR1" s="744"/>
      <c r="IS1" s="744"/>
      <c r="IT1" s="744"/>
      <c r="IU1" s="744"/>
      <c r="IV1" s="744"/>
    </row>
    <row r="2" spans="1:256" ht="27.95" customHeight="1" x14ac:dyDescent="0.2">
      <c r="A2" s="2636" t="s">
        <v>1370</v>
      </c>
      <c r="B2" s="2636"/>
      <c r="C2" s="761">
        <f>C3+C21+C37</f>
        <v>57223519</v>
      </c>
      <c r="D2" s="762">
        <f>D3+D21+D37</f>
        <v>59069848</v>
      </c>
    </row>
    <row r="3" spans="1:256" s="105" customFormat="1" ht="17.100000000000001" customHeight="1" x14ac:dyDescent="0.2">
      <c r="A3" s="2637" t="s">
        <v>1371</v>
      </c>
      <c r="B3" s="2637"/>
      <c r="C3" s="721">
        <f>C4</f>
        <v>12466389</v>
      </c>
      <c r="D3" s="748">
        <f>D4</f>
        <v>11718792</v>
      </c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744"/>
      <c r="DG3" s="744"/>
      <c r="DH3" s="744"/>
      <c r="DI3" s="744"/>
      <c r="DJ3" s="744"/>
      <c r="DK3" s="744"/>
      <c r="DL3" s="744"/>
      <c r="DM3" s="744"/>
      <c r="DN3" s="744"/>
      <c r="DO3" s="744"/>
      <c r="DP3" s="744"/>
      <c r="DQ3" s="744"/>
      <c r="DR3" s="744"/>
      <c r="DS3" s="744"/>
      <c r="DT3" s="744"/>
      <c r="DU3" s="744"/>
      <c r="DV3" s="744"/>
      <c r="DW3" s="744"/>
      <c r="DX3" s="744"/>
      <c r="DY3" s="744"/>
      <c r="DZ3" s="744"/>
      <c r="EA3" s="744"/>
      <c r="EB3" s="744"/>
      <c r="EC3" s="744"/>
      <c r="ED3" s="744"/>
      <c r="EE3" s="744"/>
      <c r="EF3" s="744"/>
      <c r="EG3" s="744"/>
      <c r="EH3" s="744"/>
      <c r="EI3" s="744"/>
      <c r="EJ3" s="744"/>
      <c r="EK3" s="744"/>
      <c r="EL3" s="744"/>
      <c r="EM3" s="744"/>
      <c r="EN3" s="744"/>
      <c r="EO3" s="744"/>
      <c r="EP3" s="744"/>
      <c r="EQ3" s="744"/>
      <c r="ER3" s="744"/>
      <c r="ES3" s="744"/>
      <c r="ET3" s="744"/>
      <c r="EU3" s="744"/>
      <c r="EV3" s="744"/>
      <c r="EW3" s="744"/>
      <c r="EX3" s="744"/>
      <c r="EY3" s="744"/>
      <c r="EZ3" s="744"/>
      <c r="FA3" s="744"/>
      <c r="FB3" s="744"/>
      <c r="FC3" s="744"/>
      <c r="FD3" s="744"/>
      <c r="FE3" s="744"/>
      <c r="FF3" s="744"/>
      <c r="FG3" s="744"/>
      <c r="FH3" s="744"/>
      <c r="FI3" s="744"/>
      <c r="FJ3" s="744"/>
      <c r="FK3" s="744"/>
      <c r="FL3" s="744"/>
      <c r="FM3" s="744"/>
      <c r="FN3" s="744"/>
      <c r="FO3" s="744"/>
      <c r="FP3" s="744"/>
      <c r="FQ3" s="744"/>
      <c r="FR3" s="744"/>
      <c r="FS3" s="744"/>
      <c r="FT3" s="744"/>
      <c r="FU3" s="744"/>
      <c r="FV3" s="744"/>
      <c r="FW3" s="744"/>
      <c r="FX3" s="744"/>
      <c r="FY3" s="744"/>
      <c r="FZ3" s="744"/>
      <c r="GA3" s="744"/>
      <c r="GB3" s="744"/>
      <c r="GC3" s="744"/>
      <c r="GD3" s="744"/>
      <c r="GE3" s="744"/>
      <c r="GF3" s="744"/>
      <c r="GG3" s="744"/>
      <c r="GH3" s="744"/>
      <c r="GI3" s="744"/>
      <c r="GJ3" s="744"/>
      <c r="GK3" s="744"/>
      <c r="GL3" s="744"/>
      <c r="GM3" s="744"/>
      <c r="GN3" s="744"/>
      <c r="GO3" s="744"/>
      <c r="GP3" s="744"/>
      <c r="GQ3" s="744"/>
      <c r="GR3" s="744"/>
      <c r="GS3" s="744"/>
      <c r="GT3" s="744"/>
      <c r="GU3" s="744"/>
      <c r="GV3" s="744"/>
      <c r="GW3" s="744"/>
      <c r="GX3" s="744"/>
      <c r="GY3" s="744"/>
      <c r="GZ3" s="744"/>
      <c r="HA3" s="744"/>
      <c r="HB3" s="744"/>
      <c r="HC3" s="744"/>
      <c r="HD3" s="744"/>
      <c r="HE3" s="744"/>
      <c r="HF3" s="744"/>
      <c r="HG3" s="744"/>
      <c r="HH3" s="744"/>
      <c r="HI3" s="744"/>
      <c r="HJ3" s="744"/>
      <c r="HK3" s="744"/>
      <c r="HL3" s="744"/>
      <c r="HM3" s="744"/>
      <c r="HN3" s="744"/>
      <c r="HO3" s="744"/>
      <c r="HP3" s="744"/>
      <c r="HQ3" s="744"/>
      <c r="HR3" s="744"/>
      <c r="HS3" s="744"/>
      <c r="HT3" s="744"/>
      <c r="HU3" s="744"/>
      <c r="HV3" s="744"/>
      <c r="HW3" s="744"/>
      <c r="HX3" s="744"/>
      <c r="HY3" s="744"/>
      <c r="HZ3" s="744"/>
      <c r="IA3" s="744"/>
      <c r="IB3" s="744"/>
      <c r="IC3" s="744"/>
      <c r="ID3" s="744"/>
      <c r="IE3" s="744"/>
      <c r="IF3" s="744"/>
      <c r="IG3" s="744"/>
      <c r="IH3" s="744"/>
      <c r="II3" s="744"/>
      <c r="IJ3" s="744"/>
      <c r="IK3" s="744"/>
      <c r="IL3" s="744"/>
      <c r="IM3" s="744"/>
      <c r="IN3" s="744"/>
      <c r="IO3" s="744"/>
      <c r="IP3" s="744"/>
      <c r="IQ3" s="744"/>
      <c r="IR3" s="744"/>
      <c r="IS3" s="744"/>
      <c r="IT3" s="744"/>
      <c r="IU3" s="744"/>
      <c r="IV3" s="744"/>
    </row>
    <row r="4" spans="1:256" ht="17.100000000000001" customHeight="1" x14ac:dyDescent="0.2">
      <c r="A4" s="2638" t="s">
        <v>1372</v>
      </c>
      <c r="B4" s="2639"/>
      <c r="C4" s="529">
        <f>SUM(C5:C20)</f>
        <v>12466389</v>
      </c>
      <c r="D4" s="530">
        <f>SUM(D5:D20)</f>
        <v>11718792</v>
      </c>
    </row>
    <row r="5" spans="1:256" ht="17.100000000000001" customHeight="1" x14ac:dyDescent="0.2">
      <c r="A5" s="763"/>
      <c r="B5" s="764" t="s">
        <v>1373</v>
      </c>
      <c r="C5" s="531">
        <v>33608</v>
      </c>
      <c r="D5" s="765">
        <v>17925</v>
      </c>
    </row>
    <row r="6" spans="1:256" ht="17.100000000000001" customHeight="1" x14ac:dyDescent="0.2">
      <c r="A6" s="763"/>
      <c r="B6" s="764" t="s">
        <v>1374</v>
      </c>
      <c r="C6" s="766">
        <v>262711</v>
      </c>
      <c r="D6" s="765">
        <v>318321</v>
      </c>
    </row>
    <row r="7" spans="1:256" ht="17.100000000000001" customHeight="1" x14ac:dyDescent="0.2">
      <c r="A7" s="763"/>
      <c r="B7" s="764" t="s">
        <v>1375</v>
      </c>
      <c r="C7" s="766">
        <v>16533</v>
      </c>
      <c r="D7" s="765">
        <v>17226</v>
      </c>
    </row>
    <row r="8" spans="1:256" ht="17.100000000000001" customHeight="1" x14ac:dyDescent="0.2">
      <c r="A8" s="763"/>
      <c r="B8" s="764" t="s">
        <v>1376</v>
      </c>
      <c r="C8" s="766">
        <v>0</v>
      </c>
      <c r="D8" s="765">
        <v>0</v>
      </c>
    </row>
    <row r="9" spans="1:256" ht="17.100000000000001" customHeight="1" x14ac:dyDescent="0.2">
      <c r="A9" s="763"/>
      <c r="B9" s="764" t="s">
        <v>1377</v>
      </c>
      <c r="C9" s="766">
        <v>0</v>
      </c>
      <c r="D9" s="765">
        <v>0</v>
      </c>
    </row>
    <row r="10" spans="1:256" ht="17.100000000000001" customHeight="1" x14ac:dyDescent="0.2">
      <c r="A10" s="763"/>
      <c r="B10" s="764" t="s">
        <v>1378</v>
      </c>
      <c r="C10" s="766">
        <v>136462</v>
      </c>
      <c r="D10" s="765">
        <v>142707</v>
      </c>
    </row>
    <row r="11" spans="1:256" ht="17.100000000000001" customHeight="1" x14ac:dyDescent="0.2">
      <c r="A11" s="763"/>
      <c r="B11" s="764" t="s">
        <v>1171</v>
      </c>
      <c r="C11" s="766">
        <v>5182543</v>
      </c>
      <c r="D11" s="765">
        <v>5274077</v>
      </c>
    </row>
    <row r="12" spans="1:256" ht="17.100000000000001" customHeight="1" x14ac:dyDescent="0.2">
      <c r="A12" s="763"/>
      <c r="B12" s="764" t="s">
        <v>1379</v>
      </c>
      <c r="C12" s="766">
        <v>1286578</v>
      </c>
      <c r="D12" s="765">
        <v>1095739</v>
      </c>
    </row>
    <row r="13" spans="1:256" ht="17.100000000000001" customHeight="1" x14ac:dyDescent="0.2">
      <c r="A13" s="763"/>
      <c r="B13" s="764" t="s">
        <v>1380</v>
      </c>
      <c r="C13" s="766">
        <v>4935420</v>
      </c>
      <c r="D13" s="765">
        <v>4102617</v>
      </c>
    </row>
    <row r="14" spans="1:256" ht="17.100000000000001" customHeight="1" x14ac:dyDescent="0.2">
      <c r="A14" s="763"/>
      <c r="B14" s="764" t="s">
        <v>1381</v>
      </c>
      <c r="C14" s="766">
        <v>266369</v>
      </c>
      <c r="D14" s="765">
        <v>260550</v>
      </c>
    </row>
    <row r="15" spans="1:256" ht="17.100000000000001" customHeight="1" x14ac:dyDescent="0.2">
      <c r="A15" s="763"/>
      <c r="B15" s="764" t="s">
        <v>1382</v>
      </c>
      <c r="C15" s="531">
        <v>29401</v>
      </c>
      <c r="D15" s="765">
        <v>20690</v>
      </c>
    </row>
    <row r="16" spans="1:256" ht="17.100000000000001" customHeight="1" x14ac:dyDescent="0.2">
      <c r="A16" s="763"/>
      <c r="B16" s="764" t="s">
        <v>1383</v>
      </c>
      <c r="C16" s="766">
        <v>0</v>
      </c>
      <c r="D16" s="765">
        <v>0</v>
      </c>
    </row>
    <row r="17" spans="1:256" ht="17.100000000000001" customHeight="1" x14ac:dyDescent="0.2">
      <c r="A17" s="763"/>
      <c r="B17" s="764" t="s">
        <v>1384</v>
      </c>
      <c r="C17" s="766">
        <v>0</v>
      </c>
      <c r="D17" s="765">
        <v>0</v>
      </c>
    </row>
    <row r="18" spans="1:256" ht="17.100000000000001" customHeight="1" x14ac:dyDescent="0.2">
      <c r="A18" s="763"/>
      <c r="B18" s="764" t="s">
        <v>1385</v>
      </c>
      <c r="C18" s="766">
        <v>155</v>
      </c>
      <c r="D18" s="765">
        <v>2654</v>
      </c>
    </row>
    <row r="19" spans="1:256" ht="17.100000000000001" customHeight="1" x14ac:dyDescent="0.2">
      <c r="A19" s="763"/>
      <c r="B19" s="764" t="s">
        <v>1386</v>
      </c>
      <c r="C19" s="766">
        <v>293801</v>
      </c>
      <c r="D19" s="765">
        <v>445187</v>
      </c>
    </row>
    <row r="20" spans="1:256" ht="17.100000000000001" customHeight="1" x14ac:dyDescent="0.2">
      <c r="A20" s="767"/>
      <c r="B20" s="768" t="s">
        <v>1387</v>
      </c>
      <c r="C20" s="769">
        <v>22808</v>
      </c>
      <c r="D20" s="770">
        <v>21099</v>
      </c>
    </row>
    <row r="21" spans="1:256" s="105" customFormat="1" ht="17.100000000000001" customHeight="1" x14ac:dyDescent="0.2">
      <c r="A21" s="2628" t="s">
        <v>1388</v>
      </c>
      <c r="B21" s="2640"/>
      <c r="C21" s="721">
        <f>C22+C23+C34+C35+C36</f>
        <v>44755625</v>
      </c>
      <c r="D21" s="748">
        <f>D22+D23+D34+D35+D36</f>
        <v>47350835</v>
      </c>
      <c r="E21" s="744"/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4"/>
      <c r="AK21" s="744"/>
      <c r="AL21" s="744"/>
      <c r="AM21" s="744"/>
      <c r="AN21" s="744"/>
      <c r="AO21" s="744"/>
      <c r="AP21" s="744"/>
      <c r="AQ21" s="744"/>
      <c r="AR21" s="744"/>
      <c r="AS21" s="744"/>
      <c r="AT21" s="744"/>
      <c r="AU21" s="744"/>
      <c r="AV21" s="744"/>
      <c r="AW21" s="744"/>
      <c r="AX21" s="744"/>
      <c r="AY21" s="744"/>
      <c r="AZ21" s="744"/>
      <c r="BA21" s="744"/>
      <c r="BB21" s="744"/>
      <c r="BC21" s="744"/>
      <c r="BD21" s="744"/>
      <c r="BE21" s="744"/>
      <c r="BF21" s="744"/>
      <c r="BG21" s="744"/>
      <c r="BH21" s="744"/>
      <c r="BI21" s="744"/>
      <c r="BJ21" s="744"/>
      <c r="BK21" s="744"/>
      <c r="BL21" s="744"/>
      <c r="BM21" s="744"/>
      <c r="BN21" s="744"/>
      <c r="BO21" s="744"/>
      <c r="BP21" s="744"/>
      <c r="BQ21" s="744"/>
      <c r="BR21" s="744"/>
      <c r="BS21" s="744"/>
      <c r="BT21" s="744"/>
      <c r="BU21" s="744"/>
      <c r="BV21" s="744"/>
      <c r="BW21" s="744"/>
      <c r="BX21" s="744"/>
      <c r="BY21" s="744"/>
      <c r="BZ21" s="744"/>
      <c r="CA21" s="744"/>
      <c r="CB21" s="744"/>
      <c r="CC21" s="744"/>
      <c r="CD21" s="744"/>
      <c r="CE21" s="744"/>
      <c r="CF21" s="744"/>
      <c r="CG21" s="744"/>
      <c r="CH21" s="744"/>
      <c r="CI21" s="744"/>
      <c r="CJ21" s="744"/>
      <c r="CK21" s="744"/>
      <c r="CL21" s="744"/>
      <c r="CM21" s="744"/>
      <c r="CN21" s="744"/>
      <c r="CO21" s="744"/>
      <c r="CP21" s="744"/>
      <c r="CQ21" s="744"/>
      <c r="CR21" s="744"/>
      <c r="CS21" s="744"/>
      <c r="CT21" s="744"/>
      <c r="CU21" s="744"/>
      <c r="CV21" s="744"/>
      <c r="CW21" s="744"/>
      <c r="CX21" s="744"/>
      <c r="CY21" s="744"/>
      <c r="CZ21" s="744"/>
      <c r="DA21" s="744"/>
      <c r="DB21" s="744"/>
      <c r="DC21" s="744"/>
      <c r="DD21" s="744"/>
      <c r="DE21" s="744"/>
      <c r="DF21" s="744"/>
      <c r="DG21" s="744"/>
      <c r="DH21" s="744"/>
      <c r="DI21" s="744"/>
      <c r="DJ21" s="744"/>
      <c r="DK21" s="744"/>
      <c r="DL21" s="744"/>
      <c r="DM21" s="744"/>
      <c r="DN21" s="744"/>
      <c r="DO21" s="744"/>
      <c r="DP21" s="744"/>
      <c r="DQ21" s="744"/>
      <c r="DR21" s="744"/>
      <c r="DS21" s="744"/>
      <c r="DT21" s="744"/>
      <c r="DU21" s="744"/>
      <c r="DV21" s="744"/>
      <c r="DW21" s="744"/>
      <c r="DX21" s="744"/>
      <c r="DY21" s="744"/>
      <c r="DZ21" s="744"/>
      <c r="EA21" s="744"/>
      <c r="EB21" s="744"/>
      <c r="EC21" s="744"/>
      <c r="ED21" s="744"/>
      <c r="EE21" s="744"/>
      <c r="EF21" s="744"/>
      <c r="EG21" s="744"/>
      <c r="EH21" s="744"/>
      <c r="EI21" s="744"/>
      <c r="EJ21" s="744"/>
      <c r="EK21" s="744"/>
      <c r="EL21" s="744"/>
      <c r="EM21" s="744"/>
      <c r="EN21" s="744"/>
      <c r="EO21" s="744"/>
      <c r="EP21" s="744"/>
      <c r="EQ21" s="744"/>
      <c r="ER21" s="744"/>
      <c r="ES21" s="744"/>
      <c r="ET21" s="744"/>
      <c r="EU21" s="744"/>
      <c r="EV21" s="744"/>
      <c r="EW21" s="744"/>
      <c r="EX21" s="744"/>
      <c r="EY21" s="744"/>
      <c r="EZ21" s="744"/>
      <c r="FA21" s="744"/>
      <c r="FB21" s="744"/>
      <c r="FC21" s="744"/>
      <c r="FD21" s="744"/>
      <c r="FE21" s="744"/>
      <c r="FF21" s="744"/>
      <c r="FG21" s="744"/>
      <c r="FH21" s="744"/>
      <c r="FI21" s="744"/>
      <c r="FJ21" s="744"/>
      <c r="FK21" s="744"/>
      <c r="FL21" s="744"/>
      <c r="FM21" s="744"/>
      <c r="FN21" s="744"/>
      <c r="FO21" s="744"/>
      <c r="FP21" s="744"/>
      <c r="FQ21" s="744"/>
      <c r="FR21" s="744"/>
      <c r="FS21" s="744"/>
      <c r="FT21" s="744"/>
      <c r="FU21" s="744"/>
      <c r="FV21" s="744"/>
      <c r="FW21" s="744"/>
      <c r="FX21" s="744"/>
      <c r="FY21" s="744"/>
      <c r="FZ21" s="744"/>
      <c r="GA21" s="744"/>
      <c r="GB21" s="744"/>
      <c r="GC21" s="744"/>
      <c r="GD21" s="744"/>
      <c r="GE21" s="744"/>
      <c r="GF21" s="744"/>
      <c r="GG21" s="744"/>
      <c r="GH21" s="744"/>
      <c r="GI21" s="744"/>
      <c r="GJ21" s="744"/>
      <c r="GK21" s="744"/>
      <c r="GL21" s="744"/>
      <c r="GM21" s="744"/>
      <c r="GN21" s="744"/>
      <c r="GO21" s="744"/>
      <c r="GP21" s="744"/>
      <c r="GQ21" s="744"/>
      <c r="GR21" s="744"/>
      <c r="GS21" s="744"/>
      <c r="GT21" s="744"/>
      <c r="GU21" s="744"/>
      <c r="GV21" s="744"/>
      <c r="GW21" s="744"/>
      <c r="GX21" s="744"/>
      <c r="GY21" s="744"/>
      <c r="GZ21" s="744"/>
      <c r="HA21" s="744"/>
      <c r="HB21" s="744"/>
      <c r="HC21" s="744"/>
      <c r="HD21" s="744"/>
      <c r="HE21" s="744"/>
      <c r="HF21" s="744"/>
      <c r="HG21" s="744"/>
      <c r="HH21" s="744"/>
      <c r="HI21" s="744"/>
      <c r="HJ21" s="744"/>
      <c r="HK21" s="744"/>
      <c r="HL21" s="744"/>
      <c r="HM21" s="744"/>
      <c r="HN21" s="744"/>
      <c r="HO21" s="744"/>
      <c r="HP21" s="744"/>
      <c r="HQ21" s="744"/>
      <c r="HR21" s="744"/>
      <c r="HS21" s="744"/>
      <c r="HT21" s="744"/>
      <c r="HU21" s="744"/>
      <c r="HV21" s="744"/>
      <c r="HW21" s="744"/>
      <c r="HX21" s="744"/>
      <c r="HY21" s="744"/>
      <c r="HZ21" s="744"/>
      <c r="IA21" s="744"/>
      <c r="IB21" s="744"/>
      <c r="IC21" s="744"/>
      <c r="ID21" s="744"/>
      <c r="IE21" s="744"/>
      <c r="IF21" s="744"/>
      <c r="IG21" s="744"/>
      <c r="IH21" s="744"/>
      <c r="II21" s="744"/>
      <c r="IJ21" s="744"/>
      <c r="IK21" s="744"/>
      <c r="IL21" s="744"/>
      <c r="IM21" s="744"/>
      <c r="IN21" s="744"/>
      <c r="IO21" s="744"/>
      <c r="IP21" s="744"/>
      <c r="IQ21" s="744"/>
      <c r="IR21" s="744"/>
      <c r="IS21" s="744"/>
      <c r="IT21" s="744"/>
      <c r="IU21" s="744"/>
      <c r="IV21" s="744"/>
    </row>
    <row r="22" spans="1:256" ht="27.95" customHeight="1" x14ac:dyDescent="0.2">
      <c r="A22" s="2638" t="s">
        <v>1389</v>
      </c>
      <c r="B22" s="2639"/>
      <c r="C22" s="529">
        <v>0</v>
      </c>
      <c r="D22" s="771">
        <v>0</v>
      </c>
    </row>
    <row r="23" spans="1:256" ht="27.95" customHeight="1" x14ac:dyDescent="0.2">
      <c r="A23" s="2641" t="s">
        <v>1390</v>
      </c>
      <c r="B23" s="2642"/>
      <c r="C23" s="766">
        <f>SUM(C24:C33)</f>
        <v>41773094</v>
      </c>
      <c r="D23" s="765">
        <f>SUM(D24:D33)</f>
        <v>44998439</v>
      </c>
    </row>
    <row r="24" spans="1:256" ht="17.100000000000001" customHeight="1" x14ac:dyDescent="0.2">
      <c r="A24" s="763"/>
      <c r="B24" s="764" t="s">
        <v>1391</v>
      </c>
      <c r="C24" s="766">
        <v>0</v>
      </c>
      <c r="D24" s="765">
        <v>0</v>
      </c>
    </row>
    <row r="25" spans="1:256" ht="17.100000000000001" customHeight="1" x14ac:dyDescent="0.2">
      <c r="A25" s="763"/>
      <c r="B25" s="764" t="s">
        <v>1378</v>
      </c>
      <c r="C25" s="766">
        <v>1601493</v>
      </c>
      <c r="D25" s="765">
        <v>2267332</v>
      </c>
    </row>
    <row r="26" spans="1:256" ht="17.100000000000001" customHeight="1" x14ac:dyDescent="0.2">
      <c r="A26" s="763"/>
      <c r="B26" s="764" t="s">
        <v>1392</v>
      </c>
      <c r="C26" s="766">
        <v>5131499</v>
      </c>
      <c r="D26" s="765">
        <v>5082710</v>
      </c>
    </row>
    <row r="27" spans="1:256" ht="17.100000000000001" customHeight="1" x14ac:dyDescent="0.2">
      <c r="A27" s="763"/>
      <c r="B27" s="764" t="s">
        <v>1393</v>
      </c>
      <c r="C27" s="766">
        <v>5937710</v>
      </c>
      <c r="D27" s="765">
        <v>5405292</v>
      </c>
    </row>
    <row r="28" spans="1:256" ht="17.100000000000001" customHeight="1" x14ac:dyDescent="0.2">
      <c r="A28" s="763"/>
      <c r="B28" s="764" t="s">
        <v>1394</v>
      </c>
      <c r="C28" s="766">
        <v>12617430</v>
      </c>
      <c r="D28" s="765">
        <v>14789603</v>
      </c>
    </row>
    <row r="29" spans="1:256" ht="17.100000000000001" customHeight="1" x14ac:dyDescent="0.2">
      <c r="A29" s="763"/>
      <c r="B29" s="764" t="s">
        <v>1395</v>
      </c>
      <c r="C29" s="766">
        <v>1098692</v>
      </c>
      <c r="D29" s="765">
        <v>1281631</v>
      </c>
    </row>
    <row r="30" spans="1:256" ht="17.100000000000001" customHeight="1" x14ac:dyDescent="0.2">
      <c r="A30" s="763"/>
      <c r="B30" s="764" t="s">
        <v>1396</v>
      </c>
      <c r="C30" s="766">
        <v>6930867</v>
      </c>
      <c r="D30" s="765">
        <v>8601759</v>
      </c>
    </row>
    <row r="31" spans="1:256" ht="17.100000000000001" customHeight="1" x14ac:dyDescent="0.2">
      <c r="A31" s="763"/>
      <c r="B31" s="764" t="s">
        <v>1397</v>
      </c>
      <c r="C31" s="766">
        <v>0</v>
      </c>
      <c r="D31" s="765">
        <v>0</v>
      </c>
    </row>
    <row r="32" spans="1:256" ht="17.100000000000001" customHeight="1" x14ac:dyDescent="0.2">
      <c r="A32" s="763"/>
      <c r="B32" s="764" t="s">
        <v>1398</v>
      </c>
      <c r="C32" s="531">
        <v>2738607</v>
      </c>
      <c r="D32" s="765">
        <v>2314140</v>
      </c>
    </row>
    <row r="33" spans="1:256" ht="17.100000000000001" customHeight="1" x14ac:dyDescent="0.2">
      <c r="A33" s="763"/>
      <c r="B33" s="764" t="s">
        <v>1399</v>
      </c>
      <c r="C33" s="766">
        <v>5716796</v>
      </c>
      <c r="D33" s="765">
        <v>5255972</v>
      </c>
    </row>
    <row r="34" spans="1:256" ht="17.100000000000001" customHeight="1" x14ac:dyDescent="0.2">
      <c r="A34" s="2641" t="s">
        <v>1400</v>
      </c>
      <c r="B34" s="2642"/>
      <c r="C34" s="766">
        <v>0</v>
      </c>
      <c r="D34" s="765">
        <v>0</v>
      </c>
    </row>
    <row r="35" spans="1:256" ht="17.100000000000001" customHeight="1" x14ac:dyDescent="0.2">
      <c r="A35" s="2641" t="s">
        <v>1401</v>
      </c>
      <c r="B35" s="2642"/>
      <c r="C35" s="766">
        <v>0</v>
      </c>
      <c r="D35" s="765">
        <v>0</v>
      </c>
    </row>
    <row r="36" spans="1:256" ht="17.100000000000001" customHeight="1" x14ac:dyDescent="0.2">
      <c r="A36" s="2643" t="s">
        <v>1402</v>
      </c>
      <c r="B36" s="2644"/>
      <c r="C36" s="769">
        <v>2982531</v>
      </c>
      <c r="D36" s="770">
        <v>2352396</v>
      </c>
    </row>
    <row r="37" spans="1:256" s="105" customFormat="1" ht="17.100000000000001" customHeight="1" x14ac:dyDescent="0.2">
      <c r="A37" s="2628" t="s">
        <v>1478</v>
      </c>
      <c r="B37" s="2640"/>
      <c r="C37" s="721">
        <v>1505</v>
      </c>
      <c r="D37" s="721">
        <v>221</v>
      </c>
      <c r="E37" s="744"/>
      <c r="F37" s="744"/>
      <c r="G37" s="744"/>
      <c r="H37" s="744"/>
      <c r="I37" s="744"/>
      <c r="J37" s="744"/>
      <c r="K37" s="744"/>
      <c r="L37" s="744"/>
      <c r="M37" s="744"/>
      <c r="N37" s="744"/>
      <c r="O37" s="744"/>
      <c r="P37" s="744"/>
      <c r="Q37" s="744"/>
      <c r="R37" s="744"/>
      <c r="S37" s="744"/>
      <c r="T37" s="744"/>
      <c r="U37" s="744"/>
      <c r="V37" s="744"/>
      <c r="W37" s="744"/>
      <c r="X37" s="744"/>
      <c r="Y37" s="744"/>
      <c r="Z37" s="744"/>
      <c r="AA37" s="744"/>
      <c r="AB37" s="744"/>
      <c r="AC37" s="744"/>
      <c r="AD37" s="744"/>
      <c r="AE37" s="744"/>
      <c r="AF37" s="744"/>
      <c r="AG37" s="744"/>
      <c r="AH37" s="744"/>
      <c r="AI37" s="744"/>
      <c r="AJ37" s="744"/>
      <c r="AK37" s="744"/>
      <c r="AL37" s="744"/>
      <c r="AM37" s="744"/>
      <c r="AN37" s="744"/>
      <c r="AO37" s="744"/>
      <c r="AP37" s="744"/>
      <c r="AQ37" s="744"/>
      <c r="AR37" s="744"/>
      <c r="AS37" s="744"/>
      <c r="AT37" s="744"/>
      <c r="AU37" s="744"/>
      <c r="AV37" s="744"/>
      <c r="AW37" s="744"/>
      <c r="AX37" s="744"/>
      <c r="AY37" s="744"/>
      <c r="AZ37" s="744"/>
      <c r="BA37" s="744"/>
      <c r="BB37" s="744"/>
      <c r="BC37" s="744"/>
      <c r="BD37" s="744"/>
      <c r="BE37" s="744"/>
      <c r="BF37" s="744"/>
      <c r="BG37" s="744"/>
      <c r="BH37" s="744"/>
      <c r="BI37" s="744"/>
      <c r="BJ37" s="744"/>
      <c r="BK37" s="744"/>
      <c r="BL37" s="744"/>
      <c r="BM37" s="744"/>
      <c r="BN37" s="744"/>
      <c r="BO37" s="744"/>
      <c r="BP37" s="744"/>
      <c r="BQ37" s="744"/>
      <c r="BR37" s="744"/>
      <c r="BS37" s="744"/>
      <c r="BT37" s="744"/>
      <c r="BU37" s="744"/>
      <c r="BV37" s="744"/>
      <c r="BW37" s="744"/>
      <c r="BX37" s="744"/>
      <c r="BY37" s="744"/>
      <c r="BZ37" s="744"/>
      <c r="CA37" s="744"/>
      <c r="CB37" s="744"/>
      <c r="CC37" s="744"/>
      <c r="CD37" s="744"/>
      <c r="CE37" s="744"/>
      <c r="CF37" s="744"/>
      <c r="CG37" s="744"/>
      <c r="CH37" s="744"/>
      <c r="CI37" s="744"/>
      <c r="CJ37" s="744"/>
      <c r="CK37" s="744"/>
      <c r="CL37" s="744"/>
      <c r="CM37" s="744"/>
      <c r="CN37" s="744"/>
      <c r="CO37" s="744"/>
      <c r="CP37" s="744"/>
      <c r="CQ37" s="744"/>
      <c r="CR37" s="744"/>
      <c r="CS37" s="744"/>
      <c r="CT37" s="744"/>
      <c r="CU37" s="744"/>
      <c r="CV37" s="744"/>
      <c r="CW37" s="744"/>
      <c r="CX37" s="744"/>
      <c r="CY37" s="744"/>
      <c r="CZ37" s="744"/>
      <c r="DA37" s="744"/>
      <c r="DB37" s="744"/>
      <c r="DC37" s="744"/>
      <c r="DD37" s="744"/>
      <c r="DE37" s="744"/>
      <c r="DF37" s="744"/>
      <c r="DG37" s="744"/>
      <c r="DH37" s="744"/>
      <c r="DI37" s="744"/>
      <c r="DJ37" s="744"/>
      <c r="DK37" s="744"/>
      <c r="DL37" s="744"/>
      <c r="DM37" s="744"/>
      <c r="DN37" s="744"/>
      <c r="DO37" s="744"/>
      <c r="DP37" s="744"/>
      <c r="DQ37" s="744"/>
      <c r="DR37" s="744"/>
      <c r="DS37" s="744"/>
      <c r="DT37" s="744"/>
      <c r="DU37" s="744"/>
      <c r="DV37" s="744"/>
      <c r="DW37" s="744"/>
      <c r="DX37" s="744"/>
      <c r="DY37" s="744"/>
      <c r="DZ37" s="744"/>
      <c r="EA37" s="744"/>
      <c r="EB37" s="744"/>
      <c r="EC37" s="744"/>
      <c r="ED37" s="744"/>
      <c r="EE37" s="744"/>
      <c r="EF37" s="744"/>
      <c r="EG37" s="744"/>
      <c r="EH37" s="744"/>
      <c r="EI37" s="744"/>
      <c r="EJ37" s="744"/>
      <c r="EK37" s="744"/>
      <c r="EL37" s="744"/>
      <c r="EM37" s="744"/>
      <c r="EN37" s="744"/>
      <c r="EO37" s="744"/>
      <c r="EP37" s="744"/>
      <c r="EQ37" s="744"/>
      <c r="ER37" s="744"/>
      <c r="ES37" s="744"/>
      <c r="ET37" s="744"/>
      <c r="EU37" s="744"/>
      <c r="EV37" s="744"/>
      <c r="EW37" s="744"/>
      <c r="EX37" s="744"/>
      <c r="EY37" s="744"/>
      <c r="EZ37" s="744"/>
      <c r="FA37" s="744"/>
      <c r="FB37" s="744"/>
      <c r="FC37" s="744"/>
      <c r="FD37" s="744"/>
      <c r="FE37" s="744"/>
      <c r="FF37" s="744"/>
      <c r="FG37" s="744"/>
      <c r="FH37" s="744"/>
      <c r="FI37" s="744"/>
      <c r="FJ37" s="744"/>
      <c r="FK37" s="744"/>
      <c r="FL37" s="744"/>
      <c r="FM37" s="744"/>
      <c r="FN37" s="744"/>
      <c r="FO37" s="744"/>
      <c r="FP37" s="744"/>
      <c r="FQ37" s="744"/>
      <c r="FR37" s="744"/>
      <c r="FS37" s="744"/>
      <c r="FT37" s="744"/>
      <c r="FU37" s="744"/>
      <c r="FV37" s="744"/>
      <c r="FW37" s="744"/>
      <c r="FX37" s="744"/>
      <c r="FY37" s="744"/>
      <c r="FZ37" s="744"/>
      <c r="GA37" s="744"/>
      <c r="GB37" s="744"/>
      <c r="GC37" s="744"/>
      <c r="GD37" s="744"/>
      <c r="GE37" s="744"/>
      <c r="GF37" s="744"/>
      <c r="GG37" s="744"/>
      <c r="GH37" s="744"/>
      <c r="GI37" s="744"/>
      <c r="GJ37" s="744"/>
      <c r="GK37" s="744"/>
      <c r="GL37" s="744"/>
      <c r="GM37" s="744"/>
      <c r="GN37" s="744"/>
      <c r="GO37" s="744"/>
      <c r="GP37" s="744"/>
      <c r="GQ37" s="744"/>
      <c r="GR37" s="744"/>
      <c r="GS37" s="744"/>
      <c r="GT37" s="744"/>
      <c r="GU37" s="744"/>
      <c r="GV37" s="744"/>
      <c r="GW37" s="744"/>
      <c r="GX37" s="744"/>
      <c r="GY37" s="744"/>
      <c r="GZ37" s="744"/>
      <c r="HA37" s="744"/>
      <c r="HB37" s="744"/>
      <c r="HC37" s="744"/>
      <c r="HD37" s="744"/>
      <c r="HE37" s="744"/>
      <c r="HF37" s="744"/>
      <c r="HG37" s="744"/>
      <c r="HH37" s="744"/>
      <c r="HI37" s="744"/>
      <c r="HJ37" s="744"/>
      <c r="HK37" s="744"/>
      <c r="HL37" s="744"/>
      <c r="HM37" s="744"/>
      <c r="HN37" s="744"/>
      <c r="HO37" s="744"/>
      <c r="HP37" s="744"/>
      <c r="HQ37" s="744"/>
      <c r="HR37" s="744"/>
      <c r="HS37" s="744"/>
      <c r="HT37" s="744"/>
      <c r="HU37" s="744"/>
      <c r="HV37" s="744"/>
      <c r="HW37" s="744"/>
      <c r="HX37" s="744"/>
      <c r="HY37" s="744"/>
      <c r="HZ37" s="744"/>
      <c r="IA37" s="744"/>
      <c r="IB37" s="744"/>
      <c r="IC37" s="744"/>
      <c r="ID37" s="744"/>
      <c r="IE37" s="744"/>
      <c r="IF37" s="744"/>
      <c r="IG37" s="744"/>
      <c r="IH37" s="744"/>
      <c r="II37" s="744"/>
      <c r="IJ37" s="744"/>
      <c r="IK37" s="744"/>
      <c r="IL37" s="744"/>
      <c r="IM37" s="744"/>
      <c r="IN37" s="744"/>
      <c r="IO37" s="744"/>
      <c r="IP37" s="744"/>
      <c r="IQ37" s="744"/>
      <c r="IR37" s="744"/>
      <c r="IS37" s="744"/>
      <c r="IT37" s="744"/>
      <c r="IU37" s="744"/>
      <c r="IV37" s="744"/>
    </row>
  </sheetData>
  <mergeCells count="11">
    <mergeCell ref="A37:B37"/>
    <mergeCell ref="A23:B23"/>
    <mergeCell ref="A34:B34"/>
    <mergeCell ref="A35:B35"/>
    <mergeCell ref="A36:B36"/>
    <mergeCell ref="A1:B1"/>
    <mergeCell ref="A2:B2"/>
    <mergeCell ref="A3:B3"/>
    <mergeCell ref="A4:B4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zoomScaleNormal="100" workbookViewId="0">
      <selection activeCell="C36" sqref="C36"/>
    </sheetView>
  </sheetViews>
  <sheetFormatPr defaultRowHeight="11.25" x14ac:dyDescent="0.15"/>
  <cols>
    <col min="1" max="1" width="4" style="42" customWidth="1"/>
    <col min="2" max="2" width="5.28515625" style="42" customWidth="1"/>
    <col min="3" max="3" width="59.7109375" style="42" customWidth="1"/>
    <col min="4" max="7" width="20.7109375" style="42" customWidth="1"/>
    <col min="8" max="8" width="5.140625" style="42" customWidth="1"/>
    <col min="9" max="16384" width="9.140625" style="42"/>
  </cols>
  <sheetData>
    <row r="1" spans="2:12" x14ac:dyDescent="0.15">
      <c r="C1" s="43"/>
      <c r="D1" s="44"/>
      <c r="E1" s="44"/>
      <c r="F1" s="2655"/>
      <c r="G1" s="2655"/>
    </row>
    <row r="2" spans="2:12" ht="20.100000000000001" customHeight="1" thickBot="1" x14ac:dyDescent="0.2">
      <c r="B2" s="2645"/>
      <c r="C2" s="2646"/>
      <c r="D2" s="2649" t="s">
        <v>196</v>
      </c>
      <c r="E2" s="2649"/>
      <c r="F2" s="2650" t="s">
        <v>697</v>
      </c>
      <c r="G2" s="2651"/>
    </row>
    <row r="3" spans="2:12" ht="20.100000000000001" customHeight="1" thickBot="1" x14ac:dyDescent="0.2">
      <c r="B3" s="2647"/>
      <c r="C3" s="2648"/>
      <c r="D3" s="2652" t="s">
        <v>197</v>
      </c>
      <c r="E3" s="2652"/>
      <c r="F3" s="2653" t="s">
        <v>198</v>
      </c>
      <c r="G3" s="2654"/>
    </row>
    <row r="4" spans="2:12" ht="20.100000000000001" customHeight="1" thickBot="1" x14ac:dyDescent="0.2">
      <c r="B4" s="2647"/>
      <c r="C4" s="2648"/>
      <c r="D4" s="772" t="s">
        <v>1498</v>
      </c>
      <c r="E4" s="772" t="s">
        <v>1214</v>
      </c>
      <c r="F4" s="772" t="s">
        <v>1498</v>
      </c>
      <c r="G4" s="773" t="s">
        <v>1214</v>
      </c>
    </row>
    <row r="5" spans="2:12" ht="20.100000000000001" customHeight="1" thickBot="1" x14ac:dyDescent="0.2">
      <c r="B5" s="774" t="s">
        <v>241</v>
      </c>
      <c r="C5" s="775" t="s">
        <v>256</v>
      </c>
      <c r="D5" s="776">
        <v>133743502</v>
      </c>
      <c r="E5" s="776">
        <v>123523021</v>
      </c>
      <c r="F5" s="776">
        <v>30231352.169981916</v>
      </c>
      <c r="G5" s="777">
        <v>28985808.048809107</v>
      </c>
    </row>
    <row r="6" spans="2:12" ht="20.100000000000001" customHeight="1" thickBot="1" x14ac:dyDescent="0.2">
      <c r="B6" s="778" t="s">
        <v>242</v>
      </c>
      <c r="C6" s="779" t="s">
        <v>787</v>
      </c>
      <c r="D6" s="780">
        <v>0</v>
      </c>
      <c r="E6" s="780">
        <v>0</v>
      </c>
      <c r="F6" s="780">
        <v>0</v>
      </c>
      <c r="G6" s="781">
        <v>0</v>
      </c>
    </row>
    <row r="7" spans="2:12" ht="20.100000000000001" customHeight="1" thickBot="1" x14ac:dyDescent="0.2">
      <c r="B7" s="778" t="s">
        <v>243</v>
      </c>
      <c r="C7" s="779" t="s">
        <v>788</v>
      </c>
      <c r="D7" s="780">
        <v>8486753</v>
      </c>
      <c r="E7" s="780">
        <v>12019331</v>
      </c>
      <c r="F7" s="780">
        <v>1918343.8065099455</v>
      </c>
      <c r="G7" s="781">
        <v>2820446.0870585474</v>
      </c>
    </row>
    <row r="8" spans="2:12" ht="20.100000000000001" customHeight="1" thickBot="1" x14ac:dyDescent="0.2">
      <c r="B8" s="778" t="s">
        <v>244</v>
      </c>
      <c r="C8" s="779" t="s">
        <v>794</v>
      </c>
      <c r="D8" s="780">
        <v>91417962</v>
      </c>
      <c r="E8" s="780">
        <v>81140866</v>
      </c>
      <c r="F8" s="780">
        <v>20664096.292947557</v>
      </c>
      <c r="G8" s="781">
        <v>19040447.260354336</v>
      </c>
    </row>
    <row r="9" spans="2:12" ht="20.100000000000001" customHeight="1" thickBot="1" x14ac:dyDescent="0.2">
      <c r="B9" s="778" t="s">
        <v>245</v>
      </c>
      <c r="C9" s="779" t="s">
        <v>994</v>
      </c>
      <c r="D9" s="780">
        <v>13023756</v>
      </c>
      <c r="E9" s="780">
        <v>12242346</v>
      </c>
      <c r="F9" s="780">
        <v>2943886.9801084991</v>
      </c>
      <c r="G9" s="781">
        <v>2872778.5990848294</v>
      </c>
    </row>
    <row r="10" spans="2:12" ht="20.100000000000001" customHeight="1" thickBot="1" x14ac:dyDescent="0.2">
      <c r="B10" s="778" t="s">
        <v>246</v>
      </c>
      <c r="C10" s="779" t="s">
        <v>874</v>
      </c>
      <c r="D10" s="780">
        <v>27405</v>
      </c>
      <c r="E10" s="780">
        <v>32618</v>
      </c>
      <c r="F10" s="780">
        <v>6194.6202531645567</v>
      </c>
      <c r="G10" s="781">
        <v>7654.1124017364782</v>
      </c>
    </row>
    <row r="11" spans="2:12" ht="20.100000000000001" customHeight="1" thickBot="1" x14ac:dyDescent="0.2">
      <c r="B11" s="778" t="s">
        <v>247</v>
      </c>
      <c r="C11" s="779" t="s">
        <v>801</v>
      </c>
      <c r="D11" s="780">
        <v>169121</v>
      </c>
      <c r="E11" s="780">
        <v>168956</v>
      </c>
      <c r="F11" s="780">
        <v>38228.074141048819</v>
      </c>
      <c r="G11" s="781">
        <v>39647.072627009271</v>
      </c>
    </row>
    <row r="12" spans="2:12" ht="20.100000000000001" customHeight="1" thickBot="1" x14ac:dyDescent="0.2">
      <c r="B12" s="778" t="s">
        <v>248</v>
      </c>
      <c r="C12" s="779" t="s">
        <v>809</v>
      </c>
      <c r="D12" s="780">
        <v>42280127</v>
      </c>
      <c r="E12" s="780">
        <v>42238924</v>
      </c>
      <c r="F12" s="780">
        <v>42280127</v>
      </c>
      <c r="G12" s="781">
        <v>42238924</v>
      </c>
    </row>
    <row r="13" spans="2:12" ht="20.100000000000001" customHeight="1" thickBot="1" x14ac:dyDescent="0.2">
      <c r="B13" s="778" t="s">
        <v>249</v>
      </c>
      <c r="C13" s="779" t="s">
        <v>436</v>
      </c>
      <c r="D13" s="782">
        <v>308.03493092629549</v>
      </c>
      <c r="E13" s="782">
        <v>289.83565016949768</v>
      </c>
      <c r="F13" s="782">
        <v>69.628148943556837</v>
      </c>
      <c r="G13" s="783">
        <v>68.012589503578013</v>
      </c>
      <c r="I13" s="46"/>
      <c r="J13" s="46"/>
      <c r="K13" s="46"/>
      <c r="L13" s="46"/>
    </row>
    <row r="14" spans="2:12" ht="20.100000000000001" customHeight="1" thickBot="1" x14ac:dyDescent="0.2">
      <c r="B14" s="778" t="s">
        <v>250</v>
      </c>
      <c r="C14" s="779" t="s">
        <v>1215</v>
      </c>
      <c r="D14" s="782">
        <v>20.29</v>
      </c>
      <c r="E14" s="782">
        <v>17.25</v>
      </c>
      <c r="F14" s="782">
        <v>20.29</v>
      </c>
      <c r="G14" s="783">
        <v>17.25</v>
      </c>
      <c r="I14" s="46"/>
      <c r="J14" s="46"/>
      <c r="K14" s="46"/>
      <c r="L14" s="46"/>
    </row>
    <row r="15" spans="2:12" ht="15" customHeight="1" x14ac:dyDescent="0.15">
      <c r="I15" s="46"/>
      <c r="J15" s="46"/>
      <c r="K15" s="46"/>
      <c r="L15" s="46"/>
    </row>
    <row r="16" spans="2:12" ht="15" customHeight="1" x14ac:dyDescent="0.15">
      <c r="I16" s="46"/>
      <c r="J16" s="46"/>
      <c r="K16" s="46"/>
      <c r="L16" s="46"/>
    </row>
    <row r="17" spans="8:12" ht="15" customHeight="1" x14ac:dyDescent="0.15">
      <c r="I17" s="46"/>
      <c r="J17" s="46"/>
      <c r="K17" s="46"/>
      <c r="L17" s="46"/>
    </row>
    <row r="18" spans="8:12" ht="15" customHeight="1" x14ac:dyDescent="0.15"/>
    <row r="19" spans="8:12" ht="15" customHeight="1" x14ac:dyDescent="0.15">
      <c r="H19" s="48"/>
    </row>
    <row r="20" spans="8:12" ht="15" customHeight="1" x14ac:dyDescent="0.15">
      <c r="H20" s="48"/>
    </row>
    <row r="21" spans="8:12" ht="15" customHeight="1" x14ac:dyDescent="0.15">
      <c r="H21" s="48"/>
    </row>
    <row r="22" spans="8:12" ht="15" customHeight="1" x14ac:dyDescent="0.15"/>
    <row r="23" spans="8:12" ht="15" customHeight="1" x14ac:dyDescent="0.15"/>
    <row r="24" spans="8:12" ht="15" customHeight="1" x14ac:dyDescent="0.15"/>
  </sheetData>
  <mergeCells count="6">
    <mergeCell ref="B2:C4"/>
    <mergeCell ref="D2:E2"/>
    <mergeCell ref="F2:G2"/>
    <mergeCell ref="D3:E3"/>
    <mergeCell ref="F3:G3"/>
    <mergeCell ref="F1:G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>
    <pageSetUpPr fitToPage="1"/>
  </sheetPr>
  <dimension ref="B1:J48"/>
  <sheetViews>
    <sheetView topLeftCell="F1" zoomScaleNormal="100" workbookViewId="0">
      <selection activeCell="L14" sqref="L14"/>
    </sheetView>
  </sheetViews>
  <sheetFormatPr defaultRowHeight="11.25" x14ac:dyDescent="0.2"/>
  <cols>
    <col min="1" max="1" width="4.28515625" style="45" customWidth="1"/>
    <col min="2" max="2" width="5.28515625" style="45" customWidth="1"/>
    <col min="3" max="3" width="59.7109375" style="45" customWidth="1"/>
    <col min="4" max="7" width="20.7109375" style="45" customWidth="1"/>
    <col min="8" max="8" width="6.42578125" style="45" customWidth="1"/>
    <col min="9" max="9" width="5.140625" style="45" customWidth="1"/>
    <col min="10" max="16384" width="9.140625" style="45"/>
  </cols>
  <sheetData>
    <row r="1" spans="2:8" x14ac:dyDescent="0.2">
      <c r="C1" s="49"/>
      <c r="D1" s="50"/>
      <c r="E1" s="50"/>
      <c r="F1" s="50"/>
      <c r="G1" s="2656"/>
      <c r="H1" s="2656"/>
    </row>
    <row r="2" spans="2:8" ht="20.100000000000001" customHeight="1" thickBot="1" x14ac:dyDescent="0.25">
      <c r="B2" s="2645"/>
      <c r="C2" s="2646"/>
      <c r="D2" s="2649" t="s">
        <v>196</v>
      </c>
      <c r="E2" s="2649"/>
      <c r="F2" s="2650" t="s">
        <v>697</v>
      </c>
      <c r="G2" s="2651"/>
      <c r="H2" s="47"/>
    </row>
    <row r="3" spans="2:8" ht="45" customHeight="1" thickBot="1" x14ac:dyDescent="0.25">
      <c r="B3" s="2647"/>
      <c r="C3" s="2648"/>
      <c r="D3" s="772" t="s">
        <v>1567</v>
      </c>
      <c r="E3" s="772" t="s">
        <v>1403</v>
      </c>
      <c r="F3" s="772" t="s">
        <v>1567</v>
      </c>
      <c r="G3" s="773" t="s">
        <v>1403</v>
      </c>
    </row>
    <row r="4" spans="2:8" ht="20.100000000000001" customHeight="1" thickBot="1" x14ac:dyDescent="0.25">
      <c r="B4" s="774" t="s">
        <v>241</v>
      </c>
      <c r="C4" s="775" t="s">
        <v>719</v>
      </c>
      <c r="D4" s="776">
        <v>3872855</v>
      </c>
      <c r="E4" s="776">
        <v>3660505</v>
      </c>
      <c r="F4" s="776">
        <v>885082.38681810908</v>
      </c>
      <c r="G4" s="777">
        <v>874714.442745173</v>
      </c>
    </row>
    <row r="5" spans="2:8" ht="20.100000000000001" customHeight="1" thickBot="1" x14ac:dyDescent="0.25">
      <c r="B5" s="778" t="s">
        <v>242</v>
      </c>
      <c r="C5" s="779" t="s">
        <v>722</v>
      </c>
      <c r="D5" s="780">
        <v>1550843</v>
      </c>
      <c r="E5" s="780">
        <v>1433927</v>
      </c>
      <c r="F5" s="780">
        <v>354421.69252919534</v>
      </c>
      <c r="G5" s="781">
        <v>342651.26170904224</v>
      </c>
    </row>
    <row r="6" spans="2:8" ht="20.100000000000001" customHeight="1" thickBot="1" x14ac:dyDescent="0.25">
      <c r="B6" s="778" t="s">
        <v>243</v>
      </c>
      <c r="C6" s="779" t="s">
        <v>318</v>
      </c>
      <c r="D6" s="780">
        <v>244631</v>
      </c>
      <c r="E6" s="780">
        <v>292935</v>
      </c>
      <c r="F6" s="780">
        <v>55906.712068926114</v>
      </c>
      <c r="G6" s="781">
        <v>69999.761039954115</v>
      </c>
    </row>
    <row r="7" spans="2:8" ht="20.100000000000001" customHeight="1" thickBot="1" x14ac:dyDescent="0.25">
      <c r="B7" s="778" t="s">
        <v>244</v>
      </c>
      <c r="C7" s="779" t="s">
        <v>732</v>
      </c>
      <c r="D7" s="780">
        <v>1966676</v>
      </c>
      <c r="E7" s="780">
        <v>1621505</v>
      </c>
      <c r="F7" s="780">
        <v>449454.03021230886</v>
      </c>
      <c r="G7" s="781">
        <v>387474.90919518255</v>
      </c>
    </row>
    <row r="8" spans="2:8" ht="20.100000000000001" customHeight="1" thickBot="1" x14ac:dyDescent="0.25">
      <c r="B8" s="778" t="s">
        <v>245</v>
      </c>
      <c r="C8" s="779" t="s">
        <v>733</v>
      </c>
      <c r="D8" s="780">
        <v>1637737</v>
      </c>
      <c r="E8" s="780">
        <v>1617855</v>
      </c>
      <c r="F8" s="780">
        <v>374280.00091413944</v>
      </c>
      <c r="G8" s="781">
        <v>386602.70502771938</v>
      </c>
    </row>
    <row r="9" spans="2:8" ht="20.100000000000001" customHeight="1" thickBot="1" x14ac:dyDescent="0.25">
      <c r="B9" s="778" t="s">
        <v>246</v>
      </c>
      <c r="C9" s="779" t="s">
        <v>986</v>
      </c>
      <c r="D9" s="780">
        <v>1219282</v>
      </c>
      <c r="E9" s="780">
        <v>1301246</v>
      </c>
      <c r="F9" s="780">
        <v>278648.44482025731</v>
      </c>
      <c r="G9" s="781">
        <v>310945.80386159435</v>
      </c>
    </row>
    <row r="10" spans="2:8" ht="20.100000000000001" customHeight="1" thickBot="1" x14ac:dyDescent="0.25">
      <c r="B10" s="778" t="s">
        <v>247</v>
      </c>
      <c r="C10" s="779" t="s">
        <v>897</v>
      </c>
      <c r="D10" s="780">
        <v>2942</v>
      </c>
      <c r="E10" s="780">
        <v>2882</v>
      </c>
      <c r="F10" s="780">
        <v>672.34956692643459</v>
      </c>
      <c r="G10" s="781">
        <v>688.68285222710756</v>
      </c>
    </row>
    <row r="11" spans="2:8" ht="20.100000000000001" customHeight="1" thickBot="1" x14ac:dyDescent="0.25">
      <c r="B11" s="778" t="s">
        <v>248</v>
      </c>
      <c r="C11" s="779" t="s">
        <v>437</v>
      </c>
      <c r="D11" s="780">
        <v>8357693</v>
      </c>
      <c r="E11" s="780">
        <v>6989966</v>
      </c>
      <c r="F11" s="780">
        <v>1910024</v>
      </c>
      <c r="G11" s="781">
        <v>1670323</v>
      </c>
    </row>
    <row r="12" spans="2:8" ht="20.100000000000001" customHeight="1" thickBot="1" x14ac:dyDescent="0.25">
      <c r="B12" s="778" t="s">
        <v>249</v>
      </c>
      <c r="C12" s="779" t="s">
        <v>438</v>
      </c>
      <c r="D12" s="780">
        <v>-136968</v>
      </c>
      <c r="E12" s="780">
        <v>291202</v>
      </c>
      <c r="F12" s="780">
        <v>-31302</v>
      </c>
      <c r="G12" s="781">
        <v>69586</v>
      </c>
    </row>
    <row r="13" spans="2:8" ht="20.100000000000001" customHeight="1" thickBot="1" x14ac:dyDescent="0.25">
      <c r="B13" s="778" t="s">
        <v>250</v>
      </c>
      <c r="C13" s="779" t="s">
        <v>439</v>
      </c>
      <c r="D13" s="780">
        <v>135319</v>
      </c>
      <c r="E13" s="780">
        <v>-5320487</v>
      </c>
      <c r="F13" s="780">
        <v>30925</v>
      </c>
      <c r="G13" s="781">
        <v>-1271384</v>
      </c>
    </row>
    <row r="14" spans="2:8" ht="20.100000000000001" customHeight="1" thickBot="1" x14ac:dyDescent="0.25">
      <c r="B14" s="778" t="s">
        <v>251</v>
      </c>
      <c r="C14" s="779" t="s">
        <v>255</v>
      </c>
      <c r="D14" s="780">
        <v>8356044</v>
      </c>
      <c r="E14" s="780">
        <v>1960681</v>
      </c>
      <c r="F14" s="780">
        <v>1909647</v>
      </c>
      <c r="G14" s="781">
        <v>468524</v>
      </c>
    </row>
    <row r="15" spans="2:8" ht="20.100000000000001" customHeight="1" thickBot="1" x14ac:dyDescent="0.25">
      <c r="B15" s="778" t="s">
        <v>252</v>
      </c>
      <c r="C15" s="779" t="s">
        <v>958</v>
      </c>
      <c r="D15" s="784">
        <v>28.856840226902261</v>
      </c>
      <c r="E15" s="784">
        <v>30.82</v>
      </c>
      <c r="F15" s="784">
        <v>6.6</v>
      </c>
      <c r="G15" s="785">
        <v>7.3647486140317335</v>
      </c>
      <c r="H15" s="51"/>
    </row>
    <row r="16" spans="2:8" ht="20.100000000000001" customHeight="1" thickBot="1" x14ac:dyDescent="0.25">
      <c r="B16" s="778" t="s">
        <v>253</v>
      </c>
      <c r="C16" s="779" t="s">
        <v>959</v>
      </c>
      <c r="D16" s="784">
        <v>28.838073852297004</v>
      </c>
      <c r="E16" s="784">
        <v>30.8</v>
      </c>
      <c r="F16" s="784">
        <v>6.5905052568267939</v>
      </c>
      <c r="G16" s="785">
        <v>7.3599694131141273</v>
      </c>
      <c r="H16" s="51"/>
    </row>
    <row r="17" spans="2:8" ht="24.95" customHeight="1" thickBot="1" x14ac:dyDescent="0.25">
      <c r="B17" s="778" t="s">
        <v>254</v>
      </c>
      <c r="C17" s="779" t="s">
        <v>200</v>
      </c>
      <c r="D17" s="784">
        <v>0</v>
      </c>
      <c r="E17" s="784">
        <v>0</v>
      </c>
      <c r="F17" s="784">
        <v>0</v>
      </c>
      <c r="G17" s="785">
        <v>0</v>
      </c>
      <c r="H17" s="52"/>
    </row>
    <row r="19" spans="2:8" ht="16.5" customHeight="1" x14ac:dyDescent="0.2"/>
    <row r="34" spans="2:10" s="47" customFormat="1" x14ac:dyDescent="0.2">
      <c r="C34" s="53"/>
    </row>
    <row r="35" spans="2:10" s="47" customFormat="1" ht="15" customHeight="1" x14ac:dyDescent="0.2">
      <c r="C35" s="54"/>
      <c r="D35" s="55"/>
      <c r="E35" s="55"/>
      <c r="F35" s="55"/>
      <c r="G35" s="55"/>
      <c r="H35" s="55"/>
    </row>
    <row r="36" spans="2:10" s="47" customFormat="1" x14ac:dyDescent="0.2">
      <c r="C36" s="56"/>
      <c r="D36" s="57"/>
      <c r="E36" s="57"/>
      <c r="F36" s="57"/>
      <c r="G36" s="57"/>
      <c r="H36" s="57"/>
    </row>
    <row r="37" spans="2:10" s="47" customFormat="1" x14ac:dyDescent="0.2">
      <c r="C37" s="56"/>
      <c r="D37" s="57"/>
      <c r="E37" s="57"/>
      <c r="F37" s="57"/>
      <c r="G37" s="57"/>
      <c r="H37" s="57"/>
    </row>
    <row r="38" spans="2:10" s="47" customFormat="1" ht="15" customHeight="1" x14ac:dyDescent="0.2">
      <c r="B38" s="786"/>
      <c r="C38" s="58"/>
      <c r="D38" s="59"/>
      <c r="E38" s="59"/>
      <c r="F38" s="59"/>
      <c r="G38" s="59"/>
      <c r="H38" s="59"/>
      <c r="J38" s="787"/>
    </row>
    <row r="39" spans="2:10" s="47" customFormat="1" ht="15" customHeight="1" x14ac:dyDescent="0.2">
      <c r="B39" s="786"/>
      <c r="C39" s="58"/>
      <c r="D39" s="59"/>
      <c r="E39" s="59"/>
      <c r="F39" s="59"/>
      <c r="G39" s="59"/>
      <c r="H39" s="59"/>
      <c r="J39" s="787"/>
    </row>
    <row r="40" spans="2:10" s="47" customFormat="1" ht="15" customHeight="1" x14ac:dyDescent="0.2">
      <c r="B40" s="786"/>
      <c r="C40" s="58"/>
      <c r="D40" s="59"/>
      <c r="E40" s="59"/>
      <c r="F40" s="59"/>
      <c r="G40" s="59"/>
      <c r="H40" s="59"/>
      <c r="J40" s="787"/>
    </row>
    <row r="41" spans="2:10" s="47" customFormat="1" ht="15" customHeight="1" x14ac:dyDescent="0.2">
      <c r="B41" s="786"/>
      <c r="C41" s="58"/>
      <c r="D41" s="59"/>
      <c r="E41" s="59"/>
      <c r="F41" s="59"/>
      <c r="G41" s="59"/>
      <c r="H41" s="59"/>
      <c r="J41" s="787"/>
    </row>
    <row r="42" spans="2:10" s="47" customFormat="1" ht="15" customHeight="1" x14ac:dyDescent="0.2">
      <c r="B42" s="786"/>
      <c r="C42" s="58"/>
      <c r="D42" s="59"/>
      <c r="E42" s="59"/>
      <c r="F42" s="59"/>
      <c r="G42" s="59"/>
      <c r="H42" s="59"/>
      <c r="I42" s="788"/>
    </row>
    <row r="43" spans="2:10" s="47" customFormat="1" ht="15" customHeight="1" x14ac:dyDescent="0.2">
      <c r="B43" s="786"/>
      <c r="C43" s="58"/>
      <c r="D43" s="59"/>
      <c r="E43" s="59"/>
      <c r="F43" s="59"/>
      <c r="G43" s="59"/>
      <c r="H43" s="59"/>
      <c r="I43" s="788"/>
    </row>
    <row r="44" spans="2:10" s="47" customFormat="1" ht="15" customHeight="1" x14ac:dyDescent="0.2">
      <c r="B44" s="786"/>
      <c r="C44" s="58"/>
      <c r="D44" s="59"/>
      <c r="E44" s="59"/>
      <c r="F44" s="59"/>
      <c r="G44" s="59"/>
      <c r="H44" s="59"/>
      <c r="I44" s="788"/>
    </row>
    <row r="45" spans="2:10" s="47" customFormat="1" ht="15" customHeight="1" x14ac:dyDescent="0.2">
      <c r="B45" s="786"/>
      <c r="C45" s="58"/>
      <c r="D45" s="52"/>
      <c r="E45" s="52"/>
      <c r="F45" s="52"/>
      <c r="G45" s="52"/>
      <c r="H45" s="52"/>
    </row>
    <row r="46" spans="2:10" s="47" customFormat="1" ht="15" customHeight="1" x14ac:dyDescent="0.2">
      <c r="B46" s="786"/>
      <c r="C46" s="58"/>
      <c r="D46" s="52"/>
      <c r="E46" s="52"/>
      <c r="F46" s="52"/>
      <c r="G46" s="52"/>
      <c r="H46" s="52"/>
    </row>
    <row r="47" spans="2:10" s="47" customFormat="1" ht="15" customHeight="1" x14ac:dyDescent="0.2">
      <c r="B47" s="786"/>
      <c r="C47" s="58"/>
      <c r="D47" s="52"/>
      <c r="E47" s="52"/>
      <c r="F47" s="52"/>
      <c r="G47" s="52"/>
      <c r="H47" s="52"/>
    </row>
    <row r="48" spans="2:10" s="47" customFormat="1" x14ac:dyDescent="0.2"/>
  </sheetData>
  <mergeCells count="4">
    <mergeCell ref="B2:C3"/>
    <mergeCell ref="D2:E2"/>
    <mergeCell ref="F2:G2"/>
    <mergeCell ref="G1:H1"/>
  </mergeCells>
  <phoneticPr fontId="5" type="noConversion"/>
  <printOptions horizontalCentered="1"/>
  <pageMargins left="0" right="0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>
      <selection activeCell="C25" sqref="C25"/>
    </sheetView>
  </sheetViews>
  <sheetFormatPr defaultRowHeight="11.25" x14ac:dyDescent="0.15"/>
  <cols>
    <col min="1" max="1" width="3.140625" style="74" customWidth="1"/>
    <col min="2" max="2" width="49.85546875" style="74" customWidth="1"/>
    <col min="3" max="3" width="58.28515625" style="74" bestFit="1" customWidth="1"/>
    <col min="4" max="4" width="42.5703125" style="74" customWidth="1"/>
    <col min="5" max="16384" width="9.140625" style="74"/>
  </cols>
  <sheetData>
    <row r="1" spans="2:4" ht="12" thickBot="1" x14ac:dyDescent="0.2"/>
    <row r="2" spans="2:4" ht="17.100000000000001" customHeight="1" thickBot="1" x14ac:dyDescent="0.25">
      <c r="B2" s="106" t="s">
        <v>269</v>
      </c>
      <c r="C2" s="107" t="s">
        <v>623</v>
      </c>
      <c r="D2"/>
    </row>
    <row r="3" spans="2:4" ht="17.100000000000001" customHeight="1" thickBot="1" x14ac:dyDescent="0.25">
      <c r="B3" s="106" t="s">
        <v>477</v>
      </c>
      <c r="C3" s="107" t="s">
        <v>1099</v>
      </c>
      <c r="D3"/>
    </row>
    <row r="4" spans="2:4" ht="17.100000000000001" customHeight="1" thickBot="1" x14ac:dyDescent="0.25">
      <c r="B4" s="106" t="s">
        <v>478</v>
      </c>
      <c r="C4" s="107" t="s">
        <v>624</v>
      </c>
      <c r="D4"/>
    </row>
    <row r="5" spans="2:4" ht="17.100000000000001" customHeight="1" thickBot="1" x14ac:dyDescent="0.25">
      <c r="B5" s="106" t="s">
        <v>1404</v>
      </c>
      <c r="C5" s="107" t="s">
        <v>1100</v>
      </c>
      <c r="D5"/>
    </row>
    <row r="6" spans="2:4" ht="17.100000000000001" customHeight="1" thickBot="1" x14ac:dyDescent="0.25">
      <c r="B6" s="106" t="s">
        <v>1405</v>
      </c>
      <c r="C6" s="107" t="s">
        <v>1406</v>
      </c>
      <c r="D6"/>
    </row>
    <row r="7" spans="2:4" ht="17.100000000000001" customHeight="1" thickBot="1" x14ac:dyDescent="0.2">
      <c r="B7" s="106" t="s">
        <v>1407</v>
      </c>
      <c r="C7" s="107" t="s">
        <v>625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E8" sqref="E8"/>
    </sheetView>
  </sheetViews>
  <sheetFormatPr defaultRowHeight="12.75" x14ac:dyDescent="0.2"/>
  <cols>
    <col min="1" max="1" width="15.7109375" customWidth="1"/>
    <col min="2" max="2" width="20.7109375" customWidth="1"/>
    <col min="3" max="3" width="25.7109375" customWidth="1"/>
    <col min="4" max="4" width="30.7109375" customWidth="1"/>
  </cols>
  <sheetData>
    <row r="1" spans="1:4" ht="39.950000000000003" customHeight="1" x14ac:dyDescent="0.2">
      <c r="A1" s="789" t="s">
        <v>1568</v>
      </c>
      <c r="B1" s="790" t="s">
        <v>1569</v>
      </c>
      <c r="C1" s="790" t="s">
        <v>1570</v>
      </c>
      <c r="D1" s="791" t="s">
        <v>1571</v>
      </c>
    </row>
    <row r="2" spans="1:4" ht="69.95" customHeight="1" x14ac:dyDescent="0.2">
      <c r="A2" s="800" t="s">
        <v>1630</v>
      </c>
      <c r="B2" s="801" t="s">
        <v>1408</v>
      </c>
      <c r="C2" s="801" t="s">
        <v>1572</v>
      </c>
      <c r="D2" s="802"/>
    </row>
    <row r="3" spans="1:4" ht="69.95" customHeight="1" x14ac:dyDescent="0.2">
      <c r="A3" s="800" t="s">
        <v>1630</v>
      </c>
      <c r="B3" s="801" t="s">
        <v>1409</v>
      </c>
      <c r="C3" s="801" t="s">
        <v>1574</v>
      </c>
      <c r="D3" s="802"/>
    </row>
    <row r="4" spans="1:4" ht="69.95" customHeight="1" x14ac:dyDescent="0.2">
      <c r="A4" s="800" t="s">
        <v>1630</v>
      </c>
      <c r="B4" s="801" t="s">
        <v>1410</v>
      </c>
      <c r="C4" s="801" t="s">
        <v>1575</v>
      </c>
      <c r="D4" s="802"/>
    </row>
    <row r="5" spans="1:4" ht="69.95" customHeight="1" x14ac:dyDescent="0.2">
      <c r="A5" s="800" t="s">
        <v>1630</v>
      </c>
      <c r="B5" s="801" t="s">
        <v>1573</v>
      </c>
      <c r="C5" s="801" t="s">
        <v>1576</v>
      </c>
      <c r="D5" s="802"/>
    </row>
    <row r="6" spans="1:4" ht="69.95" customHeight="1" x14ac:dyDescent="0.2">
      <c r="A6" s="800" t="s">
        <v>1630</v>
      </c>
      <c r="B6" s="801" t="s">
        <v>1411</v>
      </c>
      <c r="C6" s="801" t="s">
        <v>1577</v>
      </c>
      <c r="D6" s="802"/>
    </row>
    <row r="7" spans="1:4" ht="69.95" customHeight="1" x14ac:dyDescent="0.2">
      <c r="A7" s="800" t="s">
        <v>1630</v>
      </c>
      <c r="B7" s="801" t="s">
        <v>1412</v>
      </c>
      <c r="C7" s="801" t="s">
        <v>1578</v>
      </c>
      <c r="D7" s="802"/>
    </row>
    <row r="8" spans="1:4" ht="69.95" customHeight="1" thickBot="1" x14ac:dyDescent="0.25">
      <c r="A8" s="803" t="s">
        <v>1630</v>
      </c>
      <c r="B8" s="804" t="s">
        <v>1413</v>
      </c>
      <c r="C8" s="804" t="s">
        <v>1579</v>
      </c>
      <c r="D8" s="805"/>
    </row>
    <row r="9" spans="1:4" x14ac:dyDescent="0.2">
      <c r="A9" s="792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zoomScaleNormal="100" zoomScaleSheetLayoutView="100" workbookViewId="0">
      <selection activeCell="B29" sqref="B29"/>
    </sheetView>
  </sheetViews>
  <sheetFormatPr defaultRowHeight="10.5" x14ac:dyDescent="0.15"/>
  <cols>
    <col min="1" max="1" width="4.42578125" style="75" customWidth="1"/>
    <col min="2" max="2" width="60.7109375" style="60" customWidth="1"/>
    <col min="3" max="3" width="6.7109375" style="127" customWidth="1"/>
    <col min="4" max="5" width="16.7109375" style="60" customWidth="1"/>
    <col min="6" max="6" width="12.7109375" style="60" customWidth="1"/>
    <col min="7" max="7" width="21" style="98" customWidth="1"/>
    <col min="8" max="8" width="14" style="60" customWidth="1"/>
    <col min="9" max="16384" width="9.140625" style="60"/>
  </cols>
  <sheetData>
    <row r="2" spans="1:10" ht="20.100000000000001" customHeight="1" thickBot="1" x14ac:dyDescent="0.2">
      <c r="A2" s="112"/>
      <c r="B2" s="2384"/>
      <c r="C2" s="2383" t="s">
        <v>856</v>
      </c>
      <c r="D2" s="2381" t="s">
        <v>363</v>
      </c>
      <c r="E2" s="2382"/>
      <c r="G2" s="60"/>
    </row>
    <row r="3" spans="1:10" s="125" customFormat="1" ht="20.100000000000001" customHeight="1" x14ac:dyDescent="0.2">
      <c r="A3" s="124"/>
      <c r="B3" s="2384"/>
      <c r="C3" s="2383"/>
      <c r="D3" s="807">
        <v>2016</v>
      </c>
      <c r="E3" s="808">
        <v>2015</v>
      </c>
    </row>
    <row r="4" spans="1:10" ht="20.100000000000001" customHeight="1" thickBot="1" x14ac:dyDescent="0.2">
      <c r="B4" s="871" t="s">
        <v>26</v>
      </c>
      <c r="C4" s="872"/>
      <c r="D4" s="872">
        <v>1222224</v>
      </c>
      <c r="E4" s="873">
        <v>1304128</v>
      </c>
      <c r="H4" s="96"/>
    </row>
    <row r="5" spans="1:10" ht="20.100000000000001" customHeight="1" thickBot="1" x14ac:dyDescent="0.2">
      <c r="B5" s="874" t="s">
        <v>987</v>
      </c>
      <c r="C5" s="875">
        <v>16</v>
      </c>
      <c r="D5" s="876">
        <v>-447125</v>
      </c>
      <c r="E5" s="877">
        <v>-116717</v>
      </c>
      <c r="H5" s="96"/>
    </row>
    <row r="6" spans="1:10" ht="30" customHeight="1" thickBot="1" x14ac:dyDescent="0.2">
      <c r="B6" s="878" t="s">
        <v>1002</v>
      </c>
      <c r="C6" s="879"/>
      <c r="D6" s="880"/>
      <c r="E6" s="881"/>
      <c r="H6" s="96"/>
    </row>
    <row r="7" spans="1:10" ht="20.100000000000001" customHeight="1" x14ac:dyDescent="0.15">
      <c r="B7" s="882" t="s">
        <v>988</v>
      </c>
      <c r="C7" s="825"/>
      <c r="D7" s="825">
        <v>422</v>
      </c>
      <c r="E7" s="826">
        <v>-4661</v>
      </c>
      <c r="F7" s="126"/>
      <c r="H7" s="96"/>
    </row>
    <row r="8" spans="1:10" ht="20.100000000000001" customHeight="1" x14ac:dyDescent="0.15">
      <c r="B8" s="883" t="s">
        <v>989</v>
      </c>
      <c r="C8" s="839"/>
      <c r="D8" s="839">
        <v>-445422</v>
      </c>
      <c r="E8" s="884">
        <v>-107267</v>
      </c>
      <c r="F8" s="126"/>
      <c r="H8" s="96"/>
    </row>
    <row r="9" spans="1:10" ht="20.100000000000001" customHeight="1" thickBot="1" x14ac:dyDescent="0.2">
      <c r="B9" s="846" t="s">
        <v>1102</v>
      </c>
      <c r="C9" s="1399"/>
      <c r="D9" s="1399">
        <v>-2404</v>
      </c>
      <c r="E9" s="1417">
        <v>-3197</v>
      </c>
      <c r="H9" s="96"/>
    </row>
    <row r="10" spans="1:10" ht="20.100000000000001" hidden="1" customHeight="1" x14ac:dyDescent="0.15">
      <c r="B10" s="809"/>
      <c r="C10" s="2010"/>
      <c r="D10" s="2011">
        <v>0</v>
      </c>
      <c r="E10" s="2012">
        <v>0</v>
      </c>
      <c r="H10" s="96"/>
    </row>
    <row r="11" spans="1:10" ht="20.100000000000001" hidden="1" customHeight="1" x14ac:dyDescent="0.15">
      <c r="B11" s="655"/>
      <c r="C11" s="885"/>
      <c r="D11" s="886">
        <v>0</v>
      </c>
      <c r="E11" s="887">
        <v>0</v>
      </c>
      <c r="H11" s="96"/>
    </row>
    <row r="12" spans="1:10" ht="20.100000000000001" hidden="1" customHeight="1" thickBot="1" x14ac:dyDescent="0.2">
      <c r="B12" s="846"/>
      <c r="C12" s="888"/>
      <c r="D12" s="889">
        <v>0</v>
      </c>
      <c r="E12" s="890">
        <v>0</v>
      </c>
      <c r="H12" s="96"/>
    </row>
    <row r="13" spans="1:10" ht="30" customHeight="1" thickBot="1" x14ac:dyDescent="0.2">
      <c r="B13" s="891" t="s">
        <v>991</v>
      </c>
      <c r="C13" s="892"/>
      <c r="D13" s="893"/>
      <c r="E13" s="893"/>
      <c r="H13" s="96"/>
    </row>
    <row r="14" spans="1:10" ht="30" customHeight="1" thickBot="1" x14ac:dyDescent="0.2">
      <c r="B14" s="894" t="s">
        <v>1073</v>
      </c>
      <c r="C14" s="895"/>
      <c r="D14" s="896">
        <v>279</v>
      </c>
      <c r="E14" s="897">
        <v>-1592</v>
      </c>
      <c r="H14" s="96"/>
    </row>
    <row r="15" spans="1:10" ht="20.100000000000001" customHeight="1" thickBot="1" x14ac:dyDescent="0.2">
      <c r="B15" s="874" t="s">
        <v>993</v>
      </c>
      <c r="C15" s="898"/>
      <c r="D15" s="899">
        <v>775099</v>
      </c>
      <c r="E15" s="900">
        <v>1187411</v>
      </c>
      <c r="H15" s="96"/>
    </row>
    <row r="16" spans="1:10" ht="20.100000000000001" customHeight="1" thickBot="1" x14ac:dyDescent="0.2">
      <c r="A16" s="112"/>
      <c r="B16" s="891" t="s">
        <v>693</v>
      </c>
      <c r="C16" s="901"/>
      <c r="D16" s="902"/>
      <c r="E16" s="902"/>
      <c r="F16" s="63"/>
      <c r="H16" s="96"/>
      <c r="I16" s="63"/>
      <c r="J16" s="63"/>
    </row>
    <row r="17" spans="1:8" ht="20.100000000000001" customHeight="1" x14ac:dyDescent="0.15">
      <c r="A17" s="112"/>
      <c r="B17" s="903" t="s">
        <v>985</v>
      </c>
      <c r="C17" s="904"/>
      <c r="D17" s="905">
        <v>772157</v>
      </c>
      <c r="E17" s="906">
        <v>1184529</v>
      </c>
      <c r="H17" s="96"/>
    </row>
    <row r="18" spans="1:8" ht="20.100000000000001" customHeight="1" thickBot="1" x14ac:dyDescent="0.2">
      <c r="A18" s="112"/>
      <c r="B18" s="907" t="s">
        <v>694</v>
      </c>
      <c r="C18" s="908"/>
      <c r="D18" s="909">
        <v>2942</v>
      </c>
      <c r="E18" s="910">
        <v>2882</v>
      </c>
      <c r="H18" s="96"/>
    </row>
    <row r="19" spans="1:8" x14ac:dyDescent="0.15">
      <c r="A19" s="112"/>
      <c r="B19" s="117"/>
      <c r="C19" s="116"/>
    </row>
    <row r="20" spans="1:8" x14ac:dyDescent="0.15">
      <c r="A20" s="112"/>
      <c r="B20" s="117"/>
      <c r="C20" s="116"/>
    </row>
    <row r="21" spans="1:8" x14ac:dyDescent="0.15">
      <c r="A21" s="112"/>
      <c r="B21" s="117"/>
      <c r="C21" s="116"/>
    </row>
    <row r="22" spans="1:8" x14ac:dyDescent="0.15">
      <c r="A22" s="112"/>
      <c r="B22" s="117"/>
      <c r="C22" s="116"/>
    </row>
    <row r="23" spans="1:8" x14ac:dyDescent="0.15">
      <c r="A23" s="112"/>
      <c r="B23" s="117"/>
      <c r="C23" s="116"/>
    </row>
    <row r="24" spans="1:8" x14ac:dyDescent="0.15">
      <c r="A24" s="112"/>
      <c r="B24" s="117"/>
      <c r="C24" s="116"/>
    </row>
    <row r="25" spans="1:8" x14ac:dyDescent="0.15">
      <c r="A25" s="112"/>
      <c r="B25" s="117"/>
      <c r="C25" s="116"/>
    </row>
    <row r="26" spans="1:8" x14ac:dyDescent="0.15">
      <c r="A26" s="112"/>
      <c r="B26" s="117"/>
      <c r="C26" s="116"/>
    </row>
    <row r="27" spans="1:8" x14ac:dyDescent="0.15">
      <c r="A27" s="112"/>
      <c r="B27" s="117"/>
      <c r="C27" s="116"/>
    </row>
    <row r="28" spans="1:8" x14ac:dyDescent="0.15">
      <c r="A28" s="112"/>
      <c r="B28" s="117"/>
      <c r="C28" s="116"/>
    </row>
    <row r="29" spans="1:8" x14ac:dyDescent="0.15">
      <c r="A29" s="112"/>
      <c r="B29" s="117"/>
      <c r="C29" s="116"/>
    </row>
    <row r="30" spans="1:8" x14ac:dyDescent="0.15">
      <c r="A30" s="112"/>
      <c r="B30" s="117"/>
      <c r="C30" s="116"/>
    </row>
    <row r="31" spans="1:8" x14ac:dyDescent="0.15">
      <c r="A31" s="112"/>
      <c r="B31" s="117"/>
      <c r="C31" s="116"/>
    </row>
    <row r="32" spans="1:8" x14ac:dyDescent="0.15">
      <c r="A32" s="112"/>
      <c r="B32" s="117"/>
      <c r="C32" s="116"/>
    </row>
    <row r="33" spans="1:3" x14ac:dyDescent="0.15">
      <c r="A33" s="112"/>
      <c r="B33" s="117"/>
      <c r="C33" s="116"/>
    </row>
    <row r="34" spans="1:3" x14ac:dyDescent="0.15">
      <c r="A34" s="112"/>
      <c r="B34" s="117"/>
      <c r="C34" s="116"/>
    </row>
    <row r="35" spans="1:3" x14ac:dyDescent="0.15">
      <c r="A35" s="112"/>
      <c r="B35" s="117"/>
      <c r="C35" s="116"/>
    </row>
    <row r="36" spans="1:3" x14ac:dyDescent="0.15">
      <c r="A36" s="112"/>
      <c r="B36" s="117"/>
      <c r="C36" s="116"/>
    </row>
    <row r="37" spans="1:3" x14ac:dyDescent="0.15">
      <c r="A37" s="112"/>
      <c r="B37" s="117"/>
      <c r="C37" s="116"/>
    </row>
    <row r="38" spans="1:3" x14ac:dyDescent="0.15">
      <c r="A38" s="112"/>
      <c r="B38" s="117"/>
      <c r="C38" s="116"/>
    </row>
    <row r="39" spans="1:3" x14ac:dyDescent="0.15">
      <c r="A39" s="112"/>
      <c r="B39" s="117"/>
      <c r="C39" s="116"/>
    </row>
    <row r="40" spans="1:3" x14ac:dyDescent="0.15">
      <c r="B40" s="117"/>
      <c r="C40" s="116"/>
    </row>
    <row r="41" spans="1:3" x14ac:dyDescent="0.15">
      <c r="B41" s="117"/>
      <c r="C41" s="116"/>
    </row>
    <row r="42" spans="1:3" x14ac:dyDescent="0.15">
      <c r="B42" s="117"/>
      <c r="C42" s="116"/>
    </row>
    <row r="43" spans="1:3" x14ac:dyDescent="0.15">
      <c r="B43" s="117"/>
      <c r="C43" s="116"/>
    </row>
    <row r="44" spans="1:3" x14ac:dyDescent="0.15">
      <c r="B44" s="117"/>
      <c r="C44" s="116"/>
    </row>
    <row r="45" spans="1:3" x14ac:dyDescent="0.15">
      <c r="B45" s="117"/>
      <c r="C45" s="116"/>
    </row>
    <row r="46" spans="1:3" x14ac:dyDescent="0.15">
      <c r="B46" s="117"/>
      <c r="C46" s="116"/>
    </row>
    <row r="47" spans="1:3" x14ac:dyDescent="0.15">
      <c r="B47" s="117"/>
      <c r="C47" s="116"/>
    </row>
    <row r="48" spans="1:3" x14ac:dyDescent="0.15">
      <c r="B48" s="117"/>
      <c r="C48" s="116"/>
    </row>
    <row r="49" spans="2:3" x14ac:dyDescent="0.15">
      <c r="B49" s="117"/>
      <c r="C49" s="116"/>
    </row>
    <row r="50" spans="2:3" x14ac:dyDescent="0.15">
      <c r="B50" s="117"/>
      <c r="C50" s="116"/>
    </row>
    <row r="51" spans="2:3" x14ac:dyDescent="0.15">
      <c r="B51" s="117"/>
      <c r="C51" s="116"/>
    </row>
    <row r="52" spans="2:3" x14ac:dyDescent="0.15">
      <c r="B52" s="117"/>
      <c r="C52" s="116"/>
    </row>
    <row r="53" spans="2:3" x14ac:dyDescent="0.15">
      <c r="B53" s="117"/>
      <c r="C53" s="116"/>
    </row>
    <row r="54" spans="2:3" x14ac:dyDescent="0.15">
      <c r="B54" s="117"/>
      <c r="C54" s="116"/>
    </row>
    <row r="55" spans="2:3" x14ac:dyDescent="0.15">
      <c r="B55" s="117"/>
      <c r="C55" s="116"/>
    </row>
    <row r="56" spans="2:3" x14ac:dyDescent="0.15">
      <c r="B56" s="117"/>
      <c r="C56" s="116"/>
    </row>
    <row r="57" spans="2:3" x14ac:dyDescent="0.15">
      <c r="B57" s="117"/>
      <c r="C57" s="116"/>
    </row>
  </sheetData>
  <mergeCells count="3">
    <mergeCell ref="C2:C3"/>
    <mergeCell ref="D2:E2"/>
    <mergeCell ref="B2:B3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1163"/>
  <sheetViews>
    <sheetView topLeftCell="A19" zoomScaleNormal="100" workbookViewId="0">
      <selection activeCell="B56" sqref="B56"/>
    </sheetView>
  </sheetViews>
  <sheetFormatPr defaultRowHeight="11.25" x14ac:dyDescent="0.15"/>
  <cols>
    <col min="1" max="1" width="2.28515625" style="75" customWidth="1"/>
    <col min="2" max="2" width="59.7109375" style="117" customWidth="1"/>
    <col min="3" max="3" width="6.7109375" style="128" customWidth="1"/>
    <col min="4" max="5" width="15.7109375" style="60" customWidth="1"/>
    <col min="6" max="6" width="15.7109375" style="64" customWidth="1"/>
    <col min="7" max="7" width="11.28515625" style="60" bestFit="1" customWidth="1"/>
    <col min="8" max="8" width="14.28515625" style="60" customWidth="1"/>
    <col min="9" max="9" width="10.140625" style="60" customWidth="1"/>
    <col min="10" max="10" width="11.28515625" style="60" bestFit="1" customWidth="1"/>
    <col min="11" max="11" width="9.140625" style="96"/>
    <col min="12" max="13" width="9.140625" style="60"/>
    <col min="14" max="14" width="14.140625" style="60" customWidth="1"/>
    <col min="15" max="16384" width="9.140625" style="60"/>
  </cols>
  <sheetData>
    <row r="1" spans="2:12" ht="16.5" customHeight="1" x14ac:dyDescent="0.15"/>
    <row r="2" spans="2:12" ht="17.100000000000001" customHeight="1" x14ac:dyDescent="0.15">
      <c r="B2" s="911" t="s">
        <v>753</v>
      </c>
      <c r="C2" s="912" t="s">
        <v>856</v>
      </c>
      <c r="D2" s="600" t="s">
        <v>1498</v>
      </c>
      <c r="E2" s="913" t="s">
        <v>1214</v>
      </c>
      <c r="F2" s="129"/>
      <c r="G2" s="130"/>
      <c r="H2" s="131"/>
      <c r="I2" s="131"/>
      <c r="J2" s="130"/>
      <c r="K2" s="132"/>
      <c r="L2" s="131"/>
    </row>
    <row r="3" spans="2:12" ht="17.100000000000001" customHeight="1" x14ac:dyDescent="0.15">
      <c r="B3" s="914" t="s">
        <v>736</v>
      </c>
      <c r="C3" s="915">
        <v>17</v>
      </c>
      <c r="D3" s="916">
        <v>9164281</v>
      </c>
      <c r="E3" s="917">
        <v>5938133</v>
      </c>
      <c r="F3" s="133"/>
      <c r="G3" s="134"/>
      <c r="H3" s="135"/>
      <c r="I3" s="132"/>
      <c r="J3" s="131"/>
      <c r="K3" s="134"/>
      <c r="L3" s="131"/>
    </row>
    <row r="4" spans="2:12" ht="17.100000000000001" customHeight="1" x14ac:dyDescent="0.15">
      <c r="B4" s="655" t="s">
        <v>754</v>
      </c>
      <c r="C4" s="841">
        <v>18</v>
      </c>
      <c r="D4" s="916">
        <v>3082855</v>
      </c>
      <c r="E4" s="918">
        <v>1897334</v>
      </c>
      <c r="F4" s="133"/>
      <c r="G4" s="134"/>
      <c r="H4" s="135"/>
      <c r="I4" s="132"/>
      <c r="J4" s="131"/>
      <c r="K4" s="134"/>
      <c r="L4" s="131"/>
    </row>
    <row r="5" spans="2:12" ht="17.100000000000001" customHeight="1" x14ac:dyDescent="0.15">
      <c r="B5" s="655" t="s">
        <v>755</v>
      </c>
      <c r="C5" s="841">
        <v>19</v>
      </c>
      <c r="D5" s="916">
        <v>3800634</v>
      </c>
      <c r="E5" s="918">
        <v>557541</v>
      </c>
      <c r="F5" s="133"/>
      <c r="G5" s="134"/>
      <c r="H5" s="135"/>
      <c r="I5" s="132"/>
      <c r="J5" s="136"/>
      <c r="K5" s="134"/>
      <c r="L5" s="136"/>
    </row>
    <row r="6" spans="2:12" ht="17.100000000000001" customHeight="1" x14ac:dyDescent="0.15">
      <c r="B6" s="655" t="s">
        <v>757</v>
      </c>
      <c r="C6" s="841">
        <v>20</v>
      </c>
      <c r="D6" s="916">
        <v>1808847</v>
      </c>
      <c r="E6" s="918">
        <v>3349328</v>
      </c>
      <c r="F6" s="133"/>
      <c r="G6" s="134"/>
      <c r="H6" s="135"/>
      <c r="I6" s="132"/>
      <c r="J6" s="136"/>
      <c r="K6" s="134"/>
      <c r="L6" s="136"/>
    </row>
    <row r="7" spans="2:12" ht="17.100000000000001" customHeight="1" x14ac:dyDescent="0.15">
      <c r="B7" s="655" t="s">
        <v>33</v>
      </c>
      <c r="C7" s="841">
        <v>22</v>
      </c>
      <c r="D7" s="916">
        <v>81763277</v>
      </c>
      <c r="E7" s="918">
        <v>78433546</v>
      </c>
      <c r="F7" s="133"/>
      <c r="G7" s="134"/>
      <c r="H7" s="135"/>
      <c r="I7" s="132"/>
      <c r="J7" s="136"/>
      <c r="K7" s="134"/>
      <c r="L7" s="136"/>
    </row>
    <row r="8" spans="2:12" ht="17.100000000000001" customHeight="1" x14ac:dyDescent="0.15">
      <c r="B8" s="655" t="s">
        <v>499</v>
      </c>
      <c r="C8" s="841">
        <v>21</v>
      </c>
      <c r="D8" s="916">
        <v>0</v>
      </c>
      <c r="E8" s="918">
        <v>130</v>
      </c>
      <c r="F8" s="133"/>
      <c r="G8" s="134"/>
      <c r="H8" s="135"/>
      <c r="I8" s="132"/>
      <c r="J8" s="136"/>
      <c r="K8" s="134"/>
      <c r="L8" s="136"/>
    </row>
    <row r="9" spans="2:12" ht="17.100000000000001" customHeight="1" x14ac:dyDescent="0.15">
      <c r="B9" s="655" t="s">
        <v>760</v>
      </c>
      <c r="C9" s="841">
        <v>23</v>
      </c>
      <c r="D9" s="916">
        <v>31393352</v>
      </c>
      <c r="E9" s="918">
        <v>30736949</v>
      </c>
      <c r="F9" s="133"/>
      <c r="G9" s="134"/>
      <c r="H9" s="135"/>
      <c r="I9" s="132"/>
      <c r="J9" s="84"/>
      <c r="K9" s="134"/>
      <c r="L9" s="84"/>
    </row>
    <row r="10" spans="2:12" ht="17.100000000000001" customHeight="1" x14ac:dyDescent="0.15">
      <c r="B10" s="655" t="s">
        <v>1414</v>
      </c>
      <c r="C10" s="841"/>
      <c r="D10" s="916">
        <v>0</v>
      </c>
      <c r="E10" s="918">
        <v>7359</v>
      </c>
      <c r="F10" s="133"/>
      <c r="G10" s="134"/>
      <c r="H10" s="135"/>
      <c r="I10" s="132"/>
      <c r="J10" s="84"/>
      <c r="K10" s="134"/>
      <c r="L10" s="84"/>
    </row>
    <row r="11" spans="2:12" ht="17.100000000000001" hidden="1" customHeight="1" x14ac:dyDescent="0.15">
      <c r="B11" s="919" t="s">
        <v>1086</v>
      </c>
      <c r="C11" s="841">
        <v>24</v>
      </c>
      <c r="D11" s="916">
        <v>0</v>
      </c>
      <c r="E11" s="920">
        <v>0</v>
      </c>
      <c r="F11" s="133"/>
      <c r="G11" s="134"/>
      <c r="H11" s="135"/>
      <c r="I11" s="132"/>
      <c r="J11" s="84"/>
      <c r="K11" s="134"/>
      <c r="L11" s="84"/>
    </row>
    <row r="12" spans="2:12" ht="17.100000000000001" customHeight="1" x14ac:dyDescent="0.15">
      <c r="B12" s="655" t="s">
        <v>761</v>
      </c>
      <c r="C12" s="841">
        <v>24</v>
      </c>
      <c r="D12" s="916">
        <v>582663</v>
      </c>
      <c r="E12" s="918">
        <v>519049</v>
      </c>
      <c r="F12" s="133"/>
      <c r="G12" s="134"/>
      <c r="H12" s="135"/>
      <c r="I12" s="132"/>
      <c r="J12" s="84"/>
      <c r="K12" s="134"/>
      <c r="L12" s="84"/>
    </row>
    <row r="13" spans="2:12" ht="17.100000000000001" customHeight="1" x14ac:dyDescent="0.15">
      <c r="B13" s="655" t="s">
        <v>324</v>
      </c>
      <c r="C13" s="841">
        <v>25</v>
      </c>
      <c r="D13" s="916">
        <v>757371</v>
      </c>
      <c r="E13" s="918">
        <v>744522</v>
      </c>
      <c r="F13" s="133"/>
      <c r="G13" s="134"/>
      <c r="H13" s="135"/>
      <c r="I13" s="132"/>
      <c r="J13" s="84"/>
      <c r="K13" s="134"/>
      <c r="L13" s="84"/>
    </row>
    <row r="14" spans="2:12" ht="17.100000000000001" customHeight="1" x14ac:dyDescent="0.15">
      <c r="B14" s="655" t="s">
        <v>480</v>
      </c>
      <c r="C14" s="841"/>
      <c r="D14" s="916">
        <v>1310</v>
      </c>
      <c r="E14" s="920">
        <v>1850</v>
      </c>
      <c r="F14" s="133"/>
      <c r="G14" s="134"/>
      <c r="H14" s="135"/>
      <c r="I14" s="132"/>
      <c r="J14" s="84"/>
      <c r="K14" s="134"/>
      <c r="L14" s="84"/>
    </row>
    <row r="15" spans="2:12" ht="17.100000000000001" customHeight="1" x14ac:dyDescent="0.15">
      <c r="B15" s="655" t="s">
        <v>669</v>
      </c>
      <c r="C15" s="841">
        <v>33</v>
      </c>
      <c r="D15" s="916">
        <v>540756</v>
      </c>
      <c r="E15" s="918">
        <v>366088</v>
      </c>
      <c r="F15" s="133"/>
      <c r="G15" s="134"/>
      <c r="H15" s="135"/>
      <c r="I15" s="132"/>
      <c r="J15" s="84"/>
      <c r="K15" s="134"/>
      <c r="L15" s="84"/>
    </row>
    <row r="16" spans="2:12" ht="17.100000000000001" customHeight="1" thickBot="1" x14ac:dyDescent="0.2">
      <c r="B16" s="921" t="s">
        <v>784</v>
      </c>
      <c r="C16" s="922">
        <v>26</v>
      </c>
      <c r="D16" s="916">
        <v>848156</v>
      </c>
      <c r="E16" s="923">
        <v>971192</v>
      </c>
      <c r="F16" s="133"/>
      <c r="G16" s="134"/>
      <c r="H16" s="135"/>
      <c r="I16" s="132"/>
      <c r="J16" s="84"/>
      <c r="K16" s="134"/>
      <c r="L16" s="84"/>
    </row>
    <row r="17" spans="2:12" ht="17.100000000000001" customHeight="1" thickBot="1" x14ac:dyDescent="0.2">
      <c r="B17" s="819" t="s">
        <v>1499</v>
      </c>
      <c r="C17" s="924"/>
      <c r="D17" s="821">
        <f>SUM(D3:D16)</f>
        <v>133743502</v>
      </c>
      <c r="E17" s="822">
        <f>SUM(E3:E16)</f>
        <v>123523021</v>
      </c>
      <c r="F17" s="137"/>
      <c r="G17" s="134"/>
      <c r="H17" s="135"/>
      <c r="I17" s="132"/>
      <c r="J17" s="84"/>
      <c r="K17" s="134"/>
      <c r="L17" s="84"/>
    </row>
    <row r="18" spans="2:12" ht="5.0999999999999996" customHeight="1" x14ac:dyDescent="0.15">
      <c r="B18" s="138"/>
      <c r="C18" s="139"/>
      <c r="D18" s="140"/>
      <c r="E18" s="141"/>
      <c r="F18" s="142"/>
      <c r="G18" s="134"/>
      <c r="H18" s="135"/>
      <c r="I18" s="132"/>
      <c r="J18" s="84"/>
      <c r="K18" s="134"/>
      <c r="L18" s="84"/>
    </row>
    <row r="19" spans="2:12" s="108" customFormat="1" ht="17.100000000000001" customHeight="1" thickBot="1" x14ac:dyDescent="0.25">
      <c r="B19" s="911" t="s">
        <v>907</v>
      </c>
      <c r="C19" s="925"/>
      <c r="D19" s="925"/>
      <c r="E19" s="926"/>
      <c r="F19" s="143"/>
      <c r="G19" s="144"/>
      <c r="H19" s="144"/>
    </row>
    <row r="20" spans="2:12" s="108" customFormat="1" ht="17.100000000000001" customHeight="1" x14ac:dyDescent="0.2">
      <c r="B20" s="927" t="s">
        <v>908</v>
      </c>
      <c r="C20" s="928"/>
      <c r="D20" s="928"/>
      <c r="E20" s="929"/>
      <c r="F20" s="143"/>
      <c r="G20" s="144"/>
      <c r="H20" s="144"/>
    </row>
    <row r="21" spans="2:12" ht="17.100000000000001" customHeight="1" x14ac:dyDescent="0.15">
      <c r="B21" s="930" t="s">
        <v>787</v>
      </c>
      <c r="C21" s="931"/>
      <c r="D21" s="932">
        <v>0</v>
      </c>
      <c r="E21" s="933">
        <v>0</v>
      </c>
      <c r="F21" s="133"/>
      <c r="G21" s="134"/>
      <c r="H21" s="135"/>
      <c r="I21" s="132"/>
      <c r="J21" s="84"/>
      <c r="K21" s="134"/>
      <c r="L21" s="84"/>
    </row>
    <row r="22" spans="2:12" ht="17.100000000000001" customHeight="1" x14ac:dyDescent="0.15">
      <c r="B22" s="919" t="s">
        <v>788</v>
      </c>
      <c r="C22" s="934">
        <v>27</v>
      </c>
      <c r="D22" s="935">
        <v>8486753</v>
      </c>
      <c r="E22" s="936">
        <v>12019331</v>
      </c>
      <c r="F22" s="133"/>
      <c r="G22" s="134"/>
      <c r="H22" s="135"/>
      <c r="I22" s="132"/>
      <c r="J22" s="84"/>
      <c r="K22" s="134"/>
      <c r="L22" s="84"/>
    </row>
    <row r="23" spans="2:12" ht="17.100000000000001" customHeight="1" x14ac:dyDescent="0.15">
      <c r="B23" s="919" t="s">
        <v>757</v>
      </c>
      <c r="C23" s="934">
        <v>20</v>
      </c>
      <c r="D23" s="935">
        <v>1599266</v>
      </c>
      <c r="E23" s="936">
        <v>3173638</v>
      </c>
      <c r="F23" s="133"/>
      <c r="G23" s="134"/>
      <c r="H23" s="135"/>
      <c r="I23" s="132"/>
      <c r="J23" s="84"/>
      <c r="K23" s="134"/>
      <c r="L23" s="84"/>
    </row>
    <row r="24" spans="2:12" ht="17.100000000000001" customHeight="1" x14ac:dyDescent="0.15">
      <c r="B24" s="919" t="s">
        <v>794</v>
      </c>
      <c r="C24" s="934">
        <v>28</v>
      </c>
      <c r="D24" s="935">
        <v>91417962</v>
      </c>
      <c r="E24" s="936">
        <v>81140866</v>
      </c>
      <c r="F24" s="133"/>
      <c r="G24" s="134"/>
      <c r="H24" s="135"/>
      <c r="I24" s="132"/>
      <c r="J24" s="84"/>
      <c r="K24" s="134"/>
      <c r="L24" s="84"/>
    </row>
    <row r="25" spans="2:12" ht="17.100000000000001" customHeight="1" x14ac:dyDescent="0.15">
      <c r="B25" s="919" t="s">
        <v>795</v>
      </c>
      <c r="C25" s="934">
        <v>29</v>
      </c>
      <c r="D25" s="935">
        <v>12660389</v>
      </c>
      <c r="E25" s="936">
        <v>8946195</v>
      </c>
      <c r="F25" s="133"/>
      <c r="G25" s="134"/>
      <c r="H25" s="135"/>
      <c r="I25" s="132"/>
      <c r="J25" s="84"/>
      <c r="K25" s="134"/>
      <c r="L25" s="84"/>
    </row>
    <row r="26" spans="2:12" ht="17.100000000000001" customHeight="1" x14ac:dyDescent="0.15">
      <c r="B26" s="919" t="s">
        <v>943</v>
      </c>
      <c r="C26" s="934">
        <v>21</v>
      </c>
      <c r="D26" s="935">
        <v>116871</v>
      </c>
      <c r="E26" s="936">
        <v>100098</v>
      </c>
      <c r="F26" s="133"/>
      <c r="G26" s="134"/>
      <c r="H26" s="135"/>
      <c r="I26" s="132"/>
      <c r="J26" s="84"/>
      <c r="K26" s="134"/>
      <c r="L26" s="84"/>
    </row>
    <row r="27" spans="2:12" ht="17.100000000000001" hidden="1" customHeight="1" x14ac:dyDescent="0.15">
      <c r="B27" s="919" t="s">
        <v>1087</v>
      </c>
      <c r="C27" s="934">
        <v>24</v>
      </c>
      <c r="D27" s="935">
        <v>0</v>
      </c>
      <c r="E27" s="936">
        <v>0</v>
      </c>
      <c r="F27" s="133"/>
      <c r="G27" s="134"/>
      <c r="H27" s="135"/>
      <c r="I27" s="132"/>
      <c r="J27" s="84"/>
      <c r="K27" s="134"/>
      <c r="L27" s="84"/>
    </row>
    <row r="28" spans="2:12" ht="17.100000000000001" customHeight="1" x14ac:dyDescent="0.15">
      <c r="B28" s="919" t="s">
        <v>796</v>
      </c>
      <c r="C28" s="934">
        <v>31</v>
      </c>
      <c r="D28" s="935">
        <v>2178790</v>
      </c>
      <c r="E28" s="936">
        <v>1764091</v>
      </c>
      <c r="F28" s="133"/>
      <c r="G28" s="134"/>
      <c r="H28" s="135"/>
      <c r="I28" s="132"/>
      <c r="J28" s="84"/>
      <c r="K28" s="134"/>
      <c r="L28" s="84"/>
    </row>
    <row r="29" spans="2:12" ht="17.100000000000001" customHeight="1" x14ac:dyDescent="0.15">
      <c r="B29" s="919" t="s">
        <v>797</v>
      </c>
      <c r="C29" s="934"/>
      <c r="D29" s="935">
        <v>104999</v>
      </c>
      <c r="E29" s="936">
        <v>50126</v>
      </c>
      <c r="F29" s="133"/>
      <c r="G29" s="134"/>
      <c r="H29" s="135"/>
      <c r="I29" s="132"/>
      <c r="J29" s="84"/>
      <c r="K29" s="134"/>
      <c r="L29" s="84"/>
    </row>
    <row r="30" spans="2:12" ht="17.100000000000001" customHeight="1" x14ac:dyDescent="0.15">
      <c r="B30" s="919" t="s">
        <v>872</v>
      </c>
      <c r="C30" s="934">
        <v>33</v>
      </c>
      <c r="D30" s="935">
        <v>1208</v>
      </c>
      <c r="E30" s="936">
        <v>981</v>
      </c>
      <c r="F30" s="133"/>
      <c r="G30" s="134"/>
      <c r="H30" s="135"/>
      <c r="I30" s="132"/>
      <c r="J30" s="84"/>
      <c r="K30" s="134"/>
      <c r="L30" s="84"/>
    </row>
    <row r="31" spans="2:12" ht="17.100000000000001" customHeight="1" x14ac:dyDescent="0.15">
      <c r="B31" s="919" t="s">
        <v>798</v>
      </c>
      <c r="C31" s="934">
        <v>32</v>
      </c>
      <c r="D31" s="935">
        <v>182754</v>
      </c>
      <c r="E31" s="936">
        <v>225416</v>
      </c>
      <c r="F31" s="133"/>
      <c r="G31" s="134"/>
      <c r="H31" s="135"/>
      <c r="I31" s="132"/>
      <c r="J31" s="84"/>
      <c r="K31" s="134"/>
      <c r="L31" s="84"/>
    </row>
    <row r="32" spans="2:12" ht="17.100000000000001" customHeight="1" thickBot="1" x14ac:dyDescent="0.2">
      <c r="B32" s="937" t="s">
        <v>548</v>
      </c>
      <c r="C32" s="938">
        <v>30</v>
      </c>
      <c r="D32" s="939">
        <v>3943349</v>
      </c>
      <c r="E32" s="940">
        <v>3827315</v>
      </c>
      <c r="F32" s="133"/>
      <c r="G32" s="134"/>
      <c r="H32" s="135"/>
      <c r="I32" s="132"/>
      <c r="J32" s="84"/>
      <c r="K32" s="134"/>
      <c r="L32" s="84"/>
    </row>
    <row r="33" spans="1:12" ht="17.100000000000001" customHeight="1" thickBot="1" x14ac:dyDescent="0.2">
      <c r="B33" s="819" t="s">
        <v>799</v>
      </c>
      <c r="C33" s="924"/>
      <c r="D33" s="821">
        <f>SUM(D21:D32)</f>
        <v>120692341</v>
      </c>
      <c r="E33" s="822">
        <f>SUM(E21:E32)</f>
        <v>111248057</v>
      </c>
      <c r="F33" s="137"/>
      <c r="G33" s="134"/>
      <c r="H33" s="135"/>
      <c r="I33" s="132"/>
      <c r="J33" s="84"/>
      <c r="K33" s="134"/>
      <c r="L33" s="84"/>
    </row>
    <row r="34" spans="1:12" ht="5.0999999999999996" customHeight="1" x14ac:dyDescent="0.15">
      <c r="B34" s="145"/>
      <c r="C34" s="146"/>
      <c r="D34" s="147"/>
      <c r="E34" s="148"/>
      <c r="F34" s="149"/>
      <c r="G34" s="84"/>
      <c r="H34" s="135"/>
      <c r="I34" s="132"/>
      <c r="J34" s="84"/>
      <c r="K34" s="150"/>
      <c r="L34" s="84"/>
    </row>
    <row r="35" spans="1:12" s="108" customFormat="1" ht="17.100000000000001" customHeight="1" x14ac:dyDescent="0.2">
      <c r="A35" s="151"/>
      <c r="B35" s="941" t="s">
        <v>800</v>
      </c>
      <c r="C35" s="941"/>
      <c r="D35" s="941"/>
      <c r="E35" s="942"/>
      <c r="F35" s="143"/>
      <c r="G35" s="144"/>
      <c r="H35" s="144"/>
    </row>
    <row r="36" spans="1:12" ht="17.100000000000001" customHeight="1" thickBot="1" x14ac:dyDescent="0.2">
      <c r="B36" s="643" t="s">
        <v>994</v>
      </c>
      <c r="C36" s="943"/>
      <c r="D36" s="944">
        <f>D37+D40+D43</f>
        <v>13023756</v>
      </c>
      <c r="E36" s="945">
        <f>E37+E40+E43</f>
        <v>12242346</v>
      </c>
      <c r="F36" s="137"/>
      <c r="G36" s="84"/>
      <c r="H36" s="135"/>
      <c r="I36" s="132"/>
      <c r="J36" s="84"/>
      <c r="K36" s="150"/>
      <c r="L36" s="84"/>
    </row>
    <row r="37" spans="1:12" ht="17.100000000000001" customHeight="1" thickBot="1" x14ac:dyDescent="0.2">
      <c r="B37" s="946" t="s">
        <v>661</v>
      </c>
      <c r="C37" s="947"/>
      <c r="D37" s="948">
        <f>SUM(D38:D39)</f>
        <v>3551096</v>
      </c>
      <c r="E37" s="949">
        <f>SUM(E38:E39)</f>
        <v>3535758</v>
      </c>
      <c r="F37" s="137"/>
      <c r="G37" s="84"/>
      <c r="H37" s="135"/>
      <c r="I37" s="132"/>
      <c r="J37" s="84"/>
      <c r="K37" s="150"/>
      <c r="L37" s="84"/>
    </row>
    <row r="38" spans="1:12" ht="17.100000000000001" customHeight="1" x14ac:dyDescent="0.15">
      <c r="B38" s="857" t="s">
        <v>663</v>
      </c>
      <c r="C38" s="950">
        <v>38</v>
      </c>
      <c r="D38" s="951">
        <v>169121</v>
      </c>
      <c r="E38" s="952">
        <v>168956</v>
      </c>
      <c r="F38" s="133"/>
      <c r="G38" s="84"/>
      <c r="H38" s="135"/>
      <c r="I38" s="132"/>
      <c r="J38" s="84"/>
      <c r="K38" s="150"/>
      <c r="L38" s="84"/>
    </row>
    <row r="39" spans="1:12" ht="17.100000000000001" customHeight="1" thickBot="1" x14ac:dyDescent="0.2">
      <c r="B39" s="953" t="s">
        <v>735</v>
      </c>
      <c r="C39" s="954">
        <v>39</v>
      </c>
      <c r="D39" s="955">
        <v>3381975</v>
      </c>
      <c r="E39" s="956">
        <v>3366802</v>
      </c>
      <c r="F39" s="133"/>
      <c r="G39" s="84"/>
      <c r="H39" s="135"/>
      <c r="I39" s="132"/>
      <c r="J39" s="84"/>
      <c r="K39" s="150"/>
      <c r="L39" s="84"/>
    </row>
    <row r="40" spans="1:12" ht="17.100000000000001" customHeight="1" thickBot="1" x14ac:dyDescent="0.2">
      <c r="B40" s="946" t="s">
        <v>664</v>
      </c>
      <c r="C40" s="957">
        <v>40</v>
      </c>
      <c r="D40" s="948">
        <f>SUM(D41:D42)</f>
        <v>9486979</v>
      </c>
      <c r="E40" s="949">
        <f>SUM(E41:E42)</f>
        <v>8273782</v>
      </c>
      <c r="F40" s="137"/>
      <c r="G40" s="84"/>
      <c r="H40" s="135"/>
      <c r="I40" s="132"/>
      <c r="J40" s="84"/>
      <c r="K40" s="150"/>
      <c r="L40" s="84"/>
    </row>
    <row r="41" spans="1:12" ht="17.100000000000001" customHeight="1" x14ac:dyDescent="0.15">
      <c r="B41" s="857" t="s">
        <v>514</v>
      </c>
      <c r="C41" s="950"/>
      <c r="D41" s="951">
        <v>8267697</v>
      </c>
      <c r="E41" s="958">
        <v>6972536</v>
      </c>
      <c r="F41" s="133"/>
      <c r="G41" s="84"/>
      <c r="H41" s="135"/>
      <c r="I41" s="132"/>
      <c r="J41" s="84"/>
      <c r="K41" s="150"/>
      <c r="L41" s="84"/>
    </row>
    <row r="42" spans="1:12" ht="17.100000000000001" customHeight="1" thickBot="1" x14ac:dyDescent="0.2">
      <c r="B42" s="959" t="s">
        <v>515</v>
      </c>
      <c r="C42" s="960"/>
      <c r="D42" s="961">
        <v>1219282</v>
      </c>
      <c r="E42" s="962">
        <v>1301246</v>
      </c>
      <c r="F42" s="133"/>
      <c r="G42" s="84"/>
      <c r="H42" s="135"/>
      <c r="I42" s="132"/>
      <c r="J42" s="84"/>
      <c r="K42" s="150"/>
      <c r="L42" s="84"/>
    </row>
    <row r="43" spans="1:12" ht="17.100000000000001" customHeight="1" thickBot="1" x14ac:dyDescent="0.2">
      <c r="B43" s="643" t="s">
        <v>873</v>
      </c>
      <c r="C43" s="960">
        <v>41</v>
      </c>
      <c r="D43" s="944">
        <v>-14319</v>
      </c>
      <c r="E43" s="945">
        <v>432806</v>
      </c>
      <c r="F43" s="137"/>
      <c r="G43" s="84"/>
      <c r="H43" s="135"/>
      <c r="I43" s="132"/>
      <c r="J43" s="84"/>
      <c r="K43" s="150"/>
      <c r="L43" s="84"/>
    </row>
    <row r="44" spans="1:12" ht="5.0999999999999996" customHeight="1" thickBot="1" x14ac:dyDescent="0.2">
      <c r="B44" s="145"/>
      <c r="C44" s="146"/>
      <c r="D44" s="147"/>
      <c r="E44" s="148"/>
      <c r="F44" s="149"/>
      <c r="G44" s="84"/>
      <c r="H44" s="135"/>
      <c r="I44" s="132"/>
      <c r="J44" s="84"/>
      <c r="K44" s="150"/>
      <c r="L44" s="84"/>
    </row>
    <row r="45" spans="1:12" ht="17.100000000000001" customHeight="1" thickBot="1" x14ac:dyDescent="0.2">
      <c r="B45" s="963" t="s">
        <v>874</v>
      </c>
      <c r="C45" s="964"/>
      <c r="D45" s="965">
        <v>27405</v>
      </c>
      <c r="E45" s="966">
        <v>32618</v>
      </c>
      <c r="F45" s="137"/>
      <c r="G45" s="84"/>
      <c r="H45" s="135"/>
      <c r="I45" s="132"/>
      <c r="J45" s="84"/>
      <c r="K45" s="150"/>
      <c r="L45" s="84"/>
    </row>
    <row r="46" spans="1:12" ht="17.100000000000001" customHeight="1" thickBot="1" x14ac:dyDescent="0.2">
      <c r="B46" s="963" t="s">
        <v>803</v>
      </c>
      <c r="C46" s="964"/>
      <c r="D46" s="965">
        <f>D36+D45</f>
        <v>13051161</v>
      </c>
      <c r="E46" s="967">
        <f>E36+E45</f>
        <v>12274964</v>
      </c>
      <c r="F46" s="137"/>
      <c r="G46" s="84"/>
      <c r="H46" s="135"/>
      <c r="I46" s="132"/>
      <c r="J46" s="84"/>
      <c r="K46" s="150"/>
      <c r="L46" s="84"/>
    </row>
    <row r="47" spans="1:12" ht="17.100000000000001" customHeight="1" thickBot="1" x14ac:dyDescent="0.2">
      <c r="B47" s="963" t="s">
        <v>1085</v>
      </c>
      <c r="C47" s="964"/>
      <c r="D47" s="965">
        <f>D33+D46</f>
        <v>133743502</v>
      </c>
      <c r="E47" s="967">
        <f>E33+E46</f>
        <v>123523021</v>
      </c>
      <c r="F47" s="137"/>
      <c r="G47" s="84"/>
      <c r="H47" s="135"/>
      <c r="I47" s="132"/>
      <c r="J47" s="84"/>
      <c r="K47" s="150"/>
      <c r="L47" s="84"/>
    </row>
    <row r="48" spans="1:12" ht="5.0999999999999996" customHeight="1" thickBot="1" x14ac:dyDescent="0.2">
      <c r="B48" s="152"/>
      <c r="C48" s="153"/>
      <c r="D48" s="128"/>
      <c r="E48" s="154"/>
      <c r="F48" s="84"/>
      <c r="G48" s="155"/>
      <c r="H48" s="84"/>
      <c r="I48" s="84"/>
      <c r="J48" s="84"/>
      <c r="K48" s="150"/>
      <c r="L48" s="84"/>
    </row>
    <row r="49" spans="2:12" ht="17.100000000000001" customHeight="1" thickBot="1" x14ac:dyDescent="0.2">
      <c r="B49" s="963" t="s">
        <v>1215</v>
      </c>
      <c r="C49" s="964">
        <v>49</v>
      </c>
      <c r="D49" s="970">
        <v>20.29</v>
      </c>
      <c r="E49" s="968">
        <v>17.25</v>
      </c>
      <c r="F49" s="156"/>
      <c r="G49" s="157"/>
      <c r="H49" s="134"/>
      <c r="I49" s="134"/>
      <c r="J49" s="84"/>
      <c r="K49" s="150"/>
      <c r="L49" s="84"/>
    </row>
    <row r="50" spans="2:12" ht="17.100000000000001" customHeight="1" thickBot="1" x14ac:dyDescent="0.2">
      <c r="B50" s="963" t="s">
        <v>1216</v>
      </c>
      <c r="C50" s="964">
        <v>49</v>
      </c>
      <c r="D50" s="970">
        <v>17.32</v>
      </c>
      <c r="E50" s="968">
        <v>14.29</v>
      </c>
      <c r="F50" s="156"/>
      <c r="G50" s="157"/>
      <c r="H50" s="134"/>
      <c r="I50" s="134"/>
      <c r="J50" s="84"/>
      <c r="K50" s="150"/>
      <c r="L50" s="84"/>
    </row>
    <row r="51" spans="2:12" ht="17.100000000000001" customHeight="1" thickBot="1" x14ac:dyDescent="0.2">
      <c r="B51" s="963" t="s">
        <v>808</v>
      </c>
      <c r="C51" s="969"/>
      <c r="D51" s="965">
        <v>13023756</v>
      </c>
      <c r="E51" s="967">
        <v>12242346</v>
      </c>
      <c r="F51" s="137"/>
      <c r="G51" s="158"/>
      <c r="H51" s="159"/>
      <c r="I51" s="159"/>
      <c r="J51" s="84"/>
      <c r="K51" s="150"/>
      <c r="L51" s="84"/>
    </row>
    <row r="52" spans="2:12" ht="17.100000000000001" customHeight="1" thickBot="1" x14ac:dyDescent="0.2">
      <c r="B52" s="963" t="s">
        <v>809</v>
      </c>
      <c r="C52" s="969"/>
      <c r="D52" s="965">
        <v>42280127</v>
      </c>
      <c r="E52" s="966">
        <v>42238924</v>
      </c>
      <c r="F52" s="137"/>
      <c r="G52" s="158"/>
      <c r="H52" s="159"/>
      <c r="I52" s="159"/>
      <c r="J52" s="84"/>
      <c r="K52" s="150"/>
      <c r="L52" s="84"/>
    </row>
    <row r="53" spans="2:12" ht="17.100000000000001" customHeight="1" thickBot="1" x14ac:dyDescent="0.2">
      <c r="B53" s="963" t="s">
        <v>516</v>
      </c>
      <c r="C53" s="969"/>
      <c r="D53" s="970">
        <v>308.03493092629549</v>
      </c>
      <c r="E53" s="968">
        <v>289.83565016949768</v>
      </c>
      <c r="F53" s="156"/>
      <c r="G53" s="158"/>
      <c r="H53" s="160"/>
      <c r="I53" s="159"/>
      <c r="J53" s="84"/>
      <c r="K53" s="150"/>
      <c r="L53" s="84"/>
    </row>
    <row r="54" spans="2:12" ht="12.6" customHeight="1" x14ac:dyDescent="0.15">
      <c r="D54" s="9"/>
      <c r="E54" s="9"/>
      <c r="F54" s="161"/>
      <c r="G54" s="84"/>
      <c r="H54" s="84"/>
      <c r="I54" s="84"/>
      <c r="J54" s="84"/>
      <c r="K54" s="150"/>
      <c r="L54" s="84"/>
    </row>
    <row r="55" spans="2:12" ht="12.6" customHeight="1" x14ac:dyDescent="0.15">
      <c r="D55" s="9"/>
      <c r="E55" s="9"/>
      <c r="F55" s="161"/>
      <c r="G55" s="84"/>
      <c r="H55" s="84"/>
      <c r="I55" s="84"/>
      <c r="J55" s="84"/>
      <c r="K55" s="150"/>
      <c r="L55" s="84"/>
    </row>
    <row r="56" spans="2:12" ht="12.6" customHeight="1" x14ac:dyDescent="0.15">
      <c r="D56" s="162">
        <f>D17-D47</f>
        <v>0</v>
      </c>
      <c r="E56" s="162">
        <f>E17-E47</f>
        <v>0</v>
      </c>
      <c r="F56" s="163"/>
      <c r="G56" s="84"/>
      <c r="H56" s="84"/>
      <c r="I56" s="84"/>
      <c r="J56" s="84"/>
      <c r="K56" s="150"/>
      <c r="L56" s="84"/>
    </row>
    <row r="57" spans="2:12" ht="12.6" customHeight="1" x14ac:dyDescent="0.15">
      <c r="D57" s="9"/>
      <c r="E57" s="9"/>
      <c r="F57" s="161"/>
    </row>
    <row r="58" spans="2:12" ht="12.6" customHeight="1" x14ac:dyDescent="0.15">
      <c r="D58" s="9"/>
      <c r="E58" s="9"/>
      <c r="F58" s="161"/>
    </row>
    <row r="59" spans="2:12" ht="12.6" customHeight="1" x14ac:dyDescent="0.15">
      <c r="D59" s="9"/>
      <c r="E59" s="9"/>
      <c r="F59" s="161"/>
    </row>
    <row r="60" spans="2:12" ht="12.6" customHeight="1" x14ac:dyDescent="0.15">
      <c r="D60" s="9"/>
      <c r="E60" s="9"/>
      <c r="F60" s="161"/>
    </row>
    <row r="61" spans="2:12" ht="12.6" customHeight="1" x14ac:dyDescent="0.15">
      <c r="D61" s="9"/>
      <c r="E61" s="9"/>
      <c r="F61" s="161"/>
    </row>
    <row r="62" spans="2:12" ht="12.6" customHeight="1" x14ac:dyDescent="0.15">
      <c r="D62" s="9"/>
      <c r="E62" s="9"/>
      <c r="F62" s="161"/>
    </row>
    <row r="63" spans="2:12" ht="12.6" customHeight="1" x14ac:dyDescent="0.15">
      <c r="D63" s="9"/>
      <c r="E63" s="9"/>
      <c r="F63" s="161"/>
    </row>
    <row r="64" spans="2:12" ht="12.6" customHeight="1" x14ac:dyDescent="0.15">
      <c r="D64" s="9"/>
      <c r="E64" s="9"/>
      <c r="F64" s="161"/>
    </row>
    <row r="65" spans="4:6" ht="12.6" customHeight="1" x14ac:dyDescent="0.15">
      <c r="D65" s="9"/>
      <c r="E65" s="9"/>
      <c r="F65" s="161"/>
    </row>
    <row r="66" spans="4:6" ht="12.6" customHeight="1" x14ac:dyDescent="0.15">
      <c r="D66" s="9"/>
      <c r="E66" s="9"/>
      <c r="F66" s="161"/>
    </row>
    <row r="67" spans="4:6" ht="12.6" customHeight="1" x14ac:dyDescent="0.15">
      <c r="D67" s="9"/>
      <c r="E67" s="9"/>
      <c r="F67" s="161"/>
    </row>
    <row r="68" spans="4:6" ht="12.6" customHeight="1" x14ac:dyDescent="0.15">
      <c r="D68" s="9"/>
      <c r="E68" s="9"/>
      <c r="F68" s="161"/>
    </row>
    <row r="69" spans="4:6" ht="12.6" customHeight="1" x14ac:dyDescent="0.15">
      <c r="D69" s="9"/>
      <c r="E69" s="9"/>
      <c r="F69" s="161"/>
    </row>
    <row r="70" spans="4:6" ht="12.6" customHeight="1" x14ac:dyDescent="0.15">
      <c r="D70" s="9"/>
      <c r="E70" s="9"/>
      <c r="F70" s="161"/>
    </row>
    <row r="71" spans="4:6" ht="12.6" customHeight="1" x14ac:dyDescent="0.15">
      <c r="D71" s="9"/>
      <c r="E71" s="9"/>
      <c r="F71" s="161"/>
    </row>
    <row r="72" spans="4:6" ht="12.6" customHeight="1" x14ac:dyDescent="0.15">
      <c r="D72" s="9"/>
      <c r="E72" s="9"/>
      <c r="F72" s="161"/>
    </row>
    <row r="73" spans="4:6" ht="12.6" customHeight="1" x14ac:dyDescent="0.15">
      <c r="D73" s="9"/>
      <c r="E73" s="9"/>
      <c r="F73" s="161"/>
    </row>
    <row r="74" spans="4:6" ht="12.6" customHeight="1" x14ac:dyDescent="0.15">
      <c r="D74" s="9"/>
      <c r="E74" s="9"/>
      <c r="F74" s="161"/>
    </row>
    <row r="75" spans="4:6" ht="12.6" customHeight="1" x14ac:dyDescent="0.15">
      <c r="D75" s="9"/>
      <c r="E75" s="9"/>
      <c r="F75" s="161"/>
    </row>
    <row r="76" spans="4:6" ht="12.6" customHeight="1" x14ac:dyDescent="0.15">
      <c r="D76" s="9"/>
      <c r="E76" s="9"/>
      <c r="F76" s="161"/>
    </row>
    <row r="77" spans="4:6" ht="12.6" customHeight="1" x14ac:dyDescent="0.15">
      <c r="D77" s="9"/>
      <c r="E77" s="9"/>
      <c r="F77" s="161"/>
    </row>
    <row r="78" spans="4:6" ht="12.6" customHeight="1" x14ac:dyDescent="0.15">
      <c r="D78" s="9"/>
      <c r="E78" s="9"/>
      <c r="F78" s="161"/>
    </row>
    <row r="79" spans="4:6" ht="12.6" customHeight="1" x14ac:dyDescent="0.15">
      <c r="D79" s="9"/>
      <c r="E79" s="9"/>
      <c r="F79" s="161"/>
    </row>
    <row r="80" spans="4:6" ht="12.6" customHeight="1" x14ac:dyDescent="0.15">
      <c r="D80" s="9"/>
      <c r="E80" s="9"/>
      <c r="F80" s="161"/>
    </row>
    <row r="81" spans="4:6" ht="12.6" customHeight="1" x14ac:dyDescent="0.15">
      <c r="D81" s="9"/>
      <c r="E81" s="9"/>
      <c r="F81" s="161"/>
    </row>
    <row r="82" spans="4:6" ht="12.6" customHeight="1" x14ac:dyDescent="0.15">
      <c r="D82" s="9"/>
      <c r="E82" s="9"/>
      <c r="F82" s="161"/>
    </row>
    <row r="83" spans="4:6" ht="12.6" customHeight="1" x14ac:dyDescent="0.15">
      <c r="D83" s="9"/>
      <c r="E83" s="9"/>
      <c r="F83" s="161"/>
    </row>
    <row r="84" spans="4:6" ht="12.6" customHeight="1" x14ac:dyDescent="0.15">
      <c r="D84" s="9"/>
      <c r="E84" s="9"/>
      <c r="F84" s="161"/>
    </row>
    <row r="85" spans="4:6" ht="12.6" customHeight="1" x14ac:dyDescent="0.15">
      <c r="D85" s="9"/>
      <c r="E85" s="9"/>
      <c r="F85" s="161"/>
    </row>
    <row r="86" spans="4:6" ht="12.6" customHeight="1" x14ac:dyDescent="0.15">
      <c r="D86" s="9"/>
      <c r="E86" s="9"/>
      <c r="F86" s="161"/>
    </row>
    <row r="87" spans="4:6" ht="12.6" customHeight="1" x14ac:dyDescent="0.15">
      <c r="D87" s="9"/>
      <c r="E87" s="9"/>
      <c r="F87" s="161"/>
    </row>
    <row r="88" spans="4:6" ht="12.6" customHeight="1" x14ac:dyDescent="0.15">
      <c r="D88" s="9"/>
      <c r="E88" s="9"/>
      <c r="F88" s="161"/>
    </row>
    <row r="89" spans="4:6" ht="12.6" customHeight="1" x14ac:dyDescent="0.15">
      <c r="D89" s="9"/>
      <c r="E89" s="9"/>
      <c r="F89" s="161"/>
    </row>
    <row r="90" spans="4:6" ht="12.6" customHeight="1" x14ac:dyDescent="0.15">
      <c r="D90" s="9"/>
      <c r="E90" s="9"/>
      <c r="F90" s="161"/>
    </row>
    <row r="91" spans="4:6" ht="12.6" customHeight="1" x14ac:dyDescent="0.15">
      <c r="D91" s="9"/>
      <c r="E91" s="9"/>
      <c r="F91" s="161"/>
    </row>
    <row r="92" spans="4:6" ht="12.6" customHeight="1" x14ac:dyDescent="0.15">
      <c r="D92" s="9"/>
      <c r="E92" s="9"/>
      <c r="F92" s="161"/>
    </row>
    <row r="93" spans="4:6" ht="12.6" customHeight="1" x14ac:dyDescent="0.15">
      <c r="D93" s="9"/>
      <c r="E93" s="9"/>
      <c r="F93" s="161"/>
    </row>
    <row r="94" spans="4:6" ht="12.6" customHeight="1" x14ac:dyDescent="0.15">
      <c r="D94" s="9"/>
      <c r="E94" s="9"/>
      <c r="F94" s="161"/>
    </row>
    <row r="95" spans="4:6" ht="12.6" customHeight="1" x14ac:dyDescent="0.15">
      <c r="D95" s="9"/>
      <c r="E95" s="9"/>
      <c r="F95" s="161"/>
    </row>
    <row r="96" spans="4:6" ht="12.6" customHeight="1" x14ac:dyDescent="0.15">
      <c r="D96" s="9"/>
      <c r="E96" s="9"/>
      <c r="F96" s="161"/>
    </row>
    <row r="97" spans="4:6" ht="12.6" customHeight="1" x14ac:dyDescent="0.15">
      <c r="D97" s="9"/>
      <c r="E97" s="9"/>
      <c r="F97" s="161"/>
    </row>
    <row r="98" spans="4:6" ht="12.6" customHeight="1" x14ac:dyDescent="0.15">
      <c r="D98" s="9"/>
      <c r="E98" s="9"/>
      <c r="F98" s="161"/>
    </row>
    <row r="99" spans="4:6" ht="12.6" customHeight="1" x14ac:dyDescent="0.15">
      <c r="D99" s="9"/>
      <c r="E99" s="9"/>
      <c r="F99" s="161"/>
    </row>
    <row r="100" spans="4:6" ht="12.6" customHeight="1" x14ac:dyDescent="0.15">
      <c r="D100" s="9"/>
      <c r="E100" s="9"/>
      <c r="F100" s="161"/>
    </row>
    <row r="101" spans="4:6" ht="12.6" customHeight="1" x14ac:dyDescent="0.15">
      <c r="D101" s="9"/>
      <c r="E101" s="9"/>
      <c r="F101" s="161"/>
    </row>
    <row r="102" spans="4:6" ht="12.6" customHeight="1" x14ac:dyDescent="0.15">
      <c r="D102" s="9"/>
      <c r="E102" s="9"/>
      <c r="F102" s="161"/>
    </row>
    <row r="103" spans="4:6" ht="12.6" customHeight="1" x14ac:dyDescent="0.15">
      <c r="D103" s="9"/>
      <c r="E103" s="9"/>
      <c r="F103" s="161"/>
    </row>
    <row r="104" spans="4:6" ht="12.6" customHeight="1" x14ac:dyDescent="0.15">
      <c r="D104" s="9"/>
      <c r="E104" s="9"/>
      <c r="F104" s="161"/>
    </row>
    <row r="105" spans="4:6" ht="12.6" customHeight="1" x14ac:dyDescent="0.15">
      <c r="D105" s="9"/>
      <c r="E105" s="9"/>
      <c r="F105" s="161"/>
    </row>
    <row r="106" spans="4:6" ht="12.6" customHeight="1" x14ac:dyDescent="0.15">
      <c r="D106" s="9"/>
      <c r="E106" s="9"/>
      <c r="F106" s="161"/>
    </row>
    <row r="107" spans="4:6" ht="12.6" customHeight="1" x14ac:dyDescent="0.15">
      <c r="D107" s="9"/>
      <c r="E107" s="9"/>
      <c r="F107" s="161"/>
    </row>
    <row r="108" spans="4:6" ht="12.6" customHeight="1" x14ac:dyDescent="0.15">
      <c r="D108" s="9"/>
      <c r="E108" s="9"/>
      <c r="F108" s="161"/>
    </row>
    <row r="109" spans="4:6" ht="12.6" customHeight="1" x14ac:dyDescent="0.15">
      <c r="D109" s="9"/>
      <c r="E109" s="9"/>
      <c r="F109" s="161"/>
    </row>
    <row r="110" spans="4:6" ht="12.6" customHeight="1" x14ac:dyDescent="0.15">
      <c r="D110" s="9"/>
      <c r="E110" s="9"/>
      <c r="F110" s="161"/>
    </row>
    <row r="111" spans="4:6" ht="12.6" customHeight="1" x14ac:dyDescent="0.15">
      <c r="D111" s="9"/>
      <c r="E111" s="9"/>
      <c r="F111" s="161"/>
    </row>
    <row r="112" spans="4:6" ht="12.6" customHeight="1" x14ac:dyDescent="0.15">
      <c r="D112" s="9"/>
      <c r="E112" s="9"/>
      <c r="F112" s="161"/>
    </row>
    <row r="113" spans="4:6" ht="12.6" customHeight="1" x14ac:dyDescent="0.15">
      <c r="D113" s="9"/>
      <c r="E113" s="9"/>
      <c r="F113" s="161"/>
    </row>
    <row r="114" spans="4:6" ht="12.6" customHeight="1" x14ac:dyDescent="0.15">
      <c r="D114" s="9"/>
      <c r="E114" s="9"/>
      <c r="F114" s="161"/>
    </row>
    <row r="115" spans="4:6" ht="12.6" customHeight="1" x14ac:dyDescent="0.15">
      <c r="D115" s="9"/>
      <c r="E115" s="9"/>
      <c r="F115" s="161"/>
    </row>
    <row r="116" spans="4:6" ht="12.6" customHeight="1" x14ac:dyDescent="0.15">
      <c r="D116" s="9"/>
      <c r="E116" s="9"/>
      <c r="F116" s="161"/>
    </row>
    <row r="117" spans="4:6" ht="12.6" customHeight="1" x14ac:dyDescent="0.15">
      <c r="D117" s="9"/>
      <c r="E117" s="9"/>
      <c r="F117" s="161"/>
    </row>
    <row r="118" spans="4:6" ht="12.6" customHeight="1" x14ac:dyDescent="0.15">
      <c r="D118" s="9"/>
      <c r="E118" s="9"/>
      <c r="F118" s="161"/>
    </row>
    <row r="119" spans="4:6" ht="12.6" customHeight="1" x14ac:dyDescent="0.15">
      <c r="D119" s="9"/>
      <c r="E119" s="9"/>
      <c r="F119" s="161"/>
    </row>
    <row r="120" spans="4:6" ht="12.6" customHeight="1" x14ac:dyDescent="0.15">
      <c r="D120" s="9"/>
      <c r="E120" s="9"/>
      <c r="F120" s="161"/>
    </row>
    <row r="121" spans="4:6" ht="12.6" customHeight="1" x14ac:dyDescent="0.15">
      <c r="D121" s="9"/>
      <c r="E121" s="9"/>
      <c r="F121" s="161"/>
    </row>
    <row r="122" spans="4:6" ht="12.6" customHeight="1" x14ac:dyDescent="0.15">
      <c r="D122" s="9"/>
      <c r="E122" s="9"/>
      <c r="F122" s="161"/>
    </row>
    <row r="123" spans="4:6" ht="12.6" customHeight="1" x14ac:dyDescent="0.15">
      <c r="D123" s="9"/>
      <c r="E123" s="9"/>
      <c r="F123" s="161"/>
    </row>
    <row r="124" spans="4:6" ht="12.6" customHeight="1" x14ac:dyDescent="0.15">
      <c r="D124" s="9"/>
      <c r="E124" s="9"/>
      <c r="F124" s="161"/>
    </row>
    <row r="125" spans="4:6" ht="12.6" customHeight="1" x14ac:dyDescent="0.15">
      <c r="D125" s="9"/>
      <c r="E125" s="9"/>
      <c r="F125" s="161"/>
    </row>
    <row r="126" spans="4:6" ht="12.6" customHeight="1" x14ac:dyDescent="0.15">
      <c r="D126" s="9"/>
      <c r="E126" s="9"/>
      <c r="F126" s="161"/>
    </row>
    <row r="127" spans="4:6" ht="12.6" customHeight="1" x14ac:dyDescent="0.15">
      <c r="D127" s="9"/>
      <c r="E127" s="9"/>
      <c r="F127" s="161"/>
    </row>
    <row r="128" spans="4:6" ht="12.6" customHeight="1" x14ac:dyDescent="0.15">
      <c r="D128" s="9"/>
      <c r="E128" s="9"/>
      <c r="F128" s="161"/>
    </row>
    <row r="129" spans="4:6" ht="12.6" customHeight="1" x14ac:dyDescent="0.15">
      <c r="D129" s="9"/>
      <c r="E129" s="9"/>
      <c r="F129" s="161"/>
    </row>
    <row r="130" spans="4:6" ht="12.6" customHeight="1" x14ac:dyDescent="0.15">
      <c r="D130" s="9"/>
      <c r="E130" s="9"/>
      <c r="F130" s="161"/>
    </row>
    <row r="131" spans="4:6" ht="12.6" customHeight="1" x14ac:dyDescent="0.15">
      <c r="D131" s="9"/>
      <c r="E131" s="9"/>
      <c r="F131" s="161"/>
    </row>
    <row r="132" spans="4:6" ht="12.6" customHeight="1" x14ac:dyDescent="0.15">
      <c r="D132" s="9"/>
      <c r="E132" s="9"/>
      <c r="F132" s="161"/>
    </row>
    <row r="133" spans="4:6" ht="12.6" customHeight="1" x14ac:dyDescent="0.15">
      <c r="D133" s="9"/>
      <c r="E133" s="9"/>
      <c r="F133" s="161"/>
    </row>
    <row r="134" spans="4:6" ht="12.6" customHeight="1" x14ac:dyDescent="0.15">
      <c r="D134" s="9"/>
      <c r="E134" s="9"/>
      <c r="F134" s="161"/>
    </row>
    <row r="135" spans="4:6" ht="12.6" customHeight="1" x14ac:dyDescent="0.15">
      <c r="D135" s="9"/>
      <c r="E135" s="9"/>
      <c r="F135" s="161"/>
    </row>
    <row r="136" spans="4:6" ht="12.6" customHeight="1" x14ac:dyDescent="0.15">
      <c r="D136" s="9"/>
      <c r="E136" s="9"/>
      <c r="F136" s="161"/>
    </row>
    <row r="137" spans="4:6" ht="12.6" customHeight="1" x14ac:dyDescent="0.15">
      <c r="D137" s="9"/>
      <c r="E137" s="9"/>
      <c r="F137" s="161"/>
    </row>
    <row r="138" spans="4:6" ht="12.6" customHeight="1" x14ac:dyDescent="0.15">
      <c r="D138" s="9"/>
      <c r="E138" s="9"/>
      <c r="F138" s="161"/>
    </row>
    <row r="139" spans="4:6" ht="12.6" customHeight="1" x14ac:dyDescent="0.15">
      <c r="D139" s="9"/>
      <c r="E139" s="9"/>
      <c r="F139" s="161"/>
    </row>
    <row r="140" spans="4:6" ht="12.6" customHeight="1" x14ac:dyDescent="0.15">
      <c r="D140" s="9"/>
      <c r="E140" s="9"/>
      <c r="F140" s="161"/>
    </row>
    <row r="141" spans="4:6" ht="12.6" customHeight="1" x14ac:dyDescent="0.15">
      <c r="D141" s="9"/>
      <c r="E141" s="9"/>
      <c r="F141" s="161"/>
    </row>
    <row r="142" spans="4:6" ht="12.6" customHeight="1" x14ac:dyDescent="0.15">
      <c r="D142" s="9"/>
      <c r="E142" s="9"/>
      <c r="F142" s="161"/>
    </row>
    <row r="143" spans="4:6" ht="12.6" customHeight="1" x14ac:dyDescent="0.15">
      <c r="D143" s="9"/>
      <c r="E143" s="9"/>
      <c r="F143" s="161"/>
    </row>
    <row r="144" spans="4:6" ht="12.6" customHeight="1" x14ac:dyDescent="0.15">
      <c r="D144" s="9"/>
      <c r="E144" s="9"/>
      <c r="F144" s="161"/>
    </row>
    <row r="145" spans="4:6" ht="12.6" customHeight="1" x14ac:dyDescent="0.15">
      <c r="D145" s="9"/>
      <c r="E145" s="9"/>
      <c r="F145" s="161"/>
    </row>
    <row r="146" spans="4:6" ht="12.6" customHeight="1" x14ac:dyDescent="0.15">
      <c r="D146" s="9"/>
      <c r="E146" s="9"/>
      <c r="F146" s="161"/>
    </row>
    <row r="147" spans="4:6" ht="12.6" customHeight="1" x14ac:dyDescent="0.15">
      <c r="D147" s="9"/>
      <c r="E147" s="9"/>
      <c r="F147" s="161"/>
    </row>
    <row r="148" spans="4:6" ht="12.6" customHeight="1" x14ac:dyDescent="0.15">
      <c r="D148" s="9"/>
      <c r="E148" s="9"/>
      <c r="F148" s="161"/>
    </row>
    <row r="149" spans="4:6" ht="12.6" customHeight="1" x14ac:dyDescent="0.15">
      <c r="D149" s="9"/>
      <c r="E149" s="9"/>
      <c r="F149" s="161"/>
    </row>
    <row r="150" spans="4:6" ht="12.6" customHeight="1" x14ac:dyDescent="0.15">
      <c r="D150" s="9"/>
      <c r="E150" s="9"/>
      <c r="F150" s="161"/>
    </row>
    <row r="151" spans="4:6" ht="12.6" customHeight="1" x14ac:dyDescent="0.15">
      <c r="D151" s="9"/>
      <c r="E151" s="9"/>
      <c r="F151" s="161"/>
    </row>
    <row r="152" spans="4:6" ht="12.6" customHeight="1" x14ac:dyDescent="0.15">
      <c r="D152" s="9"/>
      <c r="E152" s="9"/>
      <c r="F152" s="161"/>
    </row>
    <row r="153" spans="4:6" ht="12.6" customHeight="1" x14ac:dyDescent="0.15">
      <c r="D153" s="9"/>
      <c r="E153" s="9"/>
      <c r="F153" s="161"/>
    </row>
    <row r="154" spans="4:6" ht="12.6" customHeight="1" x14ac:dyDescent="0.15">
      <c r="D154" s="9"/>
      <c r="E154" s="9"/>
      <c r="F154" s="161"/>
    </row>
    <row r="155" spans="4:6" ht="12.6" customHeight="1" x14ac:dyDescent="0.15">
      <c r="D155" s="9"/>
      <c r="E155" s="9"/>
      <c r="F155" s="161"/>
    </row>
    <row r="156" spans="4:6" ht="12.6" customHeight="1" x14ac:dyDescent="0.15">
      <c r="D156" s="9"/>
      <c r="E156" s="9"/>
      <c r="F156" s="161"/>
    </row>
    <row r="157" spans="4:6" ht="12.6" customHeight="1" x14ac:dyDescent="0.15">
      <c r="D157" s="9"/>
      <c r="E157" s="9"/>
      <c r="F157" s="161"/>
    </row>
    <row r="158" spans="4:6" ht="12.6" customHeight="1" x14ac:dyDescent="0.15">
      <c r="D158" s="9"/>
      <c r="E158" s="9"/>
      <c r="F158" s="161"/>
    </row>
    <row r="159" spans="4:6" ht="12.6" customHeight="1" x14ac:dyDescent="0.15">
      <c r="D159" s="9"/>
      <c r="E159" s="9"/>
      <c r="F159" s="161"/>
    </row>
    <row r="160" spans="4:6" ht="12.6" customHeight="1" x14ac:dyDescent="0.15">
      <c r="D160" s="9"/>
      <c r="E160" s="9"/>
      <c r="F160" s="161"/>
    </row>
    <row r="161" spans="4:6" ht="12.6" customHeight="1" x14ac:dyDescent="0.15">
      <c r="D161" s="9"/>
      <c r="E161" s="9"/>
      <c r="F161" s="161"/>
    </row>
    <row r="162" spans="4:6" ht="12.6" customHeight="1" x14ac:dyDescent="0.15">
      <c r="D162" s="9"/>
      <c r="E162" s="9"/>
      <c r="F162" s="161"/>
    </row>
    <row r="163" spans="4:6" ht="12.6" customHeight="1" x14ac:dyDescent="0.15">
      <c r="D163" s="9"/>
      <c r="E163" s="9"/>
      <c r="F163" s="161"/>
    </row>
    <row r="164" spans="4:6" ht="12.6" customHeight="1" x14ac:dyDescent="0.15">
      <c r="D164" s="9"/>
      <c r="E164" s="9"/>
      <c r="F164" s="161"/>
    </row>
    <row r="165" spans="4:6" ht="12.6" customHeight="1" x14ac:dyDescent="0.15">
      <c r="D165" s="9"/>
      <c r="E165" s="9"/>
      <c r="F165" s="161"/>
    </row>
    <row r="166" spans="4:6" ht="12.6" customHeight="1" x14ac:dyDescent="0.15">
      <c r="D166" s="9"/>
      <c r="E166" s="9"/>
      <c r="F166" s="161"/>
    </row>
    <row r="167" spans="4:6" ht="12.6" customHeight="1" x14ac:dyDescent="0.15">
      <c r="D167" s="9"/>
      <c r="E167" s="9"/>
      <c r="F167" s="161"/>
    </row>
    <row r="168" spans="4:6" ht="12.6" customHeight="1" x14ac:dyDescent="0.15">
      <c r="D168" s="9"/>
      <c r="E168" s="9"/>
      <c r="F168" s="161"/>
    </row>
    <row r="169" spans="4:6" ht="12.6" customHeight="1" x14ac:dyDescent="0.15">
      <c r="D169" s="9"/>
      <c r="E169" s="9"/>
      <c r="F169" s="161"/>
    </row>
    <row r="170" spans="4:6" ht="12.6" customHeight="1" x14ac:dyDescent="0.15">
      <c r="D170" s="9"/>
      <c r="E170" s="9"/>
      <c r="F170" s="161"/>
    </row>
    <row r="171" spans="4:6" ht="12.6" customHeight="1" x14ac:dyDescent="0.15">
      <c r="D171" s="9"/>
      <c r="E171" s="9"/>
      <c r="F171" s="161"/>
    </row>
    <row r="172" spans="4:6" ht="12.6" customHeight="1" x14ac:dyDescent="0.15">
      <c r="D172" s="9"/>
      <c r="E172" s="9"/>
      <c r="F172" s="161"/>
    </row>
    <row r="173" spans="4:6" ht="12.6" customHeight="1" x14ac:dyDescent="0.15">
      <c r="D173" s="9"/>
      <c r="E173" s="9"/>
      <c r="F173" s="161"/>
    </row>
    <row r="174" spans="4:6" ht="12.6" customHeight="1" x14ac:dyDescent="0.15">
      <c r="D174" s="9"/>
      <c r="E174" s="9"/>
      <c r="F174" s="161"/>
    </row>
    <row r="175" spans="4:6" ht="12.6" customHeight="1" x14ac:dyDescent="0.15">
      <c r="D175" s="9"/>
      <c r="E175" s="9"/>
      <c r="F175" s="161"/>
    </row>
    <row r="176" spans="4:6" ht="12.6" customHeight="1" x14ac:dyDescent="0.15">
      <c r="D176" s="9"/>
      <c r="E176" s="9"/>
      <c r="F176" s="161"/>
    </row>
    <row r="177" spans="4:6" ht="12.6" customHeight="1" x14ac:dyDescent="0.15">
      <c r="D177" s="9"/>
      <c r="E177" s="9"/>
      <c r="F177" s="161"/>
    </row>
    <row r="178" spans="4:6" ht="12.6" customHeight="1" x14ac:dyDescent="0.15">
      <c r="D178" s="9"/>
      <c r="E178" s="9"/>
      <c r="F178" s="161"/>
    </row>
    <row r="179" spans="4:6" ht="12.6" customHeight="1" x14ac:dyDescent="0.15">
      <c r="D179" s="9"/>
      <c r="E179" s="9"/>
      <c r="F179" s="161"/>
    </row>
    <row r="180" spans="4:6" ht="12.6" customHeight="1" x14ac:dyDescent="0.15">
      <c r="D180" s="9"/>
      <c r="E180" s="9"/>
      <c r="F180" s="161"/>
    </row>
    <row r="181" spans="4:6" ht="12.6" customHeight="1" x14ac:dyDescent="0.15">
      <c r="D181" s="9"/>
      <c r="E181" s="9"/>
      <c r="F181" s="161"/>
    </row>
    <row r="182" spans="4:6" ht="12.6" customHeight="1" x14ac:dyDescent="0.15">
      <c r="D182" s="9"/>
      <c r="E182" s="9"/>
      <c r="F182" s="161"/>
    </row>
    <row r="183" spans="4:6" ht="12.6" customHeight="1" x14ac:dyDescent="0.15">
      <c r="D183" s="9"/>
      <c r="E183" s="9"/>
      <c r="F183" s="161"/>
    </row>
    <row r="184" spans="4:6" ht="12.6" customHeight="1" x14ac:dyDescent="0.15">
      <c r="D184" s="9"/>
      <c r="E184" s="9"/>
      <c r="F184" s="161"/>
    </row>
    <row r="185" spans="4:6" ht="12.6" customHeight="1" x14ac:dyDescent="0.15">
      <c r="D185" s="9"/>
      <c r="E185" s="9"/>
      <c r="F185" s="161"/>
    </row>
    <row r="186" spans="4:6" ht="12.6" customHeight="1" x14ac:dyDescent="0.15">
      <c r="D186" s="9"/>
      <c r="E186" s="9"/>
      <c r="F186" s="161"/>
    </row>
    <row r="187" spans="4:6" ht="12.6" customHeight="1" x14ac:dyDescent="0.15">
      <c r="D187" s="9"/>
      <c r="E187" s="9"/>
      <c r="F187" s="161"/>
    </row>
    <row r="188" spans="4:6" ht="12.6" customHeight="1" x14ac:dyDescent="0.15">
      <c r="D188" s="9"/>
      <c r="E188" s="9"/>
      <c r="F188" s="161"/>
    </row>
    <row r="189" spans="4:6" ht="12.6" customHeight="1" x14ac:dyDescent="0.15">
      <c r="D189" s="9"/>
      <c r="E189" s="9"/>
      <c r="F189" s="161"/>
    </row>
    <row r="190" spans="4:6" ht="12.6" customHeight="1" x14ac:dyDescent="0.15">
      <c r="D190" s="9"/>
      <c r="E190" s="9"/>
      <c r="F190" s="161"/>
    </row>
    <row r="191" spans="4:6" ht="12.6" customHeight="1" x14ac:dyDescent="0.15">
      <c r="D191" s="9"/>
      <c r="E191" s="9"/>
      <c r="F191" s="161"/>
    </row>
    <row r="192" spans="4:6" ht="12.6" customHeight="1" x14ac:dyDescent="0.15">
      <c r="D192" s="9"/>
      <c r="E192" s="9"/>
      <c r="F192" s="161"/>
    </row>
    <row r="193" spans="4:6" ht="12.6" customHeight="1" x14ac:dyDescent="0.15">
      <c r="D193" s="9"/>
      <c r="E193" s="9"/>
      <c r="F193" s="161"/>
    </row>
    <row r="194" spans="4:6" ht="12.6" customHeight="1" x14ac:dyDescent="0.15">
      <c r="D194" s="9"/>
      <c r="E194" s="9"/>
      <c r="F194" s="161"/>
    </row>
    <row r="195" spans="4:6" ht="12.6" customHeight="1" x14ac:dyDescent="0.15">
      <c r="D195" s="9"/>
      <c r="E195" s="9"/>
      <c r="F195" s="161"/>
    </row>
    <row r="196" spans="4:6" ht="12.6" customHeight="1" x14ac:dyDescent="0.15">
      <c r="D196" s="9"/>
      <c r="E196" s="9"/>
      <c r="F196" s="161"/>
    </row>
    <row r="197" spans="4:6" ht="12.6" customHeight="1" x14ac:dyDescent="0.15">
      <c r="D197" s="9"/>
      <c r="E197" s="9"/>
      <c r="F197" s="161"/>
    </row>
    <row r="198" spans="4:6" ht="12.6" customHeight="1" x14ac:dyDescent="0.15">
      <c r="D198" s="9"/>
      <c r="E198" s="9"/>
      <c r="F198" s="161"/>
    </row>
    <row r="199" spans="4:6" ht="12.6" customHeight="1" x14ac:dyDescent="0.15">
      <c r="D199" s="9"/>
      <c r="E199" s="9"/>
      <c r="F199" s="161"/>
    </row>
    <row r="200" spans="4:6" ht="12.6" customHeight="1" x14ac:dyDescent="0.15">
      <c r="D200" s="9"/>
      <c r="E200" s="9"/>
      <c r="F200" s="161"/>
    </row>
    <row r="201" spans="4:6" ht="12.6" customHeight="1" x14ac:dyDescent="0.15">
      <c r="D201" s="9"/>
      <c r="E201" s="9"/>
      <c r="F201" s="161"/>
    </row>
    <row r="202" spans="4:6" ht="12.6" customHeight="1" x14ac:dyDescent="0.15">
      <c r="D202" s="9"/>
      <c r="E202" s="9"/>
      <c r="F202" s="161"/>
    </row>
    <row r="203" spans="4:6" ht="12.6" customHeight="1" x14ac:dyDescent="0.15">
      <c r="D203" s="9"/>
      <c r="E203" s="9"/>
      <c r="F203" s="161"/>
    </row>
    <row r="204" spans="4:6" ht="12.6" customHeight="1" x14ac:dyDescent="0.15">
      <c r="D204" s="9"/>
      <c r="E204" s="9"/>
      <c r="F204" s="161"/>
    </row>
    <row r="205" spans="4:6" ht="12.6" customHeight="1" x14ac:dyDescent="0.15">
      <c r="D205" s="9"/>
      <c r="E205" s="9"/>
      <c r="F205" s="161"/>
    </row>
    <row r="206" spans="4:6" ht="12.6" customHeight="1" x14ac:dyDescent="0.15">
      <c r="D206" s="9"/>
      <c r="E206" s="9"/>
      <c r="F206" s="161"/>
    </row>
    <row r="207" spans="4:6" ht="12.6" customHeight="1" x14ac:dyDescent="0.15">
      <c r="D207" s="9"/>
      <c r="E207" s="9"/>
      <c r="F207" s="161"/>
    </row>
    <row r="208" spans="4:6" ht="12.6" customHeight="1" x14ac:dyDescent="0.15">
      <c r="D208" s="9"/>
      <c r="E208" s="9"/>
      <c r="F208" s="161"/>
    </row>
    <row r="209" spans="4:6" ht="12.6" customHeight="1" x14ac:dyDescent="0.15">
      <c r="D209" s="9"/>
      <c r="E209" s="9"/>
      <c r="F209" s="161"/>
    </row>
    <row r="210" spans="4:6" ht="12.6" customHeight="1" x14ac:dyDescent="0.15">
      <c r="D210" s="9"/>
      <c r="E210" s="9"/>
      <c r="F210" s="161"/>
    </row>
    <row r="211" spans="4:6" ht="12.6" customHeight="1" x14ac:dyDescent="0.15">
      <c r="D211" s="9"/>
      <c r="E211" s="9"/>
      <c r="F211" s="161"/>
    </row>
    <row r="212" spans="4:6" ht="12.6" customHeight="1" x14ac:dyDescent="0.15">
      <c r="D212" s="9"/>
      <c r="E212" s="9"/>
      <c r="F212" s="161"/>
    </row>
    <row r="213" spans="4:6" ht="12.6" customHeight="1" x14ac:dyDescent="0.15">
      <c r="D213" s="9"/>
      <c r="E213" s="9"/>
      <c r="F213" s="161"/>
    </row>
    <row r="214" spans="4:6" ht="12.6" customHeight="1" x14ac:dyDescent="0.15">
      <c r="D214" s="9"/>
      <c r="E214" s="9"/>
      <c r="F214" s="161"/>
    </row>
    <row r="215" spans="4:6" ht="12.6" customHeight="1" x14ac:dyDescent="0.15">
      <c r="D215" s="9"/>
      <c r="E215" s="9"/>
      <c r="F215" s="161"/>
    </row>
    <row r="216" spans="4:6" ht="12.6" customHeight="1" x14ac:dyDescent="0.15">
      <c r="D216" s="9"/>
      <c r="E216" s="9"/>
      <c r="F216" s="161"/>
    </row>
    <row r="217" spans="4:6" ht="12.6" customHeight="1" x14ac:dyDescent="0.15">
      <c r="D217" s="9"/>
      <c r="E217" s="9"/>
      <c r="F217" s="161"/>
    </row>
    <row r="218" spans="4:6" ht="12.6" customHeight="1" x14ac:dyDescent="0.15">
      <c r="D218" s="9"/>
      <c r="E218" s="9"/>
      <c r="F218" s="161"/>
    </row>
    <row r="219" spans="4:6" ht="12.6" customHeight="1" x14ac:dyDescent="0.15">
      <c r="D219" s="9"/>
      <c r="E219" s="9"/>
      <c r="F219" s="161"/>
    </row>
    <row r="220" spans="4:6" ht="12.6" customHeight="1" x14ac:dyDescent="0.15">
      <c r="D220" s="9"/>
      <c r="E220" s="9"/>
      <c r="F220" s="161"/>
    </row>
    <row r="221" spans="4:6" ht="12.6" customHeight="1" x14ac:dyDescent="0.15">
      <c r="D221" s="9"/>
      <c r="E221" s="9"/>
      <c r="F221" s="161"/>
    </row>
    <row r="222" spans="4:6" ht="12.6" customHeight="1" x14ac:dyDescent="0.15">
      <c r="D222" s="9"/>
      <c r="E222" s="9"/>
      <c r="F222" s="161"/>
    </row>
    <row r="223" spans="4:6" ht="12.6" customHeight="1" x14ac:dyDescent="0.15">
      <c r="D223" s="9"/>
      <c r="E223" s="9"/>
      <c r="F223" s="161"/>
    </row>
    <row r="224" spans="4:6" ht="12.6" customHeight="1" x14ac:dyDescent="0.15">
      <c r="D224" s="9"/>
      <c r="E224" s="9"/>
      <c r="F224" s="161"/>
    </row>
    <row r="225" spans="4:6" ht="12.6" customHeight="1" x14ac:dyDescent="0.15">
      <c r="D225" s="9"/>
      <c r="E225" s="9"/>
      <c r="F225" s="161"/>
    </row>
    <row r="226" spans="4:6" ht="12.6" customHeight="1" x14ac:dyDescent="0.15">
      <c r="D226" s="9"/>
      <c r="E226" s="9"/>
      <c r="F226" s="161"/>
    </row>
    <row r="227" spans="4:6" ht="12.6" customHeight="1" x14ac:dyDescent="0.15">
      <c r="D227" s="9"/>
      <c r="E227" s="9"/>
      <c r="F227" s="161"/>
    </row>
    <row r="228" spans="4:6" ht="12.6" customHeight="1" x14ac:dyDescent="0.15">
      <c r="D228" s="9"/>
      <c r="E228" s="9"/>
      <c r="F228" s="161"/>
    </row>
    <row r="229" spans="4:6" ht="12.6" customHeight="1" x14ac:dyDescent="0.15">
      <c r="D229" s="9"/>
      <c r="E229" s="9"/>
      <c r="F229" s="161"/>
    </row>
    <row r="230" spans="4:6" ht="12.6" customHeight="1" x14ac:dyDescent="0.15">
      <c r="D230" s="9"/>
      <c r="E230" s="9"/>
      <c r="F230" s="161"/>
    </row>
    <row r="231" spans="4:6" ht="12.6" customHeight="1" x14ac:dyDescent="0.15">
      <c r="D231" s="9"/>
      <c r="E231" s="9"/>
      <c r="F231" s="161"/>
    </row>
    <row r="232" spans="4:6" ht="12.6" customHeight="1" x14ac:dyDescent="0.15">
      <c r="D232" s="9"/>
      <c r="E232" s="9"/>
      <c r="F232" s="161"/>
    </row>
    <row r="233" spans="4:6" ht="12.6" customHeight="1" x14ac:dyDescent="0.15">
      <c r="D233" s="9"/>
      <c r="E233" s="9"/>
      <c r="F233" s="161"/>
    </row>
    <row r="234" spans="4:6" ht="12.6" customHeight="1" x14ac:dyDescent="0.15">
      <c r="D234" s="9"/>
      <c r="E234" s="9"/>
      <c r="F234" s="161"/>
    </row>
    <row r="235" spans="4:6" ht="12.6" customHeight="1" x14ac:dyDescent="0.15">
      <c r="D235" s="9"/>
      <c r="E235" s="9"/>
      <c r="F235" s="161"/>
    </row>
    <row r="236" spans="4:6" ht="12.6" customHeight="1" x14ac:dyDescent="0.15">
      <c r="D236" s="9"/>
      <c r="E236" s="9"/>
      <c r="F236" s="161"/>
    </row>
    <row r="237" spans="4:6" ht="12.6" customHeight="1" x14ac:dyDescent="0.15">
      <c r="D237" s="9"/>
      <c r="E237" s="9"/>
      <c r="F237" s="161"/>
    </row>
    <row r="238" spans="4:6" ht="12.6" customHeight="1" x14ac:dyDescent="0.15">
      <c r="D238" s="9"/>
      <c r="E238" s="9"/>
      <c r="F238" s="161"/>
    </row>
    <row r="239" spans="4:6" ht="12.6" customHeight="1" x14ac:dyDescent="0.15">
      <c r="D239" s="9"/>
      <c r="E239" s="9"/>
      <c r="F239" s="161"/>
    </row>
    <row r="240" spans="4:6" ht="12.6" customHeight="1" x14ac:dyDescent="0.15">
      <c r="D240" s="9"/>
      <c r="E240" s="9"/>
      <c r="F240" s="161"/>
    </row>
    <row r="241" spans="4:6" ht="12.6" customHeight="1" x14ac:dyDescent="0.15">
      <c r="D241" s="9"/>
      <c r="E241" s="9"/>
      <c r="F241" s="161"/>
    </row>
    <row r="242" spans="4:6" ht="12.6" customHeight="1" x14ac:dyDescent="0.15">
      <c r="D242" s="9"/>
      <c r="E242" s="9"/>
      <c r="F242" s="161"/>
    </row>
    <row r="243" spans="4:6" ht="12.6" customHeight="1" x14ac:dyDescent="0.15">
      <c r="D243" s="9"/>
      <c r="E243" s="9"/>
      <c r="F243" s="161"/>
    </row>
    <row r="244" spans="4:6" ht="12.6" customHeight="1" x14ac:dyDescent="0.15">
      <c r="D244" s="9"/>
      <c r="E244" s="9"/>
      <c r="F244" s="161"/>
    </row>
    <row r="245" spans="4:6" ht="12.6" customHeight="1" x14ac:dyDescent="0.15">
      <c r="D245" s="9"/>
      <c r="E245" s="9"/>
      <c r="F245" s="161"/>
    </row>
    <row r="246" spans="4:6" ht="12.6" customHeight="1" x14ac:dyDescent="0.15">
      <c r="D246" s="9"/>
      <c r="E246" s="9"/>
      <c r="F246" s="161"/>
    </row>
    <row r="247" spans="4:6" ht="12.6" customHeight="1" x14ac:dyDescent="0.15">
      <c r="D247" s="9"/>
      <c r="E247" s="9"/>
      <c r="F247" s="161"/>
    </row>
    <row r="248" spans="4:6" ht="12.6" customHeight="1" x14ac:dyDescent="0.15">
      <c r="D248" s="9"/>
      <c r="E248" s="9"/>
      <c r="F248" s="161"/>
    </row>
    <row r="249" spans="4:6" ht="12.6" customHeight="1" x14ac:dyDescent="0.15">
      <c r="D249" s="9"/>
      <c r="E249" s="9"/>
      <c r="F249" s="161"/>
    </row>
    <row r="250" spans="4:6" ht="12.6" customHeight="1" x14ac:dyDescent="0.15">
      <c r="D250" s="9"/>
      <c r="E250" s="9"/>
      <c r="F250" s="161"/>
    </row>
    <row r="251" spans="4:6" ht="12.6" customHeight="1" x14ac:dyDescent="0.15">
      <c r="D251" s="9"/>
      <c r="E251" s="9"/>
      <c r="F251" s="161"/>
    </row>
    <row r="252" spans="4:6" ht="12.6" customHeight="1" x14ac:dyDescent="0.15">
      <c r="D252" s="9"/>
      <c r="E252" s="9"/>
      <c r="F252" s="161"/>
    </row>
    <row r="253" spans="4:6" ht="12.6" customHeight="1" x14ac:dyDescent="0.15">
      <c r="D253" s="9"/>
      <c r="E253" s="9"/>
      <c r="F253" s="161"/>
    </row>
    <row r="254" spans="4:6" ht="12.6" customHeight="1" x14ac:dyDescent="0.15">
      <c r="D254" s="9"/>
      <c r="E254" s="9"/>
      <c r="F254" s="161"/>
    </row>
    <row r="255" spans="4:6" ht="12.6" customHeight="1" x14ac:dyDescent="0.15">
      <c r="D255" s="9"/>
      <c r="E255" s="9"/>
      <c r="F255" s="161"/>
    </row>
    <row r="256" spans="4:6" ht="12.6" customHeight="1" x14ac:dyDescent="0.15">
      <c r="D256" s="9"/>
      <c r="E256" s="9"/>
      <c r="F256" s="161"/>
    </row>
    <row r="257" spans="4:6" ht="12.6" customHeight="1" x14ac:dyDescent="0.15">
      <c r="D257" s="9"/>
      <c r="E257" s="9"/>
      <c r="F257" s="161"/>
    </row>
    <row r="258" spans="4:6" ht="12.6" customHeight="1" x14ac:dyDescent="0.15">
      <c r="D258" s="9"/>
      <c r="E258" s="9"/>
      <c r="F258" s="161"/>
    </row>
    <row r="259" spans="4:6" ht="12.6" customHeight="1" x14ac:dyDescent="0.15">
      <c r="D259" s="9"/>
      <c r="E259" s="9"/>
      <c r="F259" s="161"/>
    </row>
    <row r="260" spans="4:6" ht="12.6" customHeight="1" x14ac:dyDescent="0.15">
      <c r="D260" s="9"/>
      <c r="E260" s="9"/>
      <c r="F260" s="161"/>
    </row>
    <row r="261" spans="4:6" ht="12.6" customHeight="1" x14ac:dyDescent="0.15">
      <c r="D261" s="9"/>
      <c r="E261" s="9"/>
      <c r="F261" s="161"/>
    </row>
    <row r="262" spans="4:6" ht="12.6" customHeight="1" x14ac:dyDescent="0.15">
      <c r="D262" s="9"/>
      <c r="E262" s="9"/>
      <c r="F262" s="161"/>
    </row>
    <row r="263" spans="4:6" ht="12.6" customHeight="1" x14ac:dyDescent="0.15">
      <c r="D263" s="9"/>
      <c r="E263" s="9"/>
      <c r="F263" s="161"/>
    </row>
    <row r="264" spans="4:6" ht="12.6" customHeight="1" x14ac:dyDescent="0.15">
      <c r="D264" s="9"/>
      <c r="E264" s="9"/>
      <c r="F264" s="161"/>
    </row>
    <row r="265" spans="4:6" ht="12.6" customHeight="1" x14ac:dyDescent="0.15">
      <c r="D265" s="9"/>
      <c r="E265" s="9"/>
      <c r="F265" s="161"/>
    </row>
    <row r="266" spans="4:6" ht="12.6" customHeight="1" x14ac:dyDescent="0.15">
      <c r="D266" s="9"/>
      <c r="E266" s="9"/>
      <c r="F266" s="161"/>
    </row>
    <row r="267" spans="4:6" ht="12.6" customHeight="1" x14ac:dyDescent="0.15">
      <c r="D267" s="9"/>
      <c r="E267" s="9"/>
      <c r="F267" s="161"/>
    </row>
    <row r="268" spans="4:6" ht="12.6" customHeight="1" x14ac:dyDescent="0.15">
      <c r="D268" s="9"/>
      <c r="E268" s="9"/>
      <c r="F268" s="161"/>
    </row>
    <row r="269" spans="4:6" ht="12.6" customHeight="1" x14ac:dyDescent="0.15">
      <c r="D269" s="9"/>
      <c r="E269" s="9"/>
      <c r="F269" s="161"/>
    </row>
    <row r="270" spans="4:6" ht="12.6" customHeight="1" x14ac:dyDescent="0.15">
      <c r="D270" s="9"/>
      <c r="E270" s="9"/>
      <c r="F270" s="161"/>
    </row>
    <row r="271" spans="4:6" ht="12.6" customHeight="1" x14ac:dyDescent="0.15">
      <c r="D271" s="9"/>
      <c r="E271" s="9"/>
      <c r="F271" s="161"/>
    </row>
    <row r="272" spans="4:6" ht="12.6" customHeight="1" x14ac:dyDescent="0.15">
      <c r="D272" s="9"/>
      <c r="E272" s="9"/>
      <c r="F272" s="161"/>
    </row>
    <row r="273" spans="4:6" ht="12.6" customHeight="1" x14ac:dyDescent="0.15">
      <c r="D273" s="9"/>
      <c r="E273" s="9"/>
      <c r="F273" s="161"/>
    </row>
    <row r="274" spans="4:6" ht="12.6" customHeight="1" x14ac:dyDescent="0.15">
      <c r="D274" s="9"/>
      <c r="E274" s="9"/>
      <c r="F274" s="161"/>
    </row>
    <row r="275" spans="4:6" ht="12.6" customHeight="1" x14ac:dyDescent="0.15">
      <c r="D275" s="9"/>
      <c r="E275" s="9"/>
      <c r="F275" s="161"/>
    </row>
    <row r="276" spans="4:6" ht="12.6" customHeight="1" x14ac:dyDescent="0.15">
      <c r="D276" s="9"/>
      <c r="E276" s="9"/>
      <c r="F276" s="161"/>
    </row>
    <row r="277" spans="4:6" ht="12.6" customHeight="1" x14ac:dyDescent="0.15">
      <c r="D277" s="9"/>
      <c r="E277" s="9"/>
      <c r="F277" s="161"/>
    </row>
    <row r="278" spans="4:6" ht="12.6" customHeight="1" x14ac:dyDescent="0.15">
      <c r="D278" s="9"/>
      <c r="E278" s="9"/>
      <c r="F278" s="161"/>
    </row>
    <row r="279" spans="4:6" ht="12.6" customHeight="1" x14ac:dyDescent="0.15">
      <c r="D279" s="9"/>
      <c r="E279" s="9"/>
      <c r="F279" s="161"/>
    </row>
    <row r="280" spans="4:6" ht="12.6" customHeight="1" x14ac:dyDescent="0.15">
      <c r="D280" s="9"/>
      <c r="E280" s="9"/>
      <c r="F280" s="161"/>
    </row>
    <row r="281" spans="4:6" ht="12.6" customHeight="1" x14ac:dyDescent="0.15">
      <c r="D281" s="9"/>
      <c r="E281" s="9"/>
      <c r="F281" s="161"/>
    </row>
    <row r="282" spans="4:6" ht="12.6" customHeight="1" x14ac:dyDescent="0.15">
      <c r="D282" s="9"/>
      <c r="E282" s="9"/>
      <c r="F282" s="161"/>
    </row>
    <row r="283" spans="4:6" ht="12.6" customHeight="1" x14ac:dyDescent="0.15">
      <c r="D283" s="9"/>
      <c r="E283" s="9"/>
      <c r="F283" s="161"/>
    </row>
    <row r="284" spans="4:6" ht="12.6" customHeight="1" x14ac:dyDescent="0.15">
      <c r="D284" s="9"/>
      <c r="E284" s="9"/>
      <c r="F284" s="161"/>
    </row>
    <row r="285" spans="4:6" ht="12.6" customHeight="1" x14ac:dyDescent="0.15">
      <c r="D285" s="9"/>
      <c r="E285" s="9"/>
      <c r="F285" s="161"/>
    </row>
    <row r="286" spans="4:6" ht="12.6" customHeight="1" x14ac:dyDescent="0.15">
      <c r="D286" s="9"/>
      <c r="E286" s="9"/>
      <c r="F286" s="161"/>
    </row>
    <row r="287" spans="4:6" ht="12.6" customHeight="1" x14ac:dyDescent="0.15">
      <c r="D287" s="9"/>
      <c r="E287" s="9"/>
      <c r="F287" s="161"/>
    </row>
    <row r="288" spans="4:6" ht="12.6" customHeight="1" x14ac:dyDescent="0.15">
      <c r="D288" s="9"/>
      <c r="E288" s="9"/>
      <c r="F288" s="161"/>
    </row>
    <row r="289" spans="4:6" ht="12.6" customHeight="1" x14ac:dyDescent="0.15">
      <c r="D289" s="9"/>
      <c r="E289" s="9"/>
      <c r="F289" s="161"/>
    </row>
    <row r="290" spans="4:6" ht="12.6" customHeight="1" x14ac:dyDescent="0.15">
      <c r="D290" s="9"/>
      <c r="E290" s="9"/>
      <c r="F290" s="161"/>
    </row>
    <row r="291" spans="4:6" ht="12.6" customHeight="1" x14ac:dyDescent="0.15">
      <c r="D291" s="9"/>
      <c r="E291" s="9"/>
      <c r="F291" s="161"/>
    </row>
    <row r="292" spans="4:6" ht="12.6" customHeight="1" x14ac:dyDescent="0.15">
      <c r="D292" s="9"/>
      <c r="E292" s="9"/>
      <c r="F292" s="161"/>
    </row>
    <row r="293" spans="4:6" ht="12.6" customHeight="1" x14ac:dyDescent="0.15">
      <c r="D293" s="9"/>
      <c r="E293" s="9"/>
      <c r="F293" s="161"/>
    </row>
    <row r="294" spans="4:6" ht="12.6" customHeight="1" x14ac:dyDescent="0.15">
      <c r="D294" s="9"/>
      <c r="E294" s="9"/>
      <c r="F294" s="161"/>
    </row>
    <row r="295" spans="4:6" ht="12.6" customHeight="1" x14ac:dyDescent="0.15">
      <c r="D295" s="9"/>
      <c r="E295" s="9"/>
      <c r="F295" s="161"/>
    </row>
    <row r="296" spans="4:6" ht="12.6" customHeight="1" x14ac:dyDescent="0.15">
      <c r="D296" s="9"/>
      <c r="E296" s="9"/>
      <c r="F296" s="161"/>
    </row>
    <row r="297" spans="4:6" ht="12.6" customHeight="1" x14ac:dyDescent="0.15">
      <c r="D297" s="9"/>
      <c r="E297" s="9"/>
      <c r="F297" s="161"/>
    </row>
    <row r="298" spans="4:6" ht="12.6" customHeight="1" x14ac:dyDescent="0.15">
      <c r="D298" s="9"/>
      <c r="E298" s="9"/>
      <c r="F298" s="161"/>
    </row>
    <row r="299" spans="4:6" ht="12.6" customHeight="1" x14ac:dyDescent="0.15">
      <c r="D299" s="9"/>
      <c r="E299" s="9"/>
      <c r="F299" s="161"/>
    </row>
    <row r="300" spans="4:6" ht="12.6" customHeight="1" x14ac:dyDescent="0.15">
      <c r="D300" s="9"/>
      <c r="E300" s="9"/>
      <c r="F300" s="161"/>
    </row>
    <row r="301" spans="4:6" ht="12.6" customHeight="1" x14ac:dyDescent="0.15">
      <c r="D301" s="9"/>
      <c r="E301" s="9"/>
      <c r="F301" s="161"/>
    </row>
    <row r="302" spans="4:6" ht="12.6" customHeight="1" x14ac:dyDescent="0.15">
      <c r="D302" s="9"/>
      <c r="E302" s="9"/>
      <c r="F302" s="161"/>
    </row>
    <row r="303" spans="4:6" ht="12.6" customHeight="1" x14ac:dyDescent="0.15">
      <c r="D303" s="9"/>
      <c r="E303" s="9"/>
      <c r="F303" s="161"/>
    </row>
    <row r="304" spans="4:6" ht="12.6" customHeight="1" x14ac:dyDescent="0.15">
      <c r="D304" s="9"/>
      <c r="E304" s="9"/>
      <c r="F304" s="161"/>
    </row>
    <row r="305" spans="4:6" ht="12.6" customHeight="1" x14ac:dyDescent="0.15">
      <c r="D305" s="9"/>
      <c r="E305" s="9"/>
      <c r="F305" s="161"/>
    </row>
    <row r="306" spans="4:6" ht="12.6" customHeight="1" x14ac:dyDescent="0.15">
      <c r="D306" s="9"/>
      <c r="E306" s="9"/>
      <c r="F306" s="161"/>
    </row>
    <row r="307" spans="4:6" ht="12.6" customHeight="1" x14ac:dyDescent="0.15">
      <c r="D307" s="9"/>
      <c r="E307" s="9"/>
      <c r="F307" s="161"/>
    </row>
    <row r="308" spans="4:6" ht="12.6" customHeight="1" x14ac:dyDescent="0.15">
      <c r="D308" s="9"/>
      <c r="E308" s="9"/>
      <c r="F308" s="161"/>
    </row>
    <row r="309" spans="4:6" ht="12.6" customHeight="1" x14ac:dyDescent="0.15">
      <c r="D309" s="9"/>
      <c r="E309" s="9"/>
      <c r="F309" s="161"/>
    </row>
    <row r="310" spans="4:6" ht="12.6" customHeight="1" x14ac:dyDescent="0.15">
      <c r="D310" s="9"/>
      <c r="E310" s="9"/>
      <c r="F310" s="161"/>
    </row>
    <row r="311" spans="4:6" ht="12.6" customHeight="1" x14ac:dyDescent="0.15">
      <c r="D311" s="9"/>
      <c r="E311" s="9"/>
      <c r="F311" s="161"/>
    </row>
    <row r="312" spans="4:6" ht="12.6" customHeight="1" x14ac:dyDescent="0.15">
      <c r="D312" s="9"/>
      <c r="E312" s="9"/>
      <c r="F312" s="161"/>
    </row>
    <row r="313" spans="4:6" ht="12.6" customHeight="1" x14ac:dyDescent="0.15">
      <c r="D313" s="9"/>
      <c r="E313" s="9"/>
      <c r="F313" s="161"/>
    </row>
    <row r="314" spans="4:6" ht="12.6" customHeight="1" x14ac:dyDescent="0.15">
      <c r="D314" s="9"/>
      <c r="E314" s="9"/>
      <c r="F314" s="161"/>
    </row>
    <row r="315" spans="4:6" ht="12.6" customHeight="1" x14ac:dyDescent="0.15">
      <c r="D315" s="9"/>
      <c r="E315" s="9"/>
      <c r="F315" s="161"/>
    </row>
    <row r="316" spans="4:6" ht="12.6" customHeight="1" x14ac:dyDescent="0.15">
      <c r="D316" s="9"/>
      <c r="E316" s="9"/>
      <c r="F316" s="161"/>
    </row>
    <row r="317" spans="4:6" ht="12.6" customHeight="1" x14ac:dyDescent="0.15">
      <c r="D317" s="9"/>
      <c r="E317" s="9"/>
      <c r="F317" s="161"/>
    </row>
    <row r="318" spans="4:6" ht="12.6" customHeight="1" x14ac:dyDescent="0.15">
      <c r="D318" s="9"/>
      <c r="E318" s="9"/>
      <c r="F318" s="161"/>
    </row>
    <row r="319" spans="4:6" ht="12.6" customHeight="1" x14ac:dyDescent="0.15">
      <c r="D319" s="9"/>
      <c r="E319" s="9"/>
      <c r="F319" s="161"/>
    </row>
    <row r="320" spans="4:6" ht="12.6" customHeight="1" x14ac:dyDescent="0.15">
      <c r="D320" s="9"/>
      <c r="E320" s="9"/>
      <c r="F320" s="161"/>
    </row>
    <row r="321" spans="4:6" ht="12.6" customHeight="1" x14ac:dyDescent="0.15">
      <c r="D321" s="9"/>
      <c r="E321" s="9"/>
      <c r="F321" s="161"/>
    </row>
    <row r="322" spans="4:6" ht="12.6" customHeight="1" x14ac:dyDescent="0.15">
      <c r="D322" s="9"/>
      <c r="E322" s="9"/>
      <c r="F322" s="161"/>
    </row>
    <row r="323" spans="4:6" ht="12.6" customHeight="1" x14ac:dyDescent="0.15">
      <c r="D323" s="9"/>
      <c r="E323" s="9"/>
      <c r="F323" s="161"/>
    </row>
    <row r="324" spans="4:6" ht="12.6" customHeight="1" x14ac:dyDescent="0.15">
      <c r="D324" s="9"/>
      <c r="E324" s="9"/>
      <c r="F324" s="161"/>
    </row>
    <row r="325" spans="4:6" ht="12.6" customHeight="1" x14ac:dyDescent="0.15">
      <c r="D325" s="9"/>
      <c r="E325" s="9"/>
      <c r="F325" s="161"/>
    </row>
    <row r="326" spans="4:6" ht="12.6" customHeight="1" x14ac:dyDescent="0.15">
      <c r="D326" s="9"/>
      <c r="E326" s="9"/>
      <c r="F326" s="161"/>
    </row>
    <row r="327" spans="4:6" ht="12.6" customHeight="1" x14ac:dyDescent="0.15">
      <c r="D327" s="9"/>
      <c r="E327" s="9"/>
      <c r="F327" s="161"/>
    </row>
    <row r="328" spans="4:6" ht="12.6" customHeight="1" x14ac:dyDescent="0.15">
      <c r="D328" s="9"/>
      <c r="E328" s="9"/>
      <c r="F328" s="161"/>
    </row>
    <row r="329" spans="4:6" ht="12.6" customHeight="1" x14ac:dyDescent="0.15">
      <c r="D329" s="9"/>
      <c r="E329" s="9"/>
      <c r="F329" s="161"/>
    </row>
    <row r="330" spans="4:6" x14ac:dyDescent="0.15">
      <c r="D330" s="9"/>
      <c r="E330" s="9"/>
      <c r="F330" s="161"/>
    </row>
    <row r="331" spans="4:6" x14ac:dyDescent="0.15">
      <c r="D331" s="9"/>
      <c r="E331" s="9"/>
      <c r="F331" s="161"/>
    </row>
    <row r="332" spans="4:6" x14ac:dyDescent="0.15">
      <c r="D332" s="9"/>
      <c r="E332" s="9"/>
      <c r="F332" s="161"/>
    </row>
    <row r="333" spans="4:6" x14ac:dyDescent="0.15">
      <c r="D333" s="9"/>
      <c r="E333" s="9"/>
      <c r="F333" s="161"/>
    </row>
    <row r="334" spans="4:6" x14ac:dyDescent="0.15">
      <c r="D334" s="9"/>
      <c r="E334" s="9"/>
      <c r="F334" s="161"/>
    </row>
    <row r="335" spans="4:6" x14ac:dyDescent="0.15">
      <c r="D335" s="9"/>
      <c r="E335" s="9"/>
      <c r="F335" s="161"/>
    </row>
    <row r="336" spans="4:6" x14ac:dyDescent="0.15">
      <c r="D336" s="9"/>
      <c r="E336" s="9"/>
      <c r="F336" s="161"/>
    </row>
    <row r="337" spans="4:6" x14ac:dyDescent="0.15">
      <c r="D337" s="9"/>
      <c r="E337" s="9"/>
      <c r="F337" s="161"/>
    </row>
    <row r="338" spans="4:6" x14ac:dyDescent="0.15">
      <c r="D338" s="9"/>
      <c r="E338" s="9"/>
      <c r="F338" s="161"/>
    </row>
    <row r="339" spans="4:6" x14ac:dyDescent="0.15">
      <c r="D339" s="9"/>
      <c r="E339" s="9"/>
      <c r="F339" s="161"/>
    </row>
    <row r="340" spans="4:6" x14ac:dyDescent="0.15">
      <c r="D340" s="9"/>
      <c r="E340" s="9"/>
      <c r="F340" s="161"/>
    </row>
    <row r="341" spans="4:6" x14ac:dyDescent="0.15">
      <c r="D341" s="9"/>
      <c r="E341" s="9"/>
      <c r="F341" s="161"/>
    </row>
    <row r="342" spans="4:6" x14ac:dyDescent="0.15">
      <c r="D342" s="9"/>
      <c r="E342" s="9"/>
      <c r="F342" s="161"/>
    </row>
    <row r="343" spans="4:6" x14ac:dyDescent="0.15">
      <c r="D343" s="9"/>
      <c r="E343" s="9"/>
      <c r="F343" s="161"/>
    </row>
    <row r="344" spans="4:6" x14ac:dyDescent="0.15">
      <c r="D344" s="9"/>
      <c r="E344" s="9"/>
      <c r="F344" s="161"/>
    </row>
    <row r="345" spans="4:6" x14ac:dyDescent="0.15">
      <c r="D345" s="9"/>
      <c r="E345" s="9"/>
      <c r="F345" s="161"/>
    </row>
    <row r="346" spans="4:6" x14ac:dyDescent="0.15">
      <c r="D346" s="9"/>
      <c r="E346" s="9"/>
      <c r="F346" s="161"/>
    </row>
    <row r="347" spans="4:6" x14ac:dyDescent="0.15">
      <c r="D347" s="9"/>
      <c r="E347" s="9"/>
      <c r="F347" s="161"/>
    </row>
    <row r="348" spans="4:6" x14ac:dyDescent="0.15">
      <c r="D348" s="9"/>
      <c r="E348" s="9"/>
      <c r="F348" s="161"/>
    </row>
    <row r="349" spans="4:6" x14ac:dyDescent="0.15">
      <c r="D349" s="9"/>
      <c r="E349" s="9"/>
      <c r="F349" s="161"/>
    </row>
    <row r="350" spans="4:6" x14ac:dyDescent="0.15">
      <c r="D350" s="9"/>
      <c r="E350" s="9"/>
      <c r="F350" s="161"/>
    </row>
    <row r="351" spans="4:6" x14ac:dyDescent="0.15">
      <c r="D351" s="9"/>
      <c r="E351" s="9"/>
      <c r="F351" s="161"/>
    </row>
    <row r="352" spans="4:6" x14ac:dyDescent="0.15">
      <c r="D352" s="9"/>
      <c r="E352" s="9"/>
      <c r="F352" s="161"/>
    </row>
    <row r="353" spans="4:6" x14ac:dyDescent="0.15">
      <c r="D353" s="9"/>
      <c r="E353" s="9"/>
      <c r="F353" s="161"/>
    </row>
    <row r="354" spans="4:6" x14ac:dyDescent="0.15">
      <c r="D354" s="9"/>
      <c r="E354" s="9"/>
      <c r="F354" s="161"/>
    </row>
    <row r="355" spans="4:6" x14ac:dyDescent="0.15">
      <c r="D355" s="9"/>
      <c r="E355" s="9"/>
      <c r="F355" s="161"/>
    </row>
    <row r="356" spans="4:6" x14ac:dyDescent="0.15">
      <c r="D356" s="9"/>
      <c r="E356" s="9"/>
      <c r="F356" s="161"/>
    </row>
    <row r="357" spans="4:6" x14ac:dyDescent="0.15">
      <c r="D357" s="9"/>
      <c r="E357" s="9"/>
      <c r="F357" s="161"/>
    </row>
    <row r="358" spans="4:6" x14ac:dyDescent="0.15">
      <c r="D358" s="9"/>
      <c r="E358" s="9"/>
      <c r="F358" s="161"/>
    </row>
    <row r="359" spans="4:6" x14ac:dyDescent="0.15">
      <c r="D359" s="9"/>
      <c r="E359" s="9"/>
      <c r="F359" s="161"/>
    </row>
    <row r="360" spans="4:6" x14ac:dyDescent="0.15">
      <c r="D360" s="9"/>
      <c r="E360" s="9"/>
      <c r="F360" s="161"/>
    </row>
    <row r="361" spans="4:6" x14ac:dyDescent="0.15">
      <c r="D361" s="9"/>
      <c r="E361" s="9"/>
      <c r="F361" s="161"/>
    </row>
    <row r="362" spans="4:6" x14ac:dyDescent="0.15">
      <c r="D362" s="9"/>
      <c r="E362" s="9"/>
      <c r="F362" s="161"/>
    </row>
    <row r="363" spans="4:6" x14ac:dyDescent="0.15">
      <c r="D363" s="9"/>
      <c r="E363" s="9"/>
      <c r="F363" s="161"/>
    </row>
    <row r="364" spans="4:6" x14ac:dyDescent="0.15">
      <c r="D364" s="9"/>
      <c r="E364" s="9"/>
      <c r="F364" s="161"/>
    </row>
    <row r="365" spans="4:6" x14ac:dyDescent="0.15">
      <c r="D365" s="9"/>
      <c r="E365" s="9"/>
      <c r="F365" s="161"/>
    </row>
    <row r="366" spans="4:6" x14ac:dyDescent="0.15">
      <c r="D366" s="9"/>
      <c r="E366" s="9"/>
      <c r="F366" s="161"/>
    </row>
    <row r="367" spans="4:6" x14ac:dyDescent="0.15">
      <c r="D367" s="9"/>
      <c r="E367" s="9"/>
      <c r="F367" s="161"/>
    </row>
    <row r="368" spans="4:6" x14ac:dyDescent="0.15">
      <c r="D368" s="9"/>
      <c r="E368" s="9"/>
      <c r="F368" s="161"/>
    </row>
    <row r="369" spans="4:6" x14ac:dyDescent="0.15">
      <c r="D369" s="9"/>
      <c r="E369" s="9"/>
      <c r="F369" s="161"/>
    </row>
    <row r="370" spans="4:6" x14ac:dyDescent="0.15">
      <c r="D370" s="9"/>
      <c r="E370" s="9"/>
      <c r="F370" s="161"/>
    </row>
    <row r="371" spans="4:6" x14ac:dyDescent="0.15">
      <c r="D371" s="9"/>
      <c r="E371" s="9"/>
      <c r="F371" s="161"/>
    </row>
    <row r="372" spans="4:6" x14ac:dyDescent="0.15">
      <c r="D372" s="9"/>
      <c r="E372" s="9"/>
      <c r="F372" s="161"/>
    </row>
    <row r="373" spans="4:6" x14ac:dyDescent="0.15">
      <c r="D373" s="9"/>
      <c r="E373" s="9"/>
      <c r="F373" s="161"/>
    </row>
    <row r="374" spans="4:6" x14ac:dyDescent="0.15">
      <c r="D374" s="9"/>
      <c r="E374" s="9"/>
      <c r="F374" s="161"/>
    </row>
    <row r="375" spans="4:6" x14ac:dyDescent="0.15">
      <c r="D375" s="9"/>
      <c r="E375" s="9"/>
      <c r="F375" s="161"/>
    </row>
    <row r="376" spans="4:6" x14ac:dyDescent="0.15">
      <c r="D376" s="9"/>
      <c r="E376" s="9"/>
      <c r="F376" s="161"/>
    </row>
    <row r="377" spans="4:6" x14ac:dyDescent="0.15">
      <c r="D377" s="9"/>
      <c r="E377" s="9"/>
      <c r="F377" s="161"/>
    </row>
    <row r="378" spans="4:6" x14ac:dyDescent="0.15">
      <c r="D378" s="9"/>
      <c r="E378" s="9"/>
      <c r="F378" s="161"/>
    </row>
    <row r="379" spans="4:6" x14ac:dyDescent="0.15">
      <c r="D379" s="9"/>
      <c r="E379" s="9"/>
      <c r="F379" s="161"/>
    </row>
    <row r="380" spans="4:6" x14ac:dyDescent="0.15">
      <c r="D380" s="9"/>
      <c r="E380" s="9"/>
      <c r="F380" s="161"/>
    </row>
    <row r="381" spans="4:6" x14ac:dyDescent="0.15">
      <c r="D381" s="9"/>
      <c r="E381" s="9"/>
      <c r="F381" s="161"/>
    </row>
    <row r="382" spans="4:6" x14ac:dyDescent="0.15">
      <c r="D382" s="9"/>
      <c r="E382" s="9"/>
      <c r="F382" s="161"/>
    </row>
    <row r="383" spans="4:6" x14ac:dyDescent="0.15">
      <c r="D383" s="9"/>
      <c r="E383" s="9"/>
      <c r="F383" s="161"/>
    </row>
    <row r="384" spans="4:6" x14ac:dyDescent="0.15">
      <c r="D384" s="9"/>
      <c r="E384" s="9"/>
      <c r="F384" s="161"/>
    </row>
    <row r="385" spans="4:6" x14ac:dyDescent="0.15">
      <c r="D385" s="9"/>
      <c r="E385" s="9"/>
      <c r="F385" s="161"/>
    </row>
    <row r="386" spans="4:6" x14ac:dyDescent="0.15">
      <c r="D386" s="9"/>
      <c r="E386" s="9"/>
      <c r="F386" s="161"/>
    </row>
    <row r="387" spans="4:6" x14ac:dyDescent="0.15">
      <c r="D387" s="9"/>
      <c r="E387" s="9"/>
      <c r="F387" s="161"/>
    </row>
    <row r="388" spans="4:6" x14ac:dyDescent="0.15">
      <c r="D388" s="9"/>
      <c r="E388" s="9"/>
      <c r="F388" s="161"/>
    </row>
    <row r="389" spans="4:6" x14ac:dyDescent="0.15">
      <c r="D389" s="9"/>
      <c r="E389" s="9"/>
      <c r="F389" s="161"/>
    </row>
    <row r="390" spans="4:6" x14ac:dyDescent="0.15">
      <c r="D390" s="9"/>
      <c r="E390" s="9"/>
      <c r="F390" s="161"/>
    </row>
    <row r="391" spans="4:6" x14ac:dyDescent="0.15">
      <c r="D391" s="9"/>
      <c r="E391" s="9"/>
      <c r="F391" s="161"/>
    </row>
    <row r="392" spans="4:6" x14ac:dyDescent="0.15">
      <c r="D392" s="9"/>
      <c r="E392" s="9"/>
      <c r="F392" s="161"/>
    </row>
    <row r="393" spans="4:6" x14ac:dyDescent="0.15">
      <c r="D393" s="9"/>
      <c r="E393" s="9"/>
      <c r="F393" s="161"/>
    </row>
    <row r="394" spans="4:6" x14ac:dyDescent="0.15">
      <c r="D394" s="9"/>
      <c r="E394" s="9"/>
      <c r="F394" s="161"/>
    </row>
    <row r="395" spans="4:6" x14ac:dyDescent="0.15">
      <c r="D395" s="9"/>
      <c r="E395" s="9"/>
      <c r="F395" s="161"/>
    </row>
    <row r="396" spans="4:6" x14ac:dyDescent="0.15">
      <c r="D396" s="9"/>
      <c r="E396" s="9"/>
      <c r="F396" s="161"/>
    </row>
    <row r="397" spans="4:6" x14ac:dyDescent="0.15">
      <c r="D397" s="9"/>
      <c r="E397" s="9"/>
      <c r="F397" s="161"/>
    </row>
    <row r="398" spans="4:6" x14ac:dyDescent="0.15">
      <c r="D398" s="9"/>
      <c r="E398" s="9"/>
      <c r="F398" s="161"/>
    </row>
    <row r="399" spans="4:6" x14ac:dyDescent="0.15">
      <c r="D399" s="9"/>
      <c r="E399" s="9"/>
      <c r="F399" s="161"/>
    </row>
    <row r="400" spans="4:6" x14ac:dyDescent="0.15">
      <c r="D400" s="9"/>
      <c r="E400" s="9"/>
      <c r="F400" s="161"/>
    </row>
    <row r="401" spans="4:6" x14ac:dyDescent="0.15">
      <c r="D401" s="9"/>
      <c r="E401" s="9"/>
      <c r="F401" s="161"/>
    </row>
    <row r="402" spans="4:6" x14ac:dyDescent="0.15">
      <c r="D402" s="9"/>
      <c r="E402" s="9"/>
      <c r="F402" s="161"/>
    </row>
    <row r="403" spans="4:6" x14ac:dyDescent="0.15">
      <c r="D403" s="9"/>
      <c r="E403" s="9"/>
      <c r="F403" s="161"/>
    </row>
    <row r="404" spans="4:6" x14ac:dyDescent="0.15">
      <c r="D404" s="9"/>
      <c r="E404" s="9"/>
      <c r="F404" s="161"/>
    </row>
    <row r="405" spans="4:6" x14ac:dyDescent="0.15">
      <c r="D405" s="9"/>
      <c r="E405" s="9"/>
      <c r="F405" s="161"/>
    </row>
    <row r="406" spans="4:6" x14ac:dyDescent="0.15">
      <c r="D406" s="9"/>
      <c r="E406" s="9"/>
      <c r="F406" s="161"/>
    </row>
    <row r="407" spans="4:6" x14ac:dyDescent="0.15">
      <c r="D407" s="9"/>
      <c r="E407" s="9"/>
      <c r="F407" s="161"/>
    </row>
    <row r="408" spans="4:6" x14ac:dyDescent="0.15">
      <c r="D408" s="9"/>
      <c r="E408" s="9"/>
      <c r="F408" s="161"/>
    </row>
    <row r="409" spans="4:6" x14ac:dyDescent="0.15">
      <c r="D409" s="9"/>
      <c r="E409" s="9"/>
      <c r="F409" s="161"/>
    </row>
    <row r="410" spans="4:6" x14ac:dyDescent="0.15">
      <c r="D410" s="9"/>
      <c r="E410" s="9"/>
      <c r="F410" s="161"/>
    </row>
    <row r="411" spans="4:6" x14ac:dyDescent="0.15">
      <c r="D411" s="9"/>
      <c r="E411" s="9"/>
      <c r="F411" s="161"/>
    </row>
    <row r="412" spans="4:6" x14ac:dyDescent="0.15">
      <c r="D412" s="9"/>
      <c r="E412" s="9"/>
      <c r="F412" s="161"/>
    </row>
    <row r="413" spans="4:6" x14ac:dyDescent="0.15">
      <c r="D413" s="9"/>
      <c r="E413" s="9"/>
      <c r="F413" s="161"/>
    </row>
    <row r="414" spans="4:6" x14ac:dyDescent="0.15">
      <c r="D414" s="9"/>
      <c r="E414" s="9"/>
      <c r="F414" s="161"/>
    </row>
    <row r="415" spans="4:6" x14ac:dyDescent="0.15">
      <c r="D415" s="9"/>
      <c r="E415" s="9"/>
      <c r="F415" s="161"/>
    </row>
    <row r="416" spans="4:6" x14ac:dyDescent="0.15">
      <c r="D416" s="9"/>
      <c r="E416" s="9"/>
      <c r="F416" s="161"/>
    </row>
    <row r="417" spans="4:6" x14ac:dyDescent="0.15">
      <c r="D417" s="9"/>
      <c r="E417" s="9"/>
      <c r="F417" s="161"/>
    </row>
    <row r="418" spans="4:6" x14ac:dyDescent="0.15">
      <c r="D418" s="9"/>
      <c r="E418" s="9"/>
      <c r="F418" s="161"/>
    </row>
    <row r="419" spans="4:6" x14ac:dyDescent="0.15">
      <c r="D419" s="9"/>
      <c r="E419" s="9"/>
      <c r="F419" s="161"/>
    </row>
    <row r="420" spans="4:6" x14ac:dyDescent="0.15">
      <c r="D420" s="9"/>
      <c r="E420" s="9"/>
      <c r="F420" s="161"/>
    </row>
    <row r="421" spans="4:6" x14ac:dyDescent="0.15">
      <c r="D421" s="9"/>
      <c r="E421" s="9"/>
      <c r="F421" s="161"/>
    </row>
    <row r="422" spans="4:6" x14ac:dyDescent="0.15">
      <c r="D422" s="9"/>
      <c r="E422" s="9"/>
      <c r="F422" s="161"/>
    </row>
    <row r="423" spans="4:6" x14ac:dyDescent="0.15">
      <c r="D423" s="9"/>
      <c r="E423" s="9"/>
      <c r="F423" s="161"/>
    </row>
    <row r="424" spans="4:6" x14ac:dyDescent="0.15">
      <c r="D424" s="9"/>
      <c r="E424" s="9"/>
      <c r="F424" s="161"/>
    </row>
    <row r="425" spans="4:6" x14ac:dyDescent="0.15">
      <c r="D425" s="9"/>
      <c r="E425" s="9"/>
      <c r="F425" s="161"/>
    </row>
    <row r="426" spans="4:6" x14ac:dyDescent="0.15">
      <c r="D426" s="9"/>
      <c r="E426" s="9"/>
      <c r="F426" s="161"/>
    </row>
    <row r="427" spans="4:6" x14ac:dyDescent="0.15">
      <c r="D427" s="9"/>
      <c r="E427" s="9"/>
      <c r="F427" s="161"/>
    </row>
    <row r="428" spans="4:6" x14ac:dyDescent="0.15">
      <c r="D428" s="9"/>
      <c r="E428" s="9"/>
      <c r="F428" s="161"/>
    </row>
    <row r="429" spans="4:6" x14ac:dyDescent="0.15">
      <c r="D429" s="9"/>
      <c r="E429" s="9"/>
      <c r="F429" s="161"/>
    </row>
    <row r="430" spans="4:6" x14ac:dyDescent="0.15">
      <c r="D430" s="9"/>
      <c r="E430" s="9"/>
      <c r="F430" s="161"/>
    </row>
    <row r="431" spans="4:6" x14ac:dyDescent="0.15">
      <c r="D431" s="9"/>
      <c r="E431" s="9"/>
      <c r="F431" s="161"/>
    </row>
    <row r="432" spans="4:6" x14ac:dyDescent="0.15">
      <c r="D432" s="9"/>
      <c r="E432" s="9"/>
      <c r="F432" s="161"/>
    </row>
    <row r="433" spans="4:6" x14ac:dyDescent="0.15">
      <c r="D433" s="9"/>
      <c r="E433" s="9"/>
      <c r="F433" s="161"/>
    </row>
    <row r="434" spans="4:6" x14ac:dyDescent="0.15">
      <c r="D434" s="9"/>
      <c r="E434" s="9"/>
      <c r="F434" s="161"/>
    </row>
    <row r="435" spans="4:6" x14ac:dyDescent="0.15">
      <c r="D435" s="9"/>
      <c r="E435" s="9"/>
      <c r="F435" s="161"/>
    </row>
    <row r="436" spans="4:6" x14ac:dyDescent="0.15">
      <c r="D436" s="9"/>
      <c r="E436" s="9"/>
      <c r="F436" s="161"/>
    </row>
    <row r="437" spans="4:6" x14ac:dyDescent="0.15">
      <c r="D437" s="9"/>
      <c r="E437" s="9"/>
      <c r="F437" s="161"/>
    </row>
    <row r="438" spans="4:6" x14ac:dyDescent="0.15">
      <c r="D438" s="9"/>
      <c r="E438" s="9"/>
      <c r="F438" s="161"/>
    </row>
    <row r="439" spans="4:6" x14ac:dyDescent="0.15">
      <c r="D439" s="9"/>
      <c r="E439" s="9"/>
      <c r="F439" s="161"/>
    </row>
    <row r="440" spans="4:6" x14ac:dyDescent="0.15">
      <c r="D440" s="9"/>
      <c r="E440" s="9"/>
      <c r="F440" s="161"/>
    </row>
    <row r="441" spans="4:6" x14ac:dyDescent="0.15">
      <c r="D441" s="9"/>
      <c r="E441" s="9"/>
      <c r="F441" s="161"/>
    </row>
    <row r="442" spans="4:6" x14ac:dyDescent="0.15">
      <c r="D442" s="9"/>
      <c r="E442" s="9"/>
      <c r="F442" s="161"/>
    </row>
    <row r="443" spans="4:6" x14ac:dyDescent="0.15">
      <c r="D443" s="9"/>
      <c r="E443" s="9"/>
      <c r="F443" s="161"/>
    </row>
    <row r="444" spans="4:6" x14ac:dyDescent="0.15">
      <c r="D444" s="9"/>
      <c r="E444" s="9"/>
      <c r="F444" s="161"/>
    </row>
    <row r="445" spans="4:6" x14ac:dyDescent="0.15">
      <c r="D445" s="9"/>
      <c r="E445" s="9"/>
      <c r="F445" s="161"/>
    </row>
    <row r="446" spans="4:6" x14ac:dyDescent="0.15">
      <c r="D446" s="9"/>
      <c r="E446" s="9"/>
      <c r="F446" s="161"/>
    </row>
    <row r="447" spans="4:6" x14ac:dyDescent="0.15">
      <c r="D447" s="9"/>
      <c r="E447" s="9"/>
      <c r="F447" s="161"/>
    </row>
    <row r="448" spans="4:6" x14ac:dyDescent="0.15">
      <c r="D448" s="9"/>
      <c r="E448" s="9"/>
      <c r="F448" s="161"/>
    </row>
    <row r="449" spans="4:6" x14ac:dyDescent="0.15">
      <c r="D449" s="9"/>
      <c r="E449" s="9"/>
      <c r="F449" s="161"/>
    </row>
    <row r="450" spans="4:6" x14ac:dyDescent="0.15">
      <c r="D450" s="9"/>
      <c r="E450" s="9"/>
      <c r="F450" s="161"/>
    </row>
    <row r="451" spans="4:6" x14ac:dyDescent="0.15">
      <c r="D451" s="9"/>
      <c r="E451" s="9"/>
      <c r="F451" s="161"/>
    </row>
    <row r="452" spans="4:6" x14ac:dyDescent="0.15">
      <c r="D452" s="9"/>
      <c r="E452" s="9"/>
      <c r="F452" s="161"/>
    </row>
    <row r="453" spans="4:6" x14ac:dyDescent="0.15">
      <c r="D453" s="9"/>
      <c r="E453" s="9"/>
      <c r="F453" s="161"/>
    </row>
    <row r="454" spans="4:6" x14ac:dyDescent="0.15">
      <c r="D454" s="9"/>
      <c r="E454" s="9"/>
      <c r="F454" s="161"/>
    </row>
    <row r="455" spans="4:6" x14ac:dyDescent="0.15">
      <c r="D455" s="9"/>
      <c r="E455" s="9"/>
      <c r="F455" s="161"/>
    </row>
    <row r="456" spans="4:6" x14ac:dyDescent="0.15">
      <c r="D456" s="9"/>
      <c r="E456" s="9"/>
      <c r="F456" s="161"/>
    </row>
    <row r="457" spans="4:6" x14ac:dyDescent="0.15">
      <c r="D457" s="9"/>
      <c r="E457" s="9"/>
      <c r="F457" s="161"/>
    </row>
    <row r="458" spans="4:6" x14ac:dyDescent="0.15">
      <c r="D458" s="9"/>
      <c r="E458" s="9"/>
      <c r="F458" s="161"/>
    </row>
    <row r="459" spans="4:6" x14ac:dyDescent="0.15">
      <c r="D459" s="9"/>
      <c r="E459" s="9"/>
      <c r="F459" s="161"/>
    </row>
    <row r="460" spans="4:6" x14ac:dyDescent="0.15">
      <c r="D460" s="9"/>
      <c r="E460" s="9"/>
      <c r="F460" s="161"/>
    </row>
    <row r="461" spans="4:6" x14ac:dyDescent="0.15">
      <c r="D461" s="9"/>
      <c r="E461" s="9"/>
      <c r="F461" s="161"/>
    </row>
    <row r="462" spans="4:6" x14ac:dyDescent="0.15">
      <c r="D462" s="9"/>
      <c r="E462" s="9"/>
      <c r="F462" s="161"/>
    </row>
    <row r="463" spans="4:6" x14ac:dyDescent="0.15">
      <c r="D463" s="9"/>
      <c r="E463" s="9"/>
      <c r="F463" s="161"/>
    </row>
    <row r="464" spans="4:6" x14ac:dyDescent="0.15">
      <c r="D464" s="9"/>
      <c r="E464" s="9"/>
      <c r="F464" s="161"/>
    </row>
    <row r="465" spans="4:6" x14ac:dyDescent="0.15">
      <c r="D465" s="9"/>
      <c r="E465" s="9"/>
      <c r="F465" s="161"/>
    </row>
    <row r="466" spans="4:6" x14ac:dyDescent="0.15">
      <c r="D466" s="9"/>
      <c r="E466" s="9"/>
      <c r="F466" s="161"/>
    </row>
    <row r="467" spans="4:6" x14ac:dyDescent="0.15">
      <c r="D467" s="9"/>
      <c r="E467" s="9"/>
      <c r="F467" s="161"/>
    </row>
    <row r="468" spans="4:6" x14ac:dyDescent="0.15">
      <c r="D468" s="9"/>
      <c r="E468" s="9"/>
      <c r="F468" s="161"/>
    </row>
    <row r="469" spans="4:6" x14ac:dyDescent="0.15">
      <c r="D469" s="9"/>
      <c r="E469" s="9"/>
      <c r="F469" s="161"/>
    </row>
    <row r="470" spans="4:6" x14ac:dyDescent="0.15">
      <c r="D470" s="9"/>
      <c r="E470" s="9"/>
      <c r="F470" s="161"/>
    </row>
    <row r="471" spans="4:6" x14ac:dyDescent="0.15">
      <c r="D471" s="9"/>
      <c r="E471" s="9"/>
      <c r="F471" s="161"/>
    </row>
    <row r="472" spans="4:6" x14ac:dyDescent="0.15">
      <c r="D472" s="9"/>
      <c r="E472" s="9"/>
      <c r="F472" s="161"/>
    </row>
    <row r="473" spans="4:6" x14ac:dyDescent="0.15">
      <c r="D473" s="9"/>
      <c r="E473" s="9"/>
      <c r="F473" s="161"/>
    </row>
    <row r="474" spans="4:6" x14ac:dyDescent="0.15">
      <c r="D474" s="9"/>
      <c r="E474" s="9"/>
      <c r="F474" s="161"/>
    </row>
    <row r="475" spans="4:6" x14ac:dyDescent="0.15">
      <c r="D475" s="9"/>
      <c r="E475" s="9"/>
      <c r="F475" s="161"/>
    </row>
    <row r="476" spans="4:6" x14ac:dyDescent="0.15">
      <c r="D476" s="9"/>
      <c r="E476" s="9"/>
      <c r="F476" s="161"/>
    </row>
    <row r="477" spans="4:6" x14ac:dyDescent="0.15">
      <c r="D477" s="9"/>
      <c r="E477" s="9"/>
      <c r="F477" s="161"/>
    </row>
    <row r="478" spans="4:6" x14ac:dyDescent="0.15">
      <c r="D478" s="9"/>
      <c r="E478" s="9"/>
      <c r="F478" s="161"/>
    </row>
    <row r="479" spans="4:6" x14ac:dyDescent="0.15">
      <c r="D479" s="9"/>
      <c r="E479" s="9"/>
      <c r="F479" s="161"/>
    </row>
    <row r="480" spans="4:6" x14ac:dyDescent="0.15">
      <c r="D480" s="9"/>
      <c r="E480" s="9"/>
      <c r="F480" s="161"/>
    </row>
    <row r="481" spans="4:6" x14ac:dyDescent="0.15">
      <c r="D481" s="9"/>
      <c r="E481" s="9"/>
      <c r="F481" s="161"/>
    </row>
    <row r="482" spans="4:6" x14ac:dyDescent="0.15">
      <c r="D482" s="9"/>
      <c r="E482" s="9"/>
      <c r="F482" s="161"/>
    </row>
    <row r="483" spans="4:6" x14ac:dyDescent="0.15">
      <c r="D483" s="9"/>
      <c r="E483" s="9"/>
      <c r="F483" s="161"/>
    </row>
    <row r="484" spans="4:6" x14ac:dyDescent="0.15">
      <c r="D484" s="9"/>
      <c r="E484" s="9"/>
      <c r="F484" s="161"/>
    </row>
    <row r="485" spans="4:6" x14ac:dyDescent="0.15">
      <c r="D485" s="9"/>
      <c r="E485" s="9"/>
      <c r="F485" s="161"/>
    </row>
    <row r="486" spans="4:6" x14ac:dyDescent="0.15">
      <c r="D486" s="9"/>
      <c r="E486" s="9"/>
      <c r="F486" s="161"/>
    </row>
    <row r="487" spans="4:6" x14ac:dyDescent="0.15">
      <c r="D487" s="9"/>
      <c r="E487" s="9"/>
      <c r="F487" s="161"/>
    </row>
    <row r="488" spans="4:6" x14ac:dyDescent="0.15">
      <c r="D488" s="9"/>
      <c r="E488" s="9"/>
      <c r="F488" s="161"/>
    </row>
    <row r="489" spans="4:6" x14ac:dyDescent="0.15">
      <c r="D489" s="9"/>
      <c r="E489" s="9"/>
      <c r="F489" s="161"/>
    </row>
    <row r="490" spans="4:6" x14ac:dyDescent="0.15">
      <c r="D490" s="9"/>
      <c r="E490" s="9"/>
      <c r="F490" s="161"/>
    </row>
    <row r="491" spans="4:6" x14ac:dyDescent="0.15">
      <c r="D491" s="9"/>
      <c r="E491" s="9"/>
      <c r="F491" s="161"/>
    </row>
    <row r="492" spans="4:6" x14ac:dyDescent="0.15">
      <c r="D492" s="9"/>
      <c r="E492" s="9"/>
      <c r="F492" s="161"/>
    </row>
    <row r="493" spans="4:6" x14ac:dyDescent="0.15">
      <c r="D493" s="9"/>
      <c r="E493" s="9"/>
      <c r="F493" s="161"/>
    </row>
    <row r="494" spans="4:6" x14ac:dyDescent="0.15">
      <c r="D494" s="9"/>
      <c r="E494" s="9"/>
      <c r="F494" s="161"/>
    </row>
    <row r="495" spans="4:6" x14ac:dyDescent="0.15">
      <c r="D495" s="9"/>
      <c r="E495" s="9"/>
      <c r="F495" s="161"/>
    </row>
    <row r="496" spans="4:6" x14ac:dyDescent="0.15">
      <c r="D496" s="9"/>
      <c r="E496" s="9"/>
      <c r="F496" s="161"/>
    </row>
    <row r="497" spans="4:6" x14ac:dyDescent="0.15">
      <c r="D497" s="9"/>
      <c r="E497" s="9"/>
      <c r="F497" s="161"/>
    </row>
    <row r="498" spans="4:6" x14ac:dyDescent="0.15">
      <c r="D498" s="9"/>
      <c r="E498" s="9"/>
      <c r="F498" s="161"/>
    </row>
    <row r="499" spans="4:6" x14ac:dyDescent="0.15">
      <c r="D499" s="9"/>
      <c r="E499" s="9"/>
      <c r="F499" s="161"/>
    </row>
    <row r="500" spans="4:6" x14ac:dyDescent="0.15">
      <c r="D500" s="9"/>
      <c r="E500" s="9"/>
      <c r="F500" s="161"/>
    </row>
    <row r="501" spans="4:6" x14ac:dyDescent="0.15">
      <c r="D501" s="9"/>
      <c r="E501" s="9"/>
      <c r="F501" s="161"/>
    </row>
    <row r="502" spans="4:6" x14ac:dyDescent="0.15">
      <c r="D502" s="9"/>
      <c r="E502" s="9"/>
      <c r="F502" s="161"/>
    </row>
    <row r="503" spans="4:6" x14ac:dyDescent="0.15">
      <c r="D503" s="9"/>
      <c r="E503" s="9"/>
      <c r="F503" s="161"/>
    </row>
    <row r="504" spans="4:6" x14ac:dyDescent="0.15">
      <c r="D504" s="9"/>
      <c r="E504" s="9"/>
      <c r="F504" s="161"/>
    </row>
    <row r="505" spans="4:6" x14ac:dyDescent="0.15">
      <c r="D505" s="9"/>
      <c r="E505" s="9"/>
      <c r="F505" s="161"/>
    </row>
    <row r="506" spans="4:6" x14ac:dyDescent="0.15">
      <c r="D506" s="9"/>
      <c r="E506" s="9"/>
      <c r="F506" s="161"/>
    </row>
    <row r="507" spans="4:6" x14ac:dyDescent="0.15">
      <c r="D507" s="9"/>
      <c r="E507" s="9"/>
      <c r="F507" s="161"/>
    </row>
    <row r="508" spans="4:6" x14ac:dyDescent="0.15">
      <c r="D508" s="9"/>
      <c r="E508" s="9"/>
      <c r="F508" s="161"/>
    </row>
    <row r="509" spans="4:6" x14ac:dyDescent="0.15">
      <c r="D509" s="9"/>
      <c r="E509" s="9"/>
      <c r="F509" s="161"/>
    </row>
    <row r="510" spans="4:6" x14ac:dyDescent="0.15">
      <c r="D510" s="9"/>
      <c r="E510" s="9"/>
      <c r="F510" s="161"/>
    </row>
    <row r="511" spans="4:6" x14ac:dyDescent="0.15">
      <c r="D511" s="9"/>
      <c r="E511" s="9"/>
      <c r="F511" s="161"/>
    </row>
    <row r="512" spans="4:6" x14ac:dyDescent="0.15">
      <c r="D512" s="9"/>
      <c r="E512" s="9"/>
      <c r="F512" s="161"/>
    </row>
    <row r="513" spans="4:6" x14ac:dyDescent="0.15">
      <c r="D513" s="9"/>
      <c r="E513" s="9"/>
      <c r="F513" s="161"/>
    </row>
    <row r="514" spans="4:6" x14ac:dyDescent="0.15">
      <c r="D514" s="9"/>
      <c r="E514" s="9"/>
      <c r="F514" s="161"/>
    </row>
    <row r="515" spans="4:6" x14ac:dyDescent="0.15">
      <c r="D515" s="9"/>
      <c r="E515" s="9"/>
      <c r="F515" s="161"/>
    </row>
    <row r="516" spans="4:6" x14ac:dyDescent="0.15">
      <c r="D516" s="9"/>
      <c r="E516" s="9"/>
      <c r="F516" s="161"/>
    </row>
    <row r="517" spans="4:6" x14ac:dyDescent="0.15">
      <c r="D517" s="9"/>
      <c r="E517" s="9"/>
      <c r="F517" s="161"/>
    </row>
    <row r="518" spans="4:6" x14ac:dyDescent="0.15">
      <c r="D518" s="9"/>
      <c r="E518" s="9"/>
      <c r="F518" s="161"/>
    </row>
    <row r="519" spans="4:6" x14ac:dyDescent="0.15">
      <c r="D519" s="9"/>
      <c r="E519" s="9"/>
      <c r="F519" s="161"/>
    </row>
    <row r="520" spans="4:6" x14ac:dyDescent="0.15">
      <c r="D520" s="9"/>
      <c r="E520" s="9"/>
      <c r="F520" s="161"/>
    </row>
    <row r="521" spans="4:6" x14ac:dyDescent="0.15">
      <c r="D521" s="9"/>
      <c r="E521" s="9"/>
      <c r="F521" s="161"/>
    </row>
    <row r="522" spans="4:6" x14ac:dyDescent="0.15">
      <c r="D522" s="9"/>
      <c r="E522" s="9"/>
      <c r="F522" s="161"/>
    </row>
    <row r="523" spans="4:6" x14ac:dyDescent="0.15">
      <c r="D523" s="9"/>
      <c r="E523" s="9"/>
      <c r="F523" s="161"/>
    </row>
    <row r="524" spans="4:6" x14ac:dyDescent="0.15">
      <c r="D524" s="9"/>
      <c r="E524" s="9"/>
      <c r="F524" s="161"/>
    </row>
    <row r="525" spans="4:6" x14ac:dyDescent="0.15">
      <c r="D525" s="9"/>
      <c r="E525" s="9"/>
      <c r="F525" s="161"/>
    </row>
    <row r="526" spans="4:6" x14ac:dyDescent="0.15">
      <c r="D526" s="9"/>
      <c r="E526" s="9"/>
      <c r="F526" s="161"/>
    </row>
    <row r="527" spans="4:6" x14ac:dyDescent="0.15">
      <c r="D527" s="9"/>
      <c r="E527" s="9"/>
      <c r="F527" s="161"/>
    </row>
    <row r="528" spans="4:6" x14ac:dyDescent="0.15">
      <c r="D528" s="9"/>
      <c r="E528" s="9"/>
      <c r="F528" s="161"/>
    </row>
    <row r="529" spans="4:6" x14ac:dyDescent="0.15">
      <c r="D529" s="9"/>
      <c r="E529" s="9"/>
      <c r="F529" s="161"/>
    </row>
    <row r="530" spans="4:6" x14ac:dyDescent="0.15">
      <c r="D530" s="9"/>
      <c r="E530" s="9"/>
      <c r="F530" s="161"/>
    </row>
    <row r="531" spans="4:6" x14ac:dyDescent="0.15">
      <c r="D531" s="9"/>
      <c r="E531" s="9"/>
      <c r="F531" s="161"/>
    </row>
    <row r="532" spans="4:6" x14ac:dyDescent="0.15">
      <c r="D532" s="9"/>
      <c r="E532" s="9"/>
      <c r="F532" s="161"/>
    </row>
    <row r="533" spans="4:6" x14ac:dyDescent="0.15">
      <c r="D533" s="9"/>
      <c r="E533" s="9"/>
      <c r="F533" s="161"/>
    </row>
    <row r="534" spans="4:6" x14ac:dyDescent="0.15">
      <c r="D534" s="9"/>
      <c r="E534" s="9"/>
      <c r="F534" s="161"/>
    </row>
    <row r="535" spans="4:6" x14ac:dyDescent="0.15">
      <c r="D535" s="9"/>
      <c r="E535" s="9"/>
      <c r="F535" s="161"/>
    </row>
    <row r="536" spans="4:6" x14ac:dyDescent="0.15">
      <c r="D536" s="9"/>
      <c r="E536" s="9"/>
      <c r="F536" s="161"/>
    </row>
    <row r="537" spans="4:6" x14ac:dyDescent="0.15">
      <c r="D537" s="9"/>
      <c r="E537" s="9"/>
      <c r="F537" s="161"/>
    </row>
    <row r="538" spans="4:6" x14ac:dyDescent="0.15">
      <c r="D538" s="9"/>
      <c r="E538" s="9"/>
      <c r="F538" s="161"/>
    </row>
    <row r="539" spans="4:6" x14ac:dyDescent="0.15">
      <c r="D539" s="9"/>
      <c r="E539" s="9"/>
      <c r="F539" s="161"/>
    </row>
    <row r="540" spans="4:6" x14ac:dyDescent="0.15">
      <c r="D540" s="9"/>
      <c r="E540" s="9"/>
      <c r="F540" s="161"/>
    </row>
    <row r="541" spans="4:6" x14ac:dyDescent="0.15">
      <c r="D541" s="9"/>
      <c r="E541" s="9"/>
      <c r="F541" s="161"/>
    </row>
    <row r="542" spans="4:6" x14ac:dyDescent="0.15">
      <c r="D542" s="9"/>
      <c r="E542" s="9"/>
      <c r="F542" s="161"/>
    </row>
    <row r="543" spans="4:6" x14ac:dyDescent="0.15">
      <c r="D543" s="9"/>
      <c r="E543" s="9"/>
      <c r="F543" s="161"/>
    </row>
    <row r="544" spans="4:6" x14ac:dyDescent="0.15">
      <c r="D544" s="9"/>
      <c r="E544" s="9"/>
      <c r="F544" s="161"/>
    </row>
    <row r="545" spans="4:6" x14ac:dyDescent="0.15">
      <c r="D545" s="9"/>
      <c r="E545" s="9"/>
      <c r="F545" s="161"/>
    </row>
    <row r="546" spans="4:6" x14ac:dyDescent="0.15">
      <c r="D546" s="9"/>
      <c r="E546" s="9"/>
      <c r="F546" s="161"/>
    </row>
    <row r="547" spans="4:6" x14ac:dyDescent="0.15">
      <c r="D547" s="9"/>
      <c r="E547" s="9"/>
      <c r="F547" s="161"/>
    </row>
    <row r="548" spans="4:6" x14ac:dyDescent="0.15">
      <c r="D548" s="9"/>
      <c r="E548" s="9"/>
      <c r="F548" s="161"/>
    </row>
    <row r="549" spans="4:6" x14ac:dyDescent="0.15">
      <c r="D549" s="9"/>
      <c r="E549" s="9"/>
      <c r="F549" s="161"/>
    </row>
    <row r="550" spans="4:6" x14ac:dyDescent="0.15">
      <c r="D550" s="9"/>
      <c r="E550" s="9"/>
      <c r="F550" s="161"/>
    </row>
    <row r="551" spans="4:6" x14ac:dyDescent="0.15">
      <c r="D551" s="9"/>
      <c r="E551" s="9"/>
      <c r="F551" s="161"/>
    </row>
    <row r="552" spans="4:6" x14ac:dyDescent="0.15">
      <c r="D552" s="9"/>
      <c r="E552" s="9"/>
      <c r="F552" s="161"/>
    </row>
    <row r="553" spans="4:6" x14ac:dyDescent="0.15">
      <c r="D553" s="9"/>
      <c r="E553" s="9"/>
      <c r="F553" s="161"/>
    </row>
    <row r="554" spans="4:6" x14ac:dyDescent="0.15">
      <c r="D554" s="9"/>
      <c r="E554" s="9"/>
      <c r="F554" s="161"/>
    </row>
    <row r="555" spans="4:6" x14ac:dyDescent="0.15">
      <c r="D555" s="9"/>
      <c r="E555" s="9"/>
      <c r="F555" s="161"/>
    </row>
    <row r="556" spans="4:6" x14ac:dyDescent="0.15">
      <c r="D556" s="9"/>
      <c r="E556" s="9"/>
      <c r="F556" s="161"/>
    </row>
    <row r="557" spans="4:6" x14ac:dyDescent="0.15">
      <c r="D557" s="9"/>
      <c r="E557" s="9"/>
      <c r="F557" s="161"/>
    </row>
    <row r="558" spans="4:6" x14ac:dyDescent="0.15">
      <c r="D558" s="9"/>
      <c r="E558" s="9"/>
      <c r="F558" s="161"/>
    </row>
    <row r="559" spans="4:6" x14ac:dyDescent="0.15">
      <c r="D559" s="9"/>
      <c r="E559" s="9"/>
      <c r="F559" s="161"/>
    </row>
    <row r="560" spans="4:6" x14ac:dyDescent="0.15">
      <c r="D560" s="9"/>
      <c r="E560" s="9"/>
      <c r="F560" s="161"/>
    </row>
    <row r="561" spans="4:6" x14ac:dyDescent="0.15">
      <c r="D561" s="9"/>
      <c r="E561" s="9"/>
      <c r="F561" s="161"/>
    </row>
    <row r="562" spans="4:6" x14ac:dyDescent="0.15">
      <c r="D562" s="9"/>
      <c r="E562" s="9"/>
      <c r="F562" s="161"/>
    </row>
    <row r="563" spans="4:6" x14ac:dyDescent="0.15">
      <c r="D563" s="9"/>
      <c r="E563" s="9"/>
      <c r="F563" s="161"/>
    </row>
    <row r="564" spans="4:6" x14ac:dyDescent="0.15">
      <c r="D564" s="9"/>
      <c r="E564" s="9"/>
      <c r="F564" s="161"/>
    </row>
    <row r="565" spans="4:6" x14ac:dyDescent="0.15">
      <c r="D565" s="9"/>
      <c r="E565" s="9"/>
      <c r="F565" s="161"/>
    </row>
    <row r="566" spans="4:6" x14ac:dyDescent="0.15">
      <c r="D566" s="9"/>
      <c r="E566" s="9"/>
      <c r="F566" s="161"/>
    </row>
    <row r="567" spans="4:6" x14ac:dyDescent="0.15">
      <c r="D567" s="9"/>
      <c r="E567" s="9"/>
      <c r="F567" s="161"/>
    </row>
    <row r="568" spans="4:6" x14ac:dyDescent="0.15">
      <c r="D568" s="9"/>
      <c r="E568" s="9"/>
      <c r="F568" s="161"/>
    </row>
    <row r="569" spans="4:6" x14ac:dyDescent="0.15">
      <c r="D569" s="9"/>
      <c r="E569" s="9"/>
      <c r="F569" s="161"/>
    </row>
    <row r="570" spans="4:6" x14ac:dyDescent="0.15">
      <c r="D570" s="9"/>
      <c r="E570" s="9"/>
      <c r="F570" s="161"/>
    </row>
    <row r="571" spans="4:6" x14ac:dyDescent="0.15">
      <c r="D571" s="9"/>
      <c r="E571" s="9"/>
      <c r="F571" s="161"/>
    </row>
    <row r="572" spans="4:6" x14ac:dyDescent="0.15">
      <c r="D572" s="9"/>
      <c r="E572" s="9"/>
      <c r="F572" s="161"/>
    </row>
    <row r="573" spans="4:6" x14ac:dyDescent="0.15">
      <c r="D573" s="9"/>
      <c r="E573" s="9"/>
      <c r="F573" s="161"/>
    </row>
    <row r="574" spans="4:6" x14ac:dyDescent="0.15">
      <c r="D574" s="9"/>
      <c r="E574" s="9"/>
      <c r="F574" s="161"/>
    </row>
    <row r="575" spans="4:6" x14ac:dyDescent="0.15">
      <c r="D575" s="9"/>
      <c r="E575" s="9"/>
      <c r="F575" s="161"/>
    </row>
    <row r="576" spans="4:6" x14ac:dyDescent="0.15">
      <c r="D576" s="9"/>
      <c r="E576" s="9"/>
      <c r="F576" s="161"/>
    </row>
    <row r="577" spans="4:6" x14ac:dyDescent="0.15">
      <c r="D577" s="9"/>
      <c r="E577" s="9"/>
      <c r="F577" s="161"/>
    </row>
    <row r="578" spans="4:6" x14ac:dyDescent="0.15">
      <c r="D578" s="9"/>
      <c r="E578" s="9"/>
      <c r="F578" s="161"/>
    </row>
    <row r="579" spans="4:6" x14ac:dyDescent="0.15">
      <c r="D579" s="9"/>
      <c r="E579" s="9"/>
      <c r="F579" s="161"/>
    </row>
    <row r="580" spans="4:6" x14ac:dyDescent="0.15">
      <c r="D580" s="9"/>
      <c r="E580" s="9"/>
      <c r="F580" s="161"/>
    </row>
    <row r="581" spans="4:6" x14ac:dyDescent="0.15">
      <c r="D581" s="9"/>
      <c r="E581" s="9"/>
      <c r="F581" s="161"/>
    </row>
    <row r="582" spans="4:6" x14ac:dyDescent="0.15">
      <c r="D582" s="9"/>
      <c r="E582" s="9"/>
      <c r="F582" s="161"/>
    </row>
    <row r="583" spans="4:6" x14ac:dyDescent="0.15">
      <c r="D583" s="9"/>
      <c r="E583" s="9"/>
      <c r="F583" s="161"/>
    </row>
    <row r="584" spans="4:6" x14ac:dyDescent="0.15">
      <c r="D584" s="9"/>
      <c r="E584" s="9"/>
      <c r="F584" s="161"/>
    </row>
    <row r="585" spans="4:6" x14ac:dyDescent="0.15">
      <c r="D585" s="9"/>
      <c r="E585" s="9"/>
      <c r="F585" s="161"/>
    </row>
    <row r="586" spans="4:6" x14ac:dyDescent="0.15">
      <c r="D586" s="9"/>
      <c r="E586" s="9"/>
      <c r="F586" s="161"/>
    </row>
    <row r="587" spans="4:6" x14ac:dyDescent="0.15">
      <c r="D587" s="9"/>
      <c r="E587" s="9"/>
      <c r="F587" s="161"/>
    </row>
    <row r="588" spans="4:6" x14ac:dyDescent="0.15">
      <c r="D588" s="9"/>
      <c r="E588" s="9"/>
      <c r="F588" s="161"/>
    </row>
    <row r="589" spans="4:6" x14ac:dyDescent="0.15">
      <c r="D589" s="9"/>
      <c r="E589" s="9"/>
      <c r="F589" s="161"/>
    </row>
    <row r="590" spans="4:6" x14ac:dyDescent="0.15">
      <c r="D590" s="9"/>
      <c r="E590" s="9"/>
      <c r="F590" s="161"/>
    </row>
    <row r="591" spans="4:6" x14ac:dyDescent="0.15">
      <c r="D591" s="9"/>
      <c r="E591" s="9"/>
      <c r="F591" s="161"/>
    </row>
    <row r="592" spans="4:6" x14ac:dyDescent="0.15">
      <c r="D592" s="9"/>
      <c r="E592" s="9"/>
      <c r="F592" s="161"/>
    </row>
    <row r="593" spans="4:6" x14ac:dyDescent="0.15">
      <c r="D593" s="9"/>
      <c r="E593" s="9"/>
      <c r="F593" s="161"/>
    </row>
    <row r="594" spans="4:6" x14ac:dyDescent="0.15">
      <c r="D594" s="9"/>
      <c r="E594" s="9"/>
      <c r="F594" s="161"/>
    </row>
    <row r="595" spans="4:6" x14ac:dyDescent="0.15">
      <c r="D595" s="9"/>
      <c r="E595" s="9"/>
      <c r="F595" s="161"/>
    </row>
    <row r="596" spans="4:6" x14ac:dyDescent="0.15">
      <c r="D596" s="9"/>
      <c r="E596" s="9"/>
      <c r="F596" s="161"/>
    </row>
    <row r="597" spans="4:6" x14ac:dyDescent="0.15">
      <c r="D597" s="9"/>
      <c r="E597" s="9"/>
      <c r="F597" s="161"/>
    </row>
    <row r="598" spans="4:6" x14ac:dyDescent="0.15">
      <c r="D598" s="9"/>
      <c r="E598" s="9"/>
      <c r="F598" s="161"/>
    </row>
    <row r="599" spans="4:6" x14ac:dyDescent="0.15">
      <c r="D599" s="9"/>
      <c r="E599" s="9"/>
      <c r="F599" s="161"/>
    </row>
    <row r="600" spans="4:6" x14ac:dyDescent="0.15">
      <c r="D600" s="9"/>
      <c r="E600" s="9"/>
      <c r="F600" s="161"/>
    </row>
    <row r="601" spans="4:6" x14ac:dyDescent="0.15">
      <c r="D601" s="9"/>
      <c r="E601" s="9"/>
      <c r="F601" s="161"/>
    </row>
    <row r="602" spans="4:6" x14ac:dyDescent="0.15">
      <c r="D602" s="9"/>
      <c r="E602" s="9"/>
      <c r="F602" s="161"/>
    </row>
    <row r="603" spans="4:6" x14ac:dyDescent="0.15">
      <c r="D603" s="9"/>
      <c r="E603" s="9"/>
      <c r="F603" s="161"/>
    </row>
    <row r="604" spans="4:6" x14ac:dyDescent="0.15">
      <c r="D604" s="9"/>
      <c r="E604" s="9"/>
      <c r="F604" s="161"/>
    </row>
    <row r="605" spans="4:6" x14ac:dyDescent="0.15">
      <c r="D605" s="9"/>
      <c r="E605" s="9"/>
      <c r="F605" s="161"/>
    </row>
    <row r="606" spans="4:6" x14ac:dyDescent="0.15">
      <c r="D606" s="9"/>
      <c r="E606" s="9"/>
      <c r="F606" s="161"/>
    </row>
    <row r="607" spans="4:6" x14ac:dyDescent="0.15">
      <c r="D607" s="9"/>
      <c r="E607" s="9"/>
      <c r="F607" s="161"/>
    </row>
    <row r="608" spans="4:6" x14ac:dyDescent="0.15">
      <c r="D608" s="9"/>
      <c r="E608" s="9"/>
      <c r="F608" s="161"/>
    </row>
    <row r="609" spans="4:6" x14ac:dyDescent="0.15">
      <c r="D609" s="9"/>
      <c r="E609" s="9"/>
      <c r="F609" s="161"/>
    </row>
    <row r="610" spans="4:6" x14ac:dyDescent="0.15">
      <c r="D610" s="9"/>
      <c r="E610" s="9"/>
      <c r="F610" s="161"/>
    </row>
    <row r="611" spans="4:6" x14ac:dyDescent="0.15">
      <c r="D611" s="9"/>
      <c r="E611" s="9"/>
      <c r="F611" s="161"/>
    </row>
    <row r="612" spans="4:6" x14ac:dyDescent="0.15">
      <c r="D612" s="9"/>
      <c r="E612" s="9"/>
      <c r="F612" s="161"/>
    </row>
    <row r="613" spans="4:6" x14ac:dyDescent="0.15">
      <c r="D613" s="9"/>
      <c r="E613" s="9"/>
      <c r="F613" s="161"/>
    </row>
    <row r="614" spans="4:6" x14ac:dyDescent="0.15">
      <c r="D614" s="9"/>
      <c r="E614" s="9"/>
      <c r="F614" s="161"/>
    </row>
    <row r="615" spans="4:6" x14ac:dyDescent="0.15">
      <c r="D615" s="9"/>
      <c r="E615" s="9"/>
      <c r="F615" s="161"/>
    </row>
    <row r="616" spans="4:6" x14ac:dyDescent="0.15">
      <c r="D616" s="9"/>
      <c r="E616" s="9"/>
      <c r="F616" s="161"/>
    </row>
    <row r="617" spans="4:6" x14ac:dyDescent="0.15">
      <c r="D617" s="9"/>
      <c r="E617" s="9"/>
      <c r="F617" s="161"/>
    </row>
    <row r="618" spans="4:6" x14ac:dyDescent="0.15">
      <c r="D618" s="9"/>
      <c r="E618" s="9"/>
      <c r="F618" s="161"/>
    </row>
    <row r="619" spans="4:6" x14ac:dyDescent="0.15">
      <c r="D619" s="9"/>
      <c r="E619" s="9"/>
      <c r="F619" s="161"/>
    </row>
    <row r="620" spans="4:6" x14ac:dyDescent="0.15">
      <c r="D620" s="9"/>
      <c r="E620" s="9"/>
      <c r="F620" s="161"/>
    </row>
    <row r="621" spans="4:6" x14ac:dyDescent="0.15">
      <c r="D621" s="9"/>
      <c r="E621" s="9"/>
      <c r="F621" s="161"/>
    </row>
    <row r="622" spans="4:6" x14ac:dyDescent="0.15">
      <c r="D622" s="9"/>
      <c r="E622" s="9"/>
      <c r="F622" s="161"/>
    </row>
    <row r="623" spans="4:6" x14ac:dyDescent="0.15">
      <c r="D623" s="9"/>
      <c r="E623" s="9"/>
      <c r="F623" s="161"/>
    </row>
    <row r="624" spans="4:6" x14ac:dyDescent="0.15">
      <c r="D624" s="9"/>
      <c r="E624" s="9"/>
      <c r="F624" s="161"/>
    </row>
    <row r="625" spans="4:6" x14ac:dyDescent="0.15">
      <c r="D625" s="9"/>
      <c r="E625" s="9"/>
      <c r="F625" s="161"/>
    </row>
    <row r="626" spans="4:6" x14ac:dyDescent="0.15">
      <c r="D626" s="9"/>
      <c r="E626" s="9"/>
      <c r="F626" s="161"/>
    </row>
    <row r="627" spans="4:6" x14ac:dyDescent="0.15">
      <c r="D627" s="9"/>
      <c r="E627" s="9"/>
      <c r="F627" s="161"/>
    </row>
    <row r="628" spans="4:6" x14ac:dyDescent="0.15">
      <c r="D628" s="9"/>
      <c r="E628" s="9"/>
      <c r="F628" s="161"/>
    </row>
    <row r="629" spans="4:6" x14ac:dyDescent="0.15">
      <c r="D629" s="9"/>
      <c r="E629" s="9"/>
      <c r="F629" s="161"/>
    </row>
    <row r="630" spans="4:6" x14ac:dyDescent="0.15">
      <c r="D630" s="9"/>
      <c r="E630" s="9"/>
      <c r="F630" s="161"/>
    </row>
    <row r="631" spans="4:6" x14ac:dyDescent="0.15">
      <c r="D631" s="9"/>
      <c r="E631" s="9"/>
      <c r="F631" s="161"/>
    </row>
    <row r="632" spans="4:6" x14ac:dyDescent="0.15">
      <c r="D632" s="9"/>
      <c r="E632" s="9"/>
      <c r="F632" s="161"/>
    </row>
    <row r="633" spans="4:6" x14ac:dyDescent="0.15">
      <c r="D633" s="9"/>
      <c r="E633" s="9"/>
      <c r="F633" s="161"/>
    </row>
    <row r="634" spans="4:6" x14ac:dyDescent="0.15">
      <c r="D634" s="9"/>
      <c r="E634" s="9"/>
      <c r="F634" s="161"/>
    </row>
    <row r="635" spans="4:6" x14ac:dyDescent="0.15">
      <c r="D635" s="9"/>
      <c r="E635" s="9"/>
      <c r="F635" s="161"/>
    </row>
    <row r="636" spans="4:6" x14ac:dyDescent="0.15">
      <c r="D636" s="9"/>
      <c r="E636" s="9"/>
      <c r="F636" s="161"/>
    </row>
    <row r="637" spans="4:6" x14ac:dyDescent="0.15">
      <c r="D637" s="9"/>
      <c r="E637" s="9"/>
      <c r="F637" s="161"/>
    </row>
    <row r="638" spans="4:6" x14ac:dyDescent="0.15">
      <c r="D638" s="9"/>
      <c r="E638" s="9"/>
      <c r="F638" s="161"/>
    </row>
    <row r="639" spans="4:6" x14ac:dyDescent="0.15">
      <c r="D639" s="9"/>
      <c r="E639" s="9"/>
      <c r="F639" s="161"/>
    </row>
    <row r="640" spans="4:6" x14ac:dyDescent="0.15">
      <c r="D640" s="9"/>
      <c r="E640" s="9"/>
      <c r="F640" s="161"/>
    </row>
    <row r="641" spans="4:6" x14ac:dyDescent="0.15">
      <c r="D641" s="9"/>
      <c r="E641" s="9"/>
      <c r="F641" s="161"/>
    </row>
    <row r="642" spans="4:6" x14ac:dyDescent="0.15">
      <c r="D642" s="9"/>
      <c r="E642" s="9"/>
      <c r="F642" s="161"/>
    </row>
    <row r="643" spans="4:6" x14ac:dyDescent="0.15">
      <c r="D643" s="9"/>
      <c r="E643" s="9"/>
      <c r="F643" s="161"/>
    </row>
    <row r="644" spans="4:6" x14ac:dyDescent="0.15">
      <c r="D644" s="9"/>
      <c r="E644" s="9"/>
      <c r="F644" s="161"/>
    </row>
    <row r="645" spans="4:6" x14ac:dyDescent="0.15">
      <c r="D645" s="9"/>
      <c r="E645" s="9"/>
      <c r="F645" s="161"/>
    </row>
    <row r="646" spans="4:6" x14ac:dyDescent="0.15">
      <c r="D646" s="9"/>
      <c r="E646" s="9"/>
      <c r="F646" s="161"/>
    </row>
    <row r="647" spans="4:6" x14ac:dyDescent="0.15">
      <c r="D647" s="9"/>
      <c r="E647" s="9"/>
      <c r="F647" s="161"/>
    </row>
    <row r="648" spans="4:6" x14ac:dyDescent="0.15">
      <c r="D648" s="9"/>
      <c r="E648" s="9"/>
      <c r="F648" s="161"/>
    </row>
    <row r="649" spans="4:6" x14ac:dyDescent="0.15">
      <c r="D649" s="9"/>
      <c r="E649" s="9"/>
      <c r="F649" s="161"/>
    </row>
    <row r="650" spans="4:6" x14ac:dyDescent="0.15">
      <c r="D650" s="9"/>
      <c r="E650" s="9"/>
      <c r="F650" s="161"/>
    </row>
    <row r="651" spans="4:6" x14ac:dyDescent="0.15">
      <c r="D651" s="9"/>
      <c r="E651" s="9"/>
      <c r="F651" s="161"/>
    </row>
    <row r="652" spans="4:6" x14ac:dyDescent="0.15">
      <c r="D652" s="9"/>
      <c r="E652" s="9"/>
      <c r="F652" s="161"/>
    </row>
    <row r="653" spans="4:6" x14ac:dyDescent="0.15">
      <c r="D653" s="9"/>
      <c r="E653" s="9"/>
      <c r="F653" s="161"/>
    </row>
    <row r="654" spans="4:6" x14ac:dyDescent="0.15">
      <c r="D654" s="9"/>
      <c r="E654" s="9"/>
      <c r="F654" s="161"/>
    </row>
    <row r="655" spans="4:6" x14ac:dyDescent="0.15">
      <c r="D655" s="9"/>
      <c r="E655" s="9"/>
      <c r="F655" s="161"/>
    </row>
    <row r="656" spans="4:6" x14ac:dyDescent="0.15">
      <c r="D656" s="9"/>
      <c r="E656" s="9"/>
      <c r="F656" s="161"/>
    </row>
    <row r="657" spans="4:6" x14ac:dyDescent="0.15">
      <c r="D657" s="9"/>
      <c r="E657" s="9"/>
      <c r="F657" s="161"/>
    </row>
    <row r="658" spans="4:6" x14ac:dyDescent="0.15">
      <c r="D658" s="9"/>
      <c r="E658" s="9"/>
      <c r="F658" s="161"/>
    </row>
    <row r="659" spans="4:6" x14ac:dyDescent="0.15">
      <c r="D659" s="9"/>
      <c r="E659" s="9"/>
      <c r="F659" s="161"/>
    </row>
    <row r="660" spans="4:6" x14ac:dyDescent="0.15">
      <c r="D660" s="9"/>
      <c r="E660" s="9"/>
      <c r="F660" s="161"/>
    </row>
    <row r="661" spans="4:6" x14ac:dyDescent="0.15">
      <c r="D661" s="9"/>
      <c r="E661" s="9"/>
      <c r="F661" s="161"/>
    </row>
    <row r="662" spans="4:6" x14ac:dyDescent="0.15">
      <c r="D662" s="9"/>
      <c r="E662" s="9"/>
      <c r="F662" s="161"/>
    </row>
    <row r="663" spans="4:6" x14ac:dyDescent="0.15">
      <c r="D663" s="9"/>
      <c r="E663" s="9"/>
      <c r="F663" s="161"/>
    </row>
    <row r="664" spans="4:6" x14ac:dyDescent="0.15">
      <c r="D664" s="9"/>
      <c r="E664" s="9"/>
      <c r="F664" s="161"/>
    </row>
    <row r="665" spans="4:6" x14ac:dyDescent="0.15">
      <c r="D665" s="9"/>
      <c r="E665" s="9"/>
      <c r="F665" s="161"/>
    </row>
    <row r="666" spans="4:6" x14ac:dyDescent="0.15">
      <c r="D666" s="9"/>
      <c r="E666" s="9"/>
      <c r="F666" s="161"/>
    </row>
    <row r="667" spans="4:6" x14ac:dyDescent="0.15">
      <c r="D667" s="9"/>
      <c r="E667" s="9"/>
      <c r="F667" s="161"/>
    </row>
    <row r="668" spans="4:6" x14ac:dyDescent="0.15">
      <c r="D668" s="9"/>
      <c r="E668" s="9"/>
      <c r="F668" s="161"/>
    </row>
    <row r="669" spans="4:6" x14ac:dyDescent="0.15">
      <c r="D669" s="9"/>
      <c r="E669" s="9"/>
      <c r="F669" s="161"/>
    </row>
    <row r="670" spans="4:6" x14ac:dyDescent="0.15">
      <c r="D670" s="9"/>
      <c r="E670" s="9"/>
      <c r="F670" s="161"/>
    </row>
    <row r="671" spans="4:6" x14ac:dyDescent="0.15">
      <c r="D671" s="9"/>
      <c r="E671" s="9"/>
      <c r="F671" s="161"/>
    </row>
    <row r="672" spans="4:6" x14ac:dyDescent="0.15">
      <c r="D672" s="9"/>
      <c r="E672" s="9"/>
      <c r="F672" s="161"/>
    </row>
    <row r="673" spans="4:6" x14ac:dyDescent="0.15">
      <c r="D673" s="9"/>
      <c r="E673" s="9"/>
      <c r="F673" s="161"/>
    </row>
    <row r="674" spans="4:6" x14ac:dyDescent="0.15">
      <c r="D674" s="9"/>
      <c r="E674" s="9"/>
      <c r="F674" s="161"/>
    </row>
    <row r="675" spans="4:6" x14ac:dyDescent="0.15">
      <c r="D675" s="9"/>
      <c r="E675" s="9"/>
      <c r="F675" s="161"/>
    </row>
    <row r="676" spans="4:6" x14ac:dyDescent="0.15">
      <c r="D676" s="9"/>
      <c r="E676" s="9"/>
      <c r="F676" s="161"/>
    </row>
    <row r="677" spans="4:6" x14ac:dyDescent="0.15">
      <c r="D677" s="9"/>
      <c r="E677" s="9"/>
      <c r="F677" s="161"/>
    </row>
    <row r="678" spans="4:6" x14ac:dyDescent="0.15">
      <c r="D678" s="9"/>
      <c r="E678" s="9"/>
      <c r="F678" s="161"/>
    </row>
    <row r="679" spans="4:6" x14ac:dyDescent="0.15">
      <c r="D679" s="9"/>
      <c r="E679" s="9"/>
      <c r="F679" s="161"/>
    </row>
    <row r="680" spans="4:6" x14ac:dyDescent="0.15">
      <c r="D680" s="9"/>
      <c r="E680" s="9"/>
      <c r="F680" s="161"/>
    </row>
    <row r="681" spans="4:6" x14ac:dyDescent="0.15">
      <c r="D681" s="9"/>
      <c r="E681" s="9"/>
      <c r="F681" s="161"/>
    </row>
    <row r="682" spans="4:6" x14ac:dyDescent="0.15">
      <c r="D682" s="9"/>
      <c r="E682" s="9"/>
      <c r="F682" s="161"/>
    </row>
    <row r="683" spans="4:6" x14ac:dyDescent="0.15">
      <c r="D683" s="9"/>
      <c r="E683" s="9"/>
      <c r="F683" s="161"/>
    </row>
    <row r="684" spans="4:6" x14ac:dyDescent="0.15">
      <c r="D684" s="9"/>
      <c r="E684" s="9"/>
      <c r="F684" s="161"/>
    </row>
    <row r="685" spans="4:6" x14ac:dyDescent="0.15">
      <c r="D685" s="9"/>
      <c r="E685" s="9"/>
      <c r="F685" s="161"/>
    </row>
    <row r="686" spans="4:6" x14ac:dyDescent="0.15">
      <c r="D686" s="9"/>
      <c r="E686" s="9"/>
      <c r="F686" s="161"/>
    </row>
    <row r="687" spans="4:6" x14ac:dyDescent="0.15">
      <c r="D687" s="9"/>
      <c r="E687" s="9"/>
      <c r="F687" s="161"/>
    </row>
    <row r="688" spans="4:6" x14ac:dyDescent="0.15">
      <c r="D688" s="9"/>
      <c r="E688" s="9"/>
      <c r="F688" s="161"/>
    </row>
    <row r="689" spans="4:6" x14ac:dyDescent="0.15">
      <c r="D689" s="9"/>
      <c r="E689" s="9"/>
      <c r="F689" s="161"/>
    </row>
    <row r="690" spans="4:6" x14ac:dyDescent="0.15">
      <c r="D690" s="9"/>
      <c r="E690" s="9"/>
      <c r="F690" s="161"/>
    </row>
    <row r="691" spans="4:6" x14ac:dyDescent="0.15">
      <c r="D691" s="9"/>
      <c r="E691" s="9"/>
      <c r="F691" s="161"/>
    </row>
    <row r="692" spans="4:6" x14ac:dyDescent="0.15">
      <c r="D692" s="9"/>
      <c r="E692" s="9"/>
      <c r="F692" s="161"/>
    </row>
    <row r="693" spans="4:6" x14ac:dyDescent="0.15">
      <c r="D693" s="9"/>
      <c r="E693" s="9"/>
      <c r="F693" s="161"/>
    </row>
    <row r="694" spans="4:6" x14ac:dyDescent="0.15">
      <c r="D694" s="9"/>
      <c r="E694" s="9"/>
      <c r="F694" s="161"/>
    </row>
    <row r="695" spans="4:6" x14ac:dyDescent="0.15">
      <c r="D695" s="9"/>
      <c r="E695" s="9"/>
      <c r="F695" s="161"/>
    </row>
    <row r="696" spans="4:6" x14ac:dyDescent="0.15">
      <c r="D696" s="9"/>
      <c r="E696" s="9"/>
      <c r="F696" s="161"/>
    </row>
    <row r="697" spans="4:6" x14ac:dyDescent="0.15">
      <c r="D697" s="9"/>
      <c r="E697" s="9"/>
      <c r="F697" s="161"/>
    </row>
    <row r="698" spans="4:6" x14ac:dyDescent="0.15">
      <c r="D698" s="9"/>
      <c r="E698" s="9"/>
      <c r="F698" s="161"/>
    </row>
    <row r="699" spans="4:6" x14ac:dyDescent="0.15">
      <c r="D699" s="9"/>
      <c r="E699" s="9"/>
      <c r="F699" s="161"/>
    </row>
    <row r="700" spans="4:6" x14ac:dyDescent="0.15">
      <c r="D700" s="9"/>
      <c r="E700" s="9"/>
      <c r="F700" s="161"/>
    </row>
    <row r="701" spans="4:6" x14ac:dyDescent="0.15">
      <c r="D701" s="9"/>
      <c r="E701" s="9"/>
      <c r="F701" s="161"/>
    </row>
    <row r="702" spans="4:6" x14ac:dyDescent="0.15">
      <c r="D702" s="9"/>
      <c r="E702" s="9"/>
      <c r="F702" s="161"/>
    </row>
    <row r="703" spans="4:6" x14ac:dyDescent="0.15">
      <c r="D703" s="9"/>
      <c r="E703" s="9"/>
      <c r="F703" s="161"/>
    </row>
    <row r="704" spans="4:6" x14ac:dyDescent="0.15">
      <c r="D704" s="9"/>
      <c r="E704" s="9"/>
      <c r="F704" s="161"/>
    </row>
    <row r="705" spans="4:6" x14ac:dyDescent="0.15">
      <c r="D705" s="9"/>
      <c r="E705" s="9"/>
      <c r="F705" s="161"/>
    </row>
    <row r="706" spans="4:6" x14ac:dyDescent="0.15">
      <c r="D706" s="9"/>
      <c r="E706" s="9"/>
      <c r="F706" s="161"/>
    </row>
    <row r="707" spans="4:6" x14ac:dyDescent="0.15">
      <c r="D707" s="9"/>
      <c r="E707" s="9"/>
      <c r="F707" s="161"/>
    </row>
    <row r="708" spans="4:6" x14ac:dyDescent="0.15">
      <c r="D708" s="9"/>
      <c r="E708" s="9"/>
      <c r="F708" s="161"/>
    </row>
    <row r="709" spans="4:6" x14ac:dyDescent="0.15">
      <c r="D709" s="9"/>
      <c r="E709" s="9"/>
      <c r="F709" s="161"/>
    </row>
    <row r="710" spans="4:6" x14ac:dyDescent="0.15">
      <c r="D710" s="9"/>
      <c r="E710" s="9"/>
      <c r="F710" s="161"/>
    </row>
    <row r="711" spans="4:6" x14ac:dyDescent="0.15">
      <c r="D711" s="9"/>
      <c r="E711" s="9"/>
      <c r="F711" s="161"/>
    </row>
    <row r="712" spans="4:6" x14ac:dyDescent="0.15">
      <c r="D712" s="9"/>
      <c r="E712" s="9"/>
      <c r="F712" s="161"/>
    </row>
    <row r="713" spans="4:6" x14ac:dyDescent="0.15">
      <c r="D713" s="9"/>
      <c r="E713" s="9"/>
      <c r="F713" s="161"/>
    </row>
    <row r="714" spans="4:6" x14ac:dyDescent="0.15">
      <c r="D714" s="9"/>
      <c r="E714" s="9"/>
      <c r="F714" s="161"/>
    </row>
    <row r="715" spans="4:6" x14ac:dyDescent="0.15">
      <c r="D715" s="9"/>
      <c r="E715" s="9"/>
      <c r="F715" s="161"/>
    </row>
    <row r="716" spans="4:6" x14ac:dyDescent="0.15">
      <c r="D716" s="9"/>
      <c r="E716" s="9"/>
      <c r="F716" s="161"/>
    </row>
    <row r="717" spans="4:6" x14ac:dyDescent="0.15">
      <c r="D717" s="9"/>
      <c r="E717" s="9"/>
      <c r="F717" s="161"/>
    </row>
    <row r="718" spans="4:6" x14ac:dyDescent="0.15">
      <c r="D718" s="9"/>
      <c r="E718" s="9"/>
      <c r="F718" s="161"/>
    </row>
    <row r="719" spans="4:6" x14ac:dyDescent="0.15">
      <c r="D719" s="9"/>
      <c r="E719" s="9"/>
      <c r="F719" s="161"/>
    </row>
    <row r="720" spans="4:6" x14ac:dyDescent="0.15">
      <c r="D720" s="9"/>
      <c r="E720" s="9"/>
      <c r="F720" s="161"/>
    </row>
    <row r="721" spans="4:6" x14ac:dyDescent="0.15">
      <c r="D721" s="9"/>
      <c r="E721" s="9"/>
      <c r="F721" s="161"/>
    </row>
    <row r="722" spans="4:6" x14ac:dyDescent="0.15">
      <c r="D722" s="9"/>
      <c r="E722" s="9"/>
      <c r="F722" s="161"/>
    </row>
    <row r="723" spans="4:6" x14ac:dyDescent="0.15">
      <c r="D723" s="9"/>
      <c r="E723" s="9"/>
      <c r="F723" s="161"/>
    </row>
    <row r="724" spans="4:6" x14ac:dyDescent="0.15">
      <c r="D724" s="9"/>
      <c r="E724" s="9"/>
      <c r="F724" s="161"/>
    </row>
    <row r="725" spans="4:6" x14ac:dyDescent="0.15">
      <c r="D725" s="9"/>
      <c r="E725" s="9"/>
      <c r="F725" s="161"/>
    </row>
    <row r="726" spans="4:6" x14ac:dyDescent="0.15">
      <c r="D726" s="9"/>
      <c r="E726" s="9"/>
      <c r="F726" s="161"/>
    </row>
    <row r="727" spans="4:6" x14ac:dyDescent="0.15">
      <c r="D727" s="9"/>
      <c r="E727" s="9"/>
      <c r="F727" s="161"/>
    </row>
    <row r="728" spans="4:6" x14ac:dyDescent="0.15">
      <c r="D728" s="9"/>
      <c r="E728" s="9"/>
      <c r="F728" s="161"/>
    </row>
    <row r="729" spans="4:6" x14ac:dyDescent="0.15">
      <c r="D729" s="9"/>
      <c r="E729" s="9"/>
      <c r="F729" s="161"/>
    </row>
    <row r="730" spans="4:6" x14ac:dyDescent="0.15">
      <c r="D730" s="9"/>
      <c r="E730" s="9"/>
      <c r="F730" s="161"/>
    </row>
    <row r="731" spans="4:6" x14ac:dyDescent="0.15">
      <c r="D731" s="9"/>
      <c r="E731" s="9"/>
      <c r="F731" s="161"/>
    </row>
    <row r="732" spans="4:6" x14ac:dyDescent="0.15">
      <c r="D732" s="9"/>
      <c r="E732" s="9"/>
      <c r="F732" s="161"/>
    </row>
    <row r="733" spans="4:6" x14ac:dyDescent="0.15">
      <c r="D733" s="9"/>
      <c r="E733" s="9"/>
      <c r="F733" s="161"/>
    </row>
    <row r="734" spans="4:6" x14ac:dyDescent="0.15">
      <c r="D734" s="9"/>
      <c r="E734" s="9"/>
      <c r="F734" s="161"/>
    </row>
    <row r="735" spans="4:6" x14ac:dyDescent="0.15">
      <c r="D735" s="9"/>
      <c r="E735" s="9"/>
      <c r="F735" s="161"/>
    </row>
    <row r="736" spans="4:6" x14ac:dyDescent="0.15">
      <c r="D736" s="9"/>
      <c r="E736" s="9"/>
      <c r="F736" s="161"/>
    </row>
    <row r="737" spans="4:6" x14ac:dyDescent="0.15">
      <c r="D737" s="9"/>
      <c r="E737" s="9"/>
      <c r="F737" s="161"/>
    </row>
    <row r="738" spans="4:6" x14ac:dyDescent="0.15">
      <c r="D738" s="9"/>
      <c r="E738" s="9"/>
      <c r="F738" s="161"/>
    </row>
    <row r="739" spans="4:6" x14ac:dyDescent="0.15">
      <c r="D739" s="9"/>
      <c r="E739" s="9"/>
      <c r="F739" s="161"/>
    </row>
    <row r="740" spans="4:6" x14ac:dyDescent="0.15">
      <c r="D740" s="9"/>
      <c r="E740" s="9"/>
      <c r="F740" s="161"/>
    </row>
    <row r="741" spans="4:6" x14ac:dyDescent="0.15">
      <c r="D741" s="9"/>
      <c r="E741" s="9"/>
      <c r="F741" s="161"/>
    </row>
    <row r="742" spans="4:6" x14ac:dyDescent="0.15">
      <c r="D742" s="9"/>
      <c r="E742" s="9"/>
      <c r="F742" s="161"/>
    </row>
    <row r="743" spans="4:6" x14ac:dyDescent="0.15">
      <c r="D743" s="9"/>
      <c r="E743" s="9"/>
      <c r="F743" s="161"/>
    </row>
    <row r="744" spans="4:6" x14ac:dyDescent="0.15">
      <c r="D744" s="9"/>
      <c r="E744" s="9"/>
      <c r="F744" s="161"/>
    </row>
    <row r="745" spans="4:6" x14ac:dyDescent="0.15">
      <c r="D745" s="9"/>
      <c r="E745" s="9"/>
      <c r="F745" s="161"/>
    </row>
    <row r="746" spans="4:6" x14ac:dyDescent="0.15">
      <c r="D746" s="9"/>
      <c r="E746" s="9"/>
      <c r="F746" s="161"/>
    </row>
    <row r="747" spans="4:6" x14ac:dyDescent="0.15">
      <c r="D747" s="9"/>
      <c r="E747" s="9"/>
      <c r="F747" s="161"/>
    </row>
    <row r="748" spans="4:6" x14ac:dyDescent="0.15">
      <c r="D748" s="9"/>
      <c r="E748" s="9"/>
      <c r="F748" s="161"/>
    </row>
    <row r="749" spans="4:6" x14ac:dyDescent="0.15">
      <c r="D749" s="9"/>
      <c r="E749" s="9"/>
      <c r="F749" s="161"/>
    </row>
    <row r="750" spans="4:6" x14ac:dyDescent="0.15">
      <c r="D750" s="9"/>
      <c r="E750" s="9"/>
      <c r="F750" s="161"/>
    </row>
    <row r="751" spans="4:6" x14ac:dyDescent="0.15">
      <c r="D751" s="9"/>
      <c r="E751" s="9"/>
      <c r="F751" s="161"/>
    </row>
    <row r="752" spans="4:6" x14ac:dyDescent="0.15">
      <c r="D752" s="9"/>
      <c r="E752" s="9"/>
      <c r="F752" s="161"/>
    </row>
    <row r="753" spans="4:6" x14ac:dyDescent="0.15">
      <c r="D753" s="9"/>
      <c r="E753" s="9"/>
      <c r="F753" s="161"/>
    </row>
    <row r="754" spans="4:6" x14ac:dyDescent="0.15">
      <c r="D754" s="9"/>
      <c r="E754" s="9"/>
      <c r="F754" s="161"/>
    </row>
    <row r="755" spans="4:6" x14ac:dyDescent="0.15">
      <c r="D755" s="9"/>
      <c r="E755" s="9"/>
      <c r="F755" s="161"/>
    </row>
    <row r="756" spans="4:6" x14ac:dyDescent="0.15">
      <c r="D756" s="9"/>
      <c r="E756" s="9"/>
      <c r="F756" s="161"/>
    </row>
    <row r="757" spans="4:6" x14ac:dyDescent="0.15">
      <c r="D757" s="9"/>
      <c r="E757" s="9"/>
      <c r="F757" s="161"/>
    </row>
    <row r="758" spans="4:6" x14ac:dyDescent="0.15">
      <c r="D758" s="9"/>
      <c r="E758" s="9"/>
      <c r="F758" s="161"/>
    </row>
    <row r="759" spans="4:6" x14ac:dyDescent="0.15">
      <c r="D759" s="9"/>
      <c r="E759" s="9"/>
      <c r="F759" s="161"/>
    </row>
    <row r="760" spans="4:6" x14ac:dyDescent="0.15">
      <c r="D760" s="9"/>
      <c r="E760" s="9"/>
      <c r="F760" s="161"/>
    </row>
    <row r="761" spans="4:6" x14ac:dyDescent="0.15">
      <c r="D761" s="9"/>
      <c r="E761" s="9"/>
      <c r="F761" s="161"/>
    </row>
    <row r="762" spans="4:6" x14ac:dyDescent="0.15">
      <c r="D762" s="9"/>
      <c r="E762" s="9"/>
      <c r="F762" s="161"/>
    </row>
    <row r="763" spans="4:6" x14ac:dyDescent="0.15">
      <c r="D763" s="9"/>
      <c r="E763" s="9"/>
      <c r="F763" s="161"/>
    </row>
    <row r="764" spans="4:6" x14ac:dyDescent="0.15">
      <c r="D764" s="9"/>
      <c r="E764" s="9"/>
      <c r="F764" s="161"/>
    </row>
    <row r="765" spans="4:6" x14ac:dyDescent="0.15">
      <c r="D765" s="9"/>
      <c r="E765" s="9"/>
      <c r="F765" s="161"/>
    </row>
    <row r="766" spans="4:6" x14ac:dyDescent="0.15">
      <c r="D766" s="9"/>
      <c r="E766" s="9"/>
      <c r="F766" s="161"/>
    </row>
    <row r="767" spans="4:6" x14ac:dyDescent="0.15">
      <c r="D767" s="9"/>
      <c r="E767" s="9"/>
      <c r="F767" s="161"/>
    </row>
    <row r="768" spans="4:6" x14ac:dyDescent="0.15">
      <c r="D768" s="9"/>
      <c r="E768" s="9"/>
      <c r="F768" s="161"/>
    </row>
    <row r="769" spans="4:6" x14ac:dyDescent="0.15">
      <c r="D769" s="9"/>
      <c r="E769" s="9"/>
      <c r="F769" s="161"/>
    </row>
    <row r="770" spans="4:6" x14ac:dyDescent="0.15">
      <c r="D770" s="9"/>
      <c r="E770" s="9"/>
      <c r="F770" s="161"/>
    </row>
    <row r="771" spans="4:6" x14ac:dyDescent="0.15">
      <c r="D771" s="9"/>
      <c r="E771" s="9"/>
      <c r="F771" s="161"/>
    </row>
    <row r="772" spans="4:6" x14ac:dyDescent="0.15">
      <c r="D772" s="9"/>
      <c r="E772" s="9"/>
      <c r="F772" s="161"/>
    </row>
    <row r="773" spans="4:6" x14ac:dyDescent="0.15">
      <c r="D773" s="9"/>
      <c r="E773" s="9"/>
      <c r="F773" s="161"/>
    </row>
    <row r="774" spans="4:6" x14ac:dyDescent="0.15">
      <c r="D774" s="9"/>
      <c r="E774" s="9"/>
      <c r="F774" s="161"/>
    </row>
    <row r="775" spans="4:6" x14ac:dyDescent="0.15">
      <c r="D775" s="9"/>
      <c r="E775" s="9"/>
      <c r="F775" s="161"/>
    </row>
    <row r="776" spans="4:6" x14ac:dyDescent="0.15">
      <c r="D776" s="9"/>
      <c r="E776" s="9"/>
      <c r="F776" s="161"/>
    </row>
    <row r="777" spans="4:6" x14ac:dyDescent="0.15">
      <c r="D777" s="9"/>
      <c r="E777" s="9"/>
      <c r="F777" s="161"/>
    </row>
    <row r="778" spans="4:6" x14ac:dyDescent="0.15">
      <c r="D778" s="9"/>
      <c r="E778" s="9"/>
      <c r="F778" s="161"/>
    </row>
    <row r="779" spans="4:6" x14ac:dyDescent="0.15">
      <c r="D779" s="9"/>
      <c r="E779" s="9"/>
      <c r="F779" s="161"/>
    </row>
    <row r="780" spans="4:6" x14ac:dyDescent="0.15">
      <c r="D780" s="9"/>
      <c r="E780" s="9"/>
      <c r="F780" s="161"/>
    </row>
    <row r="781" spans="4:6" x14ac:dyDescent="0.15">
      <c r="D781" s="9"/>
      <c r="E781" s="9"/>
      <c r="F781" s="161"/>
    </row>
    <row r="782" spans="4:6" x14ac:dyDescent="0.15">
      <c r="D782" s="9"/>
      <c r="E782" s="9"/>
      <c r="F782" s="161"/>
    </row>
    <row r="783" spans="4:6" x14ac:dyDescent="0.15">
      <c r="D783" s="9"/>
      <c r="E783" s="9"/>
      <c r="F783" s="161"/>
    </row>
    <row r="784" spans="4:6" x14ac:dyDescent="0.15">
      <c r="D784" s="9"/>
      <c r="E784" s="9"/>
      <c r="F784" s="161"/>
    </row>
    <row r="785" spans="4:6" x14ac:dyDescent="0.15">
      <c r="D785" s="9"/>
      <c r="E785" s="9"/>
      <c r="F785" s="161"/>
    </row>
    <row r="786" spans="4:6" x14ac:dyDescent="0.15">
      <c r="D786" s="9"/>
      <c r="E786" s="9"/>
      <c r="F786" s="161"/>
    </row>
    <row r="787" spans="4:6" x14ac:dyDescent="0.15">
      <c r="D787" s="9"/>
      <c r="E787" s="9"/>
      <c r="F787" s="161"/>
    </row>
    <row r="788" spans="4:6" x14ac:dyDescent="0.15">
      <c r="D788" s="9"/>
      <c r="E788" s="9"/>
      <c r="F788" s="161"/>
    </row>
    <row r="789" spans="4:6" x14ac:dyDescent="0.15">
      <c r="D789" s="9"/>
      <c r="E789" s="9"/>
      <c r="F789" s="161"/>
    </row>
    <row r="790" spans="4:6" x14ac:dyDescent="0.15">
      <c r="D790" s="9"/>
      <c r="E790" s="9"/>
      <c r="F790" s="161"/>
    </row>
    <row r="791" spans="4:6" x14ac:dyDescent="0.15">
      <c r="D791" s="9"/>
      <c r="E791" s="9"/>
      <c r="F791" s="161"/>
    </row>
    <row r="792" spans="4:6" x14ac:dyDescent="0.15">
      <c r="D792" s="9"/>
      <c r="E792" s="9"/>
      <c r="F792" s="161"/>
    </row>
    <row r="793" spans="4:6" x14ac:dyDescent="0.15">
      <c r="D793" s="9"/>
      <c r="E793" s="9"/>
      <c r="F793" s="161"/>
    </row>
    <row r="794" spans="4:6" x14ac:dyDescent="0.15">
      <c r="D794" s="9"/>
      <c r="E794" s="9"/>
      <c r="F794" s="161"/>
    </row>
    <row r="795" spans="4:6" x14ac:dyDescent="0.15">
      <c r="D795" s="9"/>
      <c r="E795" s="9"/>
      <c r="F795" s="161"/>
    </row>
    <row r="796" spans="4:6" x14ac:dyDescent="0.15">
      <c r="D796" s="9"/>
      <c r="E796" s="9"/>
      <c r="F796" s="161"/>
    </row>
    <row r="797" spans="4:6" x14ac:dyDescent="0.15">
      <c r="D797" s="9"/>
      <c r="E797" s="9"/>
      <c r="F797" s="161"/>
    </row>
    <row r="798" spans="4:6" x14ac:dyDescent="0.15">
      <c r="D798" s="9"/>
      <c r="E798" s="9"/>
      <c r="F798" s="161"/>
    </row>
    <row r="799" spans="4:6" x14ac:dyDescent="0.15">
      <c r="D799" s="9"/>
      <c r="E799" s="9"/>
      <c r="F799" s="161"/>
    </row>
    <row r="800" spans="4:6" x14ac:dyDescent="0.15">
      <c r="D800" s="9"/>
      <c r="E800" s="9"/>
      <c r="F800" s="161"/>
    </row>
    <row r="801" spans="4:6" x14ac:dyDescent="0.15">
      <c r="D801" s="9"/>
      <c r="E801" s="9"/>
      <c r="F801" s="161"/>
    </row>
    <row r="802" spans="4:6" x14ac:dyDescent="0.15">
      <c r="D802" s="9"/>
      <c r="E802" s="9"/>
      <c r="F802" s="161"/>
    </row>
    <row r="803" spans="4:6" x14ac:dyDescent="0.15">
      <c r="D803" s="9"/>
      <c r="E803" s="9"/>
      <c r="F803" s="161"/>
    </row>
    <row r="804" spans="4:6" x14ac:dyDescent="0.15">
      <c r="D804" s="9"/>
      <c r="E804" s="9"/>
      <c r="F804" s="161"/>
    </row>
    <row r="805" spans="4:6" x14ac:dyDescent="0.15">
      <c r="D805" s="9"/>
      <c r="E805" s="9"/>
      <c r="F805" s="161"/>
    </row>
    <row r="806" spans="4:6" x14ac:dyDescent="0.15">
      <c r="D806" s="9"/>
      <c r="E806" s="9"/>
      <c r="F806" s="161"/>
    </row>
    <row r="807" spans="4:6" x14ac:dyDescent="0.15">
      <c r="D807" s="9"/>
      <c r="E807" s="9"/>
      <c r="F807" s="161"/>
    </row>
    <row r="808" spans="4:6" x14ac:dyDescent="0.15">
      <c r="D808" s="9"/>
      <c r="E808" s="9"/>
      <c r="F808" s="161"/>
    </row>
    <row r="809" spans="4:6" x14ac:dyDescent="0.15">
      <c r="D809" s="9"/>
      <c r="E809" s="9"/>
      <c r="F809" s="161"/>
    </row>
    <row r="810" spans="4:6" x14ac:dyDescent="0.15">
      <c r="D810" s="9"/>
      <c r="E810" s="9"/>
      <c r="F810" s="161"/>
    </row>
    <row r="811" spans="4:6" x14ac:dyDescent="0.15">
      <c r="D811" s="9"/>
      <c r="E811" s="9"/>
      <c r="F811" s="161"/>
    </row>
    <row r="812" spans="4:6" x14ac:dyDescent="0.15">
      <c r="D812" s="9"/>
      <c r="E812" s="9"/>
      <c r="F812" s="161"/>
    </row>
    <row r="813" spans="4:6" x14ac:dyDescent="0.15">
      <c r="D813" s="9"/>
      <c r="E813" s="9"/>
      <c r="F813" s="161"/>
    </row>
    <row r="814" spans="4:6" x14ac:dyDescent="0.15">
      <c r="D814" s="9"/>
      <c r="E814" s="9"/>
      <c r="F814" s="161"/>
    </row>
    <row r="815" spans="4:6" x14ac:dyDescent="0.15">
      <c r="D815" s="9"/>
      <c r="E815" s="9"/>
      <c r="F815" s="161"/>
    </row>
    <row r="816" spans="4:6" x14ac:dyDescent="0.15">
      <c r="D816" s="9"/>
      <c r="E816" s="9"/>
      <c r="F816" s="161"/>
    </row>
    <row r="817" spans="4:6" x14ac:dyDescent="0.15">
      <c r="D817" s="9"/>
      <c r="E817" s="9"/>
      <c r="F817" s="161"/>
    </row>
    <row r="818" spans="4:6" x14ac:dyDescent="0.15">
      <c r="D818" s="9"/>
      <c r="E818" s="9"/>
      <c r="F818" s="161"/>
    </row>
    <row r="819" spans="4:6" x14ac:dyDescent="0.15">
      <c r="D819" s="9"/>
      <c r="E819" s="9"/>
      <c r="F819" s="161"/>
    </row>
    <row r="820" spans="4:6" x14ac:dyDescent="0.15">
      <c r="D820" s="9"/>
      <c r="E820" s="9"/>
      <c r="F820" s="161"/>
    </row>
    <row r="821" spans="4:6" x14ac:dyDescent="0.15">
      <c r="D821" s="9"/>
      <c r="E821" s="9"/>
      <c r="F821" s="161"/>
    </row>
    <row r="822" spans="4:6" x14ac:dyDescent="0.15">
      <c r="D822" s="9"/>
      <c r="E822" s="9"/>
      <c r="F822" s="161"/>
    </row>
    <row r="823" spans="4:6" x14ac:dyDescent="0.15">
      <c r="D823" s="9"/>
      <c r="E823" s="9"/>
      <c r="F823" s="161"/>
    </row>
    <row r="824" spans="4:6" x14ac:dyDescent="0.15">
      <c r="D824" s="9"/>
      <c r="E824" s="9"/>
      <c r="F824" s="161"/>
    </row>
    <row r="825" spans="4:6" x14ac:dyDescent="0.15">
      <c r="D825" s="9"/>
      <c r="E825" s="9"/>
      <c r="F825" s="161"/>
    </row>
    <row r="826" spans="4:6" x14ac:dyDescent="0.15">
      <c r="D826" s="9"/>
      <c r="E826" s="9"/>
      <c r="F826" s="161"/>
    </row>
    <row r="827" spans="4:6" x14ac:dyDescent="0.15">
      <c r="D827" s="9"/>
      <c r="E827" s="9"/>
      <c r="F827" s="161"/>
    </row>
    <row r="828" spans="4:6" x14ac:dyDescent="0.15">
      <c r="D828" s="9"/>
      <c r="E828" s="9"/>
      <c r="F828" s="161"/>
    </row>
    <row r="829" spans="4:6" x14ac:dyDescent="0.15">
      <c r="D829" s="9"/>
      <c r="E829" s="9"/>
      <c r="F829" s="161"/>
    </row>
    <row r="830" spans="4:6" x14ac:dyDescent="0.15">
      <c r="D830" s="9"/>
      <c r="E830" s="9"/>
      <c r="F830" s="161"/>
    </row>
    <row r="831" spans="4:6" x14ac:dyDescent="0.15">
      <c r="D831" s="9"/>
      <c r="E831" s="9"/>
      <c r="F831" s="161"/>
    </row>
    <row r="832" spans="4:6" x14ac:dyDescent="0.15">
      <c r="D832" s="9"/>
      <c r="E832" s="9"/>
      <c r="F832" s="161"/>
    </row>
    <row r="833" spans="4:6" x14ac:dyDescent="0.15">
      <c r="D833" s="9"/>
      <c r="E833" s="9"/>
      <c r="F833" s="161"/>
    </row>
    <row r="834" spans="4:6" x14ac:dyDescent="0.15">
      <c r="D834" s="9"/>
      <c r="E834" s="9"/>
      <c r="F834" s="161"/>
    </row>
    <row r="835" spans="4:6" x14ac:dyDescent="0.15">
      <c r="D835" s="9"/>
      <c r="E835" s="9"/>
      <c r="F835" s="161"/>
    </row>
    <row r="836" spans="4:6" x14ac:dyDescent="0.15">
      <c r="D836" s="9"/>
      <c r="E836" s="9"/>
      <c r="F836" s="161"/>
    </row>
    <row r="837" spans="4:6" x14ac:dyDescent="0.15">
      <c r="D837" s="9"/>
      <c r="E837" s="9"/>
      <c r="F837" s="161"/>
    </row>
    <row r="838" spans="4:6" x14ac:dyDescent="0.15">
      <c r="D838" s="9"/>
      <c r="E838" s="9"/>
      <c r="F838" s="161"/>
    </row>
    <row r="839" spans="4:6" x14ac:dyDescent="0.15">
      <c r="D839" s="9"/>
      <c r="E839" s="9"/>
      <c r="F839" s="161"/>
    </row>
    <row r="840" spans="4:6" x14ac:dyDescent="0.15">
      <c r="D840" s="9"/>
      <c r="E840" s="9"/>
      <c r="F840" s="161"/>
    </row>
    <row r="841" spans="4:6" x14ac:dyDescent="0.15">
      <c r="D841" s="9"/>
      <c r="E841" s="9"/>
      <c r="F841" s="161"/>
    </row>
    <row r="842" spans="4:6" x14ac:dyDescent="0.15">
      <c r="D842" s="9"/>
      <c r="E842" s="9"/>
      <c r="F842" s="161"/>
    </row>
    <row r="843" spans="4:6" x14ac:dyDescent="0.15">
      <c r="D843" s="9"/>
      <c r="E843" s="9"/>
      <c r="F843" s="161"/>
    </row>
    <row r="844" spans="4:6" x14ac:dyDescent="0.15">
      <c r="D844" s="9"/>
      <c r="E844" s="9"/>
      <c r="F844" s="161"/>
    </row>
    <row r="845" spans="4:6" x14ac:dyDescent="0.15">
      <c r="D845" s="9"/>
      <c r="E845" s="9"/>
      <c r="F845" s="161"/>
    </row>
    <row r="846" spans="4:6" x14ac:dyDescent="0.15">
      <c r="D846" s="9"/>
      <c r="E846" s="9"/>
      <c r="F846" s="161"/>
    </row>
    <row r="847" spans="4:6" x14ac:dyDescent="0.15">
      <c r="D847" s="9"/>
      <c r="E847" s="9"/>
      <c r="F847" s="161"/>
    </row>
    <row r="848" spans="4:6" x14ac:dyDescent="0.15">
      <c r="D848" s="9"/>
      <c r="E848" s="9"/>
      <c r="F848" s="161"/>
    </row>
    <row r="849" spans="4:6" x14ac:dyDescent="0.15">
      <c r="D849" s="9"/>
      <c r="E849" s="9"/>
      <c r="F849" s="161"/>
    </row>
    <row r="850" spans="4:6" x14ac:dyDescent="0.15">
      <c r="D850" s="9"/>
      <c r="E850" s="9"/>
      <c r="F850" s="161"/>
    </row>
    <row r="851" spans="4:6" x14ac:dyDescent="0.15">
      <c r="D851" s="9"/>
      <c r="E851" s="9"/>
      <c r="F851" s="161"/>
    </row>
    <row r="852" spans="4:6" x14ac:dyDescent="0.15">
      <c r="D852" s="9"/>
      <c r="E852" s="9"/>
      <c r="F852" s="161"/>
    </row>
    <row r="853" spans="4:6" x14ac:dyDescent="0.15">
      <c r="D853" s="9"/>
      <c r="E853" s="9"/>
      <c r="F853" s="161"/>
    </row>
    <row r="854" spans="4:6" x14ac:dyDescent="0.15">
      <c r="D854" s="9"/>
      <c r="E854" s="9"/>
      <c r="F854" s="161"/>
    </row>
    <row r="855" spans="4:6" x14ac:dyDescent="0.15">
      <c r="D855" s="9"/>
      <c r="E855" s="9"/>
      <c r="F855" s="161"/>
    </row>
    <row r="856" spans="4:6" x14ac:dyDescent="0.15">
      <c r="D856" s="9"/>
      <c r="E856" s="9"/>
      <c r="F856" s="161"/>
    </row>
    <row r="857" spans="4:6" x14ac:dyDescent="0.15">
      <c r="D857" s="9"/>
      <c r="E857" s="9"/>
      <c r="F857" s="161"/>
    </row>
    <row r="858" spans="4:6" x14ac:dyDescent="0.15">
      <c r="D858" s="9"/>
      <c r="E858" s="9"/>
      <c r="F858" s="161"/>
    </row>
    <row r="859" spans="4:6" x14ac:dyDescent="0.15">
      <c r="D859" s="9"/>
      <c r="E859" s="9"/>
      <c r="F859" s="161"/>
    </row>
    <row r="860" spans="4:6" x14ac:dyDescent="0.15">
      <c r="D860" s="9"/>
      <c r="E860" s="9"/>
      <c r="F860" s="161"/>
    </row>
    <row r="861" spans="4:6" x14ac:dyDescent="0.15">
      <c r="D861" s="9"/>
      <c r="E861" s="9"/>
      <c r="F861" s="161"/>
    </row>
    <row r="862" spans="4:6" x14ac:dyDescent="0.15">
      <c r="D862" s="9"/>
      <c r="E862" s="9"/>
      <c r="F862" s="161"/>
    </row>
    <row r="863" spans="4:6" x14ac:dyDescent="0.15">
      <c r="D863" s="9"/>
      <c r="E863" s="9"/>
      <c r="F863" s="161"/>
    </row>
    <row r="864" spans="4:6" x14ac:dyDescent="0.15">
      <c r="D864" s="9"/>
      <c r="E864" s="9"/>
      <c r="F864" s="161"/>
    </row>
    <row r="865" spans="4:6" x14ac:dyDescent="0.15">
      <c r="D865" s="9"/>
      <c r="E865" s="9"/>
      <c r="F865" s="161"/>
    </row>
    <row r="866" spans="4:6" x14ac:dyDescent="0.15">
      <c r="D866" s="9"/>
      <c r="E866" s="9"/>
      <c r="F866" s="161"/>
    </row>
    <row r="867" spans="4:6" x14ac:dyDescent="0.15">
      <c r="D867" s="9"/>
      <c r="E867" s="9"/>
      <c r="F867" s="161"/>
    </row>
    <row r="868" spans="4:6" x14ac:dyDescent="0.15">
      <c r="D868" s="9"/>
      <c r="E868" s="9"/>
      <c r="F868" s="161"/>
    </row>
    <row r="869" spans="4:6" x14ac:dyDescent="0.15">
      <c r="D869" s="9"/>
      <c r="E869" s="9"/>
      <c r="F869" s="161"/>
    </row>
    <row r="870" spans="4:6" x14ac:dyDescent="0.15">
      <c r="D870" s="9"/>
      <c r="E870" s="9"/>
      <c r="F870" s="161"/>
    </row>
    <row r="871" spans="4:6" x14ac:dyDescent="0.15">
      <c r="D871" s="9"/>
      <c r="E871" s="9"/>
      <c r="F871" s="161"/>
    </row>
    <row r="872" spans="4:6" x14ac:dyDescent="0.15">
      <c r="D872" s="9"/>
      <c r="E872" s="9"/>
      <c r="F872" s="161"/>
    </row>
    <row r="873" spans="4:6" x14ac:dyDescent="0.15">
      <c r="D873" s="9"/>
      <c r="E873" s="9"/>
      <c r="F873" s="161"/>
    </row>
    <row r="874" spans="4:6" x14ac:dyDescent="0.15">
      <c r="D874" s="9"/>
      <c r="E874" s="9"/>
      <c r="F874" s="161"/>
    </row>
    <row r="875" spans="4:6" x14ac:dyDescent="0.15">
      <c r="D875" s="9"/>
      <c r="E875" s="9"/>
      <c r="F875" s="161"/>
    </row>
    <row r="876" spans="4:6" x14ac:dyDescent="0.15">
      <c r="D876" s="9"/>
      <c r="E876" s="9"/>
      <c r="F876" s="161"/>
    </row>
    <row r="877" spans="4:6" x14ac:dyDescent="0.15">
      <c r="D877" s="9"/>
      <c r="E877" s="9"/>
      <c r="F877" s="161"/>
    </row>
    <row r="878" spans="4:6" x14ac:dyDescent="0.15">
      <c r="D878" s="9"/>
      <c r="E878" s="9"/>
      <c r="F878" s="161"/>
    </row>
    <row r="879" spans="4:6" x14ac:dyDescent="0.15">
      <c r="D879" s="9"/>
      <c r="E879" s="9"/>
      <c r="F879" s="161"/>
    </row>
    <row r="880" spans="4:6" x14ac:dyDescent="0.15">
      <c r="D880" s="9"/>
      <c r="E880" s="9"/>
      <c r="F880" s="161"/>
    </row>
    <row r="881" spans="4:6" x14ac:dyDescent="0.15">
      <c r="D881" s="9"/>
      <c r="E881" s="9"/>
      <c r="F881" s="161"/>
    </row>
    <row r="882" spans="4:6" x14ac:dyDescent="0.15">
      <c r="D882" s="9"/>
      <c r="E882" s="9"/>
      <c r="F882" s="161"/>
    </row>
    <row r="883" spans="4:6" x14ac:dyDescent="0.15">
      <c r="D883" s="9"/>
      <c r="E883" s="9"/>
      <c r="F883" s="161"/>
    </row>
    <row r="884" spans="4:6" x14ac:dyDescent="0.15">
      <c r="D884" s="9"/>
      <c r="E884" s="9"/>
      <c r="F884" s="161"/>
    </row>
    <row r="885" spans="4:6" x14ac:dyDescent="0.15">
      <c r="D885" s="9"/>
      <c r="E885" s="9"/>
      <c r="F885" s="161"/>
    </row>
    <row r="886" spans="4:6" x14ac:dyDescent="0.15">
      <c r="D886" s="9"/>
      <c r="E886" s="9"/>
      <c r="F886" s="161"/>
    </row>
    <row r="887" spans="4:6" x14ac:dyDescent="0.15">
      <c r="D887" s="9"/>
      <c r="E887" s="9"/>
      <c r="F887" s="161"/>
    </row>
    <row r="888" spans="4:6" x14ac:dyDescent="0.15">
      <c r="D888" s="9"/>
      <c r="E888" s="9"/>
      <c r="F888" s="161"/>
    </row>
    <row r="889" spans="4:6" x14ac:dyDescent="0.15">
      <c r="D889" s="9"/>
      <c r="E889" s="9"/>
      <c r="F889" s="161"/>
    </row>
    <row r="890" spans="4:6" x14ac:dyDescent="0.15">
      <c r="D890" s="9"/>
      <c r="E890" s="9"/>
      <c r="F890" s="161"/>
    </row>
    <row r="891" spans="4:6" x14ac:dyDescent="0.15">
      <c r="D891" s="9"/>
      <c r="E891" s="9"/>
      <c r="F891" s="161"/>
    </row>
    <row r="892" spans="4:6" x14ac:dyDescent="0.15">
      <c r="D892" s="9"/>
      <c r="E892" s="9"/>
      <c r="F892" s="161"/>
    </row>
    <row r="893" spans="4:6" x14ac:dyDescent="0.15">
      <c r="D893" s="9"/>
      <c r="E893" s="9"/>
      <c r="F893" s="161"/>
    </row>
    <row r="894" spans="4:6" x14ac:dyDescent="0.15">
      <c r="D894" s="9"/>
      <c r="E894" s="9"/>
      <c r="F894" s="161"/>
    </row>
    <row r="895" spans="4:6" x14ac:dyDescent="0.15">
      <c r="D895" s="9"/>
      <c r="E895" s="9"/>
      <c r="F895" s="161"/>
    </row>
    <row r="896" spans="4:6" x14ac:dyDescent="0.15">
      <c r="D896" s="9"/>
      <c r="E896" s="9"/>
      <c r="F896" s="161"/>
    </row>
    <row r="897" spans="4:6" x14ac:dyDescent="0.15">
      <c r="D897" s="9"/>
      <c r="E897" s="9"/>
      <c r="F897" s="161"/>
    </row>
    <row r="898" spans="4:6" x14ac:dyDescent="0.15">
      <c r="D898" s="9"/>
      <c r="E898" s="9"/>
      <c r="F898" s="161"/>
    </row>
    <row r="899" spans="4:6" x14ac:dyDescent="0.15">
      <c r="D899" s="9"/>
      <c r="E899" s="9"/>
      <c r="F899" s="161"/>
    </row>
    <row r="900" spans="4:6" x14ac:dyDescent="0.15">
      <c r="D900" s="9"/>
      <c r="E900" s="9"/>
      <c r="F900" s="161"/>
    </row>
    <row r="901" spans="4:6" x14ac:dyDescent="0.15">
      <c r="D901" s="9"/>
      <c r="E901" s="9"/>
      <c r="F901" s="161"/>
    </row>
    <row r="902" spans="4:6" x14ac:dyDescent="0.15">
      <c r="D902" s="9"/>
      <c r="E902" s="9"/>
      <c r="F902" s="161"/>
    </row>
    <row r="903" spans="4:6" x14ac:dyDescent="0.15">
      <c r="D903" s="9"/>
      <c r="E903" s="9"/>
      <c r="F903" s="161"/>
    </row>
    <row r="904" spans="4:6" x14ac:dyDescent="0.15">
      <c r="D904" s="9"/>
      <c r="E904" s="9"/>
      <c r="F904" s="161"/>
    </row>
    <row r="905" spans="4:6" x14ac:dyDescent="0.15">
      <c r="D905" s="9"/>
      <c r="E905" s="9"/>
      <c r="F905" s="161"/>
    </row>
    <row r="906" spans="4:6" x14ac:dyDescent="0.15">
      <c r="D906" s="9"/>
      <c r="E906" s="9"/>
      <c r="F906" s="161"/>
    </row>
    <row r="907" spans="4:6" x14ac:dyDescent="0.15">
      <c r="D907" s="9"/>
      <c r="E907" s="9"/>
      <c r="F907" s="161"/>
    </row>
    <row r="908" spans="4:6" x14ac:dyDescent="0.15">
      <c r="D908" s="9"/>
      <c r="E908" s="9"/>
      <c r="F908" s="161"/>
    </row>
    <row r="909" spans="4:6" x14ac:dyDescent="0.15">
      <c r="D909" s="9"/>
      <c r="E909" s="9"/>
      <c r="F909" s="161"/>
    </row>
    <row r="910" spans="4:6" x14ac:dyDescent="0.15">
      <c r="D910" s="9"/>
      <c r="E910" s="9"/>
      <c r="F910" s="161"/>
    </row>
    <row r="911" spans="4:6" x14ac:dyDescent="0.15">
      <c r="D911" s="9"/>
      <c r="E911" s="9"/>
      <c r="F911" s="161"/>
    </row>
    <row r="912" spans="4:6" x14ac:dyDescent="0.15">
      <c r="D912" s="9"/>
      <c r="E912" s="9"/>
      <c r="F912" s="161"/>
    </row>
    <row r="913" spans="4:6" x14ac:dyDescent="0.15">
      <c r="D913" s="9"/>
      <c r="E913" s="9"/>
      <c r="F913" s="161"/>
    </row>
    <row r="914" spans="4:6" x14ac:dyDescent="0.15">
      <c r="D914" s="9"/>
      <c r="E914" s="9"/>
      <c r="F914" s="161"/>
    </row>
    <row r="915" spans="4:6" x14ac:dyDescent="0.15">
      <c r="D915" s="9"/>
      <c r="E915" s="9"/>
      <c r="F915" s="161"/>
    </row>
    <row r="916" spans="4:6" x14ac:dyDescent="0.15">
      <c r="D916" s="9"/>
      <c r="E916" s="9"/>
      <c r="F916" s="161"/>
    </row>
    <row r="917" spans="4:6" x14ac:dyDescent="0.15">
      <c r="D917" s="9"/>
      <c r="E917" s="9"/>
      <c r="F917" s="161"/>
    </row>
    <row r="918" spans="4:6" x14ac:dyDescent="0.15">
      <c r="D918" s="9"/>
      <c r="E918" s="9"/>
      <c r="F918" s="161"/>
    </row>
    <row r="919" spans="4:6" x14ac:dyDescent="0.15">
      <c r="D919" s="9"/>
      <c r="E919" s="9"/>
      <c r="F919" s="161"/>
    </row>
    <row r="920" spans="4:6" x14ac:dyDescent="0.15">
      <c r="D920" s="9"/>
      <c r="E920" s="9"/>
      <c r="F920" s="161"/>
    </row>
    <row r="921" spans="4:6" x14ac:dyDescent="0.15">
      <c r="D921" s="9"/>
      <c r="E921" s="9"/>
      <c r="F921" s="161"/>
    </row>
    <row r="922" spans="4:6" x14ac:dyDescent="0.15">
      <c r="D922" s="9"/>
      <c r="E922" s="9"/>
      <c r="F922" s="161"/>
    </row>
    <row r="923" spans="4:6" x14ac:dyDescent="0.15">
      <c r="D923" s="9"/>
      <c r="E923" s="9"/>
      <c r="F923" s="161"/>
    </row>
    <row r="924" spans="4:6" x14ac:dyDescent="0.15">
      <c r="D924" s="9"/>
      <c r="E924" s="9"/>
      <c r="F924" s="161"/>
    </row>
    <row r="925" spans="4:6" x14ac:dyDescent="0.15">
      <c r="D925" s="9"/>
      <c r="E925" s="9"/>
      <c r="F925" s="161"/>
    </row>
    <row r="926" spans="4:6" x14ac:dyDescent="0.15">
      <c r="D926" s="9"/>
      <c r="E926" s="9"/>
      <c r="F926" s="161"/>
    </row>
    <row r="927" spans="4:6" x14ac:dyDescent="0.15">
      <c r="D927" s="9"/>
      <c r="E927" s="9"/>
      <c r="F927" s="161"/>
    </row>
    <row r="928" spans="4:6" x14ac:dyDescent="0.15">
      <c r="D928" s="9"/>
      <c r="E928" s="9"/>
      <c r="F928" s="161"/>
    </row>
    <row r="929" spans="4:6" x14ac:dyDescent="0.15">
      <c r="D929" s="9"/>
      <c r="E929" s="9"/>
      <c r="F929" s="161"/>
    </row>
    <row r="930" spans="4:6" x14ac:dyDescent="0.15">
      <c r="D930" s="9"/>
      <c r="E930" s="9"/>
      <c r="F930" s="161"/>
    </row>
    <row r="931" spans="4:6" x14ac:dyDescent="0.15">
      <c r="D931" s="9"/>
      <c r="E931" s="9"/>
      <c r="F931" s="161"/>
    </row>
    <row r="932" spans="4:6" x14ac:dyDescent="0.15">
      <c r="D932" s="9"/>
      <c r="E932" s="9"/>
      <c r="F932" s="161"/>
    </row>
    <row r="933" spans="4:6" x14ac:dyDescent="0.15">
      <c r="D933" s="9"/>
      <c r="E933" s="9"/>
      <c r="F933" s="161"/>
    </row>
    <row r="934" spans="4:6" x14ac:dyDescent="0.15">
      <c r="D934" s="9"/>
      <c r="E934" s="9"/>
      <c r="F934" s="161"/>
    </row>
    <row r="935" spans="4:6" x14ac:dyDescent="0.15">
      <c r="D935" s="9"/>
      <c r="E935" s="9"/>
      <c r="F935" s="161"/>
    </row>
    <row r="936" spans="4:6" x14ac:dyDescent="0.15">
      <c r="D936" s="9"/>
      <c r="E936" s="9"/>
      <c r="F936" s="161"/>
    </row>
    <row r="937" spans="4:6" x14ac:dyDescent="0.15">
      <c r="D937" s="9"/>
      <c r="E937" s="9"/>
      <c r="F937" s="161"/>
    </row>
    <row r="938" spans="4:6" x14ac:dyDescent="0.15">
      <c r="D938" s="9"/>
      <c r="E938" s="9"/>
      <c r="F938" s="161"/>
    </row>
    <row r="939" spans="4:6" x14ac:dyDescent="0.15">
      <c r="D939" s="9"/>
      <c r="E939" s="9"/>
      <c r="F939" s="161"/>
    </row>
    <row r="940" spans="4:6" x14ac:dyDescent="0.15">
      <c r="D940" s="9"/>
      <c r="E940" s="9"/>
      <c r="F940" s="161"/>
    </row>
    <row r="941" spans="4:6" x14ac:dyDescent="0.15">
      <c r="D941" s="9"/>
      <c r="E941" s="9"/>
      <c r="F941" s="161"/>
    </row>
    <row r="942" spans="4:6" x14ac:dyDescent="0.15">
      <c r="D942" s="9"/>
      <c r="E942" s="9"/>
      <c r="F942" s="161"/>
    </row>
    <row r="943" spans="4:6" x14ac:dyDescent="0.15">
      <c r="D943" s="9"/>
      <c r="E943" s="9"/>
      <c r="F943" s="161"/>
    </row>
    <row r="944" spans="4:6" x14ac:dyDescent="0.15">
      <c r="D944" s="9"/>
      <c r="E944" s="9"/>
      <c r="F944" s="161"/>
    </row>
    <row r="945" spans="4:6" x14ac:dyDescent="0.15">
      <c r="D945" s="9"/>
      <c r="E945" s="9"/>
      <c r="F945" s="161"/>
    </row>
    <row r="946" spans="4:6" x14ac:dyDescent="0.15">
      <c r="D946" s="9"/>
      <c r="E946" s="9"/>
      <c r="F946" s="161"/>
    </row>
    <row r="947" spans="4:6" x14ac:dyDescent="0.15">
      <c r="D947" s="9"/>
      <c r="E947" s="9"/>
      <c r="F947" s="161"/>
    </row>
    <row r="948" spans="4:6" x14ac:dyDescent="0.15">
      <c r="D948" s="9"/>
      <c r="E948" s="9"/>
      <c r="F948" s="161"/>
    </row>
    <row r="949" spans="4:6" x14ac:dyDescent="0.15">
      <c r="D949" s="9"/>
      <c r="E949" s="9"/>
      <c r="F949" s="161"/>
    </row>
    <row r="950" spans="4:6" x14ac:dyDescent="0.15">
      <c r="D950" s="9"/>
      <c r="E950" s="9"/>
      <c r="F950" s="161"/>
    </row>
    <row r="951" spans="4:6" x14ac:dyDescent="0.15">
      <c r="D951" s="9"/>
      <c r="E951" s="9"/>
      <c r="F951" s="161"/>
    </row>
    <row r="952" spans="4:6" x14ac:dyDescent="0.15">
      <c r="D952" s="9"/>
      <c r="E952" s="9"/>
      <c r="F952" s="161"/>
    </row>
    <row r="953" spans="4:6" x14ac:dyDescent="0.15">
      <c r="D953" s="9"/>
      <c r="E953" s="9"/>
      <c r="F953" s="161"/>
    </row>
    <row r="954" spans="4:6" x14ac:dyDescent="0.15">
      <c r="D954" s="9"/>
      <c r="E954" s="9"/>
      <c r="F954" s="161"/>
    </row>
    <row r="955" spans="4:6" x14ac:dyDescent="0.15">
      <c r="D955" s="9"/>
      <c r="E955" s="9"/>
      <c r="F955" s="161"/>
    </row>
    <row r="956" spans="4:6" x14ac:dyDescent="0.15">
      <c r="D956" s="9"/>
      <c r="E956" s="9"/>
      <c r="F956" s="161"/>
    </row>
    <row r="957" spans="4:6" x14ac:dyDescent="0.15">
      <c r="D957" s="9"/>
      <c r="E957" s="9"/>
      <c r="F957" s="161"/>
    </row>
    <row r="958" spans="4:6" x14ac:dyDescent="0.15">
      <c r="D958" s="9"/>
      <c r="E958" s="9"/>
      <c r="F958" s="161"/>
    </row>
    <row r="959" spans="4:6" x14ac:dyDescent="0.15">
      <c r="D959" s="9"/>
      <c r="E959" s="9"/>
      <c r="F959" s="161"/>
    </row>
    <row r="960" spans="4:6" x14ac:dyDescent="0.15">
      <c r="D960" s="9"/>
      <c r="E960" s="9"/>
      <c r="F960" s="161"/>
    </row>
    <row r="961" spans="4:6" x14ac:dyDescent="0.15">
      <c r="D961" s="9"/>
      <c r="E961" s="9"/>
      <c r="F961" s="161"/>
    </row>
    <row r="962" spans="4:6" x14ac:dyDescent="0.15">
      <c r="D962" s="9"/>
      <c r="E962" s="9"/>
      <c r="F962" s="161"/>
    </row>
    <row r="963" spans="4:6" x14ac:dyDescent="0.15">
      <c r="D963" s="9"/>
      <c r="E963" s="9"/>
      <c r="F963" s="161"/>
    </row>
    <row r="964" spans="4:6" x14ac:dyDescent="0.15">
      <c r="D964" s="9"/>
      <c r="E964" s="9"/>
      <c r="F964" s="161"/>
    </row>
    <row r="965" spans="4:6" x14ac:dyDescent="0.15">
      <c r="D965" s="9"/>
      <c r="E965" s="9"/>
      <c r="F965" s="161"/>
    </row>
    <row r="966" spans="4:6" x14ac:dyDescent="0.15">
      <c r="D966" s="9"/>
      <c r="E966" s="9"/>
      <c r="F966" s="161"/>
    </row>
    <row r="967" spans="4:6" x14ac:dyDescent="0.15">
      <c r="D967" s="9"/>
      <c r="E967" s="9"/>
      <c r="F967" s="161"/>
    </row>
    <row r="968" spans="4:6" x14ac:dyDescent="0.15">
      <c r="D968" s="9"/>
      <c r="E968" s="9"/>
      <c r="F968" s="161"/>
    </row>
    <row r="969" spans="4:6" x14ac:dyDescent="0.15">
      <c r="D969" s="9"/>
      <c r="E969" s="9"/>
      <c r="F969" s="161"/>
    </row>
    <row r="970" spans="4:6" x14ac:dyDescent="0.15">
      <c r="D970" s="9"/>
      <c r="E970" s="9"/>
      <c r="F970" s="161"/>
    </row>
    <row r="971" spans="4:6" x14ac:dyDescent="0.15">
      <c r="D971" s="9"/>
      <c r="E971" s="9"/>
      <c r="F971" s="161"/>
    </row>
    <row r="972" spans="4:6" x14ac:dyDescent="0.15">
      <c r="D972" s="9"/>
      <c r="E972" s="9"/>
      <c r="F972" s="161"/>
    </row>
    <row r="973" spans="4:6" x14ac:dyDescent="0.15">
      <c r="D973" s="9"/>
      <c r="E973" s="9"/>
      <c r="F973" s="161"/>
    </row>
    <row r="974" spans="4:6" x14ac:dyDescent="0.15">
      <c r="D974" s="9"/>
      <c r="E974" s="9"/>
      <c r="F974" s="161"/>
    </row>
    <row r="975" spans="4:6" x14ac:dyDescent="0.15">
      <c r="D975" s="9"/>
      <c r="E975" s="9"/>
      <c r="F975" s="161"/>
    </row>
    <row r="976" spans="4:6" x14ac:dyDescent="0.15">
      <c r="D976" s="9"/>
      <c r="E976" s="9"/>
      <c r="F976" s="161"/>
    </row>
    <row r="977" spans="4:6" x14ac:dyDescent="0.15">
      <c r="D977" s="9"/>
      <c r="E977" s="9"/>
      <c r="F977" s="161"/>
    </row>
    <row r="978" spans="4:6" x14ac:dyDescent="0.15">
      <c r="D978" s="9"/>
      <c r="E978" s="9"/>
      <c r="F978" s="161"/>
    </row>
    <row r="979" spans="4:6" x14ac:dyDescent="0.15">
      <c r="D979" s="9"/>
      <c r="E979" s="9"/>
      <c r="F979" s="161"/>
    </row>
    <row r="980" spans="4:6" x14ac:dyDescent="0.15">
      <c r="D980" s="9"/>
      <c r="E980" s="9"/>
      <c r="F980" s="161"/>
    </row>
    <row r="981" spans="4:6" x14ac:dyDescent="0.15">
      <c r="D981" s="9"/>
      <c r="E981" s="9"/>
      <c r="F981" s="161"/>
    </row>
    <row r="982" spans="4:6" x14ac:dyDescent="0.15">
      <c r="D982" s="9"/>
      <c r="E982" s="9"/>
      <c r="F982" s="161"/>
    </row>
    <row r="983" spans="4:6" x14ac:dyDescent="0.15">
      <c r="D983" s="9"/>
      <c r="E983" s="9"/>
      <c r="F983" s="161"/>
    </row>
    <row r="984" spans="4:6" x14ac:dyDescent="0.15">
      <c r="D984" s="9"/>
      <c r="E984" s="9"/>
      <c r="F984" s="161"/>
    </row>
    <row r="985" spans="4:6" x14ac:dyDescent="0.15">
      <c r="D985" s="9"/>
      <c r="E985" s="9"/>
      <c r="F985" s="161"/>
    </row>
    <row r="986" spans="4:6" x14ac:dyDescent="0.15">
      <c r="D986" s="9"/>
      <c r="E986" s="9"/>
      <c r="F986" s="161"/>
    </row>
    <row r="987" spans="4:6" x14ac:dyDescent="0.15">
      <c r="D987" s="9"/>
      <c r="E987" s="9"/>
      <c r="F987" s="161"/>
    </row>
    <row r="988" spans="4:6" x14ac:dyDescent="0.15">
      <c r="D988" s="9"/>
      <c r="E988" s="9"/>
      <c r="F988" s="161"/>
    </row>
    <row r="989" spans="4:6" x14ac:dyDescent="0.15">
      <c r="D989" s="9"/>
      <c r="E989" s="9"/>
      <c r="F989" s="161"/>
    </row>
    <row r="990" spans="4:6" x14ac:dyDescent="0.15">
      <c r="D990" s="9"/>
      <c r="E990" s="9"/>
      <c r="F990" s="161"/>
    </row>
    <row r="991" spans="4:6" x14ac:dyDescent="0.15">
      <c r="D991" s="9"/>
      <c r="E991" s="9"/>
      <c r="F991" s="161"/>
    </row>
    <row r="992" spans="4:6" x14ac:dyDescent="0.15">
      <c r="D992" s="9"/>
      <c r="E992" s="9"/>
      <c r="F992" s="161"/>
    </row>
    <row r="993" spans="4:6" x14ac:dyDescent="0.15">
      <c r="D993" s="9"/>
      <c r="E993" s="9"/>
      <c r="F993" s="161"/>
    </row>
    <row r="994" spans="4:6" x14ac:dyDescent="0.15">
      <c r="D994" s="9"/>
      <c r="E994" s="9"/>
      <c r="F994" s="161"/>
    </row>
    <row r="995" spans="4:6" x14ac:dyDescent="0.15">
      <c r="D995" s="9"/>
      <c r="E995" s="9"/>
      <c r="F995" s="161"/>
    </row>
    <row r="996" spans="4:6" x14ac:dyDescent="0.15">
      <c r="D996" s="9"/>
      <c r="E996" s="9"/>
      <c r="F996" s="161"/>
    </row>
    <row r="997" spans="4:6" x14ac:dyDescent="0.15">
      <c r="D997" s="9"/>
      <c r="E997" s="9"/>
      <c r="F997" s="161"/>
    </row>
    <row r="998" spans="4:6" x14ac:dyDescent="0.15">
      <c r="D998" s="9"/>
      <c r="E998" s="9"/>
      <c r="F998" s="161"/>
    </row>
    <row r="999" spans="4:6" x14ac:dyDescent="0.15">
      <c r="D999" s="9"/>
      <c r="E999" s="9"/>
      <c r="F999" s="161"/>
    </row>
    <row r="1000" spans="4:6" x14ac:dyDescent="0.15">
      <c r="D1000" s="9"/>
      <c r="E1000" s="9"/>
      <c r="F1000" s="161"/>
    </row>
    <row r="1001" spans="4:6" x14ac:dyDescent="0.15">
      <c r="D1001" s="9"/>
      <c r="E1001" s="9"/>
      <c r="F1001" s="161"/>
    </row>
    <row r="1002" spans="4:6" x14ac:dyDescent="0.15">
      <c r="D1002" s="9"/>
      <c r="E1002" s="9"/>
      <c r="F1002" s="161"/>
    </row>
    <row r="1003" spans="4:6" x14ac:dyDescent="0.15">
      <c r="D1003" s="9"/>
      <c r="E1003" s="9"/>
      <c r="F1003" s="161"/>
    </row>
    <row r="1004" spans="4:6" x14ac:dyDescent="0.15">
      <c r="D1004" s="9"/>
      <c r="E1004" s="9"/>
      <c r="F1004" s="161"/>
    </row>
    <row r="1005" spans="4:6" x14ac:dyDescent="0.15">
      <c r="D1005" s="9"/>
      <c r="E1005" s="9"/>
      <c r="F1005" s="161"/>
    </row>
    <row r="1006" spans="4:6" x14ac:dyDescent="0.15">
      <c r="D1006" s="9"/>
      <c r="E1006" s="9"/>
      <c r="F1006" s="161"/>
    </row>
    <row r="1007" spans="4:6" x14ac:dyDescent="0.15">
      <c r="D1007" s="9"/>
      <c r="E1007" s="9"/>
      <c r="F1007" s="161"/>
    </row>
    <row r="1008" spans="4:6" x14ac:dyDescent="0.15">
      <c r="D1008" s="9"/>
      <c r="E1008" s="9"/>
      <c r="F1008" s="161"/>
    </row>
    <row r="1009" spans="4:6" x14ac:dyDescent="0.15">
      <c r="D1009" s="9"/>
      <c r="E1009" s="9"/>
      <c r="F1009" s="161"/>
    </row>
    <row r="1010" spans="4:6" x14ac:dyDescent="0.15">
      <c r="D1010" s="9"/>
      <c r="E1010" s="9"/>
      <c r="F1010" s="161"/>
    </row>
    <row r="1011" spans="4:6" x14ac:dyDescent="0.15">
      <c r="D1011" s="9"/>
      <c r="E1011" s="9"/>
      <c r="F1011" s="161"/>
    </row>
    <row r="1012" spans="4:6" x14ac:dyDescent="0.15">
      <c r="D1012" s="9"/>
      <c r="E1012" s="9"/>
      <c r="F1012" s="161"/>
    </row>
    <row r="1013" spans="4:6" x14ac:dyDescent="0.15">
      <c r="D1013" s="9"/>
      <c r="E1013" s="9"/>
      <c r="F1013" s="161"/>
    </row>
    <row r="1014" spans="4:6" x14ac:dyDescent="0.15">
      <c r="D1014" s="9"/>
      <c r="E1014" s="9"/>
      <c r="F1014" s="161"/>
    </row>
    <row r="1015" spans="4:6" x14ac:dyDescent="0.15">
      <c r="D1015" s="9"/>
      <c r="E1015" s="9"/>
      <c r="F1015" s="161"/>
    </row>
    <row r="1016" spans="4:6" x14ac:dyDescent="0.15">
      <c r="D1016" s="9"/>
      <c r="E1016" s="9"/>
      <c r="F1016" s="161"/>
    </row>
    <row r="1017" spans="4:6" x14ac:dyDescent="0.15">
      <c r="D1017" s="9"/>
      <c r="E1017" s="9"/>
      <c r="F1017" s="161"/>
    </row>
    <row r="1018" spans="4:6" x14ac:dyDescent="0.15">
      <c r="D1018" s="9"/>
      <c r="E1018" s="9"/>
      <c r="F1018" s="161"/>
    </row>
    <row r="1019" spans="4:6" x14ac:dyDescent="0.15">
      <c r="D1019" s="9"/>
      <c r="E1019" s="9"/>
      <c r="F1019" s="161"/>
    </row>
    <row r="1020" spans="4:6" x14ac:dyDescent="0.15">
      <c r="D1020" s="9"/>
      <c r="E1020" s="9"/>
      <c r="F1020" s="161"/>
    </row>
    <row r="1021" spans="4:6" x14ac:dyDescent="0.15">
      <c r="D1021" s="9"/>
      <c r="E1021" s="9"/>
      <c r="F1021" s="161"/>
    </row>
    <row r="1022" spans="4:6" x14ac:dyDescent="0.15">
      <c r="D1022" s="9"/>
      <c r="E1022" s="9"/>
      <c r="F1022" s="161"/>
    </row>
    <row r="1023" spans="4:6" x14ac:dyDescent="0.15">
      <c r="D1023" s="9"/>
      <c r="E1023" s="9"/>
      <c r="F1023" s="161"/>
    </row>
    <row r="1024" spans="4:6" x14ac:dyDescent="0.15">
      <c r="D1024" s="9"/>
      <c r="E1024" s="9"/>
      <c r="F1024" s="161"/>
    </row>
    <row r="1025" spans="4:6" x14ac:dyDescent="0.15">
      <c r="D1025" s="9"/>
      <c r="E1025" s="9"/>
      <c r="F1025" s="161"/>
    </row>
    <row r="1026" spans="4:6" x14ac:dyDescent="0.15">
      <c r="D1026" s="9"/>
      <c r="E1026" s="9"/>
      <c r="F1026" s="161"/>
    </row>
    <row r="1027" spans="4:6" x14ac:dyDescent="0.15">
      <c r="D1027" s="9"/>
      <c r="E1027" s="9"/>
      <c r="F1027" s="161"/>
    </row>
    <row r="1028" spans="4:6" x14ac:dyDescent="0.15">
      <c r="D1028" s="9"/>
      <c r="E1028" s="9"/>
      <c r="F1028" s="161"/>
    </row>
    <row r="1029" spans="4:6" x14ac:dyDescent="0.15">
      <c r="D1029" s="9"/>
      <c r="E1029" s="9"/>
      <c r="F1029" s="161"/>
    </row>
    <row r="1030" spans="4:6" x14ac:dyDescent="0.15">
      <c r="D1030" s="9"/>
      <c r="E1030" s="9"/>
      <c r="F1030" s="161"/>
    </row>
    <row r="1031" spans="4:6" x14ac:dyDescent="0.15">
      <c r="D1031" s="9"/>
      <c r="E1031" s="9"/>
      <c r="F1031" s="161"/>
    </row>
    <row r="1032" spans="4:6" x14ac:dyDescent="0.15">
      <c r="D1032" s="9"/>
      <c r="E1032" s="9"/>
      <c r="F1032" s="161"/>
    </row>
    <row r="1033" spans="4:6" x14ac:dyDescent="0.15">
      <c r="D1033" s="9"/>
      <c r="E1033" s="9"/>
      <c r="F1033" s="161"/>
    </row>
    <row r="1034" spans="4:6" x14ac:dyDescent="0.15">
      <c r="D1034" s="9"/>
      <c r="E1034" s="9"/>
      <c r="F1034" s="161"/>
    </row>
    <row r="1035" spans="4:6" x14ac:dyDescent="0.15">
      <c r="D1035" s="9"/>
      <c r="E1035" s="9"/>
      <c r="F1035" s="161"/>
    </row>
    <row r="1036" spans="4:6" x14ac:dyDescent="0.15">
      <c r="D1036" s="9"/>
      <c r="E1036" s="9"/>
      <c r="F1036" s="161"/>
    </row>
    <row r="1037" spans="4:6" x14ac:dyDescent="0.15">
      <c r="D1037" s="9"/>
      <c r="E1037" s="9"/>
      <c r="F1037" s="161"/>
    </row>
    <row r="1038" spans="4:6" x14ac:dyDescent="0.15">
      <c r="D1038" s="9"/>
      <c r="E1038" s="9"/>
      <c r="F1038" s="161"/>
    </row>
    <row r="1039" spans="4:6" x14ac:dyDescent="0.15">
      <c r="D1039" s="9"/>
      <c r="E1039" s="9"/>
      <c r="F1039" s="161"/>
    </row>
    <row r="1040" spans="4:6" x14ac:dyDescent="0.15">
      <c r="D1040" s="9"/>
      <c r="E1040" s="9"/>
      <c r="F1040" s="161"/>
    </row>
    <row r="1041" spans="4:6" x14ac:dyDescent="0.15">
      <c r="D1041" s="9"/>
      <c r="E1041" s="9"/>
      <c r="F1041" s="161"/>
    </row>
    <row r="1042" spans="4:6" x14ac:dyDescent="0.15">
      <c r="D1042" s="9"/>
      <c r="E1042" s="9"/>
      <c r="F1042" s="161"/>
    </row>
    <row r="1043" spans="4:6" x14ac:dyDescent="0.15">
      <c r="D1043" s="9"/>
      <c r="E1043" s="9"/>
      <c r="F1043" s="161"/>
    </row>
    <row r="1044" spans="4:6" x14ac:dyDescent="0.15">
      <c r="D1044" s="9"/>
      <c r="E1044" s="9"/>
      <c r="F1044" s="161"/>
    </row>
    <row r="1045" spans="4:6" x14ac:dyDescent="0.15">
      <c r="D1045" s="9"/>
      <c r="E1045" s="9"/>
      <c r="F1045" s="161"/>
    </row>
    <row r="1046" spans="4:6" x14ac:dyDescent="0.15">
      <c r="D1046" s="9"/>
      <c r="E1046" s="9"/>
      <c r="F1046" s="161"/>
    </row>
    <row r="1047" spans="4:6" x14ac:dyDescent="0.15">
      <c r="D1047" s="9"/>
      <c r="E1047" s="9"/>
      <c r="F1047" s="161"/>
    </row>
    <row r="1048" spans="4:6" x14ac:dyDescent="0.15">
      <c r="D1048" s="9"/>
      <c r="E1048" s="9"/>
      <c r="F1048" s="161"/>
    </row>
    <row r="1049" spans="4:6" x14ac:dyDescent="0.15">
      <c r="D1049" s="9"/>
      <c r="E1049" s="9"/>
      <c r="F1049" s="161"/>
    </row>
    <row r="1050" spans="4:6" x14ac:dyDescent="0.15">
      <c r="D1050" s="9"/>
      <c r="E1050" s="9"/>
      <c r="F1050" s="161"/>
    </row>
    <row r="1051" spans="4:6" x14ac:dyDescent="0.15">
      <c r="D1051" s="9"/>
      <c r="E1051" s="9"/>
      <c r="F1051" s="161"/>
    </row>
    <row r="1052" spans="4:6" x14ac:dyDescent="0.15">
      <c r="D1052" s="9"/>
      <c r="E1052" s="9"/>
      <c r="F1052" s="161"/>
    </row>
    <row r="1053" spans="4:6" x14ac:dyDescent="0.15">
      <c r="D1053" s="9"/>
      <c r="E1053" s="9"/>
      <c r="F1053" s="161"/>
    </row>
    <row r="1054" spans="4:6" x14ac:dyDescent="0.15">
      <c r="D1054" s="9"/>
      <c r="E1054" s="9"/>
      <c r="F1054" s="161"/>
    </row>
    <row r="1055" spans="4:6" x14ac:dyDescent="0.15">
      <c r="D1055" s="9"/>
      <c r="E1055" s="9"/>
      <c r="F1055" s="161"/>
    </row>
    <row r="1056" spans="4:6" x14ac:dyDescent="0.15">
      <c r="D1056" s="9"/>
      <c r="E1056" s="9"/>
      <c r="F1056" s="161"/>
    </row>
    <row r="1057" spans="4:6" x14ac:dyDescent="0.15">
      <c r="D1057" s="9"/>
      <c r="E1057" s="9"/>
      <c r="F1057" s="161"/>
    </row>
    <row r="1058" spans="4:6" x14ac:dyDescent="0.15">
      <c r="D1058" s="9"/>
      <c r="E1058" s="9"/>
      <c r="F1058" s="161"/>
    </row>
    <row r="1059" spans="4:6" x14ac:dyDescent="0.15">
      <c r="D1059" s="9"/>
      <c r="E1059" s="9"/>
      <c r="F1059" s="161"/>
    </row>
    <row r="1060" spans="4:6" x14ac:dyDescent="0.15">
      <c r="D1060" s="9"/>
      <c r="E1060" s="9"/>
      <c r="F1060" s="161"/>
    </row>
    <row r="1061" spans="4:6" x14ac:dyDescent="0.15">
      <c r="D1061" s="9"/>
      <c r="E1061" s="9"/>
      <c r="F1061" s="161"/>
    </row>
    <row r="1062" spans="4:6" x14ac:dyDescent="0.15">
      <c r="D1062" s="9"/>
      <c r="E1062" s="9"/>
      <c r="F1062" s="161"/>
    </row>
    <row r="1063" spans="4:6" x14ac:dyDescent="0.15">
      <c r="D1063" s="9"/>
      <c r="E1063" s="9"/>
      <c r="F1063" s="161"/>
    </row>
    <row r="1064" spans="4:6" x14ac:dyDescent="0.15">
      <c r="D1064" s="9"/>
      <c r="E1064" s="9"/>
      <c r="F1064" s="161"/>
    </row>
    <row r="1065" spans="4:6" x14ac:dyDescent="0.15">
      <c r="D1065" s="9"/>
      <c r="E1065" s="9"/>
      <c r="F1065" s="161"/>
    </row>
    <row r="1066" spans="4:6" x14ac:dyDescent="0.15">
      <c r="D1066" s="9"/>
      <c r="E1066" s="9"/>
      <c r="F1066" s="161"/>
    </row>
    <row r="1067" spans="4:6" x14ac:dyDescent="0.15">
      <c r="D1067" s="9"/>
      <c r="E1067" s="9"/>
      <c r="F1067" s="161"/>
    </row>
    <row r="1068" spans="4:6" x14ac:dyDescent="0.15">
      <c r="D1068" s="9"/>
      <c r="E1068" s="9"/>
      <c r="F1068" s="161"/>
    </row>
    <row r="1069" spans="4:6" x14ac:dyDescent="0.15">
      <c r="D1069" s="9"/>
      <c r="E1069" s="9"/>
      <c r="F1069" s="161"/>
    </row>
    <row r="1070" spans="4:6" x14ac:dyDescent="0.15">
      <c r="D1070" s="9"/>
      <c r="E1070" s="9"/>
      <c r="F1070" s="161"/>
    </row>
    <row r="1071" spans="4:6" x14ac:dyDescent="0.15">
      <c r="D1071" s="9"/>
      <c r="E1071" s="9"/>
      <c r="F1071" s="161"/>
    </row>
    <row r="1072" spans="4:6" x14ac:dyDescent="0.15">
      <c r="D1072" s="9"/>
      <c r="E1072" s="9"/>
      <c r="F1072" s="161"/>
    </row>
    <row r="1073" spans="4:6" x14ac:dyDescent="0.15">
      <c r="D1073" s="9"/>
      <c r="E1073" s="9"/>
      <c r="F1073" s="161"/>
    </row>
    <row r="1074" spans="4:6" x14ac:dyDescent="0.15">
      <c r="D1074" s="9"/>
      <c r="E1074" s="9"/>
      <c r="F1074" s="161"/>
    </row>
    <row r="1075" spans="4:6" x14ac:dyDescent="0.15">
      <c r="D1075" s="9"/>
      <c r="E1075" s="9"/>
      <c r="F1075" s="161"/>
    </row>
    <row r="1076" spans="4:6" x14ac:dyDescent="0.15">
      <c r="D1076" s="9"/>
      <c r="E1076" s="9"/>
      <c r="F1076" s="161"/>
    </row>
    <row r="1077" spans="4:6" x14ac:dyDescent="0.15">
      <c r="D1077" s="9"/>
      <c r="E1077" s="9"/>
      <c r="F1077" s="161"/>
    </row>
    <row r="1078" spans="4:6" x14ac:dyDescent="0.15">
      <c r="D1078" s="9"/>
      <c r="E1078" s="9"/>
      <c r="F1078" s="161"/>
    </row>
    <row r="1079" spans="4:6" x14ac:dyDescent="0.15">
      <c r="D1079" s="9"/>
      <c r="E1079" s="9"/>
      <c r="F1079" s="161"/>
    </row>
    <row r="1080" spans="4:6" x14ac:dyDescent="0.15">
      <c r="D1080" s="9"/>
      <c r="E1080" s="9"/>
      <c r="F1080" s="161"/>
    </row>
    <row r="1081" spans="4:6" x14ac:dyDescent="0.15">
      <c r="D1081" s="9"/>
      <c r="E1081" s="9"/>
      <c r="F1081" s="161"/>
    </row>
    <row r="1082" spans="4:6" x14ac:dyDescent="0.15">
      <c r="D1082" s="9"/>
      <c r="E1082" s="9"/>
      <c r="F1082" s="161"/>
    </row>
    <row r="1083" spans="4:6" x14ac:dyDescent="0.15">
      <c r="D1083" s="9"/>
      <c r="E1083" s="9"/>
      <c r="F1083" s="161"/>
    </row>
    <row r="1084" spans="4:6" x14ac:dyDescent="0.15">
      <c r="D1084" s="9"/>
      <c r="E1084" s="9"/>
      <c r="F1084" s="161"/>
    </row>
    <row r="1085" spans="4:6" x14ac:dyDescent="0.15">
      <c r="D1085" s="9"/>
      <c r="E1085" s="9"/>
      <c r="F1085" s="161"/>
    </row>
    <row r="1086" spans="4:6" x14ac:dyDescent="0.15">
      <c r="D1086" s="9"/>
      <c r="E1086" s="9"/>
      <c r="F1086" s="161"/>
    </row>
    <row r="1087" spans="4:6" x14ac:dyDescent="0.15">
      <c r="D1087" s="9"/>
      <c r="E1087" s="9"/>
      <c r="F1087" s="161"/>
    </row>
    <row r="1088" spans="4:6" x14ac:dyDescent="0.15">
      <c r="D1088" s="9"/>
      <c r="E1088" s="9"/>
      <c r="F1088" s="161"/>
    </row>
    <row r="1089" spans="4:6" x14ac:dyDescent="0.15">
      <c r="D1089" s="9"/>
      <c r="E1089" s="9"/>
      <c r="F1089" s="161"/>
    </row>
    <row r="1090" spans="4:6" x14ac:dyDescent="0.15">
      <c r="D1090" s="9"/>
      <c r="E1090" s="9"/>
      <c r="F1090" s="161"/>
    </row>
    <row r="1091" spans="4:6" x14ac:dyDescent="0.15">
      <c r="D1091" s="9"/>
      <c r="E1091" s="9"/>
      <c r="F1091" s="161"/>
    </row>
    <row r="1092" spans="4:6" x14ac:dyDescent="0.15">
      <c r="D1092" s="9"/>
      <c r="E1092" s="9"/>
      <c r="F1092" s="161"/>
    </row>
    <row r="1093" spans="4:6" x14ac:dyDescent="0.15">
      <c r="D1093" s="9"/>
      <c r="E1093" s="9"/>
      <c r="F1093" s="161"/>
    </row>
    <row r="1094" spans="4:6" x14ac:dyDescent="0.15">
      <c r="D1094" s="9"/>
      <c r="E1094" s="9"/>
      <c r="F1094" s="161"/>
    </row>
    <row r="1095" spans="4:6" x14ac:dyDescent="0.15">
      <c r="D1095" s="9"/>
      <c r="E1095" s="9"/>
      <c r="F1095" s="161"/>
    </row>
    <row r="1096" spans="4:6" x14ac:dyDescent="0.15">
      <c r="D1096" s="9"/>
      <c r="E1096" s="9"/>
      <c r="F1096" s="161"/>
    </row>
    <row r="1097" spans="4:6" x14ac:dyDescent="0.15">
      <c r="D1097" s="9"/>
      <c r="E1097" s="9"/>
      <c r="F1097" s="161"/>
    </row>
    <row r="1098" spans="4:6" x14ac:dyDescent="0.15">
      <c r="D1098" s="9"/>
      <c r="E1098" s="9"/>
      <c r="F1098" s="161"/>
    </row>
    <row r="1099" spans="4:6" x14ac:dyDescent="0.15">
      <c r="D1099" s="9"/>
      <c r="E1099" s="9"/>
      <c r="F1099" s="161"/>
    </row>
    <row r="1100" spans="4:6" x14ac:dyDescent="0.15">
      <c r="D1100" s="9"/>
      <c r="E1100" s="9"/>
      <c r="F1100" s="161"/>
    </row>
    <row r="1101" spans="4:6" x14ac:dyDescent="0.15">
      <c r="D1101" s="9"/>
      <c r="E1101" s="9"/>
      <c r="F1101" s="161"/>
    </row>
    <row r="1102" spans="4:6" x14ac:dyDescent="0.15">
      <c r="D1102" s="9"/>
      <c r="E1102" s="9"/>
      <c r="F1102" s="161"/>
    </row>
    <row r="1103" spans="4:6" x14ac:dyDescent="0.15">
      <c r="D1103" s="9"/>
      <c r="E1103" s="9"/>
      <c r="F1103" s="161"/>
    </row>
    <row r="1104" spans="4:6" x14ac:dyDescent="0.15">
      <c r="D1104" s="9"/>
      <c r="E1104" s="9"/>
      <c r="F1104" s="161"/>
    </row>
    <row r="1105" spans="4:6" x14ac:dyDescent="0.15">
      <c r="D1105" s="9"/>
      <c r="E1105" s="9"/>
      <c r="F1105" s="161"/>
    </row>
    <row r="1106" spans="4:6" x14ac:dyDescent="0.15">
      <c r="D1106" s="9"/>
      <c r="E1106" s="9"/>
      <c r="F1106" s="161"/>
    </row>
    <row r="1107" spans="4:6" x14ac:dyDescent="0.15">
      <c r="D1107" s="9"/>
      <c r="E1107" s="9"/>
      <c r="F1107" s="161"/>
    </row>
    <row r="1108" spans="4:6" x14ac:dyDescent="0.15">
      <c r="D1108" s="9"/>
      <c r="E1108" s="9"/>
      <c r="F1108" s="161"/>
    </row>
    <row r="1109" spans="4:6" x14ac:dyDescent="0.15">
      <c r="D1109" s="9"/>
      <c r="E1109" s="9"/>
      <c r="F1109" s="161"/>
    </row>
    <row r="1110" spans="4:6" x14ac:dyDescent="0.15">
      <c r="D1110" s="9"/>
      <c r="E1110" s="9"/>
      <c r="F1110" s="161"/>
    </row>
    <row r="1111" spans="4:6" x14ac:dyDescent="0.15">
      <c r="D1111" s="9"/>
      <c r="E1111" s="9"/>
      <c r="F1111" s="161"/>
    </row>
    <row r="1112" spans="4:6" x14ac:dyDescent="0.15">
      <c r="D1112" s="9"/>
      <c r="E1112" s="9"/>
      <c r="F1112" s="161"/>
    </row>
    <row r="1113" spans="4:6" x14ac:dyDescent="0.15">
      <c r="D1113" s="9"/>
      <c r="E1113" s="9"/>
      <c r="F1113" s="161"/>
    </row>
    <row r="1114" spans="4:6" x14ac:dyDescent="0.15">
      <c r="D1114" s="9"/>
      <c r="E1114" s="9"/>
      <c r="F1114" s="161"/>
    </row>
    <row r="1115" spans="4:6" x14ac:dyDescent="0.15">
      <c r="D1115" s="9"/>
      <c r="E1115" s="9"/>
      <c r="F1115" s="161"/>
    </row>
    <row r="1116" spans="4:6" x14ac:dyDescent="0.15">
      <c r="D1116" s="9"/>
      <c r="E1116" s="9"/>
      <c r="F1116" s="161"/>
    </row>
    <row r="1117" spans="4:6" x14ac:dyDescent="0.15">
      <c r="D1117" s="9"/>
      <c r="E1117" s="9"/>
      <c r="F1117" s="161"/>
    </row>
    <row r="1118" spans="4:6" x14ac:dyDescent="0.15">
      <c r="D1118" s="9"/>
      <c r="E1118" s="9"/>
      <c r="F1118" s="161"/>
    </row>
    <row r="1119" spans="4:6" x14ac:dyDescent="0.15">
      <c r="D1119" s="9"/>
      <c r="E1119" s="9"/>
      <c r="F1119" s="161"/>
    </row>
    <row r="1120" spans="4:6" x14ac:dyDescent="0.15">
      <c r="D1120" s="9"/>
      <c r="E1120" s="9"/>
      <c r="F1120" s="161"/>
    </row>
    <row r="1121" spans="4:6" x14ac:dyDescent="0.15">
      <c r="D1121" s="9"/>
      <c r="E1121" s="9"/>
      <c r="F1121" s="161"/>
    </row>
    <row r="1122" spans="4:6" x14ac:dyDescent="0.15">
      <c r="D1122" s="9"/>
      <c r="E1122" s="9"/>
      <c r="F1122" s="161"/>
    </row>
    <row r="1123" spans="4:6" x14ac:dyDescent="0.15">
      <c r="D1123" s="9"/>
      <c r="E1123" s="9"/>
      <c r="F1123" s="161"/>
    </row>
    <row r="1124" spans="4:6" x14ac:dyDescent="0.15">
      <c r="D1124" s="9"/>
      <c r="E1124" s="9"/>
      <c r="F1124" s="161"/>
    </row>
    <row r="1125" spans="4:6" x14ac:dyDescent="0.15">
      <c r="D1125" s="9"/>
      <c r="E1125" s="9"/>
      <c r="F1125" s="161"/>
    </row>
    <row r="1126" spans="4:6" x14ac:dyDescent="0.15">
      <c r="D1126" s="9"/>
      <c r="E1126" s="9"/>
      <c r="F1126" s="161"/>
    </row>
    <row r="1127" spans="4:6" x14ac:dyDescent="0.15">
      <c r="D1127" s="9"/>
      <c r="E1127" s="9"/>
      <c r="F1127" s="161"/>
    </row>
    <row r="1128" spans="4:6" x14ac:dyDescent="0.15">
      <c r="D1128" s="9"/>
      <c r="E1128" s="9"/>
      <c r="F1128" s="161"/>
    </row>
    <row r="1129" spans="4:6" x14ac:dyDescent="0.15">
      <c r="D1129" s="9"/>
      <c r="E1129" s="9"/>
      <c r="F1129" s="161"/>
    </row>
    <row r="1130" spans="4:6" x14ac:dyDescent="0.15">
      <c r="D1130" s="9"/>
      <c r="E1130" s="9"/>
      <c r="F1130" s="161"/>
    </row>
    <row r="1131" spans="4:6" x14ac:dyDescent="0.15">
      <c r="D1131" s="9"/>
      <c r="E1131" s="9"/>
      <c r="F1131" s="161"/>
    </row>
    <row r="1132" spans="4:6" x14ac:dyDescent="0.15">
      <c r="D1132" s="9"/>
      <c r="E1132" s="9"/>
      <c r="F1132" s="161"/>
    </row>
    <row r="1133" spans="4:6" x14ac:dyDescent="0.15">
      <c r="D1133" s="9"/>
      <c r="E1133" s="9"/>
      <c r="F1133" s="161"/>
    </row>
    <row r="1134" spans="4:6" x14ac:dyDescent="0.15">
      <c r="D1134" s="9"/>
      <c r="E1134" s="9"/>
      <c r="F1134" s="161"/>
    </row>
    <row r="1135" spans="4:6" x14ac:dyDescent="0.15">
      <c r="D1135" s="9"/>
      <c r="E1135" s="9"/>
      <c r="F1135" s="161"/>
    </row>
    <row r="1136" spans="4:6" x14ac:dyDescent="0.15">
      <c r="D1136" s="9"/>
      <c r="E1136" s="9"/>
      <c r="F1136" s="161"/>
    </row>
    <row r="1137" spans="4:6" x14ac:dyDescent="0.15">
      <c r="D1137" s="9"/>
      <c r="E1137" s="9"/>
      <c r="F1137" s="161"/>
    </row>
    <row r="1138" spans="4:6" x14ac:dyDescent="0.15">
      <c r="D1138" s="9"/>
      <c r="E1138" s="9"/>
      <c r="F1138" s="161"/>
    </row>
    <row r="1139" spans="4:6" x14ac:dyDescent="0.15">
      <c r="D1139" s="9"/>
      <c r="E1139" s="9"/>
      <c r="F1139" s="161"/>
    </row>
    <row r="1140" spans="4:6" x14ac:dyDescent="0.15">
      <c r="D1140" s="9"/>
      <c r="E1140" s="9"/>
      <c r="F1140" s="161"/>
    </row>
    <row r="1141" spans="4:6" x14ac:dyDescent="0.15">
      <c r="D1141" s="9"/>
      <c r="E1141" s="9"/>
      <c r="F1141" s="161"/>
    </row>
    <row r="1142" spans="4:6" x14ac:dyDescent="0.15">
      <c r="D1142" s="9"/>
      <c r="E1142" s="9"/>
      <c r="F1142" s="161"/>
    </row>
    <row r="1143" spans="4:6" x14ac:dyDescent="0.15">
      <c r="D1143" s="9"/>
      <c r="E1143" s="9"/>
      <c r="F1143" s="161"/>
    </row>
    <row r="1144" spans="4:6" x14ac:dyDescent="0.15">
      <c r="D1144" s="9"/>
      <c r="E1144" s="9"/>
      <c r="F1144" s="161"/>
    </row>
    <row r="1145" spans="4:6" x14ac:dyDescent="0.15">
      <c r="D1145" s="9"/>
      <c r="E1145" s="9"/>
      <c r="F1145" s="161"/>
    </row>
    <row r="1146" spans="4:6" x14ac:dyDescent="0.15">
      <c r="D1146" s="9"/>
      <c r="E1146" s="9"/>
      <c r="F1146" s="161"/>
    </row>
    <row r="1147" spans="4:6" x14ac:dyDescent="0.15">
      <c r="D1147" s="9"/>
      <c r="E1147" s="9"/>
      <c r="F1147" s="161"/>
    </row>
    <row r="1148" spans="4:6" x14ac:dyDescent="0.15">
      <c r="D1148" s="9"/>
      <c r="E1148" s="9"/>
      <c r="F1148" s="161"/>
    </row>
    <row r="1149" spans="4:6" x14ac:dyDescent="0.15">
      <c r="D1149" s="9"/>
      <c r="E1149" s="9"/>
      <c r="F1149" s="161"/>
    </row>
    <row r="1150" spans="4:6" x14ac:dyDescent="0.15">
      <c r="D1150" s="9"/>
      <c r="E1150" s="9"/>
      <c r="F1150" s="161"/>
    </row>
    <row r="1151" spans="4:6" x14ac:dyDescent="0.15">
      <c r="D1151" s="9"/>
      <c r="E1151" s="9"/>
      <c r="F1151" s="161"/>
    </row>
    <row r="1152" spans="4:6" x14ac:dyDescent="0.15">
      <c r="D1152" s="9"/>
      <c r="E1152" s="9"/>
      <c r="F1152" s="161"/>
    </row>
    <row r="1153" spans="4:6" x14ac:dyDescent="0.15">
      <c r="D1153" s="9"/>
      <c r="E1153" s="9"/>
      <c r="F1153" s="161"/>
    </row>
    <row r="1154" spans="4:6" x14ac:dyDescent="0.15">
      <c r="D1154" s="9"/>
      <c r="E1154" s="9"/>
      <c r="F1154" s="161"/>
    </row>
    <row r="1155" spans="4:6" x14ac:dyDescent="0.15">
      <c r="D1155" s="9"/>
      <c r="E1155" s="9"/>
      <c r="F1155" s="161"/>
    </row>
    <row r="1156" spans="4:6" x14ac:dyDescent="0.15">
      <c r="D1156" s="9"/>
      <c r="E1156" s="9"/>
      <c r="F1156" s="161"/>
    </row>
    <row r="1157" spans="4:6" x14ac:dyDescent="0.15">
      <c r="D1157" s="9"/>
      <c r="E1157" s="9"/>
      <c r="F1157" s="161"/>
    </row>
    <row r="1158" spans="4:6" x14ac:dyDescent="0.15">
      <c r="D1158" s="9"/>
      <c r="E1158" s="9"/>
      <c r="F1158" s="161"/>
    </row>
    <row r="1159" spans="4:6" x14ac:dyDescent="0.15">
      <c r="D1159" s="9"/>
      <c r="E1159" s="9"/>
      <c r="F1159" s="161"/>
    </row>
    <row r="1160" spans="4:6" x14ac:dyDescent="0.15">
      <c r="D1160" s="9"/>
      <c r="E1160" s="9"/>
      <c r="F1160" s="161"/>
    </row>
    <row r="1161" spans="4:6" x14ac:dyDescent="0.15">
      <c r="D1161" s="9"/>
      <c r="E1161" s="9"/>
      <c r="F1161" s="161"/>
    </row>
    <row r="1162" spans="4:6" x14ac:dyDescent="0.15">
      <c r="D1162" s="9"/>
      <c r="E1162" s="9"/>
      <c r="F1162" s="161"/>
    </row>
    <row r="1163" spans="4:6" x14ac:dyDescent="0.15">
      <c r="D1163" s="9"/>
      <c r="E1163" s="9"/>
      <c r="F1163" s="161"/>
    </row>
  </sheetData>
  <phoneticPr fontId="2" type="noConversion"/>
  <pageMargins left="0.75" right="0.75" top="0.64" bottom="1" header="0.5" footer="0.5"/>
  <pageSetup paperSize="9" scale="88" fitToHeight="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2:S61"/>
  <sheetViews>
    <sheetView zoomScale="80" zoomScaleNormal="80"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S33" sqref="S33"/>
    </sheetView>
  </sheetViews>
  <sheetFormatPr defaultRowHeight="12.75" x14ac:dyDescent="0.2"/>
  <cols>
    <col min="1" max="1" width="50.7109375" style="166" customWidth="1"/>
    <col min="2" max="2" width="8.28515625" style="166" customWidth="1"/>
    <col min="3" max="3" width="18.7109375" style="165" customWidth="1"/>
    <col min="4" max="4" width="18.140625" style="165" customWidth="1"/>
    <col min="5" max="5" width="19.7109375" style="165" customWidth="1"/>
    <col min="6" max="7" width="14.28515625" style="165" customWidth="1"/>
    <col min="8" max="8" width="16.42578125" style="165" customWidth="1"/>
    <col min="9" max="9" width="17.140625" style="165" customWidth="1"/>
    <col min="10" max="10" width="17.28515625" style="165" customWidth="1"/>
    <col min="11" max="12" width="19.7109375" style="165" customWidth="1"/>
    <col min="13" max="13" width="19.140625" style="165" hidden="1" customWidth="1"/>
    <col min="14" max="14" width="19.7109375" style="165" customWidth="1"/>
    <col min="15" max="15" width="17.28515625" style="165" customWidth="1"/>
    <col min="16" max="16" width="19.7109375" style="166" customWidth="1"/>
    <col min="17" max="17" width="16.85546875" style="166" customWidth="1"/>
    <col min="18" max="18" width="9.140625" style="166"/>
    <col min="19" max="19" width="22.28515625" style="166" customWidth="1"/>
    <col min="20" max="16384" width="9.140625" style="166"/>
  </cols>
  <sheetData>
    <row r="2" spans="1:17" ht="24" customHeight="1" x14ac:dyDescent="0.2">
      <c r="A2" s="164" t="s">
        <v>1500</v>
      </c>
      <c r="B2" s="164"/>
    </row>
    <row r="3" spans="1:17" s="164" customFormat="1" ht="24.95" customHeight="1" thickBot="1" x14ac:dyDescent="0.25">
      <c r="A3" s="971"/>
      <c r="B3" s="2389" t="s">
        <v>856</v>
      </c>
      <c r="C3" s="2385" t="s">
        <v>801</v>
      </c>
      <c r="D3" s="2385"/>
      <c r="E3" s="2386" t="s">
        <v>802</v>
      </c>
      <c r="F3" s="2387"/>
      <c r="G3" s="2387"/>
      <c r="H3" s="2387"/>
      <c r="I3" s="2387"/>
      <c r="J3" s="2386" t="s">
        <v>873</v>
      </c>
      <c r="K3" s="2387"/>
      <c r="L3" s="2387"/>
      <c r="M3" s="2387"/>
      <c r="N3" s="2387"/>
      <c r="O3" s="2391" t="s">
        <v>995</v>
      </c>
      <c r="P3" s="2391" t="s">
        <v>874</v>
      </c>
      <c r="Q3" s="2388" t="s">
        <v>213</v>
      </c>
    </row>
    <row r="4" spans="1:17" ht="90" customHeight="1" thickBot="1" x14ac:dyDescent="0.25">
      <c r="A4" s="972"/>
      <c r="B4" s="2390"/>
      <c r="C4" s="973" t="s">
        <v>665</v>
      </c>
      <c r="D4" s="973" t="s">
        <v>378</v>
      </c>
      <c r="E4" s="973" t="s">
        <v>666</v>
      </c>
      <c r="F4" s="973" t="s">
        <v>342</v>
      </c>
      <c r="G4" s="973" t="s">
        <v>942</v>
      </c>
      <c r="H4" s="973" t="s">
        <v>210</v>
      </c>
      <c r="I4" s="973" t="s">
        <v>1071</v>
      </c>
      <c r="J4" s="973" t="s">
        <v>43</v>
      </c>
      <c r="K4" s="973" t="s">
        <v>983</v>
      </c>
      <c r="L4" s="973" t="s">
        <v>875</v>
      </c>
      <c r="M4" s="973" t="s">
        <v>876</v>
      </c>
      <c r="N4" s="973" t="s">
        <v>992</v>
      </c>
      <c r="O4" s="2391"/>
      <c r="P4" s="2391"/>
      <c r="Q4" s="2388"/>
    </row>
    <row r="5" spans="1:17" s="164" customFormat="1" ht="20.100000000000001" customHeight="1" thickBot="1" x14ac:dyDescent="0.25">
      <c r="A5" s="989" t="s">
        <v>1502</v>
      </c>
      <c r="B5" s="990"/>
      <c r="C5" s="991">
        <v>168956</v>
      </c>
      <c r="D5" s="991">
        <v>3366802</v>
      </c>
      <c r="E5" s="991">
        <v>168956</v>
      </c>
      <c r="F5" s="991">
        <v>3366802</v>
      </c>
      <c r="G5" s="991">
        <v>4883602</v>
      </c>
      <c r="H5" s="991">
        <v>103972</v>
      </c>
      <c r="I5" s="991">
        <v>1095453</v>
      </c>
      <c r="J5" s="991">
        <v>2190755</v>
      </c>
      <c r="K5" s="991">
        <v>0</v>
      </c>
      <c r="L5" s="991">
        <v>-6426</v>
      </c>
      <c r="M5" s="991">
        <v>442354</v>
      </c>
      <c r="N5" s="991">
        <v>859</v>
      </c>
      <c r="O5" s="991">
        <v>12242346</v>
      </c>
      <c r="P5" s="991">
        <v>32618</v>
      </c>
      <c r="Q5" s="992">
        <v>12242346</v>
      </c>
    </row>
    <row r="6" spans="1:17" ht="30" hidden="1" customHeight="1" x14ac:dyDescent="0.2">
      <c r="A6" s="985" t="s">
        <v>960</v>
      </c>
      <c r="B6" s="986"/>
      <c r="C6" s="987">
        <v>0</v>
      </c>
      <c r="D6" s="987">
        <v>0</v>
      </c>
      <c r="E6" s="987">
        <v>0</v>
      </c>
      <c r="F6" s="987">
        <v>0</v>
      </c>
      <c r="G6" s="987">
        <v>0</v>
      </c>
      <c r="H6" s="987">
        <v>0</v>
      </c>
      <c r="I6" s="987">
        <v>0</v>
      </c>
      <c r="J6" s="987">
        <v>0</v>
      </c>
      <c r="K6" s="987">
        <v>0</v>
      </c>
      <c r="L6" s="987">
        <v>0</v>
      </c>
      <c r="M6" s="987">
        <v>0</v>
      </c>
      <c r="N6" s="987">
        <v>0</v>
      </c>
      <c r="O6" s="987">
        <v>0</v>
      </c>
      <c r="P6" s="987">
        <v>0</v>
      </c>
      <c r="Q6" s="988">
        <v>0</v>
      </c>
    </row>
    <row r="7" spans="1:17" ht="20.100000000000001" hidden="1" customHeight="1" x14ac:dyDescent="0.2">
      <c r="A7" s="977" t="s">
        <v>812</v>
      </c>
      <c r="B7" s="974"/>
      <c r="C7" s="975">
        <v>0</v>
      </c>
      <c r="D7" s="975">
        <v>0</v>
      </c>
      <c r="E7" s="975">
        <v>0</v>
      </c>
      <c r="F7" s="975">
        <v>0</v>
      </c>
      <c r="G7" s="975">
        <v>0</v>
      </c>
      <c r="H7" s="975">
        <v>0</v>
      </c>
      <c r="I7" s="975">
        <v>0</v>
      </c>
      <c r="J7" s="975">
        <v>0</v>
      </c>
      <c r="K7" s="975">
        <v>0</v>
      </c>
      <c r="L7" s="975">
        <v>0</v>
      </c>
      <c r="M7" s="975">
        <v>0</v>
      </c>
      <c r="N7" s="975">
        <v>0</v>
      </c>
      <c r="O7" s="975">
        <v>0</v>
      </c>
      <c r="P7" s="975">
        <v>0</v>
      </c>
      <c r="Q7" s="976">
        <v>0</v>
      </c>
    </row>
    <row r="8" spans="1:17" ht="20.100000000000001" hidden="1" customHeight="1" thickBot="1" x14ac:dyDescent="0.25">
      <c r="A8" s="977" t="s">
        <v>813</v>
      </c>
      <c r="B8" s="974"/>
      <c r="C8" s="975">
        <v>0</v>
      </c>
      <c r="D8" s="975">
        <v>0</v>
      </c>
      <c r="E8" s="975">
        <v>0</v>
      </c>
      <c r="F8" s="975">
        <v>0</v>
      </c>
      <c r="G8" s="975">
        <v>0</v>
      </c>
      <c r="H8" s="975">
        <v>0</v>
      </c>
      <c r="I8" s="975">
        <v>0</v>
      </c>
      <c r="J8" s="975">
        <v>0</v>
      </c>
      <c r="K8" s="975">
        <v>0</v>
      </c>
      <c r="L8" s="975">
        <v>0</v>
      </c>
      <c r="M8" s="975">
        <v>0</v>
      </c>
      <c r="N8" s="975">
        <v>0</v>
      </c>
      <c r="O8" s="975">
        <v>0</v>
      </c>
      <c r="P8" s="975">
        <v>0</v>
      </c>
      <c r="Q8" s="976">
        <v>0</v>
      </c>
    </row>
    <row r="9" spans="1:17" s="164" customFormat="1" ht="20.100000000000001" hidden="1" customHeight="1" thickBot="1" x14ac:dyDescent="0.25">
      <c r="A9" s="989" t="s">
        <v>1503</v>
      </c>
      <c r="B9" s="990"/>
      <c r="C9" s="991">
        <f>SUM(C5:C8)</f>
        <v>168956</v>
      </c>
      <c r="D9" s="991">
        <f>SUM(D5:D8)</f>
        <v>3366802</v>
      </c>
      <c r="E9" s="991">
        <v>168956</v>
      </c>
      <c r="F9" s="991">
        <v>3366802</v>
      </c>
      <c r="G9" s="991">
        <v>4883602</v>
      </c>
      <c r="H9" s="991">
        <v>103972</v>
      </c>
      <c r="I9" s="991">
        <v>1095453</v>
      </c>
      <c r="J9" s="991">
        <v>2190755</v>
      </c>
      <c r="K9" s="991">
        <v>0</v>
      </c>
      <c r="L9" s="991">
        <v>-6426</v>
      </c>
      <c r="M9" s="991">
        <v>442354</v>
      </c>
      <c r="N9" s="991">
        <v>859</v>
      </c>
      <c r="O9" s="991">
        <v>12245468</v>
      </c>
      <c r="P9" s="991">
        <v>32618</v>
      </c>
      <c r="Q9" s="992">
        <v>12245468</v>
      </c>
    </row>
    <row r="10" spans="1:17" s="164" customFormat="1" ht="20.100000000000001" customHeight="1" thickBot="1" x14ac:dyDescent="0.25">
      <c r="A10" s="989" t="s">
        <v>878</v>
      </c>
      <c r="B10" s="993">
        <v>16</v>
      </c>
      <c r="C10" s="991"/>
      <c r="D10" s="991"/>
      <c r="E10" s="991"/>
      <c r="F10" s="991"/>
      <c r="G10" s="991"/>
      <c r="H10" s="991"/>
      <c r="I10" s="991"/>
      <c r="J10" s="991"/>
      <c r="K10" s="991">
        <v>1219282</v>
      </c>
      <c r="L10" s="991">
        <v>422</v>
      </c>
      <c r="M10" s="991">
        <v>-445422</v>
      </c>
      <c r="N10" s="991">
        <v>-2404</v>
      </c>
      <c r="O10" s="991">
        <v>772157</v>
      </c>
      <c r="P10" s="991">
        <v>2942</v>
      </c>
      <c r="Q10" s="992">
        <v>772157</v>
      </c>
    </row>
    <row r="11" spans="1:17" ht="20.100000000000001" customHeight="1" x14ac:dyDescent="0.2">
      <c r="A11" s="978" t="s">
        <v>817</v>
      </c>
      <c r="B11" s="979">
        <v>42</v>
      </c>
      <c r="C11" s="975">
        <v>0</v>
      </c>
      <c r="D11" s="975">
        <v>0</v>
      </c>
      <c r="E11" s="975">
        <v>0</v>
      </c>
      <c r="F11" s="975">
        <v>0</v>
      </c>
      <c r="G11" s="975">
        <v>0</v>
      </c>
      <c r="H11" s="975">
        <v>0</v>
      </c>
      <c r="I11" s="975">
        <v>0</v>
      </c>
      <c r="J11" s="975">
        <v>0</v>
      </c>
      <c r="K11" s="975">
        <v>0</v>
      </c>
      <c r="L11" s="975">
        <v>0</v>
      </c>
      <c r="M11" s="975">
        <v>0</v>
      </c>
      <c r="N11" s="975">
        <v>0</v>
      </c>
      <c r="O11" s="975">
        <v>0</v>
      </c>
      <c r="P11" s="975">
        <v>-8155</v>
      </c>
      <c r="Q11" s="976">
        <v>0</v>
      </c>
    </row>
    <row r="12" spans="1:17" ht="20.100000000000001" customHeight="1" x14ac:dyDescent="0.2">
      <c r="A12" s="978" t="s">
        <v>364</v>
      </c>
      <c r="B12" s="979"/>
      <c r="C12" s="975">
        <v>0</v>
      </c>
      <c r="D12" s="975">
        <v>0</v>
      </c>
      <c r="E12" s="975">
        <v>0</v>
      </c>
      <c r="F12" s="975">
        <v>0</v>
      </c>
      <c r="G12" s="975">
        <v>0</v>
      </c>
      <c r="H12" s="975">
        <v>0</v>
      </c>
      <c r="I12" s="975">
        <v>36000</v>
      </c>
      <c r="J12" s="975">
        <v>-36000</v>
      </c>
      <c r="K12" s="975">
        <v>0</v>
      </c>
      <c r="L12" s="975">
        <v>0</v>
      </c>
      <c r="M12" s="975">
        <v>0</v>
      </c>
      <c r="N12" s="975">
        <v>0</v>
      </c>
      <c r="O12" s="975">
        <v>0</v>
      </c>
      <c r="P12" s="975">
        <v>0</v>
      </c>
      <c r="Q12" s="976">
        <v>0</v>
      </c>
    </row>
    <row r="13" spans="1:17" ht="20.100000000000001" hidden="1" customHeight="1" x14ac:dyDescent="0.2">
      <c r="A13" s="978" t="s">
        <v>820</v>
      </c>
      <c r="B13" s="974"/>
      <c r="C13" s="975">
        <v>0</v>
      </c>
      <c r="D13" s="975">
        <v>0</v>
      </c>
      <c r="E13" s="975">
        <v>0</v>
      </c>
      <c r="F13" s="975">
        <v>0</v>
      </c>
      <c r="G13" s="975">
        <v>0</v>
      </c>
      <c r="H13" s="975">
        <v>0</v>
      </c>
      <c r="I13" s="975">
        <v>0</v>
      </c>
      <c r="J13" s="975">
        <v>0</v>
      </c>
      <c r="K13" s="975">
        <v>0</v>
      </c>
      <c r="L13" s="975">
        <v>0</v>
      </c>
      <c r="M13" s="975">
        <v>0</v>
      </c>
      <c r="N13" s="975">
        <v>0</v>
      </c>
      <c r="O13" s="975">
        <v>0</v>
      </c>
      <c r="P13" s="975">
        <v>0</v>
      </c>
      <c r="Q13" s="976">
        <v>0</v>
      </c>
    </row>
    <row r="14" spans="1:17" ht="20.100000000000001" customHeight="1" x14ac:dyDescent="0.2">
      <c r="A14" s="978" t="s">
        <v>818</v>
      </c>
      <c r="B14" s="974"/>
      <c r="C14" s="975">
        <v>0</v>
      </c>
      <c r="D14" s="975">
        <v>0</v>
      </c>
      <c r="E14" s="975">
        <v>0</v>
      </c>
      <c r="F14" s="975">
        <v>0</v>
      </c>
      <c r="G14" s="975">
        <v>61087</v>
      </c>
      <c r="H14" s="975">
        <v>0</v>
      </c>
      <c r="I14" s="975">
        <v>0</v>
      </c>
      <c r="J14" s="975">
        <v>-61087</v>
      </c>
      <c r="K14" s="975">
        <v>0</v>
      </c>
      <c r="L14" s="975">
        <v>0</v>
      </c>
      <c r="M14" s="975">
        <v>0</v>
      </c>
      <c r="N14" s="975">
        <v>0</v>
      </c>
      <c r="O14" s="975">
        <v>0</v>
      </c>
      <c r="P14" s="975">
        <v>0</v>
      </c>
      <c r="Q14" s="976">
        <v>0</v>
      </c>
    </row>
    <row r="15" spans="1:17" ht="20.100000000000001" hidden="1" customHeight="1" x14ac:dyDescent="0.2">
      <c r="A15" s="978" t="s">
        <v>821</v>
      </c>
      <c r="B15" s="974"/>
      <c r="C15" s="975">
        <v>0</v>
      </c>
      <c r="D15" s="975">
        <v>0</v>
      </c>
      <c r="E15" s="975">
        <v>0</v>
      </c>
      <c r="F15" s="975">
        <v>0</v>
      </c>
      <c r="G15" s="975">
        <v>0</v>
      </c>
      <c r="H15" s="975">
        <v>0</v>
      </c>
      <c r="I15" s="975">
        <v>0</v>
      </c>
      <c r="J15" s="975">
        <v>0</v>
      </c>
      <c r="K15" s="975">
        <v>0</v>
      </c>
      <c r="L15" s="975">
        <v>0</v>
      </c>
      <c r="M15" s="975">
        <v>0</v>
      </c>
      <c r="N15" s="975">
        <v>0</v>
      </c>
      <c r="O15" s="975">
        <v>0</v>
      </c>
      <c r="P15" s="975">
        <v>0</v>
      </c>
      <c r="Q15" s="976">
        <v>0</v>
      </c>
    </row>
    <row r="16" spans="1:17" ht="20.100000000000001" hidden="1" customHeight="1" x14ac:dyDescent="0.2">
      <c r="A16" s="978" t="s">
        <v>822</v>
      </c>
      <c r="B16" s="974"/>
      <c r="C16" s="975">
        <v>0</v>
      </c>
      <c r="D16" s="975">
        <v>0</v>
      </c>
      <c r="E16" s="975">
        <v>0</v>
      </c>
      <c r="F16" s="975">
        <v>0</v>
      </c>
      <c r="G16" s="975">
        <v>0</v>
      </c>
      <c r="H16" s="975">
        <v>0</v>
      </c>
      <c r="I16" s="975">
        <v>0</v>
      </c>
      <c r="J16" s="975">
        <v>0</v>
      </c>
      <c r="K16" s="975">
        <v>0</v>
      </c>
      <c r="L16" s="975">
        <v>0</v>
      </c>
      <c r="M16" s="975">
        <v>0</v>
      </c>
      <c r="N16" s="975">
        <v>0</v>
      </c>
      <c r="O16" s="975">
        <v>0</v>
      </c>
      <c r="P16" s="975">
        <v>0</v>
      </c>
      <c r="Q16" s="976">
        <v>0</v>
      </c>
    </row>
    <row r="17" spans="1:19" ht="20.100000000000001" customHeight="1" thickBot="1" x14ac:dyDescent="0.25">
      <c r="A17" s="978" t="s">
        <v>823</v>
      </c>
      <c r="B17" s="980">
        <v>38</v>
      </c>
      <c r="C17" s="975">
        <v>165</v>
      </c>
      <c r="D17" s="975">
        <v>0</v>
      </c>
      <c r="E17" s="975">
        <v>165</v>
      </c>
      <c r="F17" s="975">
        <v>0</v>
      </c>
      <c r="G17" s="975">
        <v>0</v>
      </c>
      <c r="H17" s="975">
        <v>0</v>
      </c>
      <c r="I17" s="975">
        <v>0</v>
      </c>
      <c r="J17" s="975">
        <v>0</v>
      </c>
      <c r="K17" s="975">
        <v>0</v>
      </c>
      <c r="L17" s="975">
        <v>0</v>
      </c>
      <c r="M17" s="975">
        <v>0</v>
      </c>
      <c r="N17" s="975">
        <v>0</v>
      </c>
      <c r="O17" s="975">
        <v>165</v>
      </c>
      <c r="P17" s="975">
        <v>0</v>
      </c>
      <c r="Q17" s="976">
        <v>165</v>
      </c>
    </row>
    <row r="18" spans="1:19" ht="20.100000000000001" hidden="1" customHeight="1" x14ac:dyDescent="0.2">
      <c r="A18" s="978" t="s">
        <v>824</v>
      </c>
      <c r="B18" s="974"/>
      <c r="C18" s="975">
        <v>0</v>
      </c>
      <c r="D18" s="975">
        <v>0</v>
      </c>
      <c r="E18" s="975">
        <v>0</v>
      </c>
      <c r="F18" s="975">
        <v>0</v>
      </c>
      <c r="G18" s="975">
        <v>0</v>
      </c>
      <c r="H18" s="975">
        <v>0</v>
      </c>
      <c r="I18" s="975">
        <v>0</v>
      </c>
      <c r="J18" s="975">
        <v>0</v>
      </c>
      <c r="K18" s="975">
        <v>0</v>
      </c>
      <c r="L18" s="975">
        <v>0</v>
      </c>
      <c r="M18" s="975">
        <v>0</v>
      </c>
      <c r="N18" s="975">
        <v>0</v>
      </c>
      <c r="O18" s="975">
        <v>0</v>
      </c>
      <c r="P18" s="975">
        <v>0</v>
      </c>
      <c r="Q18" s="976">
        <v>0</v>
      </c>
    </row>
    <row r="19" spans="1:19" ht="20.100000000000001" hidden="1" customHeight="1" x14ac:dyDescent="0.2">
      <c r="A19" s="978" t="s">
        <v>825</v>
      </c>
      <c r="B19" s="974"/>
      <c r="C19" s="975">
        <v>0</v>
      </c>
      <c r="D19" s="975">
        <v>0</v>
      </c>
      <c r="E19" s="975">
        <v>0</v>
      </c>
      <c r="F19" s="975">
        <v>0</v>
      </c>
      <c r="G19" s="975">
        <v>0</v>
      </c>
      <c r="H19" s="975">
        <v>0</v>
      </c>
      <c r="I19" s="975">
        <v>0</v>
      </c>
      <c r="J19" s="975">
        <v>0</v>
      </c>
      <c r="K19" s="975">
        <v>0</v>
      </c>
      <c r="L19" s="975">
        <v>0</v>
      </c>
      <c r="M19" s="975">
        <v>0</v>
      </c>
      <c r="N19" s="975">
        <v>0</v>
      </c>
      <c r="O19" s="975">
        <v>0</v>
      </c>
      <c r="P19" s="975">
        <v>0</v>
      </c>
      <c r="Q19" s="976">
        <v>0</v>
      </c>
    </row>
    <row r="20" spans="1:19" ht="20.100000000000001" hidden="1" customHeight="1" x14ac:dyDescent="0.2">
      <c r="A20" s="978" t="s">
        <v>826</v>
      </c>
      <c r="B20" s="974"/>
      <c r="C20" s="975">
        <v>0</v>
      </c>
      <c r="D20" s="975">
        <v>0</v>
      </c>
      <c r="E20" s="975">
        <v>0</v>
      </c>
      <c r="F20" s="975">
        <v>0</v>
      </c>
      <c r="G20" s="975">
        <v>0</v>
      </c>
      <c r="H20" s="975">
        <v>0</v>
      </c>
      <c r="I20" s="975">
        <v>0</v>
      </c>
      <c r="J20" s="975">
        <v>0</v>
      </c>
      <c r="K20" s="975">
        <v>0</v>
      </c>
      <c r="L20" s="975">
        <v>0</v>
      </c>
      <c r="M20" s="975">
        <v>0</v>
      </c>
      <c r="N20" s="975">
        <v>0</v>
      </c>
      <c r="O20" s="975">
        <v>0</v>
      </c>
      <c r="P20" s="975">
        <v>0</v>
      </c>
      <c r="Q20" s="976">
        <v>0</v>
      </c>
    </row>
    <row r="21" spans="1:19" ht="20.100000000000001" hidden="1" customHeight="1" x14ac:dyDescent="0.2">
      <c r="A21" s="978" t="s">
        <v>827</v>
      </c>
      <c r="B21" s="974"/>
      <c r="C21" s="975">
        <v>0</v>
      </c>
      <c r="D21" s="975">
        <v>0</v>
      </c>
      <c r="E21" s="975">
        <v>0</v>
      </c>
      <c r="F21" s="975">
        <v>0</v>
      </c>
      <c r="G21" s="975">
        <v>0</v>
      </c>
      <c r="H21" s="975">
        <v>0</v>
      </c>
      <c r="I21" s="975">
        <v>0</v>
      </c>
      <c r="J21" s="975">
        <v>0</v>
      </c>
      <c r="K21" s="975">
        <v>0</v>
      </c>
      <c r="L21" s="975">
        <v>0</v>
      </c>
      <c r="M21" s="975">
        <v>0</v>
      </c>
      <c r="N21" s="975">
        <v>0</v>
      </c>
      <c r="O21" s="975">
        <v>0</v>
      </c>
      <c r="P21" s="975">
        <v>0</v>
      </c>
      <c r="Q21" s="976">
        <v>0</v>
      </c>
    </row>
    <row r="22" spans="1:19" ht="20.100000000000001" hidden="1" customHeight="1" x14ac:dyDescent="0.2">
      <c r="A22" s="978" t="s">
        <v>343</v>
      </c>
      <c r="B22" s="974"/>
      <c r="C22" s="975">
        <v>0</v>
      </c>
      <c r="D22" s="975">
        <v>0</v>
      </c>
      <c r="E22" s="975">
        <v>0</v>
      </c>
      <c r="F22" s="975">
        <v>0</v>
      </c>
      <c r="G22" s="975">
        <v>0</v>
      </c>
      <c r="H22" s="975">
        <v>0</v>
      </c>
      <c r="I22" s="975">
        <v>0</v>
      </c>
      <c r="J22" s="975">
        <v>0</v>
      </c>
      <c r="K22" s="975">
        <v>0</v>
      </c>
      <c r="L22" s="975">
        <v>0</v>
      </c>
      <c r="M22" s="975">
        <v>0</v>
      </c>
      <c r="N22" s="975">
        <v>0</v>
      </c>
      <c r="O22" s="975">
        <v>0</v>
      </c>
      <c r="P22" s="975">
        <v>0</v>
      </c>
      <c r="Q22" s="976">
        <v>0</v>
      </c>
    </row>
    <row r="23" spans="1:19" ht="30" hidden="1" customHeight="1" x14ac:dyDescent="0.2">
      <c r="A23" s="981" t="s">
        <v>83</v>
      </c>
      <c r="B23" s="974"/>
      <c r="C23" s="975">
        <v>0</v>
      </c>
      <c r="D23" s="975">
        <v>0</v>
      </c>
      <c r="E23" s="975">
        <v>0</v>
      </c>
      <c r="F23" s="975">
        <v>0</v>
      </c>
      <c r="G23" s="975">
        <v>0</v>
      </c>
      <c r="H23" s="975">
        <v>0</v>
      </c>
      <c r="I23" s="975">
        <v>0</v>
      </c>
      <c r="J23" s="975">
        <v>0</v>
      </c>
      <c r="K23" s="975">
        <v>0</v>
      </c>
      <c r="L23" s="975">
        <v>0</v>
      </c>
      <c r="M23" s="975">
        <v>0</v>
      </c>
      <c r="N23" s="975">
        <v>0</v>
      </c>
      <c r="O23" s="975">
        <v>0</v>
      </c>
      <c r="P23" s="975">
        <v>0</v>
      </c>
      <c r="Q23" s="976">
        <v>0</v>
      </c>
    </row>
    <row r="24" spans="1:19" ht="20.100000000000001" hidden="1" customHeight="1" thickBot="1" x14ac:dyDescent="0.25">
      <c r="A24" s="978" t="s">
        <v>828</v>
      </c>
      <c r="B24" s="974"/>
      <c r="C24" s="975">
        <v>0</v>
      </c>
      <c r="D24" s="975">
        <v>0</v>
      </c>
      <c r="E24" s="975">
        <v>0</v>
      </c>
      <c r="F24" s="975">
        <v>0</v>
      </c>
      <c r="G24" s="975">
        <v>0</v>
      </c>
      <c r="H24" s="975">
        <v>0</v>
      </c>
      <c r="I24" s="975">
        <v>0</v>
      </c>
      <c r="J24" s="975">
        <v>0</v>
      </c>
      <c r="K24" s="975">
        <v>0</v>
      </c>
      <c r="L24" s="975">
        <v>0</v>
      </c>
      <c r="M24" s="975">
        <v>0</v>
      </c>
      <c r="N24" s="975">
        <v>0</v>
      </c>
      <c r="O24" s="975">
        <v>0</v>
      </c>
      <c r="P24" s="975">
        <v>0</v>
      </c>
      <c r="Q24" s="976">
        <v>0</v>
      </c>
    </row>
    <row r="25" spans="1:19" ht="20.100000000000001" customHeight="1" thickBot="1" x14ac:dyDescent="0.25">
      <c r="A25" s="989" t="s">
        <v>829</v>
      </c>
      <c r="B25" s="990" t="s">
        <v>1496</v>
      </c>
      <c r="C25" s="991">
        <f>SUM(C26:C27)</f>
        <v>0</v>
      </c>
      <c r="D25" s="991">
        <f>SUM(D26:D27)</f>
        <v>15173</v>
      </c>
      <c r="E25" s="991">
        <v>0</v>
      </c>
      <c r="F25" s="991">
        <v>15173</v>
      </c>
      <c r="G25" s="991">
        <v>0</v>
      </c>
      <c r="H25" s="991">
        <v>-6085</v>
      </c>
      <c r="I25" s="991">
        <v>0</v>
      </c>
      <c r="J25" s="991">
        <v>0</v>
      </c>
      <c r="K25" s="991">
        <v>0</v>
      </c>
      <c r="L25" s="991">
        <v>0</v>
      </c>
      <c r="M25" s="991">
        <v>0</v>
      </c>
      <c r="N25" s="991">
        <v>0</v>
      </c>
      <c r="O25" s="991">
        <v>9088</v>
      </c>
      <c r="P25" s="991">
        <v>0</v>
      </c>
      <c r="Q25" s="992">
        <v>9088</v>
      </c>
    </row>
    <row r="26" spans="1:19" s="167" customFormat="1" ht="20.100000000000001" customHeight="1" x14ac:dyDescent="0.2">
      <c r="A26" s="982" t="s">
        <v>830</v>
      </c>
      <c r="B26" s="979"/>
      <c r="C26" s="975">
        <v>0</v>
      </c>
      <c r="D26" s="983">
        <v>0</v>
      </c>
      <c r="E26" s="983">
        <v>0</v>
      </c>
      <c r="F26" s="983">
        <v>0</v>
      </c>
      <c r="G26" s="983">
        <v>0</v>
      </c>
      <c r="H26" s="983">
        <v>9088</v>
      </c>
      <c r="I26" s="983">
        <v>0</v>
      </c>
      <c r="J26" s="983">
        <v>0</v>
      </c>
      <c r="K26" s="983">
        <v>0</v>
      </c>
      <c r="L26" s="983">
        <v>0</v>
      </c>
      <c r="M26" s="983">
        <v>0</v>
      </c>
      <c r="N26" s="983">
        <v>0</v>
      </c>
      <c r="O26" s="983">
        <v>9088</v>
      </c>
      <c r="P26" s="983">
        <v>0</v>
      </c>
      <c r="Q26" s="984">
        <v>9088</v>
      </c>
    </row>
    <row r="27" spans="1:19" s="167" customFormat="1" ht="20.100000000000001" customHeight="1" thickBot="1" x14ac:dyDescent="0.25">
      <c r="A27" s="982" t="s">
        <v>352</v>
      </c>
      <c r="B27" s="979"/>
      <c r="C27" s="975">
        <v>0</v>
      </c>
      <c r="D27" s="983">
        <v>15173</v>
      </c>
      <c r="E27" s="983">
        <v>0</v>
      </c>
      <c r="F27" s="983">
        <v>15173</v>
      </c>
      <c r="G27" s="983">
        <v>0</v>
      </c>
      <c r="H27" s="983">
        <v>-15173</v>
      </c>
      <c r="I27" s="983">
        <v>0</v>
      </c>
      <c r="J27" s="983">
        <v>0</v>
      </c>
      <c r="K27" s="983">
        <v>0</v>
      </c>
      <c r="L27" s="983">
        <v>0</v>
      </c>
      <c r="M27" s="983">
        <v>0</v>
      </c>
      <c r="N27" s="983">
        <v>0</v>
      </c>
      <c r="O27" s="983">
        <v>0</v>
      </c>
      <c r="P27" s="983">
        <v>0</v>
      </c>
      <c r="Q27" s="984">
        <v>0</v>
      </c>
    </row>
    <row r="28" spans="1:19" s="164" customFormat="1" ht="20.100000000000001" customHeight="1" thickBot="1" x14ac:dyDescent="0.25">
      <c r="A28" s="989" t="s">
        <v>1504</v>
      </c>
      <c r="B28" s="990"/>
      <c r="C28" s="991">
        <f>SUM(C11:C25,C10,C9)</f>
        <v>169121</v>
      </c>
      <c r="D28" s="991">
        <f>SUM(D11:D25,D10,D9)</f>
        <v>3381975</v>
      </c>
      <c r="E28" s="991">
        <v>169121</v>
      </c>
      <c r="F28" s="991">
        <v>3381975</v>
      </c>
      <c r="G28" s="991">
        <v>4944689</v>
      </c>
      <c r="H28" s="991">
        <v>97887</v>
      </c>
      <c r="I28" s="991">
        <v>1131453</v>
      </c>
      <c r="J28" s="991">
        <v>2093668</v>
      </c>
      <c r="K28" s="991">
        <v>1219282</v>
      </c>
      <c r="L28" s="991">
        <v>-6004</v>
      </c>
      <c r="M28" s="991">
        <v>-3068</v>
      </c>
      <c r="N28" s="991">
        <v>-1545</v>
      </c>
      <c r="O28" s="991">
        <v>13023756</v>
      </c>
      <c r="P28" s="991">
        <v>27405</v>
      </c>
      <c r="Q28" s="992">
        <v>13051161</v>
      </c>
      <c r="S28" s="168"/>
    </row>
    <row r="30" spans="1:19" x14ac:dyDescent="0.2">
      <c r="A30" s="169"/>
      <c r="B30" s="169"/>
      <c r="C30" s="170">
        <f>C28-'skons bilans'!D38</f>
        <v>0</v>
      </c>
      <c r="D30" s="170">
        <f>D28-'skons bilans'!D39</f>
        <v>0</v>
      </c>
      <c r="E30" s="171"/>
      <c r="F30" s="171"/>
      <c r="G30" s="170"/>
      <c r="H30" s="170"/>
      <c r="I30" s="170"/>
      <c r="J30" s="170"/>
      <c r="K30" s="170"/>
      <c r="L30" s="170"/>
      <c r="M30" s="170"/>
      <c r="N30" s="170"/>
      <c r="O30" s="170"/>
      <c r="P30" s="172">
        <f>P28-'skons bilans'!D45</f>
        <v>0</v>
      </c>
      <c r="Q30" s="172">
        <f>Q28-'skons bilans'!D46</f>
        <v>0</v>
      </c>
    </row>
    <row r="31" spans="1:19" ht="31.5" customHeight="1" x14ac:dyDescent="0.2">
      <c r="A31" s="164" t="s">
        <v>1501</v>
      </c>
      <c r="B31" s="164"/>
    </row>
    <row r="32" spans="1:19" s="164" customFormat="1" ht="24.95" customHeight="1" thickBot="1" x14ac:dyDescent="0.25">
      <c r="A32" s="971"/>
      <c r="B32" s="2389" t="s">
        <v>856</v>
      </c>
      <c r="C32" s="2385" t="s">
        <v>801</v>
      </c>
      <c r="D32" s="2385"/>
      <c r="E32" s="2386" t="s">
        <v>802</v>
      </c>
      <c r="F32" s="2387"/>
      <c r="G32" s="2387"/>
      <c r="H32" s="2387"/>
      <c r="I32" s="2387"/>
      <c r="J32" s="2386" t="s">
        <v>873</v>
      </c>
      <c r="K32" s="2387"/>
      <c r="L32" s="2387"/>
      <c r="M32" s="2387"/>
      <c r="N32" s="2387"/>
      <c r="O32" s="2391" t="s">
        <v>995</v>
      </c>
      <c r="P32" s="2391" t="s">
        <v>874</v>
      </c>
      <c r="Q32" s="2388" t="s">
        <v>213</v>
      </c>
    </row>
    <row r="33" spans="1:17" ht="90" customHeight="1" thickBot="1" x14ac:dyDescent="0.25">
      <c r="A33" s="972"/>
      <c r="B33" s="2390"/>
      <c r="C33" s="973" t="s">
        <v>665</v>
      </c>
      <c r="D33" s="973" t="s">
        <v>378</v>
      </c>
      <c r="E33" s="973" t="s">
        <v>666</v>
      </c>
      <c r="F33" s="973" t="s">
        <v>342</v>
      </c>
      <c r="G33" s="973" t="s">
        <v>942</v>
      </c>
      <c r="H33" s="973" t="s">
        <v>210</v>
      </c>
      <c r="I33" s="973" t="s">
        <v>1071</v>
      </c>
      <c r="J33" s="973" t="s">
        <v>43</v>
      </c>
      <c r="K33" s="973" t="s">
        <v>983</v>
      </c>
      <c r="L33" s="973" t="s">
        <v>875</v>
      </c>
      <c r="M33" s="973" t="s">
        <v>876</v>
      </c>
      <c r="N33" s="973" t="s">
        <v>992</v>
      </c>
      <c r="O33" s="2391"/>
      <c r="P33" s="2391"/>
      <c r="Q33" s="2388"/>
    </row>
    <row r="34" spans="1:17" s="164" customFormat="1" ht="20.100000000000001" customHeight="1" thickBot="1" x14ac:dyDescent="0.25">
      <c r="A34" s="989" t="s">
        <v>1217</v>
      </c>
      <c r="B34" s="990"/>
      <c r="C34" s="991">
        <v>168840</v>
      </c>
      <c r="D34" s="991">
        <v>3355063</v>
      </c>
      <c r="E34" s="991">
        <v>4413825</v>
      </c>
      <c r="F34" s="991">
        <v>101252</v>
      </c>
      <c r="G34" s="991">
        <v>1041953</v>
      </c>
      <c r="H34" s="991">
        <v>1412786</v>
      </c>
      <c r="I34" s="991">
        <v>0</v>
      </c>
      <c r="J34" s="991">
        <v>-1765</v>
      </c>
      <c r="K34" s="991">
        <v>549621</v>
      </c>
      <c r="L34" s="991">
        <v>4056</v>
      </c>
      <c r="M34" s="991"/>
      <c r="N34" s="991">
        <v>-2389</v>
      </c>
      <c r="O34" s="991">
        <v>11043242</v>
      </c>
      <c r="P34" s="991">
        <v>29738</v>
      </c>
      <c r="Q34" s="992">
        <v>11072980</v>
      </c>
    </row>
    <row r="35" spans="1:17" ht="30" hidden="1" customHeight="1" x14ac:dyDescent="0.2">
      <c r="A35" s="985" t="s">
        <v>960</v>
      </c>
      <c r="B35" s="986"/>
      <c r="C35" s="987"/>
      <c r="D35" s="987"/>
      <c r="E35" s="987"/>
      <c r="F35" s="987"/>
      <c r="G35" s="987"/>
      <c r="H35" s="987"/>
      <c r="I35" s="987"/>
      <c r="J35" s="987"/>
      <c r="K35" s="987"/>
      <c r="L35" s="987"/>
      <c r="M35" s="987"/>
      <c r="N35" s="987"/>
      <c r="O35" s="987">
        <v>0</v>
      </c>
      <c r="P35" s="987"/>
      <c r="Q35" s="988">
        <v>0</v>
      </c>
    </row>
    <row r="36" spans="1:17" ht="20.100000000000001" hidden="1" customHeight="1" x14ac:dyDescent="0.2">
      <c r="A36" s="977" t="s">
        <v>812</v>
      </c>
      <c r="B36" s="974"/>
      <c r="C36" s="975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>
        <v>0</v>
      </c>
      <c r="P36" s="975"/>
      <c r="Q36" s="976">
        <v>0</v>
      </c>
    </row>
    <row r="37" spans="1:17" ht="20.100000000000001" hidden="1" customHeight="1" thickBot="1" x14ac:dyDescent="0.25">
      <c r="A37" s="977" t="s">
        <v>813</v>
      </c>
      <c r="B37" s="974"/>
      <c r="C37" s="975"/>
      <c r="D37" s="975"/>
      <c r="E37" s="975"/>
      <c r="F37" s="975"/>
      <c r="G37" s="975"/>
      <c r="H37" s="975"/>
      <c r="I37" s="975"/>
      <c r="J37" s="975"/>
      <c r="K37" s="975"/>
      <c r="L37" s="975"/>
      <c r="M37" s="975"/>
      <c r="N37" s="975"/>
      <c r="O37" s="975">
        <v>0</v>
      </c>
      <c r="P37" s="975"/>
      <c r="Q37" s="976">
        <v>0</v>
      </c>
    </row>
    <row r="38" spans="1:17" s="164" customFormat="1" ht="20.100000000000001" hidden="1" customHeight="1" thickBot="1" x14ac:dyDescent="0.25">
      <c r="A38" s="989" t="s">
        <v>1218</v>
      </c>
      <c r="B38" s="990"/>
      <c r="C38" s="991">
        <v>168840</v>
      </c>
      <c r="D38" s="991">
        <v>3355063</v>
      </c>
      <c r="E38" s="991">
        <v>4413825</v>
      </c>
      <c r="F38" s="991">
        <v>101252</v>
      </c>
      <c r="G38" s="991">
        <v>1041953</v>
      </c>
      <c r="H38" s="991">
        <v>1412786</v>
      </c>
      <c r="I38" s="991">
        <v>0</v>
      </c>
      <c r="J38" s="991">
        <v>-1765</v>
      </c>
      <c r="K38" s="991">
        <v>549621</v>
      </c>
      <c r="L38" s="991">
        <v>4056</v>
      </c>
      <c r="M38" s="991">
        <v>0</v>
      </c>
      <c r="N38" s="991">
        <v>-2389</v>
      </c>
      <c r="O38" s="991">
        <v>11043242</v>
      </c>
      <c r="P38" s="991">
        <v>29738</v>
      </c>
      <c r="Q38" s="992">
        <v>11072980</v>
      </c>
    </row>
    <row r="39" spans="1:17" s="164" customFormat="1" ht="20.100000000000001" customHeight="1" thickBot="1" x14ac:dyDescent="0.25">
      <c r="A39" s="989" t="s">
        <v>878</v>
      </c>
      <c r="B39" s="993">
        <v>16</v>
      </c>
      <c r="C39" s="991"/>
      <c r="D39" s="991"/>
      <c r="E39" s="991"/>
      <c r="F39" s="991"/>
      <c r="G39" s="991"/>
      <c r="H39" s="991"/>
      <c r="I39" s="991">
        <v>1301246</v>
      </c>
      <c r="J39" s="991">
        <v>-4661</v>
      </c>
      <c r="K39" s="991">
        <v>-107267</v>
      </c>
      <c r="L39" s="991">
        <v>-3197</v>
      </c>
      <c r="M39" s="991"/>
      <c r="N39" s="991">
        <v>-1592</v>
      </c>
      <c r="O39" s="991">
        <v>1184529</v>
      </c>
      <c r="P39" s="991">
        <v>2882</v>
      </c>
      <c r="Q39" s="992">
        <v>1187411</v>
      </c>
    </row>
    <row r="40" spans="1:17" ht="20.100000000000001" hidden="1" customHeight="1" x14ac:dyDescent="0.2">
      <c r="A40" s="978" t="s">
        <v>817</v>
      </c>
      <c r="B40" s="979">
        <v>42</v>
      </c>
      <c r="C40" s="975"/>
      <c r="D40" s="975"/>
      <c r="E40" s="975"/>
      <c r="F40" s="975"/>
      <c r="G40" s="975"/>
      <c r="H40" s="975"/>
      <c r="I40" s="975"/>
      <c r="J40" s="975"/>
      <c r="K40" s="975"/>
      <c r="L40" s="975"/>
      <c r="M40" s="975"/>
      <c r="N40" s="975"/>
      <c r="O40" s="975">
        <v>0</v>
      </c>
      <c r="P40" s="975"/>
      <c r="Q40" s="976">
        <v>0</v>
      </c>
    </row>
    <row r="41" spans="1:17" ht="20.100000000000001" customHeight="1" x14ac:dyDescent="0.2">
      <c r="A41" s="978" t="s">
        <v>364</v>
      </c>
      <c r="B41" s="979"/>
      <c r="C41" s="975">
        <v>0</v>
      </c>
      <c r="D41" s="975">
        <v>0</v>
      </c>
      <c r="E41" s="975">
        <v>0</v>
      </c>
      <c r="F41" s="975">
        <v>0</v>
      </c>
      <c r="G41" s="975">
        <v>53500</v>
      </c>
      <c r="H41" s="975">
        <v>-53500</v>
      </c>
      <c r="I41" s="975">
        <v>0</v>
      </c>
      <c r="J41" s="975">
        <v>0</v>
      </c>
      <c r="K41" s="975">
        <v>0</v>
      </c>
      <c r="L41" s="975">
        <v>0</v>
      </c>
      <c r="M41" s="975"/>
      <c r="N41" s="975">
        <v>0</v>
      </c>
      <c r="O41" s="975">
        <v>0</v>
      </c>
      <c r="P41" s="975">
        <v>0</v>
      </c>
      <c r="Q41" s="976">
        <v>0</v>
      </c>
    </row>
    <row r="42" spans="1:17" ht="20.100000000000001" hidden="1" customHeight="1" x14ac:dyDescent="0.2">
      <c r="A42" s="978" t="s">
        <v>820</v>
      </c>
      <c r="B42" s="974"/>
      <c r="C42" s="975"/>
      <c r="D42" s="975"/>
      <c r="E42" s="975"/>
      <c r="F42" s="975"/>
      <c r="G42" s="975"/>
      <c r="H42" s="975"/>
      <c r="I42" s="975"/>
      <c r="J42" s="975"/>
      <c r="K42" s="975"/>
      <c r="L42" s="975"/>
      <c r="M42" s="975"/>
      <c r="N42" s="975"/>
      <c r="O42" s="975">
        <v>0</v>
      </c>
      <c r="P42" s="975"/>
      <c r="Q42" s="976">
        <v>0</v>
      </c>
    </row>
    <row r="43" spans="1:17" ht="20.100000000000001" customHeight="1" x14ac:dyDescent="0.2">
      <c r="A43" s="978" t="s">
        <v>818</v>
      </c>
      <c r="B43" s="974"/>
      <c r="C43" s="975">
        <v>0</v>
      </c>
      <c r="D43" s="975">
        <v>0</v>
      </c>
      <c r="E43" s="975">
        <v>469777</v>
      </c>
      <c r="F43" s="975">
        <v>0</v>
      </c>
      <c r="G43" s="975">
        <v>0</v>
      </c>
      <c r="H43" s="975">
        <v>-469777</v>
      </c>
      <c r="I43" s="975">
        <v>0</v>
      </c>
      <c r="J43" s="975">
        <v>0</v>
      </c>
      <c r="K43" s="975">
        <v>0</v>
      </c>
      <c r="L43" s="975">
        <v>0</v>
      </c>
      <c r="M43" s="975"/>
      <c r="N43" s="975">
        <v>0</v>
      </c>
      <c r="O43" s="975">
        <v>0</v>
      </c>
      <c r="P43" s="975">
        <v>0</v>
      </c>
      <c r="Q43" s="976">
        <v>0</v>
      </c>
    </row>
    <row r="44" spans="1:17" ht="20.100000000000001" hidden="1" customHeight="1" x14ac:dyDescent="0.2">
      <c r="A44" s="978" t="s">
        <v>821</v>
      </c>
      <c r="B44" s="974"/>
      <c r="C44" s="975"/>
      <c r="D44" s="975"/>
      <c r="E44" s="975"/>
      <c r="F44" s="975"/>
      <c r="G44" s="975"/>
      <c r="H44" s="975"/>
      <c r="I44" s="975"/>
      <c r="J44" s="975"/>
      <c r="K44" s="975"/>
      <c r="L44" s="975"/>
      <c r="M44" s="975"/>
      <c r="N44" s="975"/>
      <c r="O44" s="975">
        <v>0</v>
      </c>
      <c r="P44" s="975"/>
      <c r="Q44" s="976">
        <v>0</v>
      </c>
    </row>
    <row r="45" spans="1:17" ht="20.100000000000001" hidden="1" customHeight="1" x14ac:dyDescent="0.2">
      <c r="A45" s="978" t="s">
        <v>822</v>
      </c>
      <c r="B45" s="974"/>
      <c r="C45" s="975"/>
      <c r="D45" s="975"/>
      <c r="E45" s="975"/>
      <c r="F45" s="975"/>
      <c r="G45" s="975"/>
      <c r="H45" s="975"/>
      <c r="I45" s="975"/>
      <c r="J45" s="975"/>
      <c r="K45" s="975"/>
      <c r="L45" s="975"/>
      <c r="M45" s="975"/>
      <c r="N45" s="975"/>
      <c r="O45" s="975">
        <v>0</v>
      </c>
      <c r="P45" s="975"/>
      <c r="Q45" s="976">
        <v>0</v>
      </c>
    </row>
    <row r="46" spans="1:17" ht="20.100000000000001" customHeight="1" x14ac:dyDescent="0.2">
      <c r="A46" s="978" t="s">
        <v>823</v>
      </c>
      <c r="B46" s="980">
        <v>38</v>
      </c>
      <c r="C46" s="975">
        <v>116</v>
      </c>
      <c r="D46" s="975">
        <v>0</v>
      </c>
      <c r="E46" s="975">
        <v>0</v>
      </c>
      <c r="F46" s="975">
        <v>0</v>
      </c>
      <c r="G46" s="975">
        <v>0</v>
      </c>
      <c r="H46" s="975">
        <v>0</v>
      </c>
      <c r="I46" s="975">
        <v>0</v>
      </c>
      <c r="J46" s="975">
        <v>0</v>
      </c>
      <c r="K46" s="975">
        <v>0</v>
      </c>
      <c r="L46" s="975">
        <v>0</v>
      </c>
      <c r="M46" s="975"/>
      <c r="N46" s="975">
        <v>0</v>
      </c>
      <c r="O46" s="975">
        <v>116</v>
      </c>
      <c r="P46" s="975">
        <v>0</v>
      </c>
      <c r="Q46" s="976">
        <v>116</v>
      </c>
    </row>
    <row r="47" spans="1:17" ht="20.100000000000001" hidden="1" customHeight="1" x14ac:dyDescent="0.2">
      <c r="A47" s="978" t="s">
        <v>824</v>
      </c>
      <c r="B47" s="974"/>
      <c r="C47" s="975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>
        <v>0</v>
      </c>
      <c r="P47" s="975"/>
      <c r="Q47" s="976">
        <v>0</v>
      </c>
    </row>
    <row r="48" spans="1:17" ht="20.100000000000001" hidden="1" customHeight="1" x14ac:dyDescent="0.2">
      <c r="A48" s="978" t="s">
        <v>825</v>
      </c>
      <c r="B48" s="974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>
        <v>0</v>
      </c>
      <c r="P48" s="975"/>
      <c r="Q48" s="976">
        <v>0</v>
      </c>
    </row>
    <row r="49" spans="1:19" ht="20.100000000000001" hidden="1" customHeight="1" x14ac:dyDescent="0.2">
      <c r="A49" s="978" t="s">
        <v>826</v>
      </c>
      <c r="B49" s="974"/>
      <c r="C49" s="975"/>
      <c r="D49" s="975"/>
      <c r="E49" s="975"/>
      <c r="F49" s="975"/>
      <c r="G49" s="975"/>
      <c r="H49" s="975"/>
      <c r="I49" s="975"/>
      <c r="J49" s="975"/>
      <c r="K49" s="975"/>
      <c r="L49" s="975"/>
      <c r="M49" s="975"/>
      <c r="N49" s="975"/>
      <c r="O49" s="975">
        <v>0</v>
      </c>
      <c r="P49" s="975"/>
      <c r="Q49" s="976">
        <v>0</v>
      </c>
    </row>
    <row r="50" spans="1:19" ht="20.100000000000001" hidden="1" customHeight="1" x14ac:dyDescent="0.2">
      <c r="A50" s="978" t="s">
        <v>827</v>
      </c>
      <c r="B50" s="974"/>
      <c r="C50" s="975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>
        <v>0</v>
      </c>
      <c r="P50" s="975"/>
      <c r="Q50" s="976">
        <v>0</v>
      </c>
    </row>
    <row r="51" spans="1:19" ht="20.100000000000001" hidden="1" customHeight="1" x14ac:dyDescent="0.2">
      <c r="A51" s="978" t="s">
        <v>343</v>
      </c>
      <c r="B51" s="974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>
        <v>0</v>
      </c>
      <c r="P51" s="975"/>
      <c r="Q51" s="976">
        <v>0</v>
      </c>
    </row>
    <row r="52" spans="1:19" ht="30" hidden="1" customHeight="1" x14ac:dyDescent="0.2">
      <c r="A52" s="981" t="s">
        <v>83</v>
      </c>
      <c r="B52" s="974"/>
      <c r="C52" s="975"/>
      <c r="D52" s="975"/>
      <c r="E52" s="975"/>
      <c r="F52" s="975"/>
      <c r="G52" s="975"/>
      <c r="H52" s="975"/>
      <c r="I52" s="975"/>
      <c r="J52" s="975"/>
      <c r="K52" s="975"/>
      <c r="L52" s="975"/>
      <c r="M52" s="975"/>
      <c r="N52" s="975"/>
      <c r="O52" s="975">
        <v>0</v>
      </c>
      <c r="P52" s="975"/>
      <c r="Q52" s="976">
        <v>0</v>
      </c>
    </row>
    <row r="53" spans="1:19" ht="20.100000000000001" customHeight="1" thickBot="1" x14ac:dyDescent="0.25">
      <c r="A53" s="978" t="s">
        <v>828</v>
      </c>
      <c r="B53" s="974"/>
      <c r="C53" s="975">
        <v>0</v>
      </c>
      <c r="D53" s="975">
        <v>0</v>
      </c>
      <c r="E53" s="975">
        <v>0</v>
      </c>
      <c r="F53" s="975">
        <v>0</v>
      </c>
      <c r="G53" s="975">
        <v>0</v>
      </c>
      <c r="H53" s="975">
        <v>0</v>
      </c>
      <c r="I53" s="975">
        <v>0</v>
      </c>
      <c r="J53" s="975">
        <v>0</v>
      </c>
      <c r="K53" s="975">
        <v>0</v>
      </c>
      <c r="L53" s="975">
        <v>0</v>
      </c>
      <c r="M53" s="975"/>
      <c r="N53" s="975">
        <v>0</v>
      </c>
      <c r="O53" s="975">
        <v>0</v>
      </c>
      <c r="P53" s="975">
        <v>-2</v>
      </c>
      <c r="Q53" s="976">
        <v>-2</v>
      </c>
    </row>
    <row r="54" spans="1:19" ht="20.100000000000001" customHeight="1" thickBot="1" x14ac:dyDescent="0.25">
      <c r="A54" s="989" t="s">
        <v>829</v>
      </c>
      <c r="B54" s="990" t="s">
        <v>1496</v>
      </c>
      <c r="C54" s="991">
        <v>0</v>
      </c>
      <c r="D54" s="991">
        <v>11739</v>
      </c>
      <c r="E54" s="991">
        <v>0</v>
      </c>
      <c r="F54" s="991">
        <v>2720</v>
      </c>
      <c r="G54" s="991">
        <v>0</v>
      </c>
      <c r="H54" s="991">
        <v>0</v>
      </c>
      <c r="I54" s="991">
        <v>0</v>
      </c>
      <c r="J54" s="991">
        <v>0</v>
      </c>
      <c r="K54" s="991">
        <v>0</v>
      </c>
      <c r="L54" s="991">
        <v>0</v>
      </c>
      <c r="M54" s="991">
        <v>0</v>
      </c>
      <c r="N54" s="991">
        <v>0</v>
      </c>
      <c r="O54" s="991">
        <v>14459</v>
      </c>
      <c r="P54" s="991">
        <v>0</v>
      </c>
      <c r="Q54" s="992">
        <v>14459</v>
      </c>
    </row>
    <row r="55" spans="1:19" s="167" customFormat="1" ht="20.100000000000001" customHeight="1" x14ac:dyDescent="0.2">
      <c r="A55" s="982" t="s">
        <v>830</v>
      </c>
      <c r="B55" s="979"/>
      <c r="C55" s="975">
        <v>0</v>
      </c>
      <c r="D55" s="983">
        <v>0</v>
      </c>
      <c r="E55" s="983">
        <v>0</v>
      </c>
      <c r="F55" s="983">
        <v>14459</v>
      </c>
      <c r="G55" s="983">
        <v>0</v>
      </c>
      <c r="H55" s="983">
        <v>0</v>
      </c>
      <c r="I55" s="983">
        <v>0</v>
      </c>
      <c r="J55" s="983">
        <v>0</v>
      </c>
      <c r="K55" s="983">
        <v>0</v>
      </c>
      <c r="L55" s="983">
        <v>0</v>
      </c>
      <c r="M55" s="983"/>
      <c r="N55" s="983">
        <v>0</v>
      </c>
      <c r="O55" s="983">
        <v>14459</v>
      </c>
      <c r="P55" s="983">
        <v>0</v>
      </c>
      <c r="Q55" s="984">
        <v>14459</v>
      </c>
    </row>
    <row r="56" spans="1:19" s="167" customFormat="1" ht="20.100000000000001" customHeight="1" thickBot="1" x14ac:dyDescent="0.25">
      <c r="A56" s="982" t="s">
        <v>352</v>
      </c>
      <c r="B56" s="979"/>
      <c r="C56" s="975">
        <v>0</v>
      </c>
      <c r="D56" s="983">
        <v>11739</v>
      </c>
      <c r="E56" s="983">
        <v>0</v>
      </c>
      <c r="F56" s="983">
        <v>-11739</v>
      </c>
      <c r="G56" s="983">
        <v>0</v>
      </c>
      <c r="H56" s="983">
        <v>0</v>
      </c>
      <c r="I56" s="983">
        <v>0</v>
      </c>
      <c r="J56" s="983">
        <v>0</v>
      </c>
      <c r="K56" s="983">
        <v>0</v>
      </c>
      <c r="L56" s="983">
        <v>0</v>
      </c>
      <c r="M56" s="983"/>
      <c r="N56" s="983">
        <v>0</v>
      </c>
      <c r="O56" s="983">
        <v>0</v>
      </c>
      <c r="P56" s="983">
        <v>0</v>
      </c>
      <c r="Q56" s="984">
        <v>0</v>
      </c>
    </row>
    <row r="57" spans="1:19" s="164" customFormat="1" ht="20.100000000000001" customHeight="1" thickBot="1" x14ac:dyDescent="0.25">
      <c r="A57" s="989" t="s">
        <v>1219</v>
      </c>
      <c r="B57" s="990"/>
      <c r="C57" s="991">
        <v>168956</v>
      </c>
      <c r="D57" s="991">
        <v>3366802</v>
      </c>
      <c r="E57" s="991">
        <v>4883602</v>
      </c>
      <c r="F57" s="991">
        <v>103972</v>
      </c>
      <c r="G57" s="991">
        <v>1095453</v>
      </c>
      <c r="H57" s="991">
        <v>889509</v>
      </c>
      <c r="I57" s="991">
        <v>1301246</v>
      </c>
      <c r="J57" s="991">
        <v>-6426</v>
      </c>
      <c r="K57" s="991">
        <v>442354</v>
      </c>
      <c r="L57" s="991">
        <v>859</v>
      </c>
      <c r="M57" s="991">
        <v>0</v>
      </c>
      <c r="N57" s="991">
        <v>-3981</v>
      </c>
      <c r="O57" s="991">
        <v>12242346</v>
      </c>
      <c r="P57" s="991">
        <v>32618</v>
      </c>
      <c r="Q57" s="992">
        <v>12274964</v>
      </c>
      <c r="S57" s="168"/>
    </row>
    <row r="59" spans="1:19" x14ac:dyDescent="0.2">
      <c r="A59" s="169"/>
      <c r="B59" s="169"/>
      <c r="C59" s="170">
        <f>C57-'skons bilans'!E38</f>
        <v>0</v>
      </c>
      <c r="D59" s="170">
        <f>D57-'skons bilans'!E39</f>
        <v>0</v>
      </c>
      <c r="E59" s="171"/>
      <c r="F59" s="171"/>
      <c r="G59" s="171"/>
      <c r="H59" s="170"/>
      <c r="I59" s="170"/>
      <c r="J59" s="170"/>
      <c r="K59" s="170"/>
      <c r="L59" s="170"/>
      <c r="M59" s="170"/>
      <c r="N59" s="170"/>
      <c r="O59" s="170"/>
      <c r="P59" s="172">
        <f>P57-'skons bilans'!E45</f>
        <v>0</v>
      </c>
      <c r="Q59" s="172">
        <f>Q57-'skons bilans'!E46</f>
        <v>0</v>
      </c>
    </row>
    <row r="61" spans="1:19" x14ac:dyDescent="0.2">
      <c r="O61" s="173"/>
    </row>
  </sheetData>
  <mergeCells count="14">
    <mergeCell ref="B3:B4"/>
    <mergeCell ref="O32:O33"/>
    <mergeCell ref="P32:P33"/>
    <mergeCell ref="O3:O4"/>
    <mergeCell ref="P3:P4"/>
    <mergeCell ref="B32:B33"/>
    <mergeCell ref="C3:D3"/>
    <mergeCell ref="E3:I3"/>
    <mergeCell ref="J3:N3"/>
    <mergeCell ref="J32:N32"/>
    <mergeCell ref="Q3:Q4"/>
    <mergeCell ref="C32:D32"/>
    <mergeCell ref="E32:I32"/>
    <mergeCell ref="Q32:Q33"/>
  </mergeCells>
  <phoneticPr fontId="2" type="noConversion"/>
  <pageMargins left="0.75" right="0.75" top="1" bottom="1" header="0.5" footer="0.5"/>
  <pageSetup paperSize="9" scale="5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H72"/>
  <sheetViews>
    <sheetView topLeftCell="A22" workbookViewId="0">
      <selection activeCell="D57" sqref="D57"/>
    </sheetView>
  </sheetViews>
  <sheetFormatPr defaultRowHeight="10.5" x14ac:dyDescent="0.15"/>
  <cols>
    <col min="1" max="1" width="1.85546875" style="151" customWidth="1"/>
    <col min="2" max="2" width="69.7109375" style="176" customWidth="1"/>
    <col min="3" max="3" width="6.7109375" style="177" customWidth="1"/>
    <col min="4" max="5" width="16.7109375" style="64" customWidth="1"/>
    <col min="6" max="10" width="9.140625" style="64"/>
    <col min="11" max="11" width="19" style="64" customWidth="1"/>
    <col min="12" max="16384" width="9.140625" style="64"/>
  </cols>
  <sheetData>
    <row r="1" spans="1:7" s="60" customFormat="1" ht="20.100000000000001" customHeight="1" thickBot="1" x14ac:dyDescent="0.2">
      <c r="A1" s="112"/>
      <c r="B1" s="2384"/>
      <c r="C1" s="2383" t="s">
        <v>856</v>
      </c>
      <c r="D1" s="2381" t="s">
        <v>363</v>
      </c>
      <c r="E1" s="2382"/>
    </row>
    <row r="2" spans="1:7" s="125" customFormat="1" ht="20.100000000000001" customHeight="1" thickBot="1" x14ac:dyDescent="0.25">
      <c r="A2" s="124"/>
      <c r="B2" s="2384"/>
      <c r="C2" s="2383"/>
      <c r="D2" s="807">
        <v>2016</v>
      </c>
      <c r="E2" s="808">
        <v>2015</v>
      </c>
    </row>
    <row r="3" spans="1:7" ht="15" customHeight="1" thickBot="1" x14ac:dyDescent="0.2">
      <c r="B3" s="408" t="s">
        <v>955</v>
      </c>
      <c r="C3" s="994"/>
      <c r="D3" s="994">
        <f>D27</f>
        <v>8357693</v>
      </c>
      <c r="E3" s="995">
        <f>E27</f>
        <v>6989966</v>
      </c>
    </row>
    <row r="4" spans="1:7" ht="15" customHeight="1" thickBot="1" x14ac:dyDescent="0.2">
      <c r="B4" s="408" t="s">
        <v>733</v>
      </c>
      <c r="C4" s="994"/>
      <c r="D4" s="994">
        <v>1637737</v>
      </c>
      <c r="E4" s="995">
        <v>1617855</v>
      </c>
    </row>
    <row r="5" spans="1:7" ht="15" customHeight="1" thickBot="1" x14ac:dyDescent="0.2">
      <c r="B5" s="996" t="s">
        <v>863</v>
      </c>
      <c r="C5" s="997"/>
      <c r="D5" s="997">
        <f>SUM(D6:D26)</f>
        <v>6719956</v>
      </c>
      <c r="E5" s="998">
        <f>SUM(E6:E26)</f>
        <v>5372111</v>
      </c>
    </row>
    <row r="6" spans="1:7" ht="14.1" customHeight="1" x14ac:dyDescent="0.15">
      <c r="B6" s="999" t="s">
        <v>644</v>
      </c>
      <c r="C6" s="1000"/>
      <c r="D6" s="1000">
        <v>-416779</v>
      </c>
      <c r="E6" s="1001">
        <v>-256570</v>
      </c>
    </row>
    <row r="7" spans="1:7" ht="14.1" customHeight="1" x14ac:dyDescent="0.15">
      <c r="B7" s="407" t="s">
        <v>1072</v>
      </c>
      <c r="C7" s="1002" t="s">
        <v>1600</v>
      </c>
      <c r="D7" s="1003">
        <v>271842</v>
      </c>
      <c r="E7" s="1004">
        <v>245425</v>
      </c>
    </row>
    <row r="8" spans="1:7" ht="14.1" customHeight="1" x14ac:dyDescent="0.15">
      <c r="B8" s="407" t="s">
        <v>451</v>
      </c>
      <c r="C8" s="1003"/>
      <c r="D8" s="1003">
        <v>584302</v>
      </c>
      <c r="E8" s="1004">
        <v>1611739</v>
      </c>
    </row>
    <row r="9" spans="1:7" ht="14.1" customHeight="1" x14ac:dyDescent="0.15">
      <c r="B9" s="407" t="s">
        <v>29</v>
      </c>
      <c r="C9" s="1003"/>
      <c r="D9" s="1003">
        <v>-267540</v>
      </c>
      <c r="E9" s="1004">
        <v>-321382</v>
      </c>
    </row>
    <row r="10" spans="1:7" ht="14.1" customHeight="1" x14ac:dyDescent="0.15">
      <c r="B10" s="407" t="s">
        <v>1181</v>
      </c>
      <c r="C10" s="1002"/>
      <c r="D10" s="1003">
        <v>8119</v>
      </c>
      <c r="E10" s="1004">
        <v>8086</v>
      </c>
    </row>
    <row r="11" spans="1:7" ht="14.1" customHeight="1" x14ac:dyDescent="0.15">
      <c r="B11" s="407" t="s">
        <v>864</v>
      </c>
      <c r="C11" s="1002">
        <v>8</v>
      </c>
      <c r="D11" s="1003">
        <v>-3327</v>
      </c>
      <c r="E11" s="1004">
        <v>-17540</v>
      </c>
    </row>
    <row r="12" spans="1:7" ht="14.1" customHeight="1" x14ac:dyDescent="0.15">
      <c r="B12" s="407" t="s">
        <v>947</v>
      </c>
      <c r="C12" s="1002">
        <v>6</v>
      </c>
      <c r="D12" s="1003">
        <v>-3872855</v>
      </c>
      <c r="E12" s="1004">
        <v>-3660505</v>
      </c>
    </row>
    <row r="13" spans="1:7" ht="14.1" customHeight="1" x14ac:dyDescent="0.15">
      <c r="B13" s="407" t="s">
        <v>948</v>
      </c>
      <c r="C13" s="1002">
        <v>6</v>
      </c>
      <c r="D13" s="1003">
        <v>1040012</v>
      </c>
      <c r="E13" s="1004">
        <v>1149132</v>
      </c>
    </row>
    <row r="14" spans="1:7" ht="14.1" customHeight="1" x14ac:dyDescent="0.15">
      <c r="B14" s="407" t="s">
        <v>879</v>
      </c>
      <c r="C14" s="1002"/>
      <c r="D14" s="1003">
        <v>4049089</v>
      </c>
      <c r="E14" s="1004">
        <v>3844426</v>
      </c>
    </row>
    <row r="15" spans="1:7" ht="14.1" customHeight="1" x14ac:dyDescent="0.15">
      <c r="B15" s="407" t="s">
        <v>865</v>
      </c>
      <c r="C15" s="1003"/>
      <c r="D15" s="1003">
        <v>-889430</v>
      </c>
      <c r="E15" s="1004">
        <v>-1121141</v>
      </c>
    </row>
    <row r="16" spans="1:7" ht="14.1" customHeight="1" x14ac:dyDescent="0.15">
      <c r="B16" s="407" t="s">
        <v>45</v>
      </c>
      <c r="C16" s="1003"/>
      <c r="D16" s="1003">
        <v>599990</v>
      </c>
      <c r="E16" s="1004">
        <v>1418145</v>
      </c>
      <c r="G16" s="174"/>
    </row>
    <row r="17" spans="1:5" ht="14.1" customHeight="1" x14ac:dyDescent="0.15">
      <c r="B17" s="407" t="s">
        <v>46</v>
      </c>
      <c r="C17" s="1003"/>
      <c r="D17" s="1003">
        <v>81036</v>
      </c>
      <c r="E17" s="1004">
        <v>71698</v>
      </c>
    </row>
    <row r="18" spans="1:5" ht="14.1" customHeight="1" x14ac:dyDescent="0.15">
      <c r="B18" s="407" t="s">
        <v>452</v>
      </c>
      <c r="C18" s="1003"/>
      <c r="D18" s="1003">
        <v>52747</v>
      </c>
      <c r="E18" s="1004">
        <v>-8161</v>
      </c>
    </row>
    <row r="19" spans="1:5" ht="14.1" customHeight="1" x14ac:dyDescent="0.15">
      <c r="B19" s="407" t="s">
        <v>47</v>
      </c>
      <c r="C19" s="1003"/>
      <c r="D19" s="1003">
        <v>-3383556</v>
      </c>
      <c r="E19" s="1004">
        <v>-3863810</v>
      </c>
    </row>
    <row r="20" spans="1:5" ht="14.1" customHeight="1" x14ac:dyDescent="0.15">
      <c r="B20" s="407" t="s">
        <v>48</v>
      </c>
      <c r="C20" s="1003"/>
      <c r="D20" s="1003">
        <v>-1076142</v>
      </c>
      <c r="E20" s="1004">
        <v>-3374776</v>
      </c>
    </row>
    <row r="21" spans="1:5" ht="14.1" customHeight="1" x14ac:dyDescent="0.15">
      <c r="B21" s="407" t="s">
        <v>51</v>
      </c>
      <c r="C21" s="1003"/>
      <c r="D21" s="1003">
        <v>97388</v>
      </c>
      <c r="E21" s="1004">
        <v>-168378</v>
      </c>
    </row>
    <row r="22" spans="1:5" ht="14.1" customHeight="1" x14ac:dyDescent="0.15">
      <c r="B22" s="407" t="s">
        <v>52</v>
      </c>
      <c r="C22" s="1003"/>
      <c r="D22" s="1003">
        <v>-1186922</v>
      </c>
      <c r="E22" s="1004">
        <v>612911</v>
      </c>
    </row>
    <row r="23" spans="1:5" ht="14.1" customHeight="1" x14ac:dyDescent="0.15">
      <c r="B23" s="407" t="s">
        <v>53</v>
      </c>
      <c r="C23" s="1003"/>
      <c r="D23" s="1003">
        <v>9705480</v>
      </c>
      <c r="E23" s="1004">
        <v>8430304</v>
      </c>
    </row>
    <row r="24" spans="1:5" ht="14.1" customHeight="1" x14ac:dyDescent="0.15">
      <c r="B24" s="407" t="s">
        <v>54</v>
      </c>
      <c r="C24" s="1003"/>
      <c r="D24" s="1003">
        <v>915213</v>
      </c>
      <c r="E24" s="1004">
        <v>134591</v>
      </c>
    </row>
    <row r="25" spans="1:5" ht="14.1" customHeight="1" x14ac:dyDescent="0.15">
      <c r="B25" s="407" t="s">
        <v>55</v>
      </c>
      <c r="C25" s="1003"/>
      <c r="D25" s="1003">
        <v>-42662</v>
      </c>
      <c r="E25" s="1004">
        <v>48535</v>
      </c>
    </row>
    <row r="26" spans="1:5" ht="14.1" customHeight="1" thickBot="1" x14ac:dyDescent="0.2">
      <c r="B26" s="414" t="s">
        <v>56</v>
      </c>
      <c r="C26" s="1005"/>
      <c r="D26" s="1005">
        <v>453951</v>
      </c>
      <c r="E26" s="1006">
        <v>589382</v>
      </c>
    </row>
    <row r="27" spans="1:5" ht="15" customHeight="1" thickBot="1" x14ac:dyDescent="0.2">
      <c r="B27" s="408" t="s">
        <v>1081</v>
      </c>
      <c r="C27" s="994"/>
      <c r="D27" s="994">
        <f>D4+D5</f>
        <v>8357693</v>
      </c>
      <c r="E27" s="995">
        <f>E4+E5</f>
        <v>6989966</v>
      </c>
    </row>
    <row r="28" spans="1:5" ht="15" customHeight="1" thickBot="1" x14ac:dyDescent="0.2">
      <c r="A28" s="175"/>
      <c r="B28" s="408" t="s">
        <v>84</v>
      </c>
      <c r="C28" s="994"/>
      <c r="D28" s="994">
        <f>D39</f>
        <v>-136968</v>
      </c>
      <c r="E28" s="995">
        <f>E39</f>
        <v>291202</v>
      </c>
    </row>
    <row r="29" spans="1:5" ht="15" customHeight="1" thickBot="1" x14ac:dyDescent="0.2">
      <c r="A29" s="175"/>
      <c r="B29" s="996" t="s">
        <v>866</v>
      </c>
      <c r="C29" s="997"/>
      <c r="D29" s="997">
        <f>SUM(D30:D34)</f>
        <v>238972</v>
      </c>
      <c r="E29" s="998">
        <f>SUM(E30:E34)</f>
        <v>654702</v>
      </c>
    </row>
    <row r="30" spans="1:5" ht="15" hidden="1" customHeight="1" x14ac:dyDescent="0.15">
      <c r="A30" s="175"/>
      <c r="B30" s="1007" t="s">
        <v>85</v>
      </c>
      <c r="C30" s="1008"/>
      <c r="D30" s="1009">
        <v>0</v>
      </c>
      <c r="E30" s="1010">
        <v>0</v>
      </c>
    </row>
    <row r="31" spans="1:5" ht="14.1" customHeight="1" x14ac:dyDescent="0.15">
      <c r="A31" s="175"/>
      <c r="B31" s="412" t="s">
        <v>759</v>
      </c>
      <c r="C31" s="1011"/>
      <c r="D31" s="1011">
        <v>2300</v>
      </c>
      <c r="E31" s="1012">
        <v>427424</v>
      </c>
    </row>
    <row r="32" spans="1:5" ht="14.1" customHeight="1" x14ac:dyDescent="0.15">
      <c r="A32" s="175"/>
      <c r="B32" s="1013" t="s">
        <v>432</v>
      </c>
      <c r="C32" s="1003"/>
      <c r="D32" s="1003">
        <v>34313</v>
      </c>
      <c r="E32" s="1004">
        <v>31186</v>
      </c>
    </row>
    <row r="33" spans="1:5" ht="14.1" customHeight="1" x14ac:dyDescent="0.15">
      <c r="A33" s="175"/>
      <c r="B33" s="407" t="s">
        <v>864</v>
      </c>
      <c r="C33" s="1002">
        <v>8</v>
      </c>
      <c r="D33" s="1014">
        <v>3327</v>
      </c>
      <c r="E33" s="698">
        <v>17540</v>
      </c>
    </row>
    <row r="34" spans="1:5" ht="14.1" customHeight="1" thickBot="1" x14ac:dyDescent="0.2">
      <c r="A34" s="175"/>
      <c r="B34" s="414" t="s">
        <v>867</v>
      </c>
      <c r="C34" s="1015"/>
      <c r="D34" s="1016">
        <v>199032</v>
      </c>
      <c r="E34" s="702">
        <v>178552</v>
      </c>
    </row>
    <row r="35" spans="1:5" ht="15" customHeight="1" thickBot="1" x14ac:dyDescent="0.2">
      <c r="A35" s="175"/>
      <c r="B35" s="408" t="s">
        <v>868</v>
      </c>
      <c r="C35" s="994"/>
      <c r="D35" s="994">
        <f>SUM(D36:D38)</f>
        <v>375940</v>
      </c>
      <c r="E35" s="995">
        <f>SUM(E36:E38)</f>
        <v>363500</v>
      </c>
    </row>
    <row r="36" spans="1:5" ht="15" customHeight="1" x14ac:dyDescent="0.15">
      <c r="A36" s="175"/>
      <c r="B36" s="1007" t="s">
        <v>199</v>
      </c>
      <c r="C36" s="1009"/>
      <c r="D36" s="1009">
        <v>310</v>
      </c>
      <c r="E36" s="1017">
        <v>2997</v>
      </c>
    </row>
    <row r="37" spans="1:5" ht="14.1" customHeight="1" x14ac:dyDescent="0.15">
      <c r="A37" s="175"/>
      <c r="B37" s="406" t="s">
        <v>869</v>
      </c>
      <c r="C37" s="1018"/>
      <c r="D37" s="1018">
        <v>375630</v>
      </c>
      <c r="E37" s="1019">
        <v>342942</v>
      </c>
    </row>
    <row r="38" spans="1:5" ht="14.1" customHeight="1" thickBot="1" x14ac:dyDescent="0.2">
      <c r="A38" s="175"/>
      <c r="B38" s="414" t="s">
        <v>904</v>
      </c>
      <c r="C38" s="1016"/>
      <c r="D38" s="1016">
        <v>0</v>
      </c>
      <c r="E38" s="702">
        <v>17561</v>
      </c>
    </row>
    <row r="39" spans="1:5" ht="15" customHeight="1" thickBot="1" x14ac:dyDescent="0.2">
      <c r="A39" s="175"/>
      <c r="B39" s="408" t="s">
        <v>1082</v>
      </c>
      <c r="C39" s="994"/>
      <c r="D39" s="994">
        <f>D29-D35</f>
        <v>-136968</v>
      </c>
      <c r="E39" s="995">
        <f>E29-E35</f>
        <v>291202</v>
      </c>
    </row>
    <row r="40" spans="1:5" ht="15" customHeight="1" thickBot="1" x14ac:dyDescent="0.2">
      <c r="A40" s="175"/>
      <c r="B40" s="408" t="s">
        <v>905</v>
      </c>
      <c r="C40" s="994"/>
      <c r="D40" s="994">
        <f>D60</f>
        <v>135319</v>
      </c>
      <c r="E40" s="995">
        <f>E60</f>
        <v>-5320487</v>
      </c>
    </row>
    <row r="41" spans="1:5" ht="15" customHeight="1" thickBot="1" x14ac:dyDescent="0.2">
      <c r="A41" s="175"/>
      <c r="B41" s="996" t="s">
        <v>1</v>
      </c>
      <c r="C41" s="997"/>
      <c r="D41" s="997">
        <f>SUM(D42:D48)</f>
        <v>4037491</v>
      </c>
      <c r="E41" s="998">
        <f>SUM(E42:E48)</f>
        <v>2136724</v>
      </c>
    </row>
    <row r="42" spans="1:5" ht="14.1" customHeight="1" x14ac:dyDescent="0.15">
      <c r="A42" s="175"/>
      <c r="B42" s="999" t="s">
        <v>2</v>
      </c>
      <c r="C42" s="1020"/>
      <c r="D42" s="1020">
        <v>570635</v>
      </c>
      <c r="E42" s="705">
        <v>180475</v>
      </c>
    </row>
    <row r="43" spans="1:5" ht="14.1" customHeight="1" x14ac:dyDescent="0.15">
      <c r="A43" s="175"/>
      <c r="B43" s="407" t="s">
        <v>3</v>
      </c>
      <c r="C43" s="1014"/>
      <c r="D43" s="1014">
        <v>439000</v>
      </c>
      <c r="E43" s="698">
        <v>415420</v>
      </c>
    </row>
    <row r="44" spans="1:5" ht="14.1" customHeight="1" x14ac:dyDescent="0.15">
      <c r="A44" s="175"/>
      <c r="B44" s="407" t="s">
        <v>5</v>
      </c>
      <c r="C44" s="1014"/>
      <c r="D44" s="1014">
        <v>3020191</v>
      </c>
      <c r="E44" s="698">
        <v>1540713</v>
      </c>
    </row>
    <row r="45" spans="1:5" ht="14.1" hidden="1" customHeight="1" x14ac:dyDescent="0.15">
      <c r="A45" s="175"/>
      <c r="B45" s="407" t="s">
        <v>6</v>
      </c>
      <c r="C45" s="1002">
        <v>31</v>
      </c>
      <c r="D45" s="1014">
        <v>0</v>
      </c>
      <c r="E45" s="698">
        <v>0</v>
      </c>
    </row>
    <row r="46" spans="1:5" ht="14.1" customHeight="1" x14ac:dyDescent="0.15">
      <c r="A46" s="175"/>
      <c r="B46" s="407" t="s">
        <v>7</v>
      </c>
      <c r="C46" s="1014"/>
      <c r="D46" s="1014">
        <v>165</v>
      </c>
      <c r="E46" s="698">
        <v>116</v>
      </c>
    </row>
    <row r="47" spans="1:5" ht="14.1" hidden="1" customHeight="1" x14ac:dyDescent="0.15">
      <c r="A47" s="175"/>
      <c r="B47" s="407" t="s">
        <v>8</v>
      </c>
      <c r="C47" s="1014"/>
      <c r="D47" s="1014">
        <v>0</v>
      </c>
      <c r="E47" s="698">
        <v>0</v>
      </c>
    </row>
    <row r="48" spans="1:5" ht="14.1" customHeight="1" thickBot="1" x14ac:dyDescent="0.2">
      <c r="A48" s="175"/>
      <c r="B48" s="414" t="s">
        <v>9</v>
      </c>
      <c r="C48" s="1015"/>
      <c r="D48" s="1016">
        <v>7500</v>
      </c>
      <c r="E48" s="702">
        <v>0</v>
      </c>
    </row>
    <row r="49" spans="1:8" ht="15" customHeight="1" thickBot="1" x14ac:dyDescent="0.2">
      <c r="A49" s="175"/>
      <c r="B49" s="408" t="s">
        <v>10</v>
      </c>
      <c r="C49" s="994"/>
      <c r="D49" s="994">
        <f>SUM(D50:D59)</f>
        <v>3902172</v>
      </c>
      <c r="E49" s="995">
        <f>SUM(E50:E59)</f>
        <v>7457211</v>
      </c>
    </row>
    <row r="50" spans="1:8" ht="14.1" customHeight="1" x14ac:dyDescent="0.15">
      <c r="A50" s="175"/>
      <c r="B50" s="999" t="s">
        <v>11</v>
      </c>
      <c r="C50" s="1020"/>
      <c r="D50" s="1020">
        <v>3290384</v>
      </c>
      <c r="E50" s="705">
        <v>3380926</v>
      </c>
    </row>
    <row r="51" spans="1:8" ht="14.1" customHeight="1" x14ac:dyDescent="0.15">
      <c r="A51" s="175"/>
      <c r="B51" s="407" t="s">
        <v>12</v>
      </c>
      <c r="C51" s="1014"/>
      <c r="D51" s="1014">
        <v>12844</v>
      </c>
      <c r="E51" s="698">
        <v>12655</v>
      </c>
    </row>
    <row r="52" spans="1:8" ht="14.1" customHeight="1" x14ac:dyDescent="0.15">
      <c r="A52" s="175"/>
      <c r="B52" s="407" t="s">
        <v>13</v>
      </c>
      <c r="C52" s="1014"/>
      <c r="D52" s="1014">
        <v>450000</v>
      </c>
      <c r="E52" s="698">
        <v>3055583</v>
      </c>
    </row>
    <row r="53" spans="1:8" ht="15" hidden="1" customHeight="1" x14ac:dyDescent="0.15">
      <c r="A53" s="175"/>
      <c r="B53" s="407" t="s">
        <v>961</v>
      </c>
      <c r="C53" s="1014"/>
      <c r="D53" s="1014">
        <v>0</v>
      </c>
      <c r="E53" s="698">
        <v>0</v>
      </c>
    </row>
    <row r="54" spans="1:8" ht="14.1" customHeight="1" x14ac:dyDescent="0.15">
      <c r="A54" s="175"/>
      <c r="B54" s="407" t="s">
        <v>14</v>
      </c>
      <c r="C54" s="1002">
        <v>30</v>
      </c>
      <c r="D54" s="1014">
        <v>0</v>
      </c>
      <c r="E54" s="698">
        <v>637661</v>
      </c>
    </row>
    <row r="55" spans="1:8" ht="14.1" hidden="1" customHeight="1" x14ac:dyDescent="0.15">
      <c r="A55" s="175"/>
      <c r="B55" s="407" t="s">
        <v>15</v>
      </c>
      <c r="C55" s="1014"/>
      <c r="D55" s="1014">
        <v>0</v>
      </c>
      <c r="E55" s="698">
        <v>0</v>
      </c>
    </row>
    <row r="56" spans="1:8" ht="14.1" customHeight="1" x14ac:dyDescent="0.15">
      <c r="A56" s="175"/>
      <c r="B56" s="407" t="s">
        <v>16</v>
      </c>
      <c r="C56" s="1014"/>
      <c r="D56" s="1014">
        <v>653</v>
      </c>
      <c r="E56" s="698">
        <v>509</v>
      </c>
    </row>
    <row r="57" spans="1:8" ht="14.1" customHeight="1" x14ac:dyDescent="0.15">
      <c r="B57" s="407" t="s">
        <v>86</v>
      </c>
      <c r="C57" s="1014"/>
      <c r="D57" s="1014">
        <v>8155</v>
      </c>
      <c r="E57" s="698">
        <v>0</v>
      </c>
    </row>
    <row r="58" spans="1:8" ht="14.1" hidden="1" customHeight="1" x14ac:dyDescent="0.15">
      <c r="B58" s="407" t="s">
        <v>17</v>
      </c>
      <c r="C58" s="1014"/>
      <c r="D58" s="1014">
        <v>0</v>
      </c>
      <c r="E58" s="698">
        <v>0</v>
      </c>
    </row>
    <row r="59" spans="1:8" ht="24.95" customHeight="1" thickBot="1" x14ac:dyDescent="0.2">
      <c r="B59" s="414" t="s">
        <v>962</v>
      </c>
      <c r="C59" s="1016"/>
      <c r="D59" s="1016">
        <v>140136</v>
      </c>
      <c r="E59" s="702">
        <v>369877</v>
      </c>
    </row>
    <row r="60" spans="1:8" ht="15" customHeight="1" thickBot="1" x14ac:dyDescent="0.2">
      <c r="B60" s="408" t="s">
        <v>1083</v>
      </c>
      <c r="C60" s="994"/>
      <c r="D60" s="994">
        <f>D41-D49</f>
        <v>135319</v>
      </c>
      <c r="E60" s="995">
        <f>E41-E49</f>
        <v>-5320487</v>
      </c>
    </row>
    <row r="61" spans="1:8" ht="15" customHeight="1" thickBot="1" x14ac:dyDescent="0.2">
      <c r="B61" s="408" t="s">
        <v>19</v>
      </c>
      <c r="C61" s="994"/>
      <c r="D61" s="994">
        <f>D3+D28+D40</f>
        <v>8356044</v>
      </c>
      <c r="E61" s="995">
        <f>E3+E28+E40</f>
        <v>1960681</v>
      </c>
    </row>
    <row r="62" spans="1:8" ht="14.1" customHeight="1" x14ac:dyDescent="0.15">
      <c r="B62" s="999" t="s">
        <v>44</v>
      </c>
      <c r="C62" s="1020"/>
      <c r="D62" s="1020">
        <v>-12377</v>
      </c>
      <c r="E62" s="705">
        <v>-15804</v>
      </c>
    </row>
    <row r="63" spans="1:8" ht="14.1" customHeight="1" thickBot="1" x14ac:dyDescent="0.2">
      <c r="B63" s="414" t="s">
        <v>20</v>
      </c>
      <c r="C63" s="1016"/>
      <c r="D63" s="1016">
        <v>6656382</v>
      </c>
      <c r="E63" s="702">
        <v>4711505</v>
      </c>
    </row>
    <row r="64" spans="1:8" ht="15" customHeight="1" thickBot="1" x14ac:dyDescent="0.2">
      <c r="B64" s="408" t="s">
        <v>287</v>
      </c>
      <c r="C64" s="1021">
        <v>43</v>
      </c>
      <c r="D64" s="994">
        <f>SUM(D61:D63)</f>
        <v>15000049</v>
      </c>
      <c r="E64" s="995">
        <f>SUM(E61:E63)</f>
        <v>6656382</v>
      </c>
      <c r="H64" s="174"/>
    </row>
    <row r="65" spans="1:5" x14ac:dyDescent="0.15">
      <c r="A65" s="64"/>
      <c r="B65" s="64"/>
      <c r="C65" s="64"/>
      <c r="D65" s="174"/>
      <c r="E65" s="174"/>
    </row>
    <row r="66" spans="1:5" x14ac:dyDescent="0.15">
      <c r="A66" s="64"/>
      <c r="B66" s="64"/>
      <c r="C66" s="64"/>
      <c r="D66" s="174"/>
      <c r="E66" s="174"/>
    </row>
    <row r="67" spans="1:5" x14ac:dyDescent="0.15">
      <c r="A67" s="64"/>
      <c r="B67" s="64"/>
      <c r="C67" s="64"/>
      <c r="D67" s="174"/>
      <c r="E67" s="174"/>
    </row>
    <row r="68" spans="1:5" x14ac:dyDescent="0.15">
      <c r="A68" s="64"/>
      <c r="B68" s="64"/>
      <c r="C68" s="64"/>
      <c r="D68" s="174"/>
      <c r="E68" s="174"/>
    </row>
    <row r="69" spans="1:5" x14ac:dyDescent="0.15">
      <c r="A69" s="64"/>
      <c r="B69" s="64"/>
      <c r="C69" s="64"/>
      <c r="D69" s="174"/>
      <c r="E69" s="174"/>
    </row>
    <row r="70" spans="1:5" x14ac:dyDescent="0.15">
      <c r="A70" s="64"/>
      <c r="B70" s="64"/>
      <c r="C70" s="64"/>
      <c r="D70" s="174"/>
      <c r="E70" s="174"/>
    </row>
    <row r="71" spans="1:5" x14ac:dyDescent="0.15">
      <c r="A71" s="64"/>
      <c r="B71" s="64"/>
      <c r="C71" s="64"/>
      <c r="D71" s="174"/>
      <c r="E71" s="174"/>
    </row>
    <row r="72" spans="1:5" x14ac:dyDescent="0.15">
      <c r="A72" s="64"/>
      <c r="B72" s="64"/>
      <c r="C72" s="64"/>
      <c r="D72" s="174"/>
      <c r="E72" s="174"/>
    </row>
  </sheetData>
  <mergeCells count="3">
    <mergeCell ref="C1:C2"/>
    <mergeCell ref="D1:E1"/>
    <mergeCell ref="B1:B2"/>
  </mergeCells>
  <phoneticPr fontId="2" type="noConversion"/>
  <pageMargins left="0.75" right="0.75" top="1" bottom="1" header="0.5" footer="0.5"/>
  <pageSetup paperSize="9" scale="89" fitToHeight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G13" sqref="G13"/>
    </sheetView>
  </sheetViews>
  <sheetFormatPr defaultColWidth="42.5703125" defaultRowHeight="10.5" x14ac:dyDescent="0.15"/>
  <cols>
    <col min="1" max="1" width="4.28515625" style="64" customWidth="1"/>
    <col min="2" max="2" width="37.42578125" style="64" customWidth="1"/>
    <col min="3" max="3" width="20.7109375" style="179" customWidth="1"/>
    <col min="4" max="4" width="15.7109375" style="179" customWidth="1"/>
    <col min="5" max="5" width="20.7109375" style="64" customWidth="1"/>
    <col min="6" max="6" width="15.7109375" style="64" customWidth="1"/>
    <col min="7" max="16384" width="42.5703125" style="64"/>
  </cols>
  <sheetData>
    <row r="2" spans="1:6" s="178" customFormat="1" ht="17.100000000000001" customHeight="1" thickBot="1" x14ac:dyDescent="0.35">
      <c r="A2" s="1022"/>
      <c r="B2" s="2392" t="s">
        <v>854</v>
      </c>
      <c r="C2" s="2394" t="s">
        <v>1498</v>
      </c>
      <c r="D2" s="2394"/>
      <c r="E2" s="2394" t="s">
        <v>1214</v>
      </c>
      <c r="F2" s="2394"/>
    </row>
    <row r="3" spans="1:6" s="178" customFormat="1" ht="50.25" customHeight="1" x14ac:dyDescent="0.3">
      <c r="A3" s="1023" t="s">
        <v>259</v>
      </c>
      <c r="B3" s="2393"/>
      <c r="C3" s="1025" t="s">
        <v>195</v>
      </c>
      <c r="D3" s="1025" t="s">
        <v>629</v>
      </c>
      <c r="E3" s="1025" t="s">
        <v>195</v>
      </c>
      <c r="F3" s="1026" t="s">
        <v>629</v>
      </c>
    </row>
    <row r="4" spans="1:6" s="178" customFormat="1" ht="18.95" customHeight="1" x14ac:dyDescent="0.3">
      <c r="A4" s="1024" t="s">
        <v>670</v>
      </c>
      <c r="B4" s="1027" t="s">
        <v>1661</v>
      </c>
      <c r="C4" s="1028">
        <v>1</v>
      </c>
      <c r="D4" s="1029" t="s">
        <v>288</v>
      </c>
      <c r="E4" s="1028">
        <v>1</v>
      </c>
      <c r="F4" s="1030" t="s">
        <v>288</v>
      </c>
    </row>
    <row r="5" spans="1:6" s="178" customFormat="1" ht="18.95" customHeight="1" x14ac:dyDescent="0.3">
      <c r="A5" s="1024" t="s">
        <v>671</v>
      </c>
      <c r="B5" s="1031" t="s">
        <v>1662</v>
      </c>
      <c r="C5" s="1032">
        <v>1</v>
      </c>
      <c r="D5" s="1033" t="s">
        <v>288</v>
      </c>
      <c r="E5" s="1032">
        <v>1</v>
      </c>
      <c r="F5" s="1034" t="s">
        <v>288</v>
      </c>
    </row>
    <row r="6" spans="1:6" s="178" customFormat="1" ht="18.95" customHeight="1" x14ac:dyDescent="0.3">
      <c r="A6" s="1024" t="s">
        <v>672</v>
      </c>
      <c r="B6" s="1031" t="s">
        <v>1663</v>
      </c>
      <c r="C6" s="1032" t="s">
        <v>621</v>
      </c>
      <c r="D6" s="1033" t="s">
        <v>621</v>
      </c>
      <c r="E6" s="1032">
        <v>1</v>
      </c>
      <c r="F6" s="1034" t="s">
        <v>288</v>
      </c>
    </row>
    <row r="7" spans="1:6" s="178" customFormat="1" ht="18.95" customHeight="1" x14ac:dyDescent="0.3">
      <c r="A7" s="1024" t="s">
        <v>673</v>
      </c>
      <c r="B7" s="1031" t="s">
        <v>1664</v>
      </c>
      <c r="C7" s="1032">
        <v>1</v>
      </c>
      <c r="D7" s="1033" t="s">
        <v>288</v>
      </c>
      <c r="E7" s="1032">
        <v>1</v>
      </c>
      <c r="F7" s="1034" t="s">
        <v>288</v>
      </c>
    </row>
    <row r="8" spans="1:6" s="178" customFormat="1" ht="18.95" customHeight="1" x14ac:dyDescent="0.3">
      <c r="A8" s="1024" t="s">
        <v>674</v>
      </c>
      <c r="B8" s="1031" t="s">
        <v>1665</v>
      </c>
      <c r="C8" s="1032">
        <v>1</v>
      </c>
      <c r="D8" s="1033" t="s">
        <v>288</v>
      </c>
      <c r="E8" s="1032">
        <v>1</v>
      </c>
      <c r="F8" s="1034" t="s">
        <v>288</v>
      </c>
    </row>
    <row r="9" spans="1:6" s="178" customFormat="1" ht="18.95" customHeight="1" x14ac:dyDescent="0.3">
      <c r="A9" s="1024" t="s">
        <v>675</v>
      </c>
      <c r="B9" s="1031" t="s">
        <v>1666</v>
      </c>
      <c r="C9" s="1032">
        <v>1</v>
      </c>
      <c r="D9" s="1033" t="s">
        <v>288</v>
      </c>
      <c r="E9" s="1032">
        <v>1</v>
      </c>
      <c r="F9" s="1034" t="s">
        <v>288</v>
      </c>
    </row>
    <row r="10" spans="1:6" s="178" customFormat="1" ht="18.95" customHeight="1" x14ac:dyDescent="0.3">
      <c r="A10" s="1024" t="s">
        <v>676</v>
      </c>
      <c r="B10" s="1031" t="s">
        <v>1667</v>
      </c>
      <c r="C10" s="1032">
        <v>1</v>
      </c>
      <c r="D10" s="1033" t="s">
        <v>288</v>
      </c>
      <c r="E10" s="1032">
        <v>1</v>
      </c>
      <c r="F10" s="1034" t="s">
        <v>288</v>
      </c>
    </row>
    <row r="11" spans="1:6" s="178" customFormat="1" ht="18.95" customHeight="1" x14ac:dyDescent="0.3">
      <c r="A11" s="1024" t="s">
        <v>677</v>
      </c>
      <c r="B11" s="1031" t="s">
        <v>1668</v>
      </c>
      <c r="C11" s="1032">
        <v>1</v>
      </c>
      <c r="D11" s="1033" t="s">
        <v>288</v>
      </c>
      <c r="E11" s="1032">
        <v>1</v>
      </c>
      <c r="F11" s="1034" t="s">
        <v>288</v>
      </c>
    </row>
    <row r="12" spans="1:6" s="178" customFormat="1" ht="18.95" customHeight="1" x14ac:dyDescent="0.3">
      <c r="A12" s="1024" t="s">
        <v>678</v>
      </c>
      <c r="B12" s="1031" t="s">
        <v>1669</v>
      </c>
      <c r="C12" s="1032" t="s">
        <v>621</v>
      </c>
      <c r="D12" s="1033" t="s">
        <v>621</v>
      </c>
      <c r="E12" s="1032">
        <v>1</v>
      </c>
      <c r="F12" s="1034" t="s">
        <v>288</v>
      </c>
    </row>
    <row r="13" spans="1:6" s="178" customFormat="1" ht="18.95" customHeight="1" x14ac:dyDescent="0.3">
      <c r="A13" s="1024" t="s">
        <v>679</v>
      </c>
      <c r="B13" s="1031" t="s">
        <v>1670</v>
      </c>
      <c r="C13" s="1032">
        <v>1</v>
      </c>
      <c r="D13" s="1033" t="s">
        <v>288</v>
      </c>
      <c r="E13" s="1032">
        <v>1</v>
      </c>
      <c r="F13" s="1035" t="s">
        <v>288</v>
      </c>
    </row>
    <row r="14" spans="1:6" s="178" customFormat="1" ht="18.95" customHeight="1" x14ac:dyDescent="0.3">
      <c r="A14" s="1024" t="s">
        <v>687</v>
      </c>
      <c r="B14" s="1031" t="s">
        <v>1671</v>
      </c>
      <c r="C14" s="1036">
        <v>0.99997999999999998</v>
      </c>
      <c r="D14" s="1033" t="s">
        <v>288</v>
      </c>
      <c r="E14" s="1036">
        <v>0.99997999999999998</v>
      </c>
      <c r="F14" s="1034" t="s">
        <v>288</v>
      </c>
    </row>
    <row r="15" spans="1:6" s="178" customFormat="1" ht="18.95" customHeight="1" thickBot="1" x14ac:dyDescent="0.35">
      <c r="A15" s="1024" t="s">
        <v>680</v>
      </c>
      <c r="B15" s="1037" t="s">
        <v>1672</v>
      </c>
      <c r="C15" s="1038">
        <v>0.79990000000000006</v>
      </c>
      <c r="D15" s="1039" t="s">
        <v>288</v>
      </c>
      <c r="E15" s="1038">
        <v>0.79990000000000006</v>
      </c>
      <c r="F15" s="1040" t="s">
        <v>288</v>
      </c>
    </row>
    <row r="16" spans="1:6" ht="17.25" customHeight="1" x14ac:dyDescent="0.15"/>
  </sheetData>
  <mergeCells count="3">
    <mergeCell ref="B2:B3"/>
    <mergeCell ref="C2:D2"/>
    <mergeCell ref="E2:F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40"/>
  <sheetViews>
    <sheetView workbookViewId="0">
      <selection activeCell="L16" sqref="L16"/>
    </sheetView>
  </sheetViews>
  <sheetFormatPr defaultRowHeight="12.75" x14ac:dyDescent="0.2"/>
  <cols>
    <col min="1" max="1" width="30.5703125" customWidth="1"/>
    <col min="2" max="2" width="33.7109375" customWidth="1"/>
    <col min="3" max="5" width="16.7109375" customWidth="1"/>
  </cols>
  <sheetData>
    <row r="1" spans="1:5" ht="13.5" thickBot="1" x14ac:dyDescent="0.25"/>
    <row r="2" spans="1:5" ht="21" customHeight="1" x14ac:dyDescent="0.2">
      <c r="A2" s="2397" t="s">
        <v>1220</v>
      </c>
      <c r="B2" s="2397" t="s">
        <v>1221</v>
      </c>
      <c r="C2" s="2397" t="s">
        <v>1505</v>
      </c>
      <c r="D2" s="2397"/>
      <c r="E2" s="2397"/>
    </row>
    <row r="3" spans="1:5" ht="30.75" customHeight="1" x14ac:dyDescent="0.2">
      <c r="A3" s="2398"/>
      <c r="B3" s="2398"/>
      <c r="C3" s="2399" t="s">
        <v>1250</v>
      </c>
      <c r="D3" s="2399"/>
      <c r="E3" s="2399" t="s">
        <v>1222</v>
      </c>
    </row>
    <row r="4" spans="1:5" ht="38.25" customHeight="1" x14ac:dyDescent="0.2">
      <c r="A4" s="2398"/>
      <c r="B4" s="2398"/>
      <c r="C4" s="2375" t="s">
        <v>1223</v>
      </c>
      <c r="D4" s="2375" t="s">
        <v>1251</v>
      </c>
      <c r="E4" s="2399"/>
    </row>
    <row r="5" spans="1:5" ht="21" x14ac:dyDescent="0.2">
      <c r="A5" s="2395" t="s">
        <v>1224</v>
      </c>
      <c r="B5" s="2376" t="s">
        <v>1225</v>
      </c>
      <c r="C5" s="2377" t="s">
        <v>621</v>
      </c>
      <c r="D5" s="2378" t="s">
        <v>1761</v>
      </c>
      <c r="E5" s="2378" t="s">
        <v>1762</v>
      </c>
    </row>
    <row r="6" spans="1:5" ht="18" customHeight="1" x14ac:dyDescent="0.2">
      <c r="A6" s="2395"/>
      <c r="B6" s="2376" t="s">
        <v>1226</v>
      </c>
      <c r="C6" s="2377" t="s">
        <v>621</v>
      </c>
      <c r="D6" s="2378" t="s">
        <v>1763</v>
      </c>
      <c r="E6" s="2378" t="s">
        <v>621</v>
      </c>
    </row>
    <row r="7" spans="1:5" ht="21" x14ac:dyDescent="0.2">
      <c r="A7" s="2395"/>
      <c r="B7" s="2376" t="s">
        <v>1756</v>
      </c>
      <c r="C7" s="2377" t="s">
        <v>621</v>
      </c>
      <c r="D7" s="2378" t="s">
        <v>1764</v>
      </c>
      <c r="E7" s="2378" t="s">
        <v>621</v>
      </c>
    </row>
    <row r="8" spans="1:5" ht="24.95" customHeight="1" x14ac:dyDescent="0.2">
      <c r="A8" s="2395" t="s">
        <v>1227</v>
      </c>
      <c r="B8" s="2376" t="s">
        <v>1228</v>
      </c>
      <c r="C8" s="2377" t="s">
        <v>621</v>
      </c>
      <c r="D8" s="2378" t="s">
        <v>1765</v>
      </c>
      <c r="E8" s="2378" t="s">
        <v>621</v>
      </c>
    </row>
    <row r="9" spans="1:5" ht="18" customHeight="1" x14ac:dyDescent="0.2">
      <c r="A9" s="2395"/>
      <c r="B9" s="2376" t="s">
        <v>1757</v>
      </c>
      <c r="C9" s="2377" t="s">
        <v>621</v>
      </c>
      <c r="D9" s="2378" t="s">
        <v>1766</v>
      </c>
      <c r="E9" s="2378" t="s">
        <v>621</v>
      </c>
    </row>
    <row r="10" spans="1:5" ht="21" x14ac:dyDescent="0.2">
      <c r="A10" s="2395"/>
      <c r="B10" s="2376" t="s">
        <v>1758</v>
      </c>
      <c r="C10" s="2377" t="s">
        <v>621</v>
      </c>
      <c r="D10" s="2378" t="s">
        <v>1767</v>
      </c>
      <c r="E10" s="2378" t="s">
        <v>621</v>
      </c>
    </row>
    <row r="11" spans="1:5" ht="21" x14ac:dyDescent="0.2">
      <c r="A11" s="2395"/>
      <c r="B11" s="2376" t="s">
        <v>1759</v>
      </c>
      <c r="C11" s="2377" t="s">
        <v>621</v>
      </c>
      <c r="D11" s="2378" t="s">
        <v>1768</v>
      </c>
      <c r="E11" s="2378" t="s">
        <v>1769</v>
      </c>
    </row>
    <row r="12" spans="1:5" ht="18" customHeight="1" x14ac:dyDescent="0.2">
      <c r="A12" s="2395"/>
      <c r="B12" s="2376" t="s">
        <v>1229</v>
      </c>
      <c r="C12" s="2377" t="s">
        <v>621</v>
      </c>
      <c r="D12" s="2378" t="s">
        <v>1770</v>
      </c>
      <c r="E12" s="2378" t="s">
        <v>621</v>
      </c>
    </row>
    <row r="13" spans="1:5" ht="18" customHeight="1" x14ac:dyDescent="0.2">
      <c r="A13" s="2395"/>
      <c r="B13" s="2376" t="s">
        <v>1760</v>
      </c>
      <c r="C13" s="2377" t="s">
        <v>621</v>
      </c>
      <c r="D13" s="2378" t="s">
        <v>1771</v>
      </c>
      <c r="E13" s="2378" t="s">
        <v>1772</v>
      </c>
    </row>
    <row r="14" spans="1:5" ht="18" customHeight="1" x14ac:dyDescent="0.2">
      <c r="A14" s="2395"/>
      <c r="B14" s="2376" t="s">
        <v>1230</v>
      </c>
      <c r="C14" s="2377" t="s">
        <v>621</v>
      </c>
      <c r="D14" s="2378" t="s">
        <v>1771</v>
      </c>
      <c r="E14" s="2378" t="s">
        <v>1773</v>
      </c>
    </row>
    <row r="15" spans="1:5" ht="18" customHeight="1" x14ac:dyDescent="0.2">
      <c r="A15" s="2395" t="s">
        <v>1231</v>
      </c>
      <c r="B15" s="2376" t="s">
        <v>1774</v>
      </c>
      <c r="C15" s="2378" t="s">
        <v>1778</v>
      </c>
      <c r="D15" s="2378" t="s">
        <v>1779</v>
      </c>
      <c r="E15" s="2378" t="s">
        <v>621</v>
      </c>
    </row>
    <row r="16" spans="1:5" ht="18" customHeight="1" x14ac:dyDescent="0.2">
      <c r="A16" s="2395"/>
      <c r="B16" s="2376" t="s">
        <v>1775</v>
      </c>
      <c r="C16" s="2378" t="s">
        <v>1780</v>
      </c>
      <c r="D16" s="2378" t="s">
        <v>1781</v>
      </c>
      <c r="E16" s="2378" t="s">
        <v>621</v>
      </c>
    </row>
    <row r="17" spans="1:5" ht="18" customHeight="1" x14ac:dyDescent="0.2">
      <c r="A17" s="2395"/>
      <c r="B17" s="2376" t="s">
        <v>1232</v>
      </c>
      <c r="C17" s="2378" t="s">
        <v>621</v>
      </c>
      <c r="D17" s="2378" t="s">
        <v>1781</v>
      </c>
      <c r="E17" s="2378" t="s">
        <v>1782</v>
      </c>
    </row>
    <row r="18" spans="1:5" ht="18" customHeight="1" x14ac:dyDescent="0.2">
      <c r="A18" s="2395"/>
      <c r="B18" s="2376" t="s">
        <v>1233</v>
      </c>
      <c r="C18" s="2378" t="s">
        <v>621</v>
      </c>
      <c r="D18" s="2378" t="s">
        <v>1778</v>
      </c>
      <c r="E18" s="2378" t="s">
        <v>621</v>
      </c>
    </row>
    <row r="19" spans="1:5" ht="18" customHeight="1" x14ac:dyDescent="0.2">
      <c r="A19" s="2395"/>
      <c r="B19" s="2376" t="s">
        <v>1234</v>
      </c>
      <c r="C19" s="2378" t="s">
        <v>621</v>
      </c>
      <c r="D19" s="2378" t="s">
        <v>1778</v>
      </c>
      <c r="E19" s="2378" t="s">
        <v>621</v>
      </c>
    </row>
    <row r="20" spans="1:5" ht="21" x14ac:dyDescent="0.2">
      <c r="A20" s="2395"/>
      <c r="B20" s="2376" t="s">
        <v>1776</v>
      </c>
      <c r="C20" s="2378" t="s">
        <v>1783</v>
      </c>
      <c r="D20" s="2378" t="s">
        <v>1784</v>
      </c>
      <c r="E20" s="2378" t="s">
        <v>1785</v>
      </c>
    </row>
    <row r="21" spans="1:5" ht="18" customHeight="1" x14ac:dyDescent="0.2">
      <c r="A21" s="2395"/>
      <c r="B21" s="2376" t="s">
        <v>1777</v>
      </c>
      <c r="C21" s="2378" t="s">
        <v>621</v>
      </c>
      <c r="D21" s="2378" t="s">
        <v>1780</v>
      </c>
      <c r="E21" s="2378" t="s">
        <v>621</v>
      </c>
    </row>
    <row r="22" spans="1:5" ht="24.95" customHeight="1" x14ac:dyDescent="0.2">
      <c r="A22" s="2395"/>
      <c r="B22" s="2376" t="s">
        <v>1235</v>
      </c>
      <c r="C22" s="2378" t="s">
        <v>621</v>
      </c>
      <c r="D22" s="2378" t="s">
        <v>1786</v>
      </c>
      <c r="E22" s="2378" t="s">
        <v>621</v>
      </c>
    </row>
    <row r="23" spans="1:5" ht="18" customHeight="1" x14ac:dyDescent="0.2">
      <c r="A23" s="2395"/>
      <c r="B23" s="2376" t="s">
        <v>1236</v>
      </c>
      <c r="C23" s="2378" t="s">
        <v>621</v>
      </c>
      <c r="D23" s="2378" t="s">
        <v>1787</v>
      </c>
      <c r="E23" s="2378" t="s">
        <v>1786</v>
      </c>
    </row>
    <row r="24" spans="1:5" ht="18" customHeight="1" x14ac:dyDescent="0.2">
      <c r="A24" s="2395" t="s">
        <v>1237</v>
      </c>
      <c r="B24" s="2376" t="s">
        <v>1788</v>
      </c>
      <c r="C24" s="2378" t="s">
        <v>621</v>
      </c>
      <c r="D24" s="2378" t="s">
        <v>1794</v>
      </c>
      <c r="E24" s="2378" t="s">
        <v>621</v>
      </c>
    </row>
    <row r="25" spans="1:5" ht="18" customHeight="1" x14ac:dyDescent="0.2">
      <c r="A25" s="2395"/>
      <c r="B25" s="2376" t="s">
        <v>1238</v>
      </c>
      <c r="C25" s="2378" t="s">
        <v>1785</v>
      </c>
      <c r="D25" s="2378" t="s">
        <v>1795</v>
      </c>
      <c r="E25" s="2378" t="s">
        <v>621</v>
      </c>
    </row>
    <row r="26" spans="1:5" ht="18" customHeight="1" x14ac:dyDescent="0.2">
      <c r="A26" s="2395"/>
      <c r="B26" s="2376" t="s">
        <v>1789</v>
      </c>
      <c r="C26" s="2378" t="s">
        <v>1787</v>
      </c>
      <c r="D26" s="2378" t="s">
        <v>1796</v>
      </c>
      <c r="E26" s="2378" t="s">
        <v>621</v>
      </c>
    </row>
    <row r="27" spans="1:5" ht="18" customHeight="1" x14ac:dyDescent="0.2">
      <c r="A27" s="2395"/>
      <c r="B27" s="2376" t="s">
        <v>1239</v>
      </c>
      <c r="C27" s="2378" t="s">
        <v>1797</v>
      </c>
      <c r="D27" s="2378" t="s">
        <v>1798</v>
      </c>
      <c r="E27" s="2378" t="s">
        <v>621</v>
      </c>
    </row>
    <row r="28" spans="1:5" ht="18" customHeight="1" x14ac:dyDescent="0.2">
      <c r="A28" s="2395"/>
      <c r="B28" s="2376" t="s">
        <v>1240</v>
      </c>
      <c r="C28" s="2378"/>
      <c r="D28" s="2378" t="s">
        <v>1799</v>
      </c>
      <c r="E28" s="2378" t="s">
        <v>621</v>
      </c>
    </row>
    <row r="29" spans="1:5" ht="18" customHeight="1" x14ac:dyDescent="0.2">
      <c r="A29" s="2395" t="s">
        <v>1241</v>
      </c>
      <c r="B29" s="2376" t="s">
        <v>1790</v>
      </c>
      <c r="C29" s="2378" t="s">
        <v>1795</v>
      </c>
      <c r="D29" s="2378" t="s">
        <v>1800</v>
      </c>
      <c r="E29" s="2378" t="s">
        <v>621</v>
      </c>
    </row>
    <row r="30" spans="1:5" ht="21" x14ac:dyDescent="0.2">
      <c r="A30" s="2396"/>
      <c r="B30" s="2376" t="s">
        <v>1791</v>
      </c>
      <c r="C30" s="2378" t="s">
        <v>1796</v>
      </c>
      <c r="D30" s="2378" t="s">
        <v>1801</v>
      </c>
      <c r="E30" s="2378" t="s">
        <v>621</v>
      </c>
    </row>
    <row r="31" spans="1:5" ht="18" customHeight="1" x14ac:dyDescent="0.2">
      <c r="A31" s="2396"/>
      <c r="B31" s="2376" t="s">
        <v>1242</v>
      </c>
      <c r="C31" s="2378" t="s">
        <v>621</v>
      </c>
      <c r="D31" s="2378" t="s">
        <v>1802</v>
      </c>
      <c r="E31" s="2378" t="s">
        <v>621</v>
      </c>
    </row>
    <row r="32" spans="1:5" ht="18" customHeight="1" x14ac:dyDescent="0.2">
      <c r="A32" s="2395" t="s">
        <v>1243</v>
      </c>
      <c r="B32" s="2376" t="s">
        <v>1238</v>
      </c>
      <c r="C32" s="2378" t="s">
        <v>621</v>
      </c>
      <c r="D32" s="2378" t="s">
        <v>1803</v>
      </c>
      <c r="E32" s="2378" t="s">
        <v>1804</v>
      </c>
    </row>
    <row r="33" spans="1:5" ht="18" customHeight="1" x14ac:dyDescent="0.2">
      <c r="A33" s="2395"/>
      <c r="B33" s="2376" t="s">
        <v>1244</v>
      </c>
      <c r="C33" s="2378" t="s">
        <v>621</v>
      </c>
      <c r="D33" s="2378" t="s">
        <v>1805</v>
      </c>
      <c r="E33" s="2378" t="s">
        <v>621</v>
      </c>
    </row>
    <row r="34" spans="1:5" ht="18" customHeight="1" x14ac:dyDescent="0.2">
      <c r="A34" s="2395"/>
      <c r="B34" s="2376" t="s">
        <v>1792</v>
      </c>
      <c r="C34" s="2378" t="s">
        <v>621</v>
      </c>
      <c r="D34" s="2378" t="s">
        <v>1805</v>
      </c>
      <c r="E34" s="2378" t="s">
        <v>621</v>
      </c>
    </row>
    <row r="35" spans="1:5" ht="18" customHeight="1" x14ac:dyDescent="0.2">
      <c r="A35" s="2395" t="s">
        <v>1245</v>
      </c>
      <c r="B35" s="2376" t="s">
        <v>1246</v>
      </c>
      <c r="C35" s="2378" t="s">
        <v>621</v>
      </c>
      <c r="D35" s="2378" t="s">
        <v>1806</v>
      </c>
      <c r="E35" s="2378" t="s">
        <v>621</v>
      </c>
    </row>
    <row r="36" spans="1:5" ht="18" customHeight="1" x14ac:dyDescent="0.2">
      <c r="A36" s="2395"/>
      <c r="B36" s="2376" t="s">
        <v>1247</v>
      </c>
      <c r="C36" s="2378" t="s">
        <v>621</v>
      </c>
      <c r="D36" s="2378" t="s">
        <v>1806</v>
      </c>
      <c r="E36" s="2378" t="s">
        <v>621</v>
      </c>
    </row>
    <row r="37" spans="1:5" ht="18" customHeight="1" x14ac:dyDescent="0.2">
      <c r="A37" s="2395"/>
      <c r="B37" s="2376" t="s">
        <v>1248</v>
      </c>
      <c r="C37" s="2378" t="s">
        <v>621</v>
      </c>
      <c r="D37" s="2378" t="s">
        <v>1807</v>
      </c>
      <c r="E37" s="2378" t="s">
        <v>621</v>
      </c>
    </row>
    <row r="38" spans="1:5" ht="18" customHeight="1" x14ac:dyDescent="0.2">
      <c r="A38" s="2395"/>
      <c r="B38" s="2376" t="s">
        <v>1249</v>
      </c>
      <c r="C38" s="2378" t="s">
        <v>621</v>
      </c>
      <c r="D38" s="2378" t="s">
        <v>1808</v>
      </c>
      <c r="E38" s="2378" t="s">
        <v>621</v>
      </c>
    </row>
    <row r="39" spans="1:5" ht="18" customHeight="1" x14ac:dyDescent="0.2">
      <c r="A39" s="2379" t="s">
        <v>860</v>
      </c>
      <c r="B39" s="2376"/>
      <c r="C39" s="2378" t="s">
        <v>1809</v>
      </c>
      <c r="D39" s="2378" t="s">
        <v>1810</v>
      </c>
      <c r="E39" s="2378" t="s">
        <v>1773</v>
      </c>
    </row>
    <row r="40" spans="1:5" ht="18" customHeight="1" x14ac:dyDescent="0.2">
      <c r="A40" s="2380" t="s">
        <v>1793</v>
      </c>
      <c r="B40" s="2376"/>
      <c r="C40" s="2378" t="s">
        <v>1811</v>
      </c>
      <c r="D40" s="2378" t="s">
        <v>1812</v>
      </c>
      <c r="E40" s="2378" t="s">
        <v>1813</v>
      </c>
    </row>
  </sheetData>
  <mergeCells count="12">
    <mergeCell ref="A2:A4"/>
    <mergeCell ref="B2:B4"/>
    <mergeCell ref="C2:E2"/>
    <mergeCell ref="C3:D3"/>
    <mergeCell ref="E3:E4"/>
    <mergeCell ref="A5:A7"/>
    <mergeCell ref="A35:A38"/>
    <mergeCell ref="A8:A14"/>
    <mergeCell ref="A15:A23"/>
    <mergeCell ref="A24:A28"/>
    <mergeCell ref="A29:A31"/>
    <mergeCell ref="A32:A3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U5"/>
  <sheetViews>
    <sheetView workbookViewId="0">
      <selection activeCell="K26" sqref="K26"/>
    </sheetView>
  </sheetViews>
  <sheetFormatPr defaultRowHeight="10.5" x14ac:dyDescent="0.2"/>
  <cols>
    <col min="1" max="1" width="9.140625" style="180"/>
    <col min="2" max="2" width="7" style="180" bestFit="1" customWidth="1"/>
    <col min="3" max="3" width="4.140625" style="180" bestFit="1" customWidth="1"/>
    <col min="4" max="4" width="6.5703125" style="180" bestFit="1" customWidth="1"/>
    <col min="5" max="5" width="5.140625" style="180" bestFit="1" customWidth="1"/>
    <col min="6" max="6" width="2.5703125" style="180" bestFit="1" customWidth="1"/>
    <col min="7" max="7" width="4.7109375" style="180" bestFit="1" customWidth="1"/>
    <col min="8" max="8" width="7" style="180" bestFit="1" customWidth="1"/>
    <col min="9" max="9" width="4.140625" style="180" bestFit="1" customWidth="1"/>
    <col min="10" max="10" width="3.85546875" style="180" bestFit="1" customWidth="1"/>
    <col min="11" max="11" width="7" style="180" bestFit="1" customWidth="1"/>
    <col min="12" max="13" width="3.28515625" style="180" bestFit="1" customWidth="1"/>
    <col min="14" max="14" width="3" style="180" bestFit="1" customWidth="1"/>
    <col min="15" max="15" width="7" style="180" bestFit="1" customWidth="1"/>
    <col min="16" max="16" width="3.28515625" style="180" bestFit="1" customWidth="1"/>
    <col min="17" max="17" width="2.42578125" style="180" bestFit="1" customWidth="1"/>
    <col min="18" max="18" width="7" style="180" bestFit="1" customWidth="1"/>
    <col min="19" max="19" width="9.7109375" style="180" customWidth="1"/>
    <col min="20" max="20" width="10.42578125" style="180" customWidth="1"/>
    <col min="21" max="21" width="8.85546875" style="180" bestFit="1" customWidth="1"/>
    <col min="22" max="16384" width="9.140625" style="180"/>
  </cols>
  <sheetData>
    <row r="2" spans="1:21" ht="30" customHeight="1" thickBot="1" x14ac:dyDescent="0.25">
      <c r="A2" s="1041" t="s">
        <v>853</v>
      </c>
      <c r="B2" s="2400">
        <v>1</v>
      </c>
      <c r="C2" s="2401"/>
      <c r="D2" s="2401"/>
      <c r="E2" s="2402"/>
      <c r="F2" s="2408">
        <v>2</v>
      </c>
      <c r="G2" s="2401"/>
      <c r="H2" s="2409"/>
      <c r="I2" s="2400">
        <v>3</v>
      </c>
      <c r="J2" s="2402"/>
      <c r="K2" s="2400">
        <v>4</v>
      </c>
      <c r="L2" s="2401"/>
      <c r="M2" s="2402"/>
      <c r="N2" s="2400">
        <v>5</v>
      </c>
      <c r="O2" s="2401"/>
      <c r="P2" s="2402"/>
      <c r="Q2" s="1042">
        <v>6</v>
      </c>
      <c r="R2" s="2400">
        <v>7</v>
      </c>
      <c r="S2" s="2402"/>
      <c r="T2" s="1043">
        <v>8</v>
      </c>
      <c r="U2" s="1050"/>
    </row>
    <row r="3" spans="1:21" ht="30" customHeight="1" thickBot="1" x14ac:dyDescent="0.25">
      <c r="A3" s="1044" t="s">
        <v>692</v>
      </c>
      <c r="B3" s="1045" t="s">
        <v>220</v>
      </c>
      <c r="C3" s="1046">
        <v>1.4</v>
      </c>
      <c r="D3" s="1046">
        <v>1.6</v>
      </c>
      <c r="E3" s="1046">
        <v>1.8</v>
      </c>
      <c r="F3" s="1046">
        <v>2</v>
      </c>
      <c r="G3" s="1046">
        <v>2.2000000000000002</v>
      </c>
      <c r="H3" s="1046" t="s">
        <v>221</v>
      </c>
      <c r="I3" s="1046">
        <v>2.8</v>
      </c>
      <c r="J3" s="1046">
        <v>3</v>
      </c>
      <c r="K3" s="1046" t="s">
        <v>222</v>
      </c>
      <c r="L3" s="1046">
        <v>3.6</v>
      </c>
      <c r="M3" s="1046">
        <v>3.8</v>
      </c>
      <c r="N3" s="1046">
        <v>4</v>
      </c>
      <c r="O3" s="1046" t="s">
        <v>223</v>
      </c>
      <c r="P3" s="1046">
        <v>4.8</v>
      </c>
      <c r="Q3" s="1046">
        <v>5</v>
      </c>
      <c r="R3" s="1046" t="s">
        <v>224</v>
      </c>
      <c r="S3" s="1046" t="s">
        <v>225</v>
      </c>
      <c r="T3" s="1046" t="s">
        <v>819</v>
      </c>
      <c r="U3" s="1051" t="s">
        <v>226</v>
      </c>
    </row>
    <row r="4" spans="1:21" ht="30" customHeight="1" thickBot="1" x14ac:dyDescent="0.25">
      <c r="A4" s="2403" t="s">
        <v>834</v>
      </c>
      <c r="B4" s="1047" t="s">
        <v>166</v>
      </c>
      <c r="C4" s="1048" t="s">
        <v>835</v>
      </c>
      <c r="D4" s="1048" t="s">
        <v>836</v>
      </c>
      <c r="E4" s="1048" t="s">
        <v>837</v>
      </c>
      <c r="F4" s="1048" t="s">
        <v>838</v>
      </c>
      <c r="G4" s="1048" t="s">
        <v>839</v>
      </c>
      <c r="H4" s="1048" t="s">
        <v>840</v>
      </c>
      <c r="I4" s="1048" t="s">
        <v>841</v>
      </c>
      <c r="J4" s="1048" t="s">
        <v>842</v>
      </c>
      <c r="K4" s="1048" t="s">
        <v>843</v>
      </c>
      <c r="L4" s="1048" t="s">
        <v>844</v>
      </c>
      <c r="M4" s="1048" t="s">
        <v>845</v>
      </c>
      <c r="N4" s="1048" t="s">
        <v>845</v>
      </c>
      <c r="O4" s="1048" t="s">
        <v>846</v>
      </c>
      <c r="P4" s="1048" t="s">
        <v>847</v>
      </c>
      <c r="Q4" s="1048" t="s">
        <v>847</v>
      </c>
      <c r="R4" s="1048" t="s">
        <v>848</v>
      </c>
      <c r="S4" s="1048" t="s">
        <v>30</v>
      </c>
      <c r="T4" s="1048" t="s">
        <v>718</v>
      </c>
      <c r="U4" s="1052" t="s">
        <v>849</v>
      </c>
    </row>
    <row r="5" spans="1:21" ht="24.95" customHeight="1" thickBot="1" x14ac:dyDescent="0.25">
      <c r="A5" s="2404"/>
      <c r="B5" s="2405" t="s">
        <v>851</v>
      </c>
      <c r="C5" s="2406"/>
      <c r="D5" s="2406"/>
      <c r="E5" s="2406"/>
      <c r="F5" s="2406"/>
      <c r="G5" s="2406"/>
      <c r="H5" s="2406"/>
      <c r="I5" s="2406"/>
      <c r="J5" s="2407" t="s">
        <v>852</v>
      </c>
      <c r="K5" s="2407"/>
      <c r="L5" s="2407"/>
      <c r="M5" s="2407"/>
      <c r="N5" s="2407"/>
      <c r="O5" s="2407"/>
      <c r="P5" s="2407"/>
      <c r="Q5" s="2407"/>
      <c r="R5" s="2407"/>
      <c r="S5" s="2407"/>
      <c r="T5" s="1049"/>
      <c r="U5" s="1053" t="s">
        <v>850</v>
      </c>
    </row>
  </sheetData>
  <mergeCells count="9">
    <mergeCell ref="N2:P2"/>
    <mergeCell ref="R2:S2"/>
    <mergeCell ref="A4:A5"/>
    <mergeCell ref="B5:I5"/>
    <mergeCell ref="J5:S5"/>
    <mergeCell ref="B2:E2"/>
    <mergeCell ref="F2:H2"/>
    <mergeCell ref="I2:J2"/>
    <mergeCell ref="K2:M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Q24"/>
  <sheetViews>
    <sheetView workbookViewId="0">
      <selection activeCell="B34" sqref="B34"/>
    </sheetView>
  </sheetViews>
  <sheetFormatPr defaultRowHeight="10.5" x14ac:dyDescent="0.15"/>
  <cols>
    <col min="1" max="1" width="24.28515625" style="60" customWidth="1"/>
    <col min="2" max="5" width="17.7109375" style="60" customWidth="1"/>
    <col min="6" max="6" width="13.42578125" style="60" customWidth="1"/>
    <col min="7" max="8" width="11.42578125" style="60" customWidth="1"/>
    <col min="9" max="9" width="11.28515625" style="60" customWidth="1"/>
    <col min="10" max="10" width="15.5703125" style="60" customWidth="1"/>
    <col min="11" max="12" width="17.7109375" style="60" customWidth="1"/>
    <col min="13" max="16384" width="9.140625" style="60"/>
  </cols>
  <sheetData>
    <row r="1" spans="1:147" s="182" customFormat="1" x14ac:dyDescent="0.15">
      <c r="A1" s="181"/>
      <c r="B1" s="181"/>
      <c r="C1" s="181"/>
    </row>
    <row r="2" spans="1:147" x14ac:dyDescent="0.15">
      <c r="A2" s="60" t="s">
        <v>72</v>
      </c>
    </row>
    <row r="3" spans="1:147" x14ac:dyDescent="0.15">
      <c r="A3" s="2413" t="s">
        <v>73</v>
      </c>
      <c r="B3" s="2413"/>
      <c r="C3" s="2413"/>
      <c r="D3" s="2413"/>
      <c r="E3" s="2413"/>
      <c r="F3" s="2413"/>
      <c r="G3" s="2413"/>
      <c r="H3" s="2413"/>
      <c r="I3" s="2413"/>
    </row>
    <row r="4" spans="1:147" ht="11.25" thickBot="1" x14ac:dyDescent="0.2">
      <c r="A4" s="183"/>
      <c r="B4" s="183"/>
      <c r="C4" s="183"/>
      <c r="D4" s="183"/>
      <c r="E4" s="183"/>
      <c r="F4" s="183"/>
      <c r="G4" s="183"/>
      <c r="H4" s="183"/>
      <c r="I4" s="183"/>
    </row>
    <row r="5" spans="1:147" ht="17.100000000000001" customHeight="1" thickBot="1" x14ac:dyDescent="0.2">
      <c r="A5" s="2410" t="s">
        <v>853</v>
      </c>
      <c r="B5" s="2411" t="s">
        <v>1498</v>
      </c>
      <c r="C5" s="2411"/>
      <c r="D5" s="2411" t="s">
        <v>1214</v>
      </c>
      <c r="E5" s="2412"/>
      <c r="F5" s="2414"/>
      <c r="G5" s="2414"/>
      <c r="H5" s="2414"/>
      <c r="I5" s="2414"/>
    </row>
    <row r="6" spans="1:147" ht="36.950000000000003" customHeight="1" thickBot="1" x14ac:dyDescent="0.2">
      <c r="A6" s="2410"/>
      <c r="B6" s="1054" t="s">
        <v>74</v>
      </c>
      <c r="C6" s="1054" t="s">
        <v>963</v>
      </c>
      <c r="D6" s="1054" t="s">
        <v>74</v>
      </c>
      <c r="E6" s="1055" t="s">
        <v>963</v>
      </c>
      <c r="F6" s="184"/>
      <c r="G6" s="184"/>
      <c r="H6" s="184"/>
      <c r="I6" s="184"/>
    </row>
    <row r="7" spans="1:147" ht="15" customHeight="1" x14ac:dyDescent="0.15">
      <c r="A7" s="1056">
        <v>1</v>
      </c>
      <c r="B7" s="1057">
        <v>13.76</v>
      </c>
      <c r="C7" s="1057">
        <v>1.1056985294826835E-2</v>
      </c>
      <c r="D7" s="1057">
        <v>4.95</v>
      </c>
      <c r="E7" s="1058">
        <v>1.6737257202918816E-2</v>
      </c>
      <c r="F7" s="185"/>
      <c r="G7" s="186"/>
      <c r="H7" s="185"/>
      <c r="I7" s="187"/>
      <c r="J7" s="188"/>
    </row>
    <row r="8" spans="1:147" ht="15" customHeight="1" x14ac:dyDescent="0.15">
      <c r="A8" s="1059">
        <v>2</v>
      </c>
      <c r="B8" s="1060">
        <v>27.01</v>
      </c>
      <c r="C8" s="1060">
        <v>5.5460436832430141E-2</v>
      </c>
      <c r="D8" s="1060">
        <v>37.380000000000003</v>
      </c>
      <c r="E8" s="1061">
        <v>3.631372616781673E-2</v>
      </c>
      <c r="F8" s="185"/>
      <c r="G8" s="186"/>
      <c r="H8" s="185"/>
      <c r="I8" s="187"/>
      <c r="J8" s="188"/>
    </row>
    <row r="9" spans="1:147" ht="15" customHeight="1" x14ac:dyDescent="0.15">
      <c r="A9" s="1059">
        <v>3</v>
      </c>
      <c r="B9" s="1060">
        <v>22.78</v>
      </c>
      <c r="C9" s="1060">
        <v>0.16431658661529505</v>
      </c>
      <c r="D9" s="1060">
        <v>20.22</v>
      </c>
      <c r="E9" s="1061">
        <v>0.17028945737066203</v>
      </c>
      <c r="F9" s="185"/>
      <c r="G9" s="186"/>
      <c r="H9" s="185"/>
      <c r="I9" s="187"/>
      <c r="J9" s="188"/>
    </row>
    <row r="10" spans="1:147" ht="15" customHeight="1" x14ac:dyDescent="0.15">
      <c r="A10" s="1059">
        <v>4</v>
      </c>
      <c r="B10" s="1060">
        <v>20.57</v>
      </c>
      <c r="C10" s="1060">
        <v>0.33148843832755948</v>
      </c>
      <c r="D10" s="1060">
        <v>22.020000000000003</v>
      </c>
      <c r="E10" s="1061">
        <v>0.2803047414862776</v>
      </c>
      <c r="F10" s="185"/>
      <c r="G10" s="186"/>
      <c r="H10" s="185"/>
      <c r="I10" s="187"/>
      <c r="J10" s="188"/>
    </row>
    <row r="11" spans="1:147" ht="15" customHeight="1" x14ac:dyDescent="0.15">
      <c r="A11" s="1059">
        <v>5</v>
      </c>
      <c r="B11" s="1060">
        <v>6.14</v>
      </c>
      <c r="C11" s="1060">
        <v>0.81174716508575651</v>
      </c>
      <c r="D11" s="1060">
        <v>5.53</v>
      </c>
      <c r="E11" s="1061">
        <v>0.87279961569051712</v>
      </c>
      <c r="F11" s="185"/>
      <c r="G11" s="186"/>
      <c r="H11" s="185"/>
      <c r="I11" s="187"/>
      <c r="J11" s="188"/>
    </row>
    <row r="12" spans="1:147" ht="15" customHeight="1" x14ac:dyDescent="0.15">
      <c r="A12" s="1059">
        <v>6</v>
      </c>
      <c r="B12" s="1060">
        <v>0.37</v>
      </c>
      <c r="C12" s="1060">
        <v>1.8273613983287222</v>
      </c>
      <c r="D12" s="1060">
        <v>0.64</v>
      </c>
      <c r="E12" s="1061">
        <v>1.5447566171994711</v>
      </c>
      <c r="F12" s="185"/>
      <c r="G12" s="186"/>
      <c r="H12" s="185"/>
      <c r="I12" s="187"/>
      <c r="J12" s="188"/>
    </row>
    <row r="13" spans="1:147" ht="15" customHeight="1" x14ac:dyDescent="0.15">
      <c r="A13" s="1059">
        <v>7</v>
      </c>
      <c r="B13" s="1060">
        <v>1.23</v>
      </c>
      <c r="C13" s="1060">
        <v>3.0293570291466092</v>
      </c>
      <c r="D13" s="1060">
        <v>1.8</v>
      </c>
      <c r="E13" s="1061">
        <v>3.6110529078979279</v>
      </c>
      <c r="F13" s="185"/>
      <c r="G13" s="186"/>
      <c r="H13" s="185"/>
      <c r="I13" s="187"/>
      <c r="J13" s="188"/>
    </row>
    <row r="14" spans="1:147" ht="15" customHeight="1" x14ac:dyDescent="0.15">
      <c r="A14" s="1059">
        <v>8</v>
      </c>
      <c r="B14" s="1060">
        <v>7.0000000000000007E-2</v>
      </c>
      <c r="C14" s="1060">
        <v>1.2351124834583149</v>
      </c>
      <c r="D14" s="1060">
        <v>1.03</v>
      </c>
      <c r="E14" s="1061">
        <v>2.1250378882724266E-2</v>
      </c>
      <c r="F14" s="185"/>
      <c r="G14" s="186"/>
      <c r="H14" s="185"/>
      <c r="I14" s="187"/>
      <c r="J14" s="188"/>
    </row>
    <row r="15" spans="1:147" ht="15" customHeight="1" x14ac:dyDescent="0.15">
      <c r="A15" s="1059" t="s">
        <v>75</v>
      </c>
      <c r="B15" s="1060">
        <v>2.88</v>
      </c>
      <c r="C15" s="1060">
        <v>3.6899306957216729E-2</v>
      </c>
      <c r="D15" s="1060">
        <v>2.4</v>
      </c>
      <c r="E15" s="1061">
        <v>0</v>
      </c>
      <c r="F15" s="185"/>
      <c r="G15" s="186"/>
      <c r="H15" s="185"/>
      <c r="I15" s="187"/>
      <c r="J15" s="188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</row>
    <row r="16" spans="1:147" ht="15" customHeight="1" thickBot="1" x14ac:dyDescent="0.2">
      <c r="A16" s="1062" t="s">
        <v>900</v>
      </c>
      <c r="B16" s="1063">
        <v>5.19</v>
      </c>
      <c r="C16" s="1063">
        <v>53.923671019935114</v>
      </c>
      <c r="D16" s="1063">
        <v>4.03</v>
      </c>
      <c r="E16" s="1064">
        <v>57.573642138113101</v>
      </c>
      <c r="F16" s="185"/>
      <c r="G16" s="186"/>
      <c r="H16" s="185"/>
      <c r="I16" s="187"/>
      <c r="J16" s="188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</row>
    <row r="17" spans="1:147" s="190" customFormat="1" ht="15" customHeight="1" thickBot="1" x14ac:dyDescent="0.2">
      <c r="A17" s="1065" t="s">
        <v>855</v>
      </c>
      <c r="B17" s="1067">
        <v>100</v>
      </c>
      <c r="C17" s="1066">
        <v>3.0163848723808173</v>
      </c>
      <c r="D17" s="1067">
        <v>100.00000000000001</v>
      </c>
      <c r="E17" s="1068">
        <v>2.5499999999999998</v>
      </c>
      <c r="F17" s="189"/>
      <c r="G17" s="186"/>
      <c r="H17" s="185"/>
      <c r="I17" s="187"/>
      <c r="J17" s="189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</row>
    <row r="18" spans="1:147" x14ac:dyDescent="0.15"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</row>
    <row r="19" spans="1:147" x14ac:dyDescent="0.15">
      <c r="A19" s="60" t="s">
        <v>997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</row>
    <row r="20" spans="1:147" s="64" customFormat="1" x14ac:dyDescent="0.15">
      <c r="A20" s="191"/>
      <c r="B20" s="191"/>
      <c r="C20" s="191"/>
    </row>
    <row r="22" spans="1:147" x14ac:dyDescent="0.15">
      <c r="H22" s="184"/>
      <c r="I22" s="184"/>
      <c r="J22" s="63"/>
    </row>
    <row r="23" spans="1:147" x14ac:dyDescent="0.15">
      <c r="H23" s="184"/>
      <c r="I23" s="184"/>
      <c r="J23" s="63"/>
    </row>
    <row r="24" spans="1:147" x14ac:dyDescent="0.15">
      <c r="H24" s="184"/>
      <c r="I24" s="184"/>
      <c r="J24" s="63"/>
    </row>
  </sheetData>
  <mergeCells count="5">
    <mergeCell ref="A5:A6"/>
    <mergeCell ref="B5:C5"/>
    <mergeCell ref="D5:E5"/>
    <mergeCell ref="A3:I3"/>
    <mergeCell ref="F5:I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" sqref="B1:F19"/>
    </sheetView>
  </sheetViews>
  <sheetFormatPr defaultRowHeight="12.75" x14ac:dyDescent="0.2"/>
  <cols>
    <col min="1" max="1" width="3.5703125" customWidth="1"/>
    <col min="2" max="2" width="39.28515625" bestFit="1" customWidth="1"/>
  </cols>
  <sheetData>
    <row r="1" spans="1:6" x14ac:dyDescent="0.2">
      <c r="A1" s="2686"/>
      <c r="B1" s="2686" t="s">
        <v>1837</v>
      </c>
      <c r="C1" s="2686"/>
      <c r="D1" s="2686"/>
      <c r="E1" s="2686"/>
      <c r="F1" s="2686"/>
    </row>
    <row r="2" spans="1:6" ht="13.5" thickBot="1" x14ac:dyDescent="0.25">
      <c r="A2" s="2687"/>
      <c r="B2" s="2687"/>
      <c r="C2" s="2687"/>
      <c r="D2" s="2687"/>
      <c r="E2" s="2687"/>
      <c r="F2" s="2687"/>
    </row>
    <row r="3" spans="1:6" ht="13.5" thickTop="1" x14ac:dyDescent="0.2">
      <c r="A3" s="2687"/>
      <c r="B3" s="2688"/>
      <c r="C3" s="2689"/>
      <c r="D3" s="2690"/>
      <c r="E3" s="2688"/>
      <c r="F3" s="2688"/>
    </row>
    <row r="4" spans="1:6" ht="21" x14ac:dyDescent="0.2">
      <c r="A4" s="2687"/>
      <c r="B4" s="2691" t="s">
        <v>1838</v>
      </c>
      <c r="C4" s="2692">
        <v>2015</v>
      </c>
      <c r="D4" s="2693">
        <v>2016</v>
      </c>
      <c r="E4" s="2694" t="s">
        <v>1839</v>
      </c>
      <c r="F4" s="2695" t="s">
        <v>1840</v>
      </c>
    </row>
    <row r="5" spans="1:6" ht="21" x14ac:dyDescent="0.2">
      <c r="A5" s="2687"/>
      <c r="B5" s="2696" t="s">
        <v>1818</v>
      </c>
      <c r="C5" s="2697">
        <v>4093.3</v>
      </c>
      <c r="D5" s="2698">
        <v>4295.3999999999996</v>
      </c>
      <c r="E5" s="2699">
        <v>202.09999999999945</v>
      </c>
      <c r="F5" s="2700">
        <v>4.9373366232623894E-2</v>
      </c>
    </row>
    <row r="6" spans="1:6" ht="21" x14ac:dyDescent="0.2">
      <c r="A6" s="2701"/>
      <c r="B6" s="2696" t="s">
        <v>360</v>
      </c>
      <c r="C6" s="2697">
        <v>-421.2</v>
      </c>
      <c r="D6" s="2698">
        <v>-365.4</v>
      </c>
      <c r="E6" s="2699">
        <v>55.800000000000011</v>
      </c>
      <c r="F6" s="2700">
        <v>-0.13247863247863256</v>
      </c>
    </row>
    <row r="7" spans="1:6" x14ac:dyDescent="0.2">
      <c r="A7" s="2701"/>
      <c r="B7" s="2696" t="s">
        <v>1841</v>
      </c>
      <c r="C7" s="2697">
        <v>-2050.6</v>
      </c>
      <c r="D7" s="2698">
        <v>-1963.3</v>
      </c>
      <c r="E7" s="2699">
        <v>87.299999999999955</v>
      </c>
      <c r="F7" s="2700">
        <v>-4.257290549107573E-2</v>
      </c>
    </row>
    <row r="8" spans="1:6" x14ac:dyDescent="0.2">
      <c r="A8" s="2687"/>
      <c r="B8" s="2702" t="s">
        <v>733</v>
      </c>
      <c r="C8" s="2703">
        <v>1617.9</v>
      </c>
      <c r="D8" s="2704">
        <v>1637.7</v>
      </c>
      <c r="E8" s="2705">
        <v>19.799999999999955</v>
      </c>
      <c r="F8" s="2706">
        <v>1.2238086408306925E-2</v>
      </c>
    </row>
    <row r="9" spans="1:6" x14ac:dyDescent="0.2">
      <c r="A9" s="2687"/>
      <c r="B9" s="2702" t="s">
        <v>81</v>
      </c>
      <c r="C9" s="2703">
        <v>1301.2</v>
      </c>
      <c r="D9" s="2704">
        <v>1219.3</v>
      </c>
      <c r="E9" s="2705">
        <v>-81.900000000000091</v>
      </c>
      <c r="F9" s="2706">
        <v>-6.2941899784814126E-2</v>
      </c>
    </row>
    <row r="10" spans="1:6" x14ac:dyDescent="0.2">
      <c r="A10" s="2687"/>
      <c r="B10" s="2696"/>
      <c r="C10" s="2697"/>
      <c r="D10" s="2698"/>
      <c r="E10" s="2699"/>
      <c r="F10" s="2707"/>
    </row>
    <row r="11" spans="1:6" x14ac:dyDescent="0.2">
      <c r="A11" s="2687"/>
      <c r="B11" s="2696" t="s">
        <v>1842</v>
      </c>
      <c r="C11" s="2708">
        <v>1.0436006015091252E-2</v>
      </c>
      <c r="D11" s="2709">
        <v>9.5099970243551803E-3</v>
      </c>
      <c r="E11" s="2687"/>
      <c r="F11" s="2687"/>
    </row>
    <row r="12" spans="1:6" x14ac:dyDescent="0.2">
      <c r="A12" s="2687"/>
      <c r="B12" s="2696" t="s">
        <v>1843</v>
      </c>
      <c r="C12" s="2708">
        <v>0.14721217479103738</v>
      </c>
      <c r="D12" s="2709">
        <v>0.13550638867232317</v>
      </c>
      <c r="E12" s="2687"/>
      <c r="F12" s="2687"/>
    </row>
    <row r="13" spans="1:6" x14ac:dyDescent="0.2">
      <c r="A13" s="2687"/>
      <c r="B13" s="2696" t="s">
        <v>1844</v>
      </c>
      <c r="C13" s="2708">
        <v>0.1184032091164486</v>
      </c>
      <c r="D13" s="2709">
        <v>0.10088341401267439</v>
      </c>
      <c r="E13" s="2710"/>
      <c r="F13" s="2687"/>
    </row>
    <row r="14" spans="1:6" x14ac:dyDescent="0.2">
      <c r="A14" s="2687"/>
      <c r="B14" s="2696" t="s">
        <v>1845</v>
      </c>
      <c r="C14" s="2708">
        <v>0.50094418810083585</v>
      </c>
      <c r="D14" s="2709">
        <v>0.45706013859746369</v>
      </c>
      <c r="E14" s="2711"/>
      <c r="F14" s="2712"/>
    </row>
    <row r="15" spans="1:6" x14ac:dyDescent="0.2">
      <c r="A15" s="2687"/>
      <c r="B15" s="2696" t="s">
        <v>1821</v>
      </c>
      <c r="C15" s="2708">
        <v>2.0969655277376997E-2</v>
      </c>
      <c r="D15" s="2709">
        <v>2.3012258123410779E-2</v>
      </c>
      <c r="E15" s="2710"/>
      <c r="F15" s="2687"/>
    </row>
    <row r="16" spans="1:6" x14ac:dyDescent="0.2">
      <c r="A16" s="2687"/>
      <c r="B16" s="2696" t="s">
        <v>1635</v>
      </c>
      <c r="C16" s="2708">
        <v>0.14287766353239587</v>
      </c>
      <c r="D16" s="2709">
        <v>0.17299999999999999</v>
      </c>
      <c r="E16" s="2687"/>
      <c r="F16" s="2687"/>
    </row>
    <row r="17" spans="1:6" x14ac:dyDescent="0.2">
      <c r="A17" s="2687"/>
      <c r="B17" s="2696" t="s">
        <v>1215</v>
      </c>
      <c r="C17" s="2708">
        <v>0.17250737776015557</v>
      </c>
      <c r="D17" s="2709">
        <v>0.20300000000000001</v>
      </c>
      <c r="E17" s="2712"/>
      <c r="F17" s="2687"/>
    </row>
    <row r="18" spans="1:6" x14ac:dyDescent="0.2">
      <c r="A18" s="2687"/>
      <c r="B18" s="2713" t="s">
        <v>1793</v>
      </c>
      <c r="C18" s="2714">
        <v>7.6999999999999999E-2</v>
      </c>
      <c r="D18" s="2709">
        <v>8.2000000000000003E-2</v>
      </c>
      <c r="E18" s="2712"/>
      <c r="F18" s="2687"/>
    </row>
    <row r="19" spans="1:6" ht="13.5" thickBot="1" x14ac:dyDescent="0.25">
      <c r="A19" s="2687"/>
      <c r="B19" s="2688"/>
      <c r="C19" s="2715"/>
      <c r="D19" s="2716"/>
      <c r="E19" s="2712"/>
      <c r="F19" s="2687"/>
    </row>
    <row r="20" spans="1:6" ht="13.5" thickTop="1" x14ac:dyDescent="0.2"/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181"/>
  <sheetViews>
    <sheetView workbookViewId="0">
      <selection activeCell="H39" sqref="H39"/>
    </sheetView>
  </sheetViews>
  <sheetFormatPr defaultRowHeight="15" x14ac:dyDescent="0.25"/>
  <cols>
    <col min="1" max="1" width="2.28515625" style="560" customWidth="1"/>
    <col min="2" max="2" width="35.85546875" style="560" customWidth="1"/>
    <col min="3" max="6" width="15.7109375" style="560" customWidth="1"/>
    <col min="7" max="7" width="4.28515625" style="560" customWidth="1"/>
    <col min="8" max="16384" width="9.140625" style="560"/>
  </cols>
  <sheetData>
    <row r="1" spans="1:9" x14ac:dyDescent="0.25">
      <c r="A1" s="90"/>
      <c r="B1" s="2415" t="s">
        <v>964</v>
      </c>
      <c r="C1" s="2415"/>
      <c r="D1" s="2415"/>
      <c r="E1" s="2415"/>
      <c r="F1" s="2415"/>
      <c r="G1" s="90"/>
    </row>
    <row r="2" spans="1:9" x14ac:dyDescent="0.25">
      <c r="A2" s="91"/>
      <c r="B2" s="91"/>
      <c r="C2" s="91"/>
      <c r="D2" s="91"/>
      <c r="E2" s="91"/>
      <c r="F2" s="91"/>
      <c r="G2" s="91"/>
    </row>
    <row r="3" spans="1:9" x14ac:dyDescent="0.25">
      <c r="A3" s="91"/>
      <c r="B3" s="1069" t="s">
        <v>1252</v>
      </c>
      <c r="C3" s="91"/>
      <c r="D3" s="91"/>
      <c r="E3" s="91"/>
      <c r="F3" s="91"/>
      <c r="G3" s="91"/>
    </row>
    <row r="4" spans="1:9" x14ac:dyDescent="0.25">
      <c r="A4" s="91"/>
      <c r="B4" s="91"/>
      <c r="C4" s="91"/>
      <c r="D4" s="91"/>
      <c r="E4" s="91"/>
      <c r="F4" s="91"/>
      <c r="G4" s="91"/>
    </row>
    <row r="5" spans="1:9" ht="30" customHeight="1" x14ac:dyDescent="0.25">
      <c r="A5" s="91"/>
      <c r="B5" s="1070" t="s">
        <v>1498</v>
      </c>
      <c r="C5" s="1071" t="s">
        <v>1253</v>
      </c>
      <c r="D5" s="1071" t="s">
        <v>1254</v>
      </c>
      <c r="E5" s="1071" t="s">
        <v>501</v>
      </c>
      <c r="F5" s="1072" t="s">
        <v>1255</v>
      </c>
      <c r="G5" s="91"/>
    </row>
    <row r="6" spans="1:9" x14ac:dyDescent="0.25">
      <c r="A6" s="91"/>
      <c r="B6" s="1073" t="s">
        <v>754</v>
      </c>
      <c r="C6" s="1074">
        <v>0</v>
      </c>
      <c r="D6" s="1074">
        <v>0</v>
      </c>
      <c r="E6" s="1074">
        <v>0</v>
      </c>
      <c r="F6" s="1075">
        <v>0</v>
      </c>
      <c r="G6" s="91"/>
    </row>
    <row r="7" spans="1:9" x14ac:dyDescent="0.25">
      <c r="A7" s="91"/>
      <c r="B7" s="1073" t="s">
        <v>50</v>
      </c>
      <c r="C7" s="1074">
        <f>SUM(C8,C12,C15)</f>
        <v>1890302</v>
      </c>
      <c r="D7" s="1074">
        <f>SUM(D8,D12,D15)</f>
        <v>1017096</v>
      </c>
      <c r="E7" s="1074">
        <f>SUM(E8,E12,E15)</f>
        <v>446148</v>
      </c>
      <c r="F7" s="1075">
        <f>C7-E7</f>
        <v>1444154</v>
      </c>
      <c r="G7" s="91"/>
      <c r="I7" s="735"/>
    </row>
    <row r="8" spans="1:9" x14ac:dyDescent="0.25">
      <c r="A8" s="91"/>
      <c r="B8" s="1073" t="s">
        <v>600</v>
      </c>
      <c r="C8" s="1074">
        <f>SUM(C9:C10)</f>
        <v>754958</v>
      </c>
      <c r="D8" s="1074">
        <f>SUM(D9:D10)</f>
        <v>215094</v>
      </c>
      <c r="E8" s="1074">
        <f>SUM(E9:E10)</f>
        <v>76335</v>
      </c>
      <c r="F8" s="1075">
        <f>C8-E8</f>
        <v>678623</v>
      </c>
      <c r="G8" s="91"/>
    </row>
    <row r="9" spans="1:9" x14ac:dyDescent="0.25">
      <c r="A9" s="91"/>
      <c r="B9" s="1076" t="s">
        <v>1256</v>
      </c>
      <c r="C9" s="1074">
        <v>48261</v>
      </c>
      <c r="D9" s="1074">
        <v>7739</v>
      </c>
      <c r="E9" s="1074">
        <v>2580</v>
      </c>
      <c r="F9" s="1075">
        <v>45681</v>
      </c>
      <c r="G9" s="91"/>
    </row>
    <row r="10" spans="1:9" x14ac:dyDescent="0.25">
      <c r="A10" s="91"/>
      <c r="B10" s="1076" t="s">
        <v>1257</v>
      </c>
      <c r="C10" s="1074">
        <v>706697</v>
      </c>
      <c r="D10" s="1074">
        <v>207355</v>
      </c>
      <c r="E10" s="1074">
        <v>73755</v>
      </c>
      <c r="F10" s="1075">
        <v>632942</v>
      </c>
      <c r="G10" s="91"/>
    </row>
    <row r="11" spans="1:9" x14ac:dyDescent="0.25">
      <c r="A11" s="91"/>
      <c r="B11" s="1077" t="s">
        <v>322</v>
      </c>
      <c r="C11" s="1074">
        <v>624017</v>
      </c>
      <c r="D11" s="1074">
        <v>142537</v>
      </c>
      <c r="E11" s="1074">
        <v>45875</v>
      </c>
      <c r="F11" s="1075">
        <v>578142</v>
      </c>
      <c r="G11" s="91"/>
    </row>
    <row r="12" spans="1:9" x14ac:dyDescent="0.25">
      <c r="A12" s="91"/>
      <c r="B12" s="1073" t="s">
        <v>603</v>
      </c>
      <c r="C12" s="1074">
        <v>1135344</v>
      </c>
      <c r="D12" s="1074">
        <v>802002</v>
      </c>
      <c r="E12" s="1074">
        <v>369813</v>
      </c>
      <c r="F12" s="1075">
        <v>765531</v>
      </c>
      <c r="G12" s="91"/>
    </row>
    <row r="13" spans="1:9" x14ac:dyDescent="0.25">
      <c r="A13" s="91"/>
      <c r="B13" s="1077" t="s">
        <v>329</v>
      </c>
      <c r="C13" s="1074">
        <v>402874</v>
      </c>
      <c r="D13" s="1074">
        <v>258838</v>
      </c>
      <c r="E13" s="1074">
        <v>83683</v>
      </c>
      <c r="F13" s="1075">
        <v>319191</v>
      </c>
      <c r="G13" s="91"/>
    </row>
    <row r="14" spans="1:9" x14ac:dyDescent="0.25">
      <c r="A14" s="91"/>
      <c r="B14" s="1077" t="s">
        <v>330</v>
      </c>
      <c r="C14" s="1074">
        <v>732470</v>
      </c>
      <c r="D14" s="1074">
        <v>543164</v>
      </c>
      <c r="E14" s="1074">
        <v>286130</v>
      </c>
      <c r="F14" s="1075">
        <v>446340</v>
      </c>
      <c r="G14" s="91"/>
    </row>
    <row r="15" spans="1:9" ht="15.75" thickBot="1" x14ac:dyDescent="0.3">
      <c r="A15" s="91"/>
      <c r="B15" s="1078" t="s">
        <v>698</v>
      </c>
      <c r="C15" s="1079">
        <v>0</v>
      </c>
      <c r="D15" s="1079">
        <v>0</v>
      </c>
      <c r="E15" s="1079">
        <v>0</v>
      </c>
      <c r="F15" s="1080">
        <v>0</v>
      </c>
      <c r="G15" s="91"/>
    </row>
    <row r="16" spans="1:9" ht="15.75" thickBot="1" x14ac:dyDescent="0.3">
      <c r="A16" s="91"/>
      <c r="B16" s="1081" t="s">
        <v>855</v>
      </c>
      <c r="C16" s="1082">
        <f>SUM(C6:C7)</f>
        <v>1890302</v>
      </c>
      <c r="D16" s="1082">
        <f>SUM(D6:D7)</f>
        <v>1017096</v>
      </c>
      <c r="E16" s="1082">
        <f>SUM(E6:E7)</f>
        <v>446148</v>
      </c>
      <c r="F16" s="1083">
        <f>C16-E16</f>
        <v>1444154</v>
      </c>
      <c r="G16" s="91"/>
    </row>
    <row r="17" spans="1:7" x14ac:dyDescent="0.25">
      <c r="A17" s="91"/>
      <c r="B17" s="91"/>
      <c r="C17" s="192"/>
      <c r="D17" s="192"/>
      <c r="E17" s="192"/>
      <c r="F17" s="192"/>
      <c r="G17" s="91"/>
    </row>
    <row r="18" spans="1:7" x14ac:dyDescent="0.25">
      <c r="A18" s="91"/>
      <c r="B18" s="91"/>
      <c r="C18" s="91"/>
      <c r="D18" s="91"/>
      <c r="E18" s="91"/>
      <c r="F18" s="91"/>
      <c r="G18" s="91"/>
    </row>
    <row r="19" spans="1:7" ht="30" customHeight="1" x14ac:dyDescent="0.25">
      <c r="A19" s="91"/>
      <c r="B19" s="1070" t="s">
        <v>1214</v>
      </c>
      <c r="C19" s="1071" t="s">
        <v>1253</v>
      </c>
      <c r="D19" s="1071" t="s">
        <v>1254</v>
      </c>
      <c r="E19" s="1071" t="s">
        <v>501</v>
      </c>
      <c r="F19" s="1072" t="s">
        <v>1255</v>
      </c>
      <c r="G19" s="91"/>
    </row>
    <row r="20" spans="1:7" x14ac:dyDescent="0.25">
      <c r="A20" s="91"/>
      <c r="B20" s="1073" t="s">
        <v>754</v>
      </c>
      <c r="C20" s="1074">
        <v>0</v>
      </c>
      <c r="D20" s="1074">
        <v>0</v>
      </c>
      <c r="E20" s="1074">
        <v>0</v>
      </c>
      <c r="F20" s="1075">
        <v>0</v>
      </c>
      <c r="G20" s="91"/>
    </row>
    <row r="21" spans="1:7" x14ac:dyDescent="0.25">
      <c r="A21" s="91"/>
      <c r="B21" s="1073" t="s">
        <v>50</v>
      </c>
      <c r="C21" s="1074">
        <v>2206911</v>
      </c>
      <c r="D21" s="1074">
        <v>1323411</v>
      </c>
      <c r="E21" s="1074">
        <v>656609</v>
      </c>
      <c r="F21" s="1075">
        <v>1550302</v>
      </c>
      <c r="G21" s="91"/>
    </row>
    <row r="22" spans="1:7" x14ac:dyDescent="0.25">
      <c r="A22" s="91"/>
      <c r="B22" s="1073" t="s">
        <v>600</v>
      </c>
      <c r="C22" s="1074">
        <f>SUM(C23:C24)</f>
        <v>696427</v>
      </c>
      <c r="D22" s="1074">
        <f>SUM(D23:D24)</f>
        <v>187684</v>
      </c>
      <c r="E22" s="1074">
        <f>SUM(E23:E24)</f>
        <v>69770</v>
      </c>
      <c r="F22" s="1075">
        <f>C22-E22</f>
        <v>626657</v>
      </c>
      <c r="G22" s="91"/>
    </row>
    <row r="23" spans="1:7" x14ac:dyDescent="0.25">
      <c r="A23" s="91"/>
      <c r="B23" s="1076" t="s">
        <v>1256</v>
      </c>
      <c r="C23" s="1074">
        <v>52130</v>
      </c>
      <c r="D23" s="1074">
        <v>5871</v>
      </c>
      <c r="E23" s="1074">
        <v>2472</v>
      </c>
      <c r="F23" s="1075">
        <v>49658</v>
      </c>
      <c r="G23" s="91"/>
    </row>
    <row r="24" spans="1:7" x14ac:dyDescent="0.25">
      <c r="A24" s="91"/>
      <c r="B24" s="1076" t="s">
        <v>1257</v>
      </c>
      <c r="C24" s="1074">
        <v>644297</v>
      </c>
      <c r="D24" s="1074">
        <v>181813</v>
      </c>
      <c r="E24" s="1074">
        <v>67298</v>
      </c>
      <c r="F24" s="1075">
        <v>576999</v>
      </c>
      <c r="G24" s="91"/>
    </row>
    <row r="25" spans="1:7" x14ac:dyDescent="0.25">
      <c r="A25" s="91"/>
      <c r="B25" s="1077" t="s">
        <v>322</v>
      </c>
      <c r="C25" s="1074">
        <v>515660</v>
      </c>
      <c r="D25" s="1074">
        <v>116469</v>
      </c>
      <c r="E25" s="1074">
        <v>36393</v>
      </c>
      <c r="F25" s="1075">
        <v>479267</v>
      </c>
      <c r="G25" s="91"/>
    </row>
    <row r="26" spans="1:7" x14ac:dyDescent="0.25">
      <c r="A26" s="91"/>
      <c r="B26" s="1073" t="s">
        <v>603</v>
      </c>
      <c r="C26" s="1074">
        <v>1510484</v>
      </c>
      <c r="D26" s="1074">
        <v>1135727</v>
      </c>
      <c r="E26" s="1074">
        <v>586839</v>
      </c>
      <c r="F26" s="1075">
        <v>923645</v>
      </c>
      <c r="G26" s="91"/>
    </row>
    <row r="27" spans="1:7" x14ac:dyDescent="0.25">
      <c r="A27" s="91"/>
      <c r="B27" s="1077" t="s">
        <v>329</v>
      </c>
      <c r="C27" s="1074">
        <v>572640</v>
      </c>
      <c r="D27" s="1074">
        <v>436131</v>
      </c>
      <c r="E27" s="1074">
        <v>244646</v>
      </c>
      <c r="F27" s="1075">
        <v>327994</v>
      </c>
      <c r="G27" s="91"/>
    </row>
    <row r="28" spans="1:7" x14ac:dyDescent="0.25">
      <c r="A28" s="91"/>
      <c r="B28" s="1077" t="s">
        <v>330</v>
      </c>
      <c r="C28" s="1074">
        <v>937844</v>
      </c>
      <c r="D28" s="1074">
        <v>699596</v>
      </c>
      <c r="E28" s="1074">
        <v>342193</v>
      </c>
      <c r="F28" s="1075">
        <v>595651</v>
      </c>
      <c r="G28" s="91"/>
    </row>
    <row r="29" spans="1:7" ht="15.75" thickBot="1" x14ac:dyDescent="0.3">
      <c r="A29" s="91"/>
      <c r="B29" s="1078" t="s">
        <v>698</v>
      </c>
      <c r="C29" s="1079">
        <v>0</v>
      </c>
      <c r="D29" s="1079">
        <v>0</v>
      </c>
      <c r="E29" s="1079">
        <v>0</v>
      </c>
      <c r="F29" s="1080">
        <v>0</v>
      </c>
      <c r="G29" s="91"/>
    </row>
    <row r="30" spans="1:7" ht="15.75" thickBot="1" x14ac:dyDescent="0.3">
      <c r="A30" s="91"/>
      <c r="B30" s="1081" t="s">
        <v>855</v>
      </c>
      <c r="C30" s="1082">
        <f>SUM(C20:C21)</f>
        <v>2206911</v>
      </c>
      <c r="D30" s="1082">
        <f>SUM(D20:D21)</f>
        <v>1323411</v>
      </c>
      <c r="E30" s="1082">
        <f>SUM(E20:E21)</f>
        <v>656609</v>
      </c>
      <c r="F30" s="1083">
        <f>C30-E30</f>
        <v>1550302</v>
      </c>
      <c r="G30" s="91"/>
    </row>
    <row r="31" spans="1:7" x14ac:dyDescent="0.25">
      <c r="A31" s="91"/>
      <c r="B31" s="91"/>
      <c r="C31" s="91"/>
      <c r="D31" s="91"/>
      <c r="E31" s="91"/>
      <c r="F31" s="91"/>
      <c r="G31" s="91"/>
    </row>
    <row r="32" spans="1:7" x14ac:dyDescent="0.25">
      <c r="A32" s="91"/>
      <c r="B32" s="91"/>
      <c r="C32" s="91"/>
      <c r="D32" s="91"/>
      <c r="E32" s="91"/>
      <c r="F32" s="91"/>
      <c r="G32" s="91"/>
    </row>
    <row r="33" spans="1:9" x14ac:dyDescent="0.25">
      <c r="A33" s="91"/>
      <c r="B33" s="1069" t="s">
        <v>1258</v>
      </c>
      <c r="C33" s="91"/>
      <c r="D33" s="91"/>
      <c r="E33" s="91"/>
      <c r="F33" s="91"/>
      <c r="G33" s="91"/>
    </row>
    <row r="34" spans="1:9" x14ac:dyDescent="0.25">
      <c r="A34" s="91"/>
      <c r="B34" s="91"/>
      <c r="C34" s="91"/>
      <c r="D34" s="91"/>
      <c r="E34" s="91"/>
      <c r="F34" s="91"/>
      <c r="G34" s="91"/>
    </row>
    <row r="35" spans="1:9" ht="24.95" customHeight="1" x14ac:dyDescent="0.25">
      <c r="A35" s="91"/>
      <c r="B35" s="1070" t="s">
        <v>1498</v>
      </c>
      <c r="C35" s="1071" t="s">
        <v>1253</v>
      </c>
      <c r="D35" s="1071" t="s">
        <v>1254</v>
      </c>
      <c r="E35" s="1071" t="s">
        <v>501</v>
      </c>
      <c r="F35" s="1072" t="s">
        <v>1255</v>
      </c>
      <c r="G35" s="91"/>
    </row>
    <row r="36" spans="1:9" ht="15.75" thickBot="1" x14ac:dyDescent="0.3">
      <c r="A36" s="91"/>
      <c r="B36" s="1084" t="s">
        <v>1325</v>
      </c>
      <c r="C36" s="1085">
        <v>2206911</v>
      </c>
      <c r="D36" s="1086">
        <v>1323411</v>
      </c>
      <c r="E36" s="1086">
        <v>656609</v>
      </c>
      <c r="F36" s="1087">
        <v>1550302</v>
      </c>
      <c r="G36" s="91"/>
    </row>
    <row r="37" spans="1:9" x14ac:dyDescent="0.25">
      <c r="A37" s="91"/>
      <c r="B37" s="1088" t="s">
        <v>1259</v>
      </c>
      <c r="C37" s="1089">
        <v>-614673</v>
      </c>
      <c r="D37" s="1089">
        <v>-521732</v>
      </c>
      <c r="E37" s="1089">
        <v>-315503</v>
      </c>
      <c r="F37" s="1090">
        <v>-299170</v>
      </c>
      <c r="G37" s="91"/>
    </row>
    <row r="38" spans="1:9" x14ac:dyDescent="0.25">
      <c r="A38" s="91"/>
      <c r="B38" s="1073" t="s">
        <v>1260</v>
      </c>
      <c r="C38" s="1074">
        <v>360638</v>
      </c>
      <c r="D38" s="1074">
        <v>213182</v>
      </c>
      <c r="E38" s="1074">
        <v>70953</v>
      </c>
      <c r="F38" s="1075">
        <v>289685</v>
      </c>
      <c r="G38" s="91"/>
    </row>
    <row r="39" spans="1:9" ht="15.75" thickBot="1" x14ac:dyDescent="0.3">
      <c r="A39" s="91"/>
      <c r="B39" s="1078" t="s">
        <v>1261</v>
      </c>
      <c r="C39" s="1079">
        <v>-62574</v>
      </c>
      <c r="D39" s="1079">
        <v>2235</v>
      </c>
      <c r="E39" s="1079">
        <v>34089</v>
      </c>
      <c r="F39" s="1080">
        <v>-96663</v>
      </c>
      <c r="G39" s="91"/>
    </row>
    <row r="40" spans="1:9" ht="15.75" thickBot="1" x14ac:dyDescent="0.3">
      <c r="A40" s="91"/>
      <c r="B40" s="1081" t="s">
        <v>1506</v>
      </c>
      <c r="C40" s="1082">
        <f>SUM(C36:C39)</f>
        <v>1890302</v>
      </c>
      <c r="D40" s="1082">
        <f>SUM(D36:D39)</f>
        <v>1017096</v>
      </c>
      <c r="E40" s="1082">
        <f>SUM(E36:E39)</f>
        <v>446148</v>
      </c>
      <c r="F40" s="1083">
        <f>SUM(F36:F39)</f>
        <v>1444154</v>
      </c>
      <c r="G40" s="91"/>
    </row>
    <row r="41" spans="1:9" x14ac:dyDescent="0.25">
      <c r="A41" s="91"/>
      <c r="B41" s="91"/>
      <c r="C41" s="193"/>
      <c r="D41" s="193"/>
      <c r="E41" s="193"/>
      <c r="F41" s="193"/>
      <c r="G41" s="91"/>
    </row>
    <row r="42" spans="1:9" x14ac:dyDescent="0.25">
      <c r="A42" s="91"/>
      <c r="B42" s="91"/>
      <c r="C42" s="91"/>
      <c r="D42" s="91"/>
      <c r="E42" s="91"/>
      <c r="F42" s="91"/>
      <c r="G42" s="91"/>
    </row>
    <row r="43" spans="1:9" ht="24.95" customHeight="1" x14ac:dyDescent="0.25">
      <c r="A43" s="91"/>
      <c r="B43" s="1070" t="s">
        <v>1214</v>
      </c>
      <c r="C43" s="1071" t="s">
        <v>1253</v>
      </c>
      <c r="D43" s="1071" t="s">
        <v>1254</v>
      </c>
      <c r="E43" s="1071" t="s">
        <v>501</v>
      </c>
      <c r="F43" s="1072" t="s">
        <v>1255</v>
      </c>
      <c r="G43" s="91"/>
    </row>
    <row r="44" spans="1:9" ht="15.75" thickBot="1" x14ac:dyDescent="0.3">
      <c r="A44" s="91"/>
      <c r="B44" s="1084" t="s">
        <v>1097</v>
      </c>
      <c r="C44" s="1085">
        <v>2281718</v>
      </c>
      <c r="D44" s="1086">
        <v>1749003</v>
      </c>
      <c r="E44" s="1086">
        <v>745806</v>
      </c>
      <c r="F44" s="1087">
        <v>1535912</v>
      </c>
      <c r="G44" s="91"/>
    </row>
    <row r="45" spans="1:9" x14ac:dyDescent="0.25">
      <c r="A45" s="91"/>
      <c r="B45" s="1088" t="s">
        <v>1259</v>
      </c>
      <c r="C45" s="1089">
        <v>-418141</v>
      </c>
      <c r="D45" s="1089">
        <v>-358851</v>
      </c>
      <c r="E45" s="1089">
        <v>-187837</v>
      </c>
      <c r="F45" s="1090">
        <v>-230304</v>
      </c>
      <c r="G45" s="91"/>
    </row>
    <row r="46" spans="1:9" x14ac:dyDescent="0.25">
      <c r="A46" s="91"/>
      <c r="B46" s="1073" t="s">
        <v>1260</v>
      </c>
      <c r="C46" s="1074">
        <v>505926</v>
      </c>
      <c r="D46" s="1074">
        <v>156103</v>
      </c>
      <c r="E46" s="1074">
        <v>71516</v>
      </c>
      <c r="F46" s="1075">
        <v>434410</v>
      </c>
      <c r="G46" s="91"/>
      <c r="H46" s="1091"/>
      <c r="I46" s="1092"/>
    </row>
    <row r="47" spans="1:9" ht="15.75" thickBot="1" x14ac:dyDescent="0.3">
      <c r="A47" s="91"/>
      <c r="B47" s="1078" t="s">
        <v>1261</v>
      </c>
      <c r="C47" s="1079">
        <v>-162592</v>
      </c>
      <c r="D47" s="1079">
        <v>-222844</v>
      </c>
      <c r="E47" s="1079">
        <v>27124</v>
      </c>
      <c r="F47" s="1080">
        <v>-189716</v>
      </c>
      <c r="G47" s="91"/>
    </row>
    <row r="48" spans="1:9" ht="15.75" thickBot="1" x14ac:dyDescent="0.3">
      <c r="A48" s="91"/>
      <c r="B48" s="1081" t="s">
        <v>1325</v>
      </c>
      <c r="C48" s="1082">
        <f>SUM(C44:C47)</f>
        <v>2206911</v>
      </c>
      <c r="D48" s="1082">
        <f>SUM(D44:D47)</f>
        <v>1323411</v>
      </c>
      <c r="E48" s="1082">
        <f>SUM(E44:E47)</f>
        <v>656609</v>
      </c>
      <c r="F48" s="1083">
        <f>SUM(F44:F47)</f>
        <v>1550302</v>
      </c>
      <c r="G48" s="91"/>
    </row>
    <row r="49" spans="1:7" x14ac:dyDescent="0.25">
      <c r="A49" s="91"/>
      <c r="G49" s="91"/>
    </row>
    <row r="50" spans="1:7" x14ac:dyDescent="0.25">
      <c r="A50" s="91"/>
      <c r="B50" s="1069" t="s">
        <v>1262</v>
      </c>
      <c r="C50" s="91"/>
      <c r="D50" s="91"/>
      <c r="E50" s="91"/>
      <c r="F50" s="91"/>
      <c r="G50" s="91"/>
    </row>
    <row r="51" spans="1:7" x14ac:dyDescent="0.25">
      <c r="A51" s="91"/>
      <c r="B51" s="91"/>
      <c r="C51" s="91"/>
      <c r="D51" s="91"/>
      <c r="E51" s="91"/>
      <c r="F51" s="91"/>
      <c r="G51" s="91"/>
    </row>
    <row r="52" spans="1:7" ht="24.95" customHeight="1" x14ac:dyDescent="0.25">
      <c r="A52" s="91"/>
      <c r="B52" s="1070" t="s">
        <v>1507</v>
      </c>
      <c r="C52" s="1071" t="s">
        <v>1253</v>
      </c>
      <c r="D52" s="1071" t="s">
        <v>1254</v>
      </c>
      <c r="E52" s="1071" t="s">
        <v>501</v>
      </c>
      <c r="F52" s="1072" t="s">
        <v>1255</v>
      </c>
      <c r="G52" s="91"/>
    </row>
    <row r="53" spans="1:7" x14ac:dyDescent="0.25">
      <c r="A53" s="91"/>
      <c r="B53" s="1073" t="s">
        <v>1263</v>
      </c>
      <c r="C53" s="1074">
        <v>178883</v>
      </c>
      <c r="D53" s="1074">
        <v>100785</v>
      </c>
      <c r="E53" s="1074">
        <v>41988</v>
      </c>
      <c r="F53" s="1075">
        <v>136895</v>
      </c>
      <c r="G53" s="91"/>
    </row>
    <row r="54" spans="1:7" ht="15.75" thickBot="1" x14ac:dyDescent="0.3">
      <c r="A54" s="91"/>
      <c r="B54" s="1078" t="s">
        <v>1264</v>
      </c>
      <c r="C54" s="1079">
        <v>1711419</v>
      </c>
      <c r="D54" s="1079">
        <v>916311</v>
      </c>
      <c r="E54" s="1079">
        <v>404160</v>
      </c>
      <c r="F54" s="1080">
        <v>1307259</v>
      </c>
      <c r="G54" s="91"/>
    </row>
    <row r="55" spans="1:7" ht="15.75" thickBot="1" x14ac:dyDescent="0.3">
      <c r="A55" s="91"/>
      <c r="B55" s="1081" t="s">
        <v>1113</v>
      </c>
      <c r="C55" s="1082">
        <f>SUM(C53:C54)</f>
        <v>1890302</v>
      </c>
      <c r="D55" s="1082">
        <f>SUM(D53:D54)</f>
        <v>1017096</v>
      </c>
      <c r="E55" s="1082">
        <f>SUM(E53:E54)</f>
        <v>446148</v>
      </c>
      <c r="F55" s="1083">
        <f>C55-E55</f>
        <v>1444154</v>
      </c>
      <c r="G55" s="91"/>
    </row>
    <row r="56" spans="1:7" x14ac:dyDescent="0.25">
      <c r="A56" s="91"/>
      <c r="B56" s="91"/>
      <c r="C56" s="91"/>
      <c r="D56" s="91"/>
      <c r="E56" s="91"/>
      <c r="F56" s="91"/>
      <c r="G56" s="91"/>
    </row>
    <row r="57" spans="1:7" x14ac:dyDescent="0.25">
      <c r="A57" s="91"/>
      <c r="B57" s="91"/>
      <c r="C57" s="91"/>
      <c r="D57" s="91"/>
      <c r="E57" s="91"/>
      <c r="F57" s="91"/>
      <c r="G57" s="91"/>
    </row>
    <row r="58" spans="1:7" x14ac:dyDescent="0.25">
      <c r="A58" s="91"/>
      <c r="B58" s="91"/>
      <c r="C58" s="91"/>
      <c r="D58" s="91"/>
      <c r="E58" s="91"/>
      <c r="F58" s="91"/>
      <c r="G58" s="91"/>
    </row>
    <row r="59" spans="1:7" ht="24.95" customHeight="1" x14ac:dyDescent="0.25">
      <c r="A59" s="91"/>
      <c r="B59" s="1070" t="s">
        <v>1508</v>
      </c>
      <c r="C59" s="1071" t="s">
        <v>1253</v>
      </c>
      <c r="D59" s="1071" t="s">
        <v>1254</v>
      </c>
      <c r="E59" s="1071" t="s">
        <v>501</v>
      </c>
      <c r="F59" s="1072" t="s">
        <v>1255</v>
      </c>
      <c r="G59" s="91"/>
    </row>
    <row r="60" spans="1:7" x14ac:dyDescent="0.25">
      <c r="A60" s="91"/>
      <c r="B60" s="1073" t="s">
        <v>1263</v>
      </c>
      <c r="C60" s="1074">
        <v>404615</v>
      </c>
      <c r="D60" s="1074">
        <v>300604</v>
      </c>
      <c r="E60" s="1074">
        <v>193030</v>
      </c>
      <c r="F60" s="1075">
        <v>211585</v>
      </c>
      <c r="G60" s="91"/>
    </row>
    <row r="61" spans="1:7" ht="15.75" thickBot="1" x14ac:dyDescent="0.3">
      <c r="A61" s="91"/>
      <c r="B61" s="1078" t="s">
        <v>1264</v>
      </c>
      <c r="C61" s="1079">
        <v>1802296</v>
      </c>
      <c r="D61" s="1079">
        <v>1022807</v>
      </c>
      <c r="E61" s="1079">
        <v>463579</v>
      </c>
      <c r="F61" s="1080">
        <v>1338717</v>
      </c>
      <c r="G61" s="91"/>
    </row>
    <row r="62" spans="1:7" ht="15.75" thickBot="1" x14ac:dyDescent="0.3">
      <c r="A62" s="91"/>
      <c r="B62" s="1081" t="s">
        <v>1113</v>
      </c>
      <c r="C62" s="1082">
        <f>SUM(C60:C61)</f>
        <v>2206911</v>
      </c>
      <c r="D62" s="1082">
        <f>SUM(D60:D61)</f>
        <v>1323411</v>
      </c>
      <c r="E62" s="1082">
        <f>SUM(E60:E61)</f>
        <v>656609</v>
      </c>
      <c r="F62" s="1083">
        <f>C62-E62</f>
        <v>1550302</v>
      </c>
      <c r="G62" s="91"/>
    </row>
    <row r="63" spans="1:7" x14ac:dyDescent="0.25">
      <c r="A63" s="91"/>
      <c r="B63" s="91"/>
      <c r="C63" s="91"/>
      <c r="D63" s="91"/>
      <c r="E63" s="91"/>
      <c r="F63" s="91"/>
      <c r="G63" s="91"/>
    </row>
    <row r="64" spans="1:7" x14ac:dyDescent="0.25">
      <c r="A64" s="91"/>
      <c r="B64" s="91"/>
      <c r="C64" s="91"/>
      <c r="D64" s="91"/>
      <c r="E64" s="91"/>
      <c r="F64" s="91"/>
      <c r="G64" s="91"/>
    </row>
    <row r="65" spans="1:7" x14ac:dyDescent="0.25">
      <c r="A65" s="91"/>
      <c r="B65" s="1069" t="s">
        <v>1265</v>
      </c>
      <c r="C65" s="91"/>
      <c r="D65" s="91"/>
      <c r="E65" s="91"/>
      <c r="F65" s="91"/>
      <c r="G65" s="91"/>
    </row>
    <row r="66" spans="1:7" x14ac:dyDescent="0.25">
      <c r="A66" s="91"/>
      <c r="B66" s="91"/>
      <c r="C66" s="91"/>
      <c r="D66" s="91"/>
      <c r="E66" s="91"/>
      <c r="F66" s="91"/>
      <c r="G66" s="91"/>
    </row>
    <row r="67" spans="1:7" ht="24.95" customHeight="1" x14ac:dyDescent="0.25">
      <c r="A67" s="91"/>
      <c r="B67" s="1070" t="s">
        <v>1498</v>
      </c>
      <c r="C67" s="1071" t="s">
        <v>1253</v>
      </c>
      <c r="D67" s="1071" t="s">
        <v>1254</v>
      </c>
      <c r="E67" s="1071" t="s">
        <v>501</v>
      </c>
      <c r="F67" s="1072" t="s">
        <v>1255</v>
      </c>
      <c r="G67" s="91"/>
    </row>
    <row r="68" spans="1:7" x14ac:dyDescent="0.25">
      <c r="A68" s="91"/>
      <c r="B68" s="1073" t="s">
        <v>703</v>
      </c>
      <c r="C68" s="1074">
        <v>1609140</v>
      </c>
      <c r="D68" s="1074">
        <v>735934</v>
      </c>
      <c r="E68" s="1074">
        <v>232784</v>
      </c>
      <c r="F68" s="1075">
        <v>1376356</v>
      </c>
      <c r="G68" s="91"/>
    </row>
    <row r="69" spans="1:7" ht="15.75" thickBot="1" x14ac:dyDescent="0.3">
      <c r="A69" s="91"/>
      <c r="B69" s="1078" t="s">
        <v>1266</v>
      </c>
      <c r="C69" s="1079">
        <v>281162</v>
      </c>
      <c r="D69" s="1079">
        <v>281162</v>
      </c>
      <c r="E69" s="1079">
        <v>213364</v>
      </c>
      <c r="F69" s="1080">
        <v>67798</v>
      </c>
      <c r="G69" s="91"/>
    </row>
    <row r="70" spans="1:7" ht="15.75" thickBot="1" x14ac:dyDescent="0.3">
      <c r="A70" s="91"/>
      <c r="B70" s="1081" t="s">
        <v>1113</v>
      </c>
      <c r="C70" s="1082">
        <f>SUM(C68:C69)</f>
        <v>1890302</v>
      </c>
      <c r="D70" s="1082">
        <f>SUM(D68:D69)</f>
        <v>1017096</v>
      </c>
      <c r="E70" s="1082">
        <f>SUM(E68:E69)</f>
        <v>446148</v>
      </c>
      <c r="F70" s="1083">
        <f>C70-E70</f>
        <v>1444154</v>
      </c>
      <c r="G70" s="91"/>
    </row>
    <row r="71" spans="1:7" x14ac:dyDescent="0.25">
      <c r="A71" s="91"/>
      <c r="B71" s="91"/>
      <c r="C71" s="91"/>
      <c r="D71" s="91"/>
      <c r="E71" s="91"/>
      <c r="F71" s="91"/>
      <c r="G71" s="91"/>
    </row>
    <row r="72" spans="1:7" x14ac:dyDescent="0.25">
      <c r="A72" s="91"/>
      <c r="B72" s="91"/>
      <c r="C72" s="91"/>
      <c r="D72" s="91"/>
      <c r="E72" s="91"/>
      <c r="F72" s="91"/>
      <c r="G72" s="91"/>
    </row>
    <row r="73" spans="1:7" x14ac:dyDescent="0.25">
      <c r="A73" s="91"/>
      <c r="B73" s="91"/>
      <c r="C73" s="91"/>
      <c r="D73" s="91"/>
      <c r="E73" s="91"/>
      <c r="F73" s="91"/>
      <c r="G73" s="91"/>
    </row>
    <row r="74" spans="1:7" ht="24.95" customHeight="1" x14ac:dyDescent="0.25">
      <c r="A74" s="91"/>
      <c r="B74" s="1070" t="s">
        <v>1214</v>
      </c>
      <c r="C74" s="1071" t="s">
        <v>1253</v>
      </c>
      <c r="D74" s="1071" t="s">
        <v>1254</v>
      </c>
      <c r="E74" s="1071" t="s">
        <v>501</v>
      </c>
      <c r="F74" s="1072" t="s">
        <v>1255</v>
      </c>
      <c r="G74" s="91"/>
    </row>
    <row r="75" spans="1:7" x14ac:dyDescent="0.25">
      <c r="A75" s="91"/>
      <c r="B75" s="1073" t="s">
        <v>703</v>
      </c>
      <c r="C75" s="1074">
        <v>1780493</v>
      </c>
      <c r="D75" s="1074">
        <v>896993</v>
      </c>
      <c r="E75" s="1074">
        <v>400842</v>
      </c>
      <c r="F75" s="1075">
        <v>1379651</v>
      </c>
      <c r="G75" s="91"/>
    </row>
    <row r="76" spans="1:7" ht="15.75" thickBot="1" x14ac:dyDescent="0.3">
      <c r="A76" s="91"/>
      <c r="B76" s="1078" t="s">
        <v>1266</v>
      </c>
      <c r="C76" s="1079">
        <v>426418</v>
      </c>
      <c r="D76" s="1079">
        <v>426418</v>
      </c>
      <c r="E76" s="1079">
        <v>255767</v>
      </c>
      <c r="F76" s="1080">
        <v>170651</v>
      </c>
      <c r="G76" s="91"/>
    </row>
    <row r="77" spans="1:7" ht="15.75" thickBot="1" x14ac:dyDescent="0.3">
      <c r="A77" s="91"/>
      <c r="B77" s="1081" t="s">
        <v>1113</v>
      </c>
      <c r="C77" s="1082">
        <f>SUM(C75:C76)</f>
        <v>2206911</v>
      </c>
      <c r="D77" s="1082">
        <f>SUM(D75:D76)</f>
        <v>1323411</v>
      </c>
      <c r="E77" s="1082">
        <f>SUM(E75:E76)</f>
        <v>656609</v>
      </c>
      <c r="F77" s="1083">
        <f>C77-E77</f>
        <v>1550302</v>
      </c>
      <c r="G77" s="91"/>
    </row>
    <row r="78" spans="1:7" x14ac:dyDescent="0.25">
      <c r="A78" s="91"/>
      <c r="B78" s="1093"/>
      <c r="C78" s="1094"/>
      <c r="D78" s="1094"/>
      <c r="E78" s="1094"/>
      <c r="F78" s="1094"/>
      <c r="G78" s="91"/>
    </row>
    <row r="79" spans="1:7" x14ac:dyDescent="0.25">
      <c r="A79" s="91"/>
      <c r="B79" s="91"/>
      <c r="C79" s="91"/>
      <c r="D79" s="91"/>
      <c r="E79" s="91"/>
      <c r="F79" s="91"/>
      <c r="G79" s="91"/>
    </row>
    <row r="80" spans="1:7" x14ac:dyDescent="0.25">
      <c r="A80" s="91"/>
      <c r="B80" s="1069" t="s">
        <v>1267</v>
      </c>
      <c r="C80" s="91"/>
      <c r="D80" s="91"/>
      <c r="E80" s="91"/>
      <c r="F80" s="91"/>
      <c r="G80" s="91"/>
    </row>
    <row r="81" spans="1:7" x14ac:dyDescent="0.25">
      <c r="A81" s="91"/>
      <c r="B81" s="91"/>
      <c r="C81" s="91"/>
      <c r="D81" s="91"/>
      <c r="E81" s="91"/>
      <c r="F81" s="91"/>
      <c r="G81" s="91"/>
    </row>
    <row r="82" spans="1:7" ht="24.95" customHeight="1" x14ac:dyDescent="0.25">
      <c r="A82" s="91"/>
      <c r="B82" s="1070" t="s">
        <v>1509</v>
      </c>
      <c r="C82" s="1071" t="s">
        <v>1253</v>
      </c>
      <c r="D82" s="1071" t="s">
        <v>1254</v>
      </c>
      <c r="E82" s="1071" t="s">
        <v>501</v>
      </c>
      <c r="F82" s="1072" t="s">
        <v>1255</v>
      </c>
      <c r="G82" s="91"/>
    </row>
    <row r="83" spans="1:7" x14ac:dyDescent="0.25">
      <c r="A83" s="91"/>
      <c r="B83" s="1073" t="s">
        <v>1269</v>
      </c>
      <c r="C83" s="1074">
        <v>762762</v>
      </c>
      <c r="D83" s="1074">
        <v>37313</v>
      </c>
      <c r="E83" s="1074">
        <v>342</v>
      </c>
      <c r="F83" s="1075">
        <v>762420</v>
      </c>
      <c r="G83" s="91"/>
    </row>
    <row r="84" spans="1:7" x14ac:dyDescent="0.25">
      <c r="A84" s="91"/>
      <c r="B84" s="1073" t="s">
        <v>1270</v>
      </c>
      <c r="C84" s="1074">
        <v>116796</v>
      </c>
      <c r="D84" s="1074">
        <v>1642</v>
      </c>
      <c r="E84" s="1074">
        <v>16</v>
      </c>
      <c r="F84" s="1075">
        <v>116780</v>
      </c>
      <c r="G84" s="91"/>
    </row>
    <row r="85" spans="1:7" x14ac:dyDescent="0.25">
      <c r="A85" s="91"/>
      <c r="B85" s="1073" t="s">
        <v>1271</v>
      </c>
      <c r="C85" s="1074">
        <v>27763</v>
      </c>
      <c r="D85" s="1074">
        <v>3093</v>
      </c>
      <c r="E85" s="1074">
        <v>168</v>
      </c>
      <c r="F85" s="1075">
        <v>27595</v>
      </c>
      <c r="G85" s="91"/>
    </row>
    <row r="86" spans="1:7" ht="15.75" thickBot="1" x14ac:dyDescent="0.3">
      <c r="A86" s="91"/>
      <c r="B86" s="1078" t="s">
        <v>917</v>
      </c>
      <c r="C86" s="1079">
        <v>2691</v>
      </c>
      <c r="D86" s="1079">
        <v>2684</v>
      </c>
      <c r="E86" s="1079">
        <v>29</v>
      </c>
      <c r="F86" s="1080">
        <v>2662</v>
      </c>
      <c r="G86" s="91"/>
    </row>
    <row r="87" spans="1:7" ht="15.75" thickBot="1" x14ac:dyDescent="0.3">
      <c r="A87" s="91"/>
      <c r="B87" s="1081" t="s">
        <v>855</v>
      </c>
      <c r="C87" s="1082">
        <f>SUM(C83:C86)</f>
        <v>910012</v>
      </c>
      <c r="D87" s="1082">
        <f>SUM(D83:D86)</f>
        <v>44732</v>
      </c>
      <c r="E87" s="1082">
        <f>SUM(E83:E86)</f>
        <v>555</v>
      </c>
      <c r="F87" s="1083">
        <f>C87-E87</f>
        <v>909457</v>
      </c>
      <c r="G87" s="91"/>
    </row>
    <row r="88" spans="1:7" x14ac:dyDescent="0.25">
      <c r="A88" s="91"/>
      <c r="B88" s="91"/>
      <c r="C88" s="91"/>
      <c r="D88" s="91"/>
      <c r="E88" s="91"/>
      <c r="F88" s="91"/>
      <c r="G88" s="91"/>
    </row>
    <row r="89" spans="1:7" ht="24.95" customHeight="1" x14ac:dyDescent="0.25">
      <c r="A89" s="91"/>
      <c r="B89" s="1070" t="s">
        <v>1268</v>
      </c>
      <c r="C89" s="1071" t="s">
        <v>1253</v>
      </c>
      <c r="D89" s="1071" t="s">
        <v>1254</v>
      </c>
      <c r="E89" s="1071" t="s">
        <v>501</v>
      </c>
      <c r="F89" s="1072" t="s">
        <v>1255</v>
      </c>
      <c r="G89" s="91"/>
    </row>
    <row r="90" spans="1:7" x14ac:dyDescent="0.25">
      <c r="A90" s="91"/>
      <c r="B90" s="1073" t="s">
        <v>1269</v>
      </c>
      <c r="C90" s="1074">
        <v>803512</v>
      </c>
      <c r="D90" s="1074">
        <v>37483</v>
      </c>
      <c r="E90" s="1074">
        <v>4986</v>
      </c>
      <c r="F90" s="1075">
        <v>798526</v>
      </c>
      <c r="G90" s="91"/>
    </row>
    <row r="91" spans="1:7" x14ac:dyDescent="0.25">
      <c r="A91" s="91"/>
      <c r="B91" s="1073" t="s">
        <v>1270</v>
      </c>
      <c r="C91" s="1074">
        <v>92803</v>
      </c>
      <c r="D91" s="1074">
        <v>4490</v>
      </c>
      <c r="E91" s="1074">
        <v>2479</v>
      </c>
      <c r="F91" s="1075">
        <v>90324</v>
      </c>
      <c r="G91" s="91"/>
    </row>
    <row r="92" spans="1:7" x14ac:dyDescent="0.25">
      <c r="A92" s="91"/>
      <c r="B92" s="1073" t="s">
        <v>1271</v>
      </c>
      <c r="C92" s="1074">
        <v>21788</v>
      </c>
      <c r="D92" s="1074">
        <v>3388</v>
      </c>
      <c r="E92" s="1074">
        <v>626</v>
      </c>
      <c r="F92" s="1075">
        <v>21162</v>
      </c>
      <c r="G92" s="91"/>
    </row>
    <row r="93" spans="1:7" ht="15.75" thickBot="1" x14ac:dyDescent="0.3">
      <c r="A93" s="91"/>
      <c r="B93" s="1078" t="s">
        <v>917</v>
      </c>
      <c r="C93" s="1079">
        <v>10360</v>
      </c>
      <c r="D93" s="1079">
        <v>10360</v>
      </c>
      <c r="E93" s="1079">
        <v>62</v>
      </c>
      <c r="F93" s="1080">
        <v>10298</v>
      </c>
      <c r="G93" s="91"/>
    </row>
    <row r="94" spans="1:7" ht="15.75" thickBot="1" x14ac:dyDescent="0.3">
      <c r="A94" s="91"/>
      <c r="B94" s="1081" t="s">
        <v>855</v>
      </c>
      <c r="C94" s="1082">
        <f>SUM(C90:C93)</f>
        <v>928463</v>
      </c>
      <c r="D94" s="1082">
        <f>SUM(D90:D93)</f>
        <v>55721</v>
      </c>
      <c r="E94" s="1082">
        <f>SUM(E90:E93)</f>
        <v>8153</v>
      </c>
      <c r="F94" s="1083">
        <f>C94-E94</f>
        <v>920310</v>
      </c>
      <c r="G94" s="91"/>
    </row>
    <row r="95" spans="1:7" x14ac:dyDescent="0.25">
      <c r="A95" s="91"/>
      <c r="B95" s="91"/>
      <c r="C95" s="91"/>
      <c r="D95" s="91"/>
      <c r="E95" s="91"/>
      <c r="F95" s="91"/>
      <c r="G95" s="91"/>
    </row>
    <row r="96" spans="1:7" x14ac:dyDescent="0.25">
      <c r="A96" s="91"/>
      <c r="B96" s="91"/>
      <c r="C96" s="91"/>
      <c r="D96" s="91"/>
      <c r="E96" s="91"/>
      <c r="F96" s="91"/>
      <c r="G96" s="91"/>
    </row>
    <row r="97" spans="1:7" x14ac:dyDescent="0.25">
      <c r="A97" s="91"/>
      <c r="B97" s="1069" t="s">
        <v>1272</v>
      </c>
      <c r="C97" s="91"/>
      <c r="D97" s="91"/>
      <c r="E97" s="91"/>
      <c r="F97" s="91"/>
      <c r="G97" s="91"/>
    </row>
    <row r="98" spans="1:7" x14ac:dyDescent="0.25">
      <c r="A98" s="91"/>
      <c r="B98" s="91"/>
      <c r="C98" s="91"/>
      <c r="D98" s="91"/>
      <c r="E98" s="91"/>
      <c r="F98" s="91"/>
      <c r="G98" s="91"/>
    </row>
    <row r="99" spans="1:7" ht="24.95" customHeight="1" x14ac:dyDescent="0.25">
      <c r="A99" s="91"/>
      <c r="B99" s="1070" t="s">
        <v>1509</v>
      </c>
      <c r="C99" s="1071" t="s">
        <v>1253</v>
      </c>
      <c r="D99" s="1071" t="s">
        <v>1254</v>
      </c>
      <c r="E99" s="1071" t="s">
        <v>501</v>
      </c>
      <c r="F99" s="1072" t="s">
        <v>1255</v>
      </c>
      <c r="G99" s="91"/>
    </row>
    <row r="100" spans="1:7" x14ac:dyDescent="0.25">
      <c r="A100" s="91"/>
      <c r="B100" s="1073" t="s">
        <v>1269</v>
      </c>
      <c r="C100" s="1074">
        <v>195429</v>
      </c>
      <c r="D100" s="1074">
        <v>188728</v>
      </c>
      <c r="E100" s="1074">
        <v>40802</v>
      </c>
      <c r="F100" s="1075">
        <v>154627</v>
      </c>
      <c r="G100" s="91"/>
    </row>
    <row r="101" spans="1:7" x14ac:dyDescent="0.25">
      <c r="A101" s="91"/>
      <c r="B101" s="1073" t="s">
        <v>1270</v>
      </c>
      <c r="C101" s="1074">
        <v>71446</v>
      </c>
      <c r="D101" s="1074">
        <v>70620</v>
      </c>
      <c r="E101" s="1074">
        <v>8534</v>
      </c>
      <c r="F101" s="1075">
        <v>62912</v>
      </c>
      <c r="G101" s="91"/>
    </row>
    <row r="102" spans="1:7" x14ac:dyDescent="0.25">
      <c r="A102" s="91"/>
      <c r="B102" s="1073" t="s">
        <v>1271</v>
      </c>
      <c r="C102" s="1074">
        <v>29784</v>
      </c>
      <c r="D102" s="1074">
        <v>29384</v>
      </c>
      <c r="E102" s="1074">
        <v>11948</v>
      </c>
      <c r="F102" s="1075">
        <v>17836</v>
      </c>
      <c r="G102" s="91"/>
    </row>
    <row r="103" spans="1:7" ht="15.75" thickBot="1" x14ac:dyDescent="0.3">
      <c r="A103" s="91"/>
      <c r="B103" s="1078" t="s">
        <v>917</v>
      </c>
      <c r="C103" s="1079">
        <v>683631</v>
      </c>
      <c r="D103" s="1079">
        <v>683632</v>
      </c>
      <c r="E103" s="1079">
        <v>384309</v>
      </c>
      <c r="F103" s="1080">
        <v>299322</v>
      </c>
      <c r="G103" s="91"/>
    </row>
    <row r="104" spans="1:7" ht="15.75" thickBot="1" x14ac:dyDescent="0.3">
      <c r="A104" s="91"/>
      <c r="B104" s="1081" t="s">
        <v>855</v>
      </c>
      <c r="C104" s="1082">
        <f>SUM(C100:C103)</f>
        <v>980290</v>
      </c>
      <c r="D104" s="1082">
        <f>SUM(D100:D103)</f>
        <v>972364</v>
      </c>
      <c r="E104" s="1082">
        <f>SUM(E100:E103)</f>
        <v>445593</v>
      </c>
      <c r="F104" s="1083">
        <f>C104-E104</f>
        <v>534697</v>
      </c>
      <c r="G104" s="91"/>
    </row>
    <row r="105" spans="1:7" x14ac:dyDescent="0.25">
      <c r="A105" s="91"/>
      <c r="B105" s="91"/>
      <c r="C105" s="91"/>
      <c r="D105" s="91"/>
      <c r="E105" s="91"/>
      <c r="F105" s="91"/>
      <c r="G105" s="91"/>
    </row>
    <row r="106" spans="1:7" ht="24.95" customHeight="1" x14ac:dyDescent="0.25">
      <c r="A106" s="91"/>
      <c r="B106" s="1070" t="s">
        <v>1268</v>
      </c>
      <c r="C106" s="1071" t="s">
        <v>1253</v>
      </c>
      <c r="D106" s="1071" t="s">
        <v>1254</v>
      </c>
      <c r="E106" s="1071" t="s">
        <v>501</v>
      </c>
      <c r="F106" s="1072" t="s">
        <v>1255</v>
      </c>
      <c r="G106" s="91"/>
    </row>
    <row r="107" spans="1:7" x14ac:dyDescent="0.25">
      <c r="A107" s="91"/>
      <c r="B107" s="1073" t="s">
        <v>1269</v>
      </c>
      <c r="C107" s="1074">
        <v>421074</v>
      </c>
      <c r="D107" s="1074">
        <v>415503</v>
      </c>
      <c r="E107" s="1074">
        <v>200536</v>
      </c>
      <c r="F107" s="1075">
        <v>220538</v>
      </c>
      <c r="G107" s="91"/>
    </row>
    <row r="108" spans="1:7" x14ac:dyDescent="0.25">
      <c r="A108" s="91"/>
      <c r="B108" s="1073" t="s">
        <v>1270</v>
      </c>
      <c r="C108" s="1074">
        <v>47575</v>
      </c>
      <c r="D108" s="1074">
        <v>43235</v>
      </c>
      <c r="E108" s="1074">
        <v>11104</v>
      </c>
      <c r="F108" s="1075">
        <v>36471</v>
      </c>
      <c r="G108" s="91"/>
    </row>
    <row r="109" spans="1:7" x14ac:dyDescent="0.25">
      <c r="A109" s="91"/>
      <c r="B109" s="1073" t="s">
        <v>1271</v>
      </c>
      <c r="C109" s="1074">
        <v>36698</v>
      </c>
      <c r="D109" s="1074">
        <v>35848</v>
      </c>
      <c r="E109" s="1074">
        <v>17434</v>
      </c>
      <c r="F109" s="1075">
        <v>19264</v>
      </c>
      <c r="G109" s="91"/>
    </row>
    <row r="110" spans="1:7" ht="15.75" thickBot="1" x14ac:dyDescent="0.3">
      <c r="A110" s="91"/>
      <c r="B110" s="1078" t="s">
        <v>917</v>
      </c>
      <c r="C110" s="1079">
        <v>773101</v>
      </c>
      <c r="D110" s="1079">
        <v>773104</v>
      </c>
      <c r="E110" s="1079">
        <v>419382</v>
      </c>
      <c r="F110" s="1080">
        <v>353719</v>
      </c>
      <c r="G110" s="91"/>
    </row>
    <row r="111" spans="1:7" ht="15.75" thickBot="1" x14ac:dyDescent="0.3">
      <c r="A111" s="91"/>
      <c r="B111" s="1081" t="s">
        <v>855</v>
      </c>
      <c r="C111" s="1082">
        <f>SUM(C107:C110)</f>
        <v>1278448</v>
      </c>
      <c r="D111" s="1082">
        <f>SUM(D107:D110)</f>
        <v>1267690</v>
      </c>
      <c r="E111" s="1082">
        <f>SUM(E107:E110)</f>
        <v>648456</v>
      </c>
      <c r="F111" s="1083">
        <f>C111-E111</f>
        <v>629992</v>
      </c>
      <c r="G111" s="91"/>
    </row>
    <row r="112" spans="1:7" x14ac:dyDescent="0.25">
      <c r="A112" s="91"/>
      <c r="B112" s="91"/>
      <c r="C112" s="91"/>
      <c r="D112" s="91"/>
      <c r="E112" s="91"/>
      <c r="F112" s="91"/>
      <c r="G112" s="91"/>
    </row>
    <row r="113" spans="1:11" x14ac:dyDescent="0.25">
      <c r="A113" s="91"/>
      <c r="B113" s="1095"/>
      <c r="C113" s="1096">
        <f>+C111+C94</f>
        <v>2206911</v>
      </c>
      <c r="D113" s="1096">
        <f>+D111+D94</f>
        <v>1323411</v>
      </c>
      <c r="E113" s="1096">
        <f>+E111+E94</f>
        <v>656609</v>
      </c>
      <c r="F113" s="1096">
        <f>+F111+F94</f>
        <v>1550302</v>
      </c>
      <c r="G113" s="91"/>
    </row>
    <row r="114" spans="1:11" x14ac:dyDescent="0.25">
      <c r="B114" s="1097"/>
      <c r="C114" s="1098"/>
      <c r="D114" s="1098"/>
      <c r="E114" s="1098"/>
      <c r="F114" s="1098"/>
    </row>
    <row r="115" spans="1:11" x14ac:dyDescent="0.25">
      <c r="B115" s="1095"/>
      <c r="C115" s="1099">
        <f>C48</f>
        <v>2206911</v>
      </c>
      <c r="D115" s="1099">
        <f>D48</f>
        <v>1323411</v>
      </c>
      <c r="E115" s="1099">
        <f>E48</f>
        <v>656609</v>
      </c>
      <c r="F115" s="1099">
        <f>F48</f>
        <v>1550302</v>
      </c>
    </row>
    <row r="116" spans="1:11" x14ac:dyDescent="0.25">
      <c r="B116" s="1097"/>
      <c r="C116" s="1100"/>
      <c r="D116" s="1100"/>
      <c r="E116" s="1100"/>
      <c r="F116" s="1100"/>
    </row>
    <row r="117" spans="1:11" x14ac:dyDescent="0.25">
      <c r="B117" s="1101"/>
      <c r="C117" s="1102">
        <f>C115-C113</f>
        <v>0</v>
      </c>
      <c r="D117" s="1102">
        <f>D115-D113</f>
        <v>0</v>
      </c>
      <c r="E117" s="1102">
        <f>E115-E113</f>
        <v>0</v>
      </c>
      <c r="F117" s="1102">
        <f>F115-F113</f>
        <v>0</v>
      </c>
    </row>
    <row r="118" spans="1:11" x14ac:dyDescent="0.25">
      <c r="B118" s="1069" t="s">
        <v>1273</v>
      </c>
    </row>
    <row r="120" spans="1:11" ht="24.95" customHeight="1" x14ac:dyDescent="0.25">
      <c r="B120" s="1103" t="s">
        <v>1510</v>
      </c>
      <c r="C120" s="1104" t="s">
        <v>1253</v>
      </c>
      <c r="D120" s="1104" t="s">
        <v>1254</v>
      </c>
      <c r="E120" s="1104" t="s">
        <v>501</v>
      </c>
      <c r="F120" s="1072" t="s">
        <v>1255</v>
      </c>
    </row>
    <row r="121" spans="1:11" x14ac:dyDescent="0.25">
      <c r="B121" s="1105" t="s">
        <v>1199</v>
      </c>
      <c r="C121" s="1106">
        <v>220378</v>
      </c>
      <c r="D121" s="1106">
        <v>220378</v>
      </c>
      <c r="E121" s="1106">
        <v>164622</v>
      </c>
      <c r="F121" s="1107">
        <v>55756</v>
      </c>
      <c r="H121" s="2035"/>
      <c r="K121" s="2035"/>
    </row>
    <row r="122" spans="1:11" x14ac:dyDescent="0.25">
      <c r="B122" s="1108" t="s">
        <v>1196</v>
      </c>
      <c r="C122" s="1109">
        <v>313</v>
      </c>
      <c r="D122" s="1109">
        <v>313</v>
      </c>
      <c r="E122" s="1110">
        <v>16</v>
      </c>
      <c r="F122" s="1111">
        <v>297</v>
      </c>
      <c r="H122" s="2035"/>
      <c r="K122" s="2035"/>
    </row>
    <row r="123" spans="1:11" x14ac:dyDescent="0.25">
      <c r="B123" s="1108" t="s">
        <v>1138</v>
      </c>
      <c r="C123" s="1109">
        <v>6227</v>
      </c>
      <c r="D123" s="1109">
        <v>4467</v>
      </c>
      <c r="E123" s="1110">
        <v>830</v>
      </c>
      <c r="F123" s="1111">
        <v>5397</v>
      </c>
      <c r="H123" s="2035"/>
      <c r="K123" s="2035"/>
    </row>
    <row r="124" spans="1:11" x14ac:dyDescent="0.25">
      <c r="B124" s="1108" t="s">
        <v>1198</v>
      </c>
      <c r="C124" s="1109">
        <v>92330</v>
      </c>
      <c r="D124" s="1109">
        <v>79316</v>
      </c>
      <c r="E124" s="1110">
        <v>6854</v>
      </c>
      <c r="F124" s="1111">
        <v>85476</v>
      </c>
      <c r="H124" s="2035"/>
      <c r="K124" s="2035"/>
    </row>
    <row r="125" spans="1:11" x14ac:dyDescent="0.25">
      <c r="B125" s="1108" t="s">
        <v>1200</v>
      </c>
      <c r="C125" s="1109">
        <v>4</v>
      </c>
      <c r="D125" s="1109">
        <v>4</v>
      </c>
      <c r="E125" s="1110">
        <v>4</v>
      </c>
      <c r="F125" s="1111">
        <v>0</v>
      </c>
      <c r="H125" s="2035"/>
      <c r="K125" s="2035"/>
    </row>
    <row r="126" spans="1:11" x14ac:dyDescent="0.25">
      <c r="B126" s="1108" t="s">
        <v>1146</v>
      </c>
      <c r="C126" s="1109">
        <v>5053</v>
      </c>
      <c r="D126" s="1109">
        <v>5053</v>
      </c>
      <c r="E126" s="1110">
        <v>699</v>
      </c>
      <c r="F126" s="1111">
        <v>4354</v>
      </c>
      <c r="H126" s="2035"/>
      <c r="K126" s="2035"/>
    </row>
    <row r="127" spans="1:11" hidden="1" x14ac:dyDescent="0.25">
      <c r="B127" s="1108" t="s">
        <v>1141</v>
      </c>
      <c r="C127" s="1109">
        <v>0</v>
      </c>
      <c r="D127" s="1109">
        <v>0</v>
      </c>
      <c r="E127" s="1110">
        <v>0</v>
      </c>
      <c r="F127" s="1111">
        <v>0</v>
      </c>
      <c r="H127" s="2035"/>
      <c r="K127" s="2035"/>
    </row>
    <row r="128" spans="1:11" x14ac:dyDescent="0.25">
      <c r="B128" s="1108" t="s">
        <v>1197</v>
      </c>
      <c r="C128" s="1109">
        <v>68693</v>
      </c>
      <c r="D128" s="1109">
        <v>0</v>
      </c>
      <c r="E128" s="1110">
        <v>0</v>
      </c>
      <c r="F128" s="1111">
        <v>68693</v>
      </c>
      <c r="H128" s="2035"/>
      <c r="K128" s="2035"/>
    </row>
    <row r="129" spans="2:11" x14ac:dyDescent="0.25">
      <c r="B129" s="1108" t="s">
        <v>1203</v>
      </c>
      <c r="C129" s="1109">
        <v>2108</v>
      </c>
      <c r="D129" s="1109">
        <v>2108</v>
      </c>
      <c r="E129" s="1110">
        <v>659</v>
      </c>
      <c r="F129" s="1111">
        <v>1449</v>
      </c>
      <c r="H129" s="2035"/>
      <c r="K129" s="2035"/>
    </row>
    <row r="130" spans="2:11" x14ac:dyDescent="0.25">
      <c r="B130" s="1108" t="s">
        <v>1135</v>
      </c>
      <c r="C130" s="1109">
        <v>6183</v>
      </c>
      <c r="D130" s="1109">
        <v>6183</v>
      </c>
      <c r="E130" s="1110">
        <v>2979</v>
      </c>
      <c r="F130" s="1111">
        <v>3204</v>
      </c>
      <c r="H130" s="2035"/>
      <c r="K130" s="2035"/>
    </row>
    <row r="131" spans="2:11" x14ac:dyDescent="0.25">
      <c r="B131" s="1108" t="s">
        <v>1134</v>
      </c>
      <c r="C131" s="1109">
        <v>51908</v>
      </c>
      <c r="D131" s="1109">
        <v>37409</v>
      </c>
      <c r="E131" s="1110">
        <v>28840</v>
      </c>
      <c r="F131" s="1111">
        <v>23068</v>
      </c>
      <c r="H131" s="2035"/>
      <c r="K131" s="2035"/>
    </row>
    <row r="132" spans="2:11" x14ac:dyDescent="0.25">
      <c r="B132" s="1108" t="s">
        <v>1023</v>
      </c>
      <c r="C132" s="1109">
        <v>51364</v>
      </c>
      <c r="D132" s="1109">
        <v>43950</v>
      </c>
      <c r="E132" s="1110">
        <v>2395</v>
      </c>
      <c r="F132" s="1111">
        <v>48969</v>
      </c>
      <c r="H132" s="2035"/>
      <c r="K132" s="2035"/>
    </row>
    <row r="133" spans="2:11" x14ac:dyDescent="0.25">
      <c r="B133" s="1108" t="s">
        <v>1139</v>
      </c>
      <c r="C133" s="1109">
        <v>15605</v>
      </c>
      <c r="D133" s="1109">
        <v>15603</v>
      </c>
      <c r="E133" s="1110">
        <v>13871</v>
      </c>
      <c r="F133" s="1111">
        <v>1734</v>
      </c>
      <c r="H133" s="2035"/>
      <c r="K133" s="2035"/>
    </row>
    <row r="134" spans="2:11" x14ac:dyDescent="0.25">
      <c r="B134" s="1108" t="s">
        <v>1201</v>
      </c>
      <c r="C134" s="1109">
        <v>49597</v>
      </c>
      <c r="D134" s="1109">
        <v>49597</v>
      </c>
      <c r="E134" s="1110">
        <v>37345</v>
      </c>
      <c r="F134" s="1111">
        <v>12252</v>
      </c>
      <c r="H134" s="2035"/>
      <c r="K134" s="2035"/>
    </row>
    <row r="135" spans="2:11" x14ac:dyDescent="0.25">
      <c r="B135" s="1108" t="s">
        <v>1202</v>
      </c>
      <c r="C135" s="1109">
        <v>33907</v>
      </c>
      <c r="D135" s="1109">
        <v>16121</v>
      </c>
      <c r="E135" s="1110">
        <v>12150</v>
      </c>
      <c r="F135" s="1111">
        <v>21757</v>
      </c>
      <c r="H135" s="2035"/>
      <c r="K135" s="2035"/>
    </row>
    <row r="136" spans="2:11" x14ac:dyDescent="0.25">
      <c r="B136" s="1108" t="s">
        <v>857</v>
      </c>
      <c r="C136" s="1109">
        <v>2744</v>
      </c>
      <c r="D136" s="1109">
        <v>2744</v>
      </c>
      <c r="E136" s="1110">
        <v>264</v>
      </c>
      <c r="F136" s="1111">
        <v>2480</v>
      </c>
      <c r="H136" s="2035"/>
      <c r="K136" s="2035"/>
    </row>
    <row r="137" spans="2:11" x14ac:dyDescent="0.25">
      <c r="B137" s="1108" t="s">
        <v>1205</v>
      </c>
      <c r="C137" s="1109">
        <v>17432</v>
      </c>
      <c r="D137" s="1109">
        <v>7155</v>
      </c>
      <c r="E137" s="1110">
        <v>4386</v>
      </c>
      <c r="F137" s="1111">
        <v>13046</v>
      </c>
      <c r="H137" s="2035"/>
      <c r="K137" s="2035"/>
    </row>
    <row r="138" spans="2:11" hidden="1" x14ac:dyDescent="0.25">
      <c r="B138" s="1108" t="s">
        <v>1137</v>
      </c>
      <c r="C138" s="1109">
        <v>0</v>
      </c>
      <c r="D138" s="1109">
        <v>0</v>
      </c>
      <c r="E138" s="1110">
        <v>0</v>
      </c>
      <c r="F138" s="1111">
        <v>0</v>
      </c>
      <c r="H138" s="2035"/>
      <c r="K138" s="2035"/>
    </row>
    <row r="139" spans="2:11" x14ac:dyDescent="0.25">
      <c r="B139" s="1108" t="s">
        <v>1204</v>
      </c>
      <c r="C139" s="1109">
        <v>10202</v>
      </c>
      <c r="D139" s="1109">
        <v>10202</v>
      </c>
      <c r="E139" s="1110">
        <v>9387</v>
      </c>
      <c r="F139" s="1111">
        <v>815</v>
      </c>
      <c r="H139" s="2035"/>
      <c r="K139" s="2035"/>
    </row>
    <row r="140" spans="2:11" x14ac:dyDescent="0.25">
      <c r="B140" s="1108" t="s">
        <v>519</v>
      </c>
      <c r="C140" s="1109">
        <v>386805</v>
      </c>
      <c r="D140" s="1109">
        <v>245687</v>
      </c>
      <c r="E140" s="1110">
        <v>73188</v>
      </c>
      <c r="F140" s="1111">
        <v>313617</v>
      </c>
      <c r="H140" s="2035"/>
      <c r="K140" s="2035"/>
    </row>
    <row r="141" spans="2:11" x14ac:dyDescent="0.25">
      <c r="B141" s="1108" t="s">
        <v>1147</v>
      </c>
      <c r="C141" s="1109">
        <v>1737</v>
      </c>
      <c r="D141" s="1109">
        <v>1737</v>
      </c>
      <c r="E141" s="1110">
        <v>1621</v>
      </c>
      <c r="F141" s="1111">
        <v>116</v>
      </c>
      <c r="H141" s="2035"/>
      <c r="K141" s="2035"/>
    </row>
    <row r="142" spans="2:11" x14ac:dyDescent="0.25">
      <c r="B142" s="1108" t="s">
        <v>1145</v>
      </c>
      <c r="C142" s="1109">
        <v>881</v>
      </c>
      <c r="D142" s="1109">
        <v>881</v>
      </c>
      <c r="E142" s="1110">
        <v>44</v>
      </c>
      <c r="F142" s="1111">
        <v>837</v>
      </c>
      <c r="H142" s="2035"/>
      <c r="K142" s="2035"/>
    </row>
    <row r="143" spans="2:11" x14ac:dyDescent="0.25">
      <c r="B143" s="1108" t="s">
        <v>1140</v>
      </c>
      <c r="C143" s="1109">
        <v>6057</v>
      </c>
      <c r="D143" s="1109">
        <v>3024</v>
      </c>
      <c r="E143" s="1110">
        <v>558</v>
      </c>
      <c r="F143" s="1111">
        <v>5499</v>
      </c>
      <c r="H143" s="2035"/>
      <c r="K143" s="2035"/>
    </row>
    <row r="144" spans="2:11" x14ac:dyDescent="0.25">
      <c r="B144" s="1108" t="s">
        <v>1143</v>
      </c>
      <c r="C144" s="1109">
        <v>34177</v>
      </c>
      <c r="D144" s="1109">
        <v>34177</v>
      </c>
      <c r="E144" s="1110">
        <v>1721</v>
      </c>
      <c r="F144" s="1111">
        <v>32456</v>
      </c>
      <c r="H144" s="2035"/>
      <c r="K144" s="2035"/>
    </row>
    <row r="145" spans="2:11" x14ac:dyDescent="0.25">
      <c r="B145" s="1108" t="s">
        <v>1144</v>
      </c>
      <c r="C145" s="1109">
        <v>4129</v>
      </c>
      <c r="D145" s="1109">
        <v>94</v>
      </c>
      <c r="E145" s="1110">
        <v>94</v>
      </c>
      <c r="F145" s="1111">
        <v>4035</v>
      </c>
      <c r="H145" s="2035"/>
      <c r="K145" s="2035"/>
    </row>
    <row r="146" spans="2:11" ht="15.75" thickBot="1" x14ac:dyDescent="0.3">
      <c r="B146" s="1112" t="s">
        <v>28</v>
      </c>
      <c r="C146" s="1113">
        <v>822468</v>
      </c>
      <c r="D146" s="1113">
        <v>230893</v>
      </c>
      <c r="E146" s="1114">
        <v>83621</v>
      </c>
      <c r="F146" s="1115">
        <v>738847</v>
      </c>
      <c r="H146" s="2035"/>
      <c r="K146" s="2035"/>
    </row>
    <row r="147" spans="2:11" ht="15.75" thickBot="1" x14ac:dyDescent="0.3">
      <c r="B147" s="1081" t="s">
        <v>855</v>
      </c>
      <c r="C147" s="1082">
        <f>SUM(C121:C146)</f>
        <v>1890302</v>
      </c>
      <c r="D147" s="1082">
        <f>SUM(D121:D146)</f>
        <v>1017096</v>
      </c>
      <c r="E147" s="1082">
        <f>SUM(E121:E146)</f>
        <v>446148</v>
      </c>
      <c r="F147" s="1083">
        <f>C147-E147</f>
        <v>1444154</v>
      </c>
    </row>
    <row r="149" spans="2:11" x14ac:dyDescent="0.25">
      <c r="B149" s="1101"/>
      <c r="C149" s="1102">
        <f>C147-C115</f>
        <v>-316609</v>
      </c>
      <c r="D149" s="1102">
        <f>D147-D115</f>
        <v>-306315</v>
      </c>
      <c r="E149" s="1102">
        <f>E147-E115</f>
        <v>-210461</v>
      </c>
      <c r="F149" s="1102">
        <f>F147-F115</f>
        <v>-106148</v>
      </c>
    </row>
    <row r="152" spans="2:11" ht="24.95" customHeight="1" x14ac:dyDescent="0.25">
      <c r="B152" s="1103" t="s">
        <v>1274</v>
      </c>
      <c r="C152" s="1104" t="s">
        <v>1253</v>
      </c>
      <c r="D152" s="1071" t="s">
        <v>1254</v>
      </c>
      <c r="E152" s="1071" t="s">
        <v>501</v>
      </c>
      <c r="F152" s="1072" t="s">
        <v>1255</v>
      </c>
    </row>
    <row r="153" spans="2:11" x14ac:dyDescent="0.25">
      <c r="B153" s="1105" t="s">
        <v>1199</v>
      </c>
      <c r="C153" s="1106">
        <v>231521</v>
      </c>
      <c r="D153" s="1106">
        <v>215010</v>
      </c>
      <c r="E153" s="1106">
        <v>161051</v>
      </c>
      <c r="F153" s="1107">
        <v>70470</v>
      </c>
      <c r="H153" s="2035"/>
      <c r="K153" s="2035"/>
    </row>
    <row r="154" spans="2:11" x14ac:dyDescent="0.25">
      <c r="B154" s="1108" t="s">
        <v>1196</v>
      </c>
      <c r="C154" s="1109">
        <v>1837</v>
      </c>
      <c r="D154" s="1109">
        <v>423</v>
      </c>
      <c r="E154" s="1110">
        <v>89</v>
      </c>
      <c r="F154" s="1111">
        <v>1748</v>
      </c>
      <c r="H154" s="2035"/>
      <c r="K154" s="2035"/>
    </row>
    <row r="155" spans="2:11" x14ac:dyDescent="0.25">
      <c r="B155" s="1108" t="s">
        <v>1138</v>
      </c>
      <c r="C155" s="1109">
        <v>32832</v>
      </c>
      <c r="D155" s="1109">
        <v>31971</v>
      </c>
      <c r="E155" s="1110">
        <v>9853</v>
      </c>
      <c r="F155" s="1111">
        <v>22979</v>
      </c>
      <c r="H155" s="2035"/>
      <c r="K155" s="2035"/>
    </row>
    <row r="156" spans="2:11" x14ac:dyDescent="0.25">
      <c r="B156" s="1108" t="s">
        <v>1198</v>
      </c>
      <c r="C156" s="1109">
        <v>124264</v>
      </c>
      <c r="D156" s="1109">
        <v>104228</v>
      </c>
      <c r="E156" s="1110">
        <v>17845</v>
      </c>
      <c r="F156" s="1111">
        <v>106419</v>
      </c>
      <c r="H156" s="2035"/>
      <c r="K156" s="2035"/>
    </row>
    <row r="157" spans="2:11" x14ac:dyDescent="0.25">
      <c r="B157" s="1108" t="s">
        <v>1200</v>
      </c>
      <c r="C157" s="1109">
        <v>50834</v>
      </c>
      <c r="D157" s="1109">
        <v>13136</v>
      </c>
      <c r="E157" s="1110">
        <v>8313</v>
      </c>
      <c r="F157" s="1111">
        <v>42521</v>
      </c>
      <c r="H157" s="2035"/>
      <c r="K157" s="2035"/>
    </row>
    <row r="158" spans="2:11" x14ac:dyDescent="0.25">
      <c r="B158" s="1108" t="s">
        <v>1146</v>
      </c>
      <c r="C158" s="1109">
        <v>1714</v>
      </c>
      <c r="D158" s="1109">
        <v>1316</v>
      </c>
      <c r="E158" s="1110">
        <v>81</v>
      </c>
      <c r="F158" s="1111">
        <v>1633</v>
      </c>
      <c r="H158" s="2035"/>
      <c r="K158" s="2035"/>
    </row>
    <row r="159" spans="2:11" x14ac:dyDescent="0.25">
      <c r="B159" s="1108" t="s">
        <v>1141</v>
      </c>
      <c r="C159" s="1109">
        <v>96706</v>
      </c>
      <c r="D159" s="1109">
        <v>5980</v>
      </c>
      <c r="E159" s="1110">
        <v>6876</v>
      </c>
      <c r="F159" s="1111">
        <v>89830</v>
      </c>
      <c r="H159" s="2035"/>
      <c r="K159" s="2035"/>
    </row>
    <row r="160" spans="2:11" x14ac:dyDescent="0.25">
      <c r="B160" s="1108" t="s">
        <v>1197</v>
      </c>
      <c r="C160" s="1109">
        <v>100013</v>
      </c>
      <c r="D160" s="1109">
        <v>100013</v>
      </c>
      <c r="E160" s="1110">
        <v>25876</v>
      </c>
      <c r="F160" s="1111">
        <v>74137</v>
      </c>
      <c r="H160" s="2035"/>
      <c r="K160" s="2035"/>
    </row>
    <row r="161" spans="2:11" hidden="1" x14ac:dyDescent="0.25">
      <c r="B161" s="1108" t="s">
        <v>1203</v>
      </c>
      <c r="C161" s="1109">
        <v>0</v>
      </c>
      <c r="D161" s="1109">
        <v>0</v>
      </c>
      <c r="E161" s="1110">
        <v>0</v>
      </c>
      <c r="F161" s="1111">
        <v>0</v>
      </c>
      <c r="H161" s="2035"/>
      <c r="K161" s="2035"/>
    </row>
    <row r="162" spans="2:11" x14ac:dyDescent="0.25">
      <c r="B162" s="1108" t="s">
        <v>1135</v>
      </c>
      <c r="C162" s="1109">
        <v>82086</v>
      </c>
      <c r="D162" s="1109">
        <v>62017</v>
      </c>
      <c r="E162" s="1110">
        <v>22189</v>
      </c>
      <c r="F162" s="1111">
        <v>59897</v>
      </c>
      <c r="H162" s="2035"/>
      <c r="K162" s="2035"/>
    </row>
    <row r="163" spans="2:11" x14ac:dyDescent="0.25">
      <c r="B163" s="1108" t="s">
        <v>1134</v>
      </c>
      <c r="C163" s="1109">
        <v>84844</v>
      </c>
      <c r="D163" s="1109">
        <v>50527</v>
      </c>
      <c r="E163" s="1110">
        <v>38909</v>
      </c>
      <c r="F163" s="1111">
        <v>45935</v>
      </c>
      <c r="H163" s="2035"/>
      <c r="K163" s="2035"/>
    </row>
    <row r="164" spans="2:11" x14ac:dyDescent="0.25">
      <c r="B164" s="1108" t="s">
        <v>1023</v>
      </c>
      <c r="C164" s="1109">
        <v>65051</v>
      </c>
      <c r="D164" s="1109">
        <v>53027</v>
      </c>
      <c r="E164" s="1110">
        <v>6998</v>
      </c>
      <c r="F164" s="1111">
        <v>58053</v>
      </c>
      <c r="H164" s="2035"/>
      <c r="K164" s="2035"/>
    </row>
    <row r="165" spans="2:11" x14ac:dyDescent="0.25">
      <c r="B165" s="1108" t="s">
        <v>1139</v>
      </c>
      <c r="C165" s="1109">
        <v>65647</v>
      </c>
      <c r="D165" s="1109">
        <v>63792</v>
      </c>
      <c r="E165" s="1110">
        <v>33316</v>
      </c>
      <c r="F165" s="1111">
        <v>32331</v>
      </c>
      <c r="H165" s="2035"/>
      <c r="K165" s="2035"/>
    </row>
    <row r="166" spans="2:11" x14ac:dyDescent="0.25">
      <c r="B166" s="1108" t="s">
        <v>1201</v>
      </c>
      <c r="C166" s="1109">
        <v>47718</v>
      </c>
      <c r="D166" s="1109">
        <v>47303</v>
      </c>
      <c r="E166" s="1110">
        <v>35451</v>
      </c>
      <c r="F166" s="1111">
        <v>12267</v>
      </c>
      <c r="H166" s="2035"/>
      <c r="K166" s="2035"/>
    </row>
    <row r="167" spans="2:11" hidden="1" x14ac:dyDescent="0.25">
      <c r="B167" s="1108" t="s">
        <v>1202</v>
      </c>
      <c r="C167" s="1109">
        <v>0</v>
      </c>
      <c r="D167" s="1109">
        <v>0</v>
      </c>
      <c r="E167" s="1110">
        <v>0</v>
      </c>
      <c r="F167" s="1111">
        <v>0</v>
      </c>
      <c r="H167" s="2035"/>
      <c r="K167" s="2035"/>
    </row>
    <row r="168" spans="2:11" x14ac:dyDescent="0.25">
      <c r="B168" s="1108" t="s">
        <v>857</v>
      </c>
      <c r="C168" s="1109">
        <v>207192</v>
      </c>
      <c r="D168" s="1109">
        <v>205038</v>
      </c>
      <c r="E168" s="1110">
        <v>157336</v>
      </c>
      <c r="F168" s="1111">
        <v>49856</v>
      </c>
      <c r="H168" s="2035"/>
      <c r="K168" s="2035"/>
    </row>
    <row r="169" spans="2:11" x14ac:dyDescent="0.25">
      <c r="B169" s="1108" t="s">
        <v>1205</v>
      </c>
      <c r="C169" s="1109">
        <v>4720</v>
      </c>
      <c r="D169" s="1109">
        <v>4513</v>
      </c>
      <c r="E169" s="1110">
        <v>614</v>
      </c>
      <c r="F169" s="1111">
        <v>4106</v>
      </c>
      <c r="H169" s="2035"/>
      <c r="K169" s="2035"/>
    </row>
    <row r="170" spans="2:11" x14ac:dyDescent="0.25">
      <c r="B170" s="1108" t="s">
        <v>1137</v>
      </c>
      <c r="C170" s="1109">
        <v>13390</v>
      </c>
      <c r="D170" s="1109">
        <v>7631</v>
      </c>
      <c r="E170" s="1110">
        <v>4288</v>
      </c>
      <c r="F170" s="1111">
        <v>9102</v>
      </c>
      <c r="H170" s="2035"/>
      <c r="K170" s="2035"/>
    </row>
    <row r="171" spans="2:11" x14ac:dyDescent="0.25">
      <c r="B171" s="1108" t="s">
        <v>1204</v>
      </c>
      <c r="C171" s="1109">
        <v>13583</v>
      </c>
      <c r="D171" s="1109">
        <v>12612</v>
      </c>
      <c r="E171" s="1110">
        <v>6764</v>
      </c>
      <c r="F171" s="1111">
        <v>6819</v>
      </c>
      <c r="H171" s="2035"/>
      <c r="K171" s="2035"/>
    </row>
    <row r="172" spans="2:11" x14ac:dyDescent="0.25">
      <c r="B172" s="1108" t="s">
        <v>519</v>
      </c>
      <c r="C172" s="1109">
        <v>284304</v>
      </c>
      <c r="D172" s="1109">
        <v>121374</v>
      </c>
      <c r="E172" s="1110">
        <v>44256</v>
      </c>
      <c r="F172" s="1111">
        <v>240048</v>
      </c>
      <c r="H172" s="2035"/>
      <c r="K172" s="2035"/>
    </row>
    <row r="173" spans="2:11" x14ac:dyDescent="0.25">
      <c r="B173" s="1108" t="s">
        <v>1147</v>
      </c>
      <c r="C173" s="1109">
        <v>3799</v>
      </c>
      <c r="D173" s="1109">
        <v>3788</v>
      </c>
      <c r="E173" s="1110">
        <v>3320</v>
      </c>
      <c r="F173" s="1111">
        <v>479</v>
      </c>
      <c r="H173" s="2035"/>
      <c r="K173" s="2035"/>
    </row>
    <row r="174" spans="2:11" x14ac:dyDescent="0.25">
      <c r="B174" s="1108" t="s">
        <v>1145</v>
      </c>
      <c r="C174" s="1109">
        <v>5156</v>
      </c>
      <c r="D174" s="1109">
        <v>3353</v>
      </c>
      <c r="E174" s="1110">
        <v>947</v>
      </c>
      <c r="F174" s="1111">
        <v>4209</v>
      </c>
      <c r="H174" s="2035"/>
      <c r="K174" s="2035"/>
    </row>
    <row r="175" spans="2:11" x14ac:dyDescent="0.25">
      <c r="B175" s="1108" t="s">
        <v>1140</v>
      </c>
      <c r="C175" s="1109">
        <v>10410</v>
      </c>
      <c r="D175" s="1109">
        <v>6295</v>
      </c>
      <c r="E175" s="1110">
        <v>2980</v>
      </c>
      <c r="F175" s="1111">
        <v>7430</v>
      </c>
      <c r="H175" s="2035"/>
      <c r="K175" s="2035"/>
    </row>
    <row r="176" spans="2:11" x14ac:dyDescent="0.25">
      <c r="B176" s="1108" t="s">
        <v>1143</v>
      </c>
      <c r="C176" s="1109">
        <v>62860</v>
      </c>
      <c r="D176" s="1109">
        <v>56831</v>
      </c>
      <c r="E176" s="1110">
        <v>16098</v>
      </c>
      <c r="F176" s="1111">
        <v>46762</v>
      </c>
      <c r="H176" s="2035"/>
      <c r="K176" s="2035"/>
    </row>
    <row r="177" spans="2:11" x14ac:dyDescent="0.25">
      <c r="B177" s="1108" t="s">
        <v>1144</v>
      </c>
      <c r="C177" s="1109">
        <v>257</v>
      </c>
      <c r="D177" s="1109">
        <v>197</v>
      </c>
      <c r="E177" s="1110">
        <v>116</v>
      </c>
      <c r="F177" s="1111">
        <v>141</v>
      </c>
      <c r="H177" s="2035"/>
      <c r="K177" s="2035"/>
    </row>
    <row r="178" spans="2:11" ht="15.75" thickBot="1" x14ac:dyDescent="0.3">
      <c r="B178" s="1112" t="s">
        <v>28</v>
      </c>
      <c r="C178" s="1113">
        <v>616173</v>
      </c>
      <c r="D178" s="1113">
        <v>153036</v>
      </c>
      <c r="E178" s="1114">
        <v>53043</v>
      </c>
      <c r="F178" s="1115">
        <v>563130</v>
      </c>
      <c r="H178" s="2035"/>
      <c r="K178" s="2035"/>
    </row>
    <row r="179" spans="2:11" ht="15.75" thickBot="1" x14ac:dyDescent="0.3">
      <c r="B179" s="1081" t="s">
        <v>855</v>
      </c>
      <c r="C179" s="1082">
        <f>SUM(C153:C178)</f>
        <v>2206911</v>
      </c>
      <c r="D179" s="1082">
        <f>SUM(D153:D178)</f>
        <v>1323411</v>
      </c>
      <c r="E179" s="1082">
        <f>SUM(E153:E178)</f>
        <v>656609</v>
      </c>
      <c r="F179" s="1083">
        <f>C179-E179</f>
        <v>1550302</v>
      </c>
    </row>
    <row r="181" spans="2:11" x14ac:dyDescent="0.25">
      <c r="C181" s="735"/>
      <c r="D181" s="735"/>
      <c r="E181" s="735"/>
      <c r="F181" s="735"/>
    </row>
  </sheetData>
  <mergeCells count="1">
    <mergeCell ref="B1:F1"/>
  </mergeCells>
  <hyperlinks>
    <hyperlink ref="B36" location="_ftn1" display="_ftn1"/>
    <hyperlink ref="B44" location="_ftn1" display="_ftn1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C17"/>
  <sheetViews>
    <sheetView workbookViewId="0">
      <selection activeCell="B18" sqref="B18"/>
    </sheetView>
  </sheetViews>
  <sheetFormatPr defaultRowHeight="11.25" x14ac:dyDescent="0.15"/>
  <cols>
    <col min="1" max="1" width="41.140625" style="82" customWidth="1"/>
    <col min="2" max="3" width="25.7109375" style="82" customWidth="1"/>
    <col min="4" max="11" width="8.7109375" style="82" customWidth="1"/>
    <col min="12" max="16384" width="9.140625" style="82"/>
  </cols>
  <sheetData>
    <row r="3" spans="1:3" ht="24.75" customHeight="1" thickBot="1" x14ac:dyDescent="0.2">
      <c r="B3" s="450"/>
    </row>
    <row r="4" spans="1:3" s="194" customFormat="1" ht="30" customHeight="1" thickBot="1" x14ac:dyDescent="0.2">
      <c r="A4" s="2034" t="s">
        <v>1589</v>
      </c>
      <c r="B4" s="2032" t="s">
        <v>1590</v>
      </c>
      <c r="C4" s="2033" t="s">
        <v>1632</v>
      </c>
    </row>
    <row r="5" spans="1:3" s="194" customFormat="1" ht="15" customHeight="1" x14ac:dyDescent="0.15">
      <c r="A5" s="2036" t="s">
        <v>1591</v>
      </c>
      <c r="B5" s="1074">
        <v>1267</v>
      </c>
      <c r="C5" s="1075">
        <v>1608</v>
      </c>
    </row>
    <row r="6" spans="1:3" s="194" customFormat="1" ht="15" customHeight="1" x14ac:dyDescent="0.15">
      <c r="A6" s="2036" t="s">
        <v>1592</v>
      </c>
      <c r="B6" s="1074">
        <v>93</v>
      </c>
      <c r="C6" s="1075">
        <v>226</v>
      </c>
    </row>
    <row r="7" spans="1:3" s="194" customFormat="1" ht="15" customHeight="1" x14ac:dyDescent="0.15">
      <c r="A7" s="2037" t="s">
        <v>1424</v>
      </c>
      <c r="B7" s="1074">
        <v>1242</v>
      </c>
      <c r="C7" s="1075">
        <v>445</v>
      </c>
    </row>
    <row r="8" spans="1:3" s="194" customFormat="1" ht="15" customHeight="1" x14ac:dyDescent="0.15">
      <c r="A8" s="2037" t="s">
        <v>1593</v>
      </c>
      <c r="B8" s="1074">
        <v>-8</v>
      </c>
      <c r="C8" s="1075">
        <v>-12</v>
      </c>
    </row>
    <row r="9" spans="1:3" s="194" customFormat="1" ht="15" customHeight="1" x14ac:dyDescent="0.15">
      <c r="A9" s="2036" t="s">
        <v>1594</v>
      </c>
      <c r="B9" s="1074">
        <v>794</v>
      </c>
      <c r="C9" s="1075">
        <v>670</v>
      </c>
    </row>
    <row r="10" spans="1:3" s="194" customFormat="1" ht="15" customHeight="1" x14ac:dyDescent="0.15">
      <c r="A10" s="2036" t="s">
        <v>1595</v>
      </c>
      <c r="B10" s="1074">
        <v>324</v>
      </c>
      <c r="C10" s="1075">
        <v>254</v>
      </c>
    </row>
    <row r="11" spans="1:3" s="194" customFormat="1" ht="15" customHeight="1" thickBot="1" x14ac:dyDescent="0.2">
      <c r="A11" s="2038" t="s">
        <v>1596</v>
      </c>
      <c r="B11" s="2238">
        <v>0</v>
      </c>
      <c r="C11" s="1080">
        <v>-1</v>
      </c>
    </row>
    <row r="12" spans="1:3" ht="7.5" customHeight="1" x14ac:dyDescent="0.15"/>
    <row r="13" spans="1:3" ht="15.95" customHeight="1" x14ac:dyDescent="0.15"/>
    <row r="14" spans="1:3" ht="39.950000000000003" customHeight="1" x14ac:dyDescent="0.15"/>
    <row r="16" spans="1:3" ht="15.95" customHeight="1" x14ac:dyDescent="0.15"/>
    <row r="17" ht="39.950000000000003" customHeight="1" x14ac:dyDescent="0.15"/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H7"/>
  <sheetViews>
    <sheetView workbookViewId="0">
      <selection activeCell="K32" sqref="K32"/>
    </sheetView>
  </sheetViews>
  <sheetFormatPr defaultRowHeight="12.75" x14ac:dyDescent="0.2"/>
  <cols>
    <col min="1" max="1" width="9.140625" style="89"/>
    <col min="2" max="8" width="13.7109375" style="89" customWidth="1"/>
    <col min="9" max="16384" width="9.140625" style="89"/>
  </cols>
  <sheetData>
    <row r="3" spans="2:8" s="82" customFormat="1" ht="24.95" customHeight="1" x14ac:dyDescent="0.2">
      <c r="B3" s="2416" t="s">
        <v>1149</v>
      </c>
      <c r="C3" s="2418" t="s">
        <v>1170</v>
      </c>
      <c r="D3" s="2419"/>
      <c r="E3" s="2418" t="s">
        <v>1424</v>
      </c>
      <c r="F3" s="2420"/>
      <c r="G3" s="2418" t="s">
        <v>1637</v>
      </c>
      <c r="H3" s="2419"/>
    </row>
    <row r="4" spans="2:8" s="82" customFormat="1" ht="15" customHeight="1" x14ac:dyDescent="0.15">
      <c r="B4" s="2417"/>
      <c r="C4" s="1116">
        <v>2016</v>
      </c>
      <c r="D4" s="1116">
        <v>2015</v>
      </c>
      <c r="E4" s="1116">
        <v>2016</v>
      </c>
      <c r="F4" s="1116">
        <v>2015</v>
      </c>
      <c r="G4" s="1116">
        <v>2016</v>
      </c>
      <c r="H4" s="1116">
        <v>2015</v>
      </c>
    </row>
    <row r="5" spans="2:8" s="82" customFormat="1" ht="15" customHeight="1" x14ac:dyDescent="0.15">
      <c r="B5" s="1117" t="s">
        <v>1155</v>
      </c>
      <c r="C5" s="2051">
        <v>56.31</v>
      </c>
      <c r="D5" s="2051">
        <v>107.2</v>
      </c>
      <c r="E5" s="2051">
        <v>7.0000000000000007E-2</v>
      </c>
      <c r="F5" s="2051">
        <v>0.09</v>
      </c>
      <c r="G5" s="2051">
        <v>321.95999999999998</v>
      </c>
      <c r="H5" s="2052">
        <v>246.06</v>
      </c>
    </row>
    <row r="6" spans="2:8" s="82" customFormat="1" ht="15" customHeight="1" x14ac:dyDescent="0.15">
      <c r="B6" s="1118" t="s">
        <v>1161</v>
      </c>
      <c r="C6" s="2053">
        <v>1303.79</v>
      </c>
      <c r="D6" s="2053">
        <v>1726.76</v>
      </c>
      <c r="E6" s="2053">
        <v>1241.97</v>
      </c>
      <c r="F6" s="2053">
        <v>444.84</v>
      </c>
      <c r="G6" s="2053">
        <v>828.7</v>
      </c>
      <c r="H6" s="2054">
        <v>695.21</v>
      </c>
    </row>
    <row r="7" spans="2:8" s="82" customFormat="1" ht="15" customHeight="1" thickBot="1" x14ac:dyDescent="0.2">
      <c r="B7" s="1119" t="s">
        <v>1148</v>
      </c>
      <c r="C7" s="2055">
        <v>-38.950000000000003</v>
      </c>
      <c r="D7" s="2055">
        <v>-1.35</v>
      </c>
      <c r="E7" s="2055">
        <v>-99.21</v>
      </c>
      <c r="F7" s="2055">
        <v>-14.26</v>
      </c>
      <c r="G7" s="2055">
        <v>41.06</v>
      </c>
      <c r="H7" s="2056">
        <v>30.28</v>
      </c>
    </row>
  </sheetData>
  <mergeCells count="4">
    <mergeCell ref="B3:B4"/>
    <mergeCell ref="C3:D3"/>
    <mergeCell ref="G3:H3"/>
    <mergeCell ref="E3:F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I19"/>
  <sheetViews>
    <sheetView workbookViewId="0">
      <selection activeCell="C34" sqref="C34"/>
    </sheetView>
  </sheetViews>
  <sheetFormatPr defaultRowHeight="10.5" x14ac:dyDescent="0.15"/>
  <cols>
    <col min="1" max="1" width="24.28515625" style="194" customWidth="1"/>
    <col min="2" max="5" width="17.7109375" style="194" customWidth="1"/>
    <col min="6" max="7" width="9.140625" style="194"/>
    <col min="8" max="8" width="15.42578125" style="194" bestFit="1" customWidth="1"/>
    <col min="9" max="16384" width="9.140625" style="194"/>
  </cols>
  <sheetData>
    <row r="2" spans="1:9" x14ac:dyDescent="0.15">
      <c r="A2" s="181" t="s">
        <v>568</v>
      </c>
    </row>
    <row r="5" spans="1:9" ht="11.25" thickBot="1" x14ac:dyDescent="0.2"/>
    <row r="6" spans="1:9" ht="17.100000000000001" customHeight="1" thickBot="1" x14ac:dyDescent="0.2">
      <c r="A6" s="2421" t="s">
        <v>853</v>
      </c>
      <c r="B6" s="2422" t="s">
        <v>1498</v>
      </c>
      <c r="C6" s="2422"/>
      <c r="D6" s="2422" t="s">
        <v>1214</v>
      </c>
      <c r="E6" s="2423"/>
    </row>
    <row r="7" spans="1:9" ht="39.950000000000003" customHeight="1" thickBot="1" x14ac:dyDescent="0.2">
      <c r="A7" s="2421"/>
      <c r="B7" s="1120" t="s">
        <v>1162</v>
      </c>
      <c r="C7" s="1120" t="s">
        <v>963</v>
      </c>
      <c r="D7" s="1120" t="s">
        <v>1162</v>
      </c>
      <c r="E7" s="1121" t="s">
        <v>963</v>
      </c>
    </row>
    <row r="8" spans="1:9" ht="17.100000000000001" customHeight="1" x14ac:dyDescent="0.15">
      <c r="A8" s="1122">
        <v>1</v>
      </c>
      <c r="B8" s="1123">
        <v>46.95</v>
      </c>
      <c r="C8" s="1123">
        <v>0.11</v>
      </c>
      <c r="D8" s="1123">
        <v>29.31</v>
      </c>
      <c r="E8" s="1124">
        <v>0.16</v>
      </c>
      <c r="H8" s="195"/>
      <c r="I8" s="196"/>
    </row>
    <row r="9" spans="1:9" ht="17.100000000000001" customHeight="1" x14ac:dyDescent="0.15">
      <c r="A9" s="1122">
        <v>2</v>
      </c>
      <c r="B9" s="1123">
        <v>31</v>
      </c>
      <c r="C9" s="1123">
        <v>0.18</v>
      </c>
      <c r="D9" s="1123">
        <v>34.07</v>
      </c>
      <c r="E9" s="1124">
        <v>0.1</v>
      </c>
      <c r="H9" s="195"/>
    </row>
    <row r="10" spans="1:9" ht="17.100000000000001" customHeight="1" x14ac:dyDescent="0.15">
      <c r="A10" s="1125">
        <v>3</v>
      </c>
      <c r="B10" s="1123">
        <v>6.39</v>
      </c>
      <c r="C10" s="1123">
        <v>2.7</v>
      </c>
      <c r="D10" s="1123">
        <v>29.46</v>
      </c>
      <c r="E10" s="1124">
        <v>0.53</v>
      </c>
      <c r="H10" s="195"/>
    </row>
    <row r="11" spans="1:9" ht="17.100000000000001" customHeight="1" x14ac:dyDescent="0.15">
      <c r="A11" s="1125">
        <v>4</v>
      </c>
      <c r="B11" s="1123">
        <v>12.78</v>
      </c>
      <c r="C11" s="1123">
        <v>0.5</v>
      </c>
      <c r="D11" s="1123">
        <v>3.04</v>
      </c>
      <c r="E11" s="1124">
        <v>1.63</v>
      </c>
      <c r="H11" s="195"/>
    </row>
    <row r="12" spans="1:9" ht="17.100000000000001" customHeight="1" x14ac:dyDescent="0.15">
      <c r="A12" s="1122">
        <v>5</v>
      </c>
      <c r="B12" s="1123">
        <v>1.21</v>
      </c>
      <c r="C12" s="1123">
        <v>2.58</v>
      </c>
      <c r="D12" s="1123">
        <v>3.05</v>
      </c>
      <c r="E12" s="1124">
        <v>0.74</v>
      </c>
      <c r="H12" s="195"/>
    </row>
    <row r="13" spans="1:9" ht="17.100000000000001" customHeight="1" x14ac:dyDescent="0.15">
      <c r="A13" s="1122">
        <v>6</v>
      </c>
      <c r="B13" s="1123">
        <v>7.0000000000000007E-2</v>
      </c>
      <c r="C13" s="1123">
        <v>1.42</v>
      </c>
      <c r="D13" s="1123">
        <v>0.03</v>
      </c>
      <c r="E13" s="1124">
        <v>4.21</v>
      </c>
      <c r="H13" s="195"/>
    </row>
    <row r="14" spans="1:9" ht="17.100000000000001" customHeight="1" x14ac:dyDescent="0.15">
      <c r="A14" s="1122">
        <v>7</v>
      </c>
      <c r="B14" s="1123">
        <v>1.32</v>
      </c>
      <c r="C14" s="1123">
        <v>0.54</v>
      </c>
      <c r="D14" s="1123">
        <v>0.03</v>
      </c>
      <c r="E14" s="1124">
        <v>3.11</v>
      </c>
      <c r="H14" s="195"/>
    </row>
    <row r="15" spans="1:9" ht="17.100000000000001" customHeight="1" x14ac:dyDescent="0.15">
      <c r="A15" s="1122">
        <v>8</v>
      </c>
      <c r="B15" s="1123">
        <v>0.09</v>
      </c>
      <c r="C15" s="2039">
        <v>0</v>
      </c>
      <c r="D15" s="1123">
        <v>1</v>
      </c>
      <c r="E15" s="1124">
        <v>0.05</v>
      </c>
      <c r="H15" s="195"/>
    </row>
    <row r="16" spans="1:9" ht="17.100000000000001" customHeight="1" thickBot="1" x14ac:dyDescent="0.2">
      <c r="A16" s="1126" t="s">
        <v>900</v>
      </c>
      <c r="B16" s="1127">
        <v>0.19</v>
      </c>
      <c r="C16" s="1127">
        <v>2.02</v>
      </c>
      <c r="D16" s="1127">
        <v>0.01</v>
      </c>
      <c r="E16" s="1128">
        <v>5.53</v>
      </c>
      <c r="H16" s="195"/>
    </row>
    <row r="17" spans="1:8" ht="17.100000000000001" customHeight="1" thickBot="1" x14ac:dyDescent="0.2">
      <c r="A17" s="1081" t="s">
        <v>855</v>
      </c>
      <c r="B17" s="1129">
        <v>99.999999999999986</v>
      </c>
      <c r="C17" s="1129">
        <v>0.39</v>
      </c>
      <c r="D17" s="1129">
        <v>100.00000000000001</v>
      </c>
      <c r="E17" s="1130">
        <v>0.31</v>
      </c>
      <c r="G17" s="197"/>
      <c r="H17" s="198"/>
    </row>
    <row r="19" spans="1:8" x14ac:dyDescent="0.15">
      <c r="A19" s="199"/>
    </row>
  </sheetData>
  <mergeCells count="3">
    <mergeCell ref="A6:A7"/>
    <mergeCell ref="B6:C6"/>
    <mergeCell ref="D6:E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I35"/>
  <sheetViews>
    <sheetView workbookViewId="0">
      <selection activeCell="E39" sqref="E39"/>
    </sheetView>
  </sheetViews>
  <sheetFormatPr defaultRowHeight="10.5" x14ac:dyDescent="0.15"/>
  <cols>
    <col min="1" max="1" width="6.140625" style="60" customWidth="1"/>
    <col min="2" max="2" width="27.85546875" style="60" customWidth="1"/>
    <col min="3" max="5" width="11.85546875" style="60" customWidth="1"/>
    <col min="6" max="6" width="19.85546875" style="60" customWidth="1"/>
    <col min="7" max="7" width="11.85546875" style="60" customWidth="1"/>
    <col min="8" max="8" width="9.140625" style="60"/>
    <col min="9" max="9" width="10.140625" style="60" bestFit="1" customWidth="1"/>
    <col min="10" max="16384" width="9.140625" style="60"/>
  </cols>
  <sheetData>
    <row r="2" spans="2:9" x14ac:dyDescent="0.15">
      <c r="B2" s="2424" t="s">
        <v>429</v>
      </c>
      <c r="C2" s="2425"/>
      <c r="D2" s="2425"/>
      <c r="E2" s="2425"/>
      <c r="F2" s="2425"/>
      <c r="G2" s="2426"/>
    </row>
    <row r="3" spans="2:9" x14ac:dyDescent="0.15">
      <c r="B3" s="184"/>
      <c r="C3" s="63"/>
      <c r="D3" s="63"/>
      <c r="E3" s="63"/>
      <c r="F3" s="63"/>
    </row>
    <row r="4" spans="2:9" ht="27" customHeight="1" thickBot="1" x14ac:dyDescent="0.2">
      <c r="B4" s="1131" t="s">
        <v>1511</v>
      </c>
      <c r="C4" s="2427" t="s">
        <v>939</v>
      </c>
      <c r="D4" s="2427"/>
      <c r="E4" s="2427"/>
      <c r="F4" s="2427" t="s">
        <v>940</v>
      </c>
      <c r="G4" s="2429" t="s">
        <v>855</v>
      </c>
    </row>
    <row r="5" spans="2:9" ht="29.1" customHeight="1" x14ac:dyDescent="0.15">
      <c r="B5" s="1132" t="s">
        <v>163</v>
      </c>
      <c r="C5" s="1133" t="s">
        <v>164</v>
      </c>
      <c r="D5" s="1133" t="s">
        <v>165</v>
      </c>
      <c r="E5" s="1134" t="s">
        <v>620</v>
      </c>
      <c r="F5" s="2428"/>
      <c r="G5" s="2429"/>
    </row>
    <row r="6" spans="2:9" ht="15" customHeight="1" x14ac:dyDescent="0.15">
      <c r="B6" s="1135" t="s">
        <v>166</v>
      </c>
      <c r="C6" s="1136">
        <v>0</v>
      </c>
      <c r="D6" s="1136">
        <v>0</v>
      </c>
      <c r="E6" s="1136">
        <v>2884</v>
      </c>
      <c r="F6" s="1136">
        <v>1987820</v>
      </c>
      <c r="G6" s="1137">
        <v>1990704</v>
      </c>
    </row>
    <row r="7" spans="2:9" ht="15" customHeight="1" x14ac:dyDescent="0.15">
      <c r="B7" s="1138" t="s">
        <v>167</v>
      </c>
      <c r="C7" s="1139">
        <v>0</v>
      </c>
      <c r="D7" s="1139">
        <v>0</v>
      </c>
      <c r="E7" s="1139">
        <v>0</v>
      </c>
      <c r="F7" s="1139">
        <v>0</v>
      </c>
      <c r="G7" s="1140">
        <v>0</v>
      </c>
    </row>
    <row r="8" spans="2:9" ht="15" customHeight="1" x14ac:dyDescent="0.15">
      <c r="B8" s="1138" t="s">
        <v>168</v>
      </c>
      <c r="C8" s="1139">
        <v>3503029</v>
      </c>
      <c r="D8" s="1139">
        <v>0</v>
      </c>
      <c r="E8" s="1139">
        <v>0</v>
      </c>
      <c r="F8" s="1139">
        <v>28519753</v>
      </c>
      <c r="G8" s="1140">
        <v>32022782</v>
      </c>
      <c r="I8" s="200"/>
    </row>
    <row r="9" spans="2:9" ht="15" customHeight="1" x14ac:dyDescent="0.15">
      <c r="B9" s="1138" t="s">
        <v>170</v>
      </c>
      <c r="C9" s="1139">
        <v>0</v>
      </c>
      <c r="D9" s="1139">
        <v>0</v>
      </c>
      <c r="E9" s="1139">
        <v>83867</v>
      </c>
      <c r="F9" s="1139">
        <v>372290</v>
      </c>
      <c r="G9" s="1140">
        <v>456157</v>
      </c>
      <c r="I9" s="201"/>
    </row>
    <row r="10" spans="2:9" ht="15" customHeight="1" x14ac:dyDescent="0.15">
      <c r="B10" s="1138" t="s">
        <v>171</v>
      </c>
      <c r="C10" s="1139">
        <v>0</v>
      </c>
      <c r="D10" s="1139">
        <v>0</v>
      </c>
      <c r="E10" s="1139">
        <v>144822</v>
      </c>
      <c r="F10" s="1139">
        <v>340024</v>
      </c>
      <c r="G10" s="1140">
        <v>484846</v>
      </c>
    </row>
    <row r="11" spans="2:9" ht="15" customHeight="1" x14ac:dyDescent="0.15">
      <c r="B11" s="1138" t="s">
        <v>172</v>
      </c>
      <c r="C11" s="1139">
        <v>0</v>
      </c>
      <c r="D11" s="1139">
        <v>0</v>
      </c>
      <c r="E11" s="1139">
        <v>21395</v>
      </c>
      <c r="F11" s="1139">
        <v>21601</v>
      </c>
      <c r="G11" s="1140">
        <v>42996</v>
      </c>
    </row>
    <row r="12" spans="2:9" ht="15" customHeight="1" x14ac:dyDescent="0.15">
      <c r="B12" s="1138" t="s">
        <v>173</v>
      </c>
      <c r="C12" s="1139">
        <v>0</v>
      </c>
      <c r="D12" s="1139">
        <v>0</v>
      </c>
      <c r="E12" s="1139">
        <v>0</v>
      </c>
      <c r="F12" s="1139">
        <v>0</v>
      </c>
      <c r="G12" s="1140">
        <v>0</v>
      </c>
    </row>
    <row r="13" spans="2:9" ht="15" customHeight="1" thickBot="1" x14ac:dyDescent="0.2">
      <c r="B13" s="1141" t="s">
        <v>174</v>
      </c>
      <c r="C13" s="1142">
        <v>0</v>
      </c>
      <c r="D13" s="1142">
        <v>0</v>
      </c>
      <c r="E13" s="1142">
        <v>40460</v>
      </c>
      <c r="F13" s="1142">
        <v>85764</v>
      </c>
      <c r="G13" s="1143">
        <v>126224</v>
      </c>
    </row>
    <row r="14" spans="2:9" ht="15" customHeight="1" thickBot="1" x14ac:dyDescent="0.2">
      <c r="B14" s="1144" t="s">
        <v>855</v>
      </c>
      <c r="C14" s="1145">
        <v>3503029</v>
      </c>
      <c r="D14" s="1145">
        <v>0</v>
      </c>
      <c r="E14" s="1145">
        <v>293428</v>
      </c>
      <c r="F14" s="1145">
        <v>31327252</v>
      </c>
      <c r="G14" s="1146">
        <v>35123709</v>
      </c>
    </row>
    <row r="17" spans="2:9" x14ac:dyDescent="0.15">
      <c r="B17" s="97" t="s">
        <v>619</v>
      </c>
      <c r="C17" s="126"/>
      <c r="D17" s="126" t="s">
        <v>902</v>
      </c>
      <c r="E17" s="202">
        <f>C14+D14+E14</f>
        <v>3796457</v>
      </c>
      <c r="F17" s="203"/>
      <c r="G17" s="204">
        <f>E17-'BA nota 19'!E4</f>
        <v>0</v>
      </c>
    </row>
    <row r="18" spans="2:9" x14ac:dyDescent="0.15">
      <c r="B18" s="97" t="s">
        <v>619</v>
      </c>
      <c r="C18" s="126"/>
      <c r="D18" s="126" t="s">
        <v>903</v>
      </c>
      <c r="E18" s="202">
        <f>F14</f>
        <v>31327252</v>
      </c>
      <c r="F18" s="203"/>
      <c r="G18" s="204">
        <f>E18-'BA nota 23'!E4</f>
        <v>0</v>
      </c>
    </row>
    <row r="19" spans="2:9" x14ac:dyDescent="0.15">
      <c r="B19" s="184"/>
      <c r="C19" s="63"/>
      <c r="D19" s="63"/>
      <c r="E19" s="63"/>
      <c r="F19" s="63"/>
    </row>
    <row r="20" spans="2:9" x14ac:dyDescent="0.15">
      <c r="B20" s="184"/>
      <c r="C20" s="63"/>
      <c r="D20" s="63"/>
      <c r="E20" s="63"/>
      <c r="F20" s="63"/>
    </row>
    <row r="21" spans="2:9" ht="27" customHeight="1" thickBot="1" x14ac:dyDescent="0.2">
      <c r="B21" s="1131" t="s">
        <v>1275</v>
      </c>
      <c r="C21" s="2427" t="s">
        <v>939</v>
      </c>
      <c r="D21" s="2427"/>
      <c r="E21" s="2427"/>
      <c r="F21" s="2427" t="s">
        <v>940</v>
      </c>
      <c r="G21" s="2429" t="s">
        <v>855</v>
      </c>
    </row>
    <row r="22" spans="2:9" ht="29.1" customHeight="1" x14ac:dyDescent="0.15">
      <c r="B22" s="1132" t="s">
        <v>163</v>
      </c>
      <c r="C22" s="1133" t="s">
        <v>164</v>
      </c>
      <c r="D22" s="1133" t="s">
        <v>165</v>
      </c>
      <c r="E22" s="1134" t="s">
        <v>620</v>
      </c>
      <c r="F22" s="2428"/>
      <c r="G22" s="2429"/>
    </row>
    <row r="23" spans="2:9" ht="15" customHeight="1" x14ac:dyDescent="0.15">
      <c r="B23" s="1135" t="s">
        <v>166</v>
      </c>
      <c r="C23" s="1136">
        <v>0</v>
      </c>
      <c r="D23" s="1136">
        <v>0</v>
      </c>
      <c r="E23" s="1136">
        <v>0</v>
      </c>
      <c r="F23" s="1136">
        <v>46353</v>
      </c>
      <c r="G23" s="1137">
        <v>46353</v>
      </c>
    </row>
    <row r="24" spans="2:9" ht="15" customHeight="1" x14ac:dyDescent="0.15">
      <c r="B24" s="1138" t="s">
        <v>167</v>
      </c>
      <c r="C24" s="1139">
        <v>0</v>
      </c>
      <c r="D24" s="1139">
        <v>0</v>
      </c>
      <c r="E24" s="1139">
        <v>0</v>
      </c>
      <c r="F24" s="1139">
        <v>827919</v>
      </c>
      <c r="G24" s="1140">
        <v>827919</v>
      </c>
    </row>
    <row r="25" spans="2:9" ht="15" customHeight="1" x14ac:dyDescent="0.15">
      <c r="B25" s="1138" t="s">
        <v>168</v>
      </c>
      <c r="C25" s="1139">
        <v>178492</v>
      </c>
      <c r="D25" s="1139">
        <v>0</v>
      </c>
      <c r="E25" s="1139">
        <v>24313</v>
      </c>
      <c r="F25" s="1139">
        <v>28913377</v>
      </c>
      <c r="G25" s="1140">
        <v>29116182</v>
      </c>
      <c r="I25" s="200"/>
    </row>
    <row r="26" spans="2:9" ht="15" customHeight="1" x14ac:dyDescent="0.15">
      <c r="B26" s="1138" t="s">
        <v>170</v>
      </c>
      <c r="C26" s="1139">
        <v>0</v>
      </c>
      <c r="D26" s="1139">
        <v>0</v>
      </c>
      <c r="E26" s="1139">
        <v>219484</v>
      </c>
      <c r="F26" s="1139">
        <v>388301</v>
      </c>
      <c r="G26" s="1140">
        <v>607785</v>
      </c>
      <c r="I26" s="201"/>
    </row>
    <row r="27" spans="2:9" ht="15" customHeight="1" x14ac:dyDescent="0.15">
      <c r="B27" s="1138" t="s">
        <v>171</v>
      </c>
      <c r="C27" s="1139">
        <v>0</v>
      </c>
      <c r="D27" s="1139">
        <v>0</v>
      </c>
      <c r="E27" s="1139">
        <v>128406</v>
      </c>
      <c r="F27" s="1139">
        <v>361620</v>
      </c>
      <c r="G27" s="1140">
        <v>490026</v>
      </c>
    </row>
    <row r="28" spans="2:9" ht="15" customHeight="1" x14ac:dyDescent="0.15">
      <c r="B28" s="1138" t="s">
        <v>172</v>
      </c>
      <c r="C28" s="1139">
        <v>0</v>
      </c>
      <c r="D28" s="1139">
        <v>0</v>
      </c>
      <c r="E28" s="1139">
        <v>0</v>
      </c>
      <c r="F28" s="1139">
        <v>0</v>
      </c>
      <c r="G28" s="1140">
        <v>0</v>
      </c>
    </row>
    <row r="29" spans="2:9" ht="15" customHeight="1" x14ac:dyDescent="0.15">
      <c r="B29" s="1138" t="s">
        <v>173</v>
      </c>
      <c r="C29" s="1139">
        <v>0</v>
      </c>
      <c r="D29" s="1139">
        <v>0</v>
      </c>
      <c r="E29" s="1139">
        <v>0</v>
      </c>
      <c r="F29" s="1139">
        <v>0</v>
      </c>
      <c r="G29" s="1140">
        <v>0</v>
      </c>
    </row>
    <row r="30" spans="2:9" ht="15" customHeight="1" thickBot="1" x14ac:dyDescent="0.2">
      <c r="B30" s="1141" t="s">
        <v>174</v>
      </c>
      <c r="C30" s="1142">
        <v>0</v>
      </c>
      <c r="D30" s="1142">
        <v>0</v>
      </c>
      <c r="E30" s="1142">
        <v>0</v>
      </c>
      <c r="F30" s="1142">
        <v>0</v>
      </c>
      <c r="G30" s="1143">
        <v>0</v>
      </c>
    </row>
    <row r="31" spans="2:9" ht="15" customHeight="1" thickBot="1" x14ac:dyDescent="0.2">
      <c r="B31" s="1144" t="s">
        <v>855</v>
      </c>
      <c r="C31" s="1145">
        <v>178492</v>
      </c>
      <c r="D31" s="1145">
        <v>0</v>
      </c>
      <c r="E31" s="1145">
        <v>372203</v>
      </c>
      <c r="F31" s="1145">
        <v>30537570</v>
      </c>
      <c r="G31" s="1146">
        <v>31088265</v>
      </c>
    </row>
    <row r="34" spans="2:7" x14ac:dyDescent="0.15">
      <c r="B34" s="97" t="s">
        <v>619</v>
      </c>
      <c r="C34" s="126"/>
      <c r="D34" s="126" t="s">
        <v>902</v>
      </c>
      <c r="E34" s="202">
        <f>C31+D31+E31</f>
        <v>550695</v>
      </c>
      <c r="F34" s="203"/>
      <c r="G34" s="204">
        <f>E34-'BA nota 19'!H4</f>
        <v>0</v>
      </c>
    </row>
    <row r="35" spans="2:7" x14ac:dyDescent="0.15">
      <c r="B35" s="97" t="s">
        <v>619</v>
      </c>
      <c r="C35" s="126"/>
      <c r="D35" s="126" t="s">
        <v>903</v>
      </c>
      <c r="E35" s="202">
        <f>F31</f>
        <v>30537570</v>
      </c>
      <c r="F35" s="203"/>
      <c r="G35" s="204">
        <f>E35-'BA nota 23'!H4</f>
        <v>0</v>
      </c>
    </row>
  </sheetData>
  <mergeCells count="7">
    <mergeCell ref="B2:G2"/>
    <mergeCell ref="C21:E21"/>
    <mergeCell ref="F21:F22"/>
    <mergeCell ref="G21:G22"/>
    <mergeCell ref="C4:E4"/>
    <mergeCell ref="F4:F5"/>
    <mergeCell ref="G4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P27"/>
  <sheetViews>
    <sheetView zoomScaleNormal="100" workbookViewId="0">
      <selection activeCell="C34" sqref="C34"/>
    </sheetView>
  </sheetViews>
  <sheetFormatPr defaultRowHeight="10.5" x14ac:dyDescent="0.2"/>
  <cols>
    <col min="1" max="1" width="4" style="108" customWidth="1"/>
    <col min="2" max="2" width="5.7109375" style="108" customWidth="1"/>
    <col min="3" max="3" width="50.7109375" style="108" customWidth="1"/>
    <col min="4" max="4" width="18.7109375" style="108" customWidth="1"/>
    <col min="5" max="5" width="10.7109375" style="108" customWidth="1"/>
    <col min="6" max="6" width="18.7109375" style="108" customWidth="1"/>
    <col min="7" max="7" width="10.7109375" style="108" customWidth="1"/>
    <col min="8" max="8" width="9" style="108" customWidth="1"/>
    <col min="9" max="9" width="18.85546875" style="108" customWidth="1"/>
    <col min="10" max="10" width="11.7109375" style="108" customWidth="1"/>
    <col min="11" max="11" width="3.7109375" style="108" customWidth="1"/>
    <col min="12" max="16384" width="9.140625" style="108"/>
  </cols>
  <sheetData>
    <row r="1" spans="2:16" x14ac:dyDescent="0.2">
      <c r="C1" s="205" t="s">
        <v>353</v>
      </c>
      <c r="D1" s="205"/>
      <c r="E1" s="205"/>
      <c r="F1" s="205"/>
      <c r="G1" s="205"/>
    </row>
    <row r="2" spans="2:16" x14ac:dyDescent="0.2">
      <c r="I2" s="1147"/>
      <c r="J2" s="1148"/>
      <c r="K2" s="1148"/>
      <c r="L2" s="1148"/>
      <c r="M2" s="1148"/>
      <c r="N2" s="1148"/>
      <c r="O2" s="1148"/>
      <c r="P2" s="1148"/>
    </row>
    <row r="3" spans="2:16" ht="35.25" customHeight="1" thickBot="1" x14ac:dyDescent="0.25">
      <c r="B3" s="2430" t="s">
        <v>113</v>
      </c>
      <c r="C3" s="2432" t="s">
        <v>613</v>
      </c>
      <c r="D3" s="1149" t="s">
        <v>1598</v>
      </c>
      <c r="E3" s="2432" t="s">
        <v>518</v>
      </c>
      <c r="F3" s="1149" t="s">
        <v>1597</v>
      </c>
      <c r="G3" s="2435" t="s">
        <v>518</v>
      </c>
      <c r="H3" s="175"/>
      <c r="I3" s="206"/>
    </row>
    <row r="4" spans="2:16" ht="17.100000000000001" customHeight="1" x14ac:dyDescent="0.2">
      <c r="B4" s="2431"/>
      <c r="C4" s="2433"/>
      <c r="D4" s="668" t="s">
        <v>1498</v>
      </c>
      <c r="E4" s="2434"/>
      <c r="F4" s="668" t="s">
        <v>1214</v>
      </c>
      <c r="G4" s="2436"/>
      <c r="H4" s="175"/>
      <c r="I4" s="206"/>
    </row>
    <row r="5" spans="2:16" ht="17.100000000000001" customHeight="1" x14ac:dyDescent="0.2">
      <c r="B5" s="693" t="s">
        <v>670</v>
      </c>
      <c r="C5" s="1150" t="s">
        <v>520</v>
      </c>
      <c r="D5" s="1018">
        <v>48949829</v>
      </c>
      <c r="E5" s="1151">
        <v>57.87</v>
      </c>
      <c r="F5" s="1018">
        <v>46258683</v>
      </c>
      <c r="G5" s="1152">
        <v>56.82</v>
      </c>
      <c r="H5" s="144"/>
      <c r="I5" s="1150" t="s">
        <v>929</v>
      </c>
      <c r="J5" s="207"/>
      <c r="K5" s="1150" t="s">
        <v>520</v>
      </c>
      <c r="L5" s="207"/>
      <c r="N5" s="144"/>
    </row>
    <row r="6" spans="2:16" ht="17.100000000000001" customHeight="1" x14ac:dyDescent="0.2">
      <c r="B6" s="696" t="s">
        <v>671</v>
      </c>
      <c r="C6" s="697" t="s">
        <v>519</v>
      </c>
      <c r="D6" s="1014">
        <v>6082294</v>
      </c>
      <c r="E6" s="1153">
        <v>7.19</v>
      </c>
      <c r="F6" s="1014">
        <v>4975227</v>
      </c>
      <c r="G6" s="1154">
        <v>6.11</v>
      </c>
      <c r="H6" s="144"/>
      <c r="I6" s="697" t="s">
        <v>1119</v>
      </c>
      <c r="J6" s="207"/>
      <c r="K6" s="697" t="s">
        <v>519</v>
      </c>
      <c r="L6" s="207"/>
      <c r="N6" s="144"/>
    </row>
    <row r="7" spans="2:16" ht="17.100000000000001" customHeight="1" x14ac:dyDescent="0.2">
      <c r="B7" s="696" t="s">
        <v>672</v>
      </c>
      <c r="C7" s="697" t="s">
        <v>1198</v>
      </c>
      <c r="D7" s="1014">
        <v>3793386</v>
      </c>
      <c r="E7" s="1153">
        <v>4.4800000000000004</v>
      </c>
      <c r="F7" s="1014">
        <v>3743369</v>
      </c>
      <c r="G7" s="1154">
        <v>4.5999999999999996</v>
      </c>
      <c r="H7" s="144"/>
      <c r="I7" s="697" t="s">
        <v>931</v>
      </c>
      <c r="J7" s="207"/>
      <c r="K7" s="697" t="s">
        <v>1198</v>
      </c>
      <c r="L7" s="207"/>
      <c r="N7" s="144"/>
    </row>
    <row r="8" spans="2:16" ht="17.100000000000001" customHeight="1" x14ac:dyDescent="0.2">
      <c r="B8" s="696" t="s">
        <v>673</v>
      </c>
      <c r="C8" s="697" t="s">
        <v>1134</v>
      </c>
      <c r="D8" s="1014">
        <v>3412977</v>
      </c>
      <c r="E8" s="1153">
        <v>4.04</v>
      </c>
      <c r="F8" s="1014">
        <v>3141017</v>
      </c>
      <c r="G8" s="1154">
        <v>3.86</v>
      </c>
      <c r="H8" s="144"/>
      <c r="I8" s="697" t="s">
        <v>1120</v>
      </c>
      <c r="J8" s="207"/>
      <c r="K8" s="697" t="s">
        <v>1134</v>
      </c>
      <c r="L8" s="207"/>
      <c r="N8" s="144"/>
    </row>
    <row r="9" spans="2:16" ht="17.100000000000001" customHeight="1" x14ac:dyDescent="0.2">
      <c r="B9" s="696" t="s">
        <v>674</v>
      </c>
      <c r="C9" s="697" t="s">
        <v>1135</v>
      </c>
      <c r="D9" s="1014">
        <v>2247432</v>
      </c>
      <c r="E9" s="1153">
        <v>2.66</v>
      </c>
      <c r="F9" s="1014">
        <v>2244062</v>
      </c>
      <c r="G9" s="1154">
        <v>2.76</v>
      </c>
      <c r="H9" s="144"/>
      <c r="I9" s="697" t="s">
        <v>1121</v>
      </c>
      <c r="J9" s="207"/>
      <c r="K9" s="697" t="s">
        <v>1135</v>
      </c>
      <c r="L9" s="207"/>
      <c r="N9" s="144"/>
    </row>
    <row r="10" spans="2:16" ht="17.100000000000001" customHeight="1" x14ac:dyDescent="0.2">
      <c r="B10" s="696" t="s">
        <v>675</v>
      </c>
      <c r="C10" s="697" t="s">
        <v>1140</v>
      </c>
      <c r="D10" s="1014">
        <v>1980326</v>
      </c>
      <c r="E10" s="1153">
        <v>2.34</v>
      </c>
      <c r="F10" s="1014">
        <v>1858064</v>
      </c>
      <c r="G10" s="1154">
        <v>2.2799999999999998</v>
      </c>
      <c r="H10" s="144"/>
      <c r="I10" s="697" t="s">
        <v>1122</v>
      </c>
      <c r="J10" s="207"/>
      <c r="K10" s="697" t="s">
        <v>1138</v>
      </c>
      <c r="L10" s="207"/>
      <c r="N10" s="144"/>
    </row>
    <row r="11" spans="2:16" ht="17.100000000000001" customHeight="1" x14ac:dyDescent="0.2">
      <c r="B11" s="696" t="s">
        <v>676</v>
      </c>
      <c r="C11" s="697" t="s">
        <v>1138</v>
      </c>
      <c r="D11" s="1014">
        <v>1815208</v>
      </c>
      <c r="E11" s="1153">
        <v>2.15</v>
      </c>
      <c r="F11" s="1014">
        <v>1899778</v>
      </c>
      <c r="G11" s="1154">
        <v>2.33</v>
      </c>
      <c r="H11" s="144"/>
      <c r="I11" s="697" t="s">
        <v>1123</v>
      </c>
      <c r="J11" s="207"/>
      <c r="K11" s="697" t="s">
        <v>1140</v>
      </c>
      <c r="L11" s="207"/>
      <c r="N11" s="144"/>
    </row>
    <row r="12" spans="2:16" ht="17.100000000000001" customHeight="1" x14ac:dyDescent="0.2">
      <c r="B12" s="696" t="s">
        <v>677</v>
      </c>
      <c r="C12" s="697" t="s">
        <v>1137</v>
      </c>
      <c r="D12" s="1014">
        <v>1661718</v>
      </c>
      <c r="E12" s="1153">
        <v>1.96</v>
      </c>
      <c r="F12" s="1014">
        <v>1789636</v>
      </c>
      <c r="G12" s="1154">
        <v>2.2000000000000002</v>
      </c>
      <c r="H12" s="144"/>
      <c r="I12" s="697" t="s">
        <v>1124</v>
      </c>
      <c r="J12" s="207"/>
      <c r="K12" s="697" t="s">
        <v>1137</v>
      </c>
      <c r="L12" s="207"/>
      <c r="N12" s="144"/>
    </row>
    <row r="13" spans="2:16" ht="17.100000000000001" customHeight="1" x14ac:dyDescent="0.2">
      <c r="B13" s="696" t="s">
        <v>678</v>
      </c>
      <c r="C13" s="697" t="s">
        <v>857</v>
      </c>
      <c r="D13" s="1014">
        <v>1594922</v>
      </c>
      <c r="E13" s="1153">
        <v>1.89</v>
      </c>
      <c r="F13" s="1014">
        <v>1395689</v>
      </c>
      <c r="G13" s="1154">
        <v>1.71</v>
      </c>
      <c r="H13" s="144"/>
      <c r="I13" s="697" t="s">
        <v>933</v>
      </c>
      <c r="J13" s="207"/>
      <c r="K13" s="697" t="s">
        <v>1199</v>
      </c>
      <c r="L13" s="207"/>
      <c r="N13" s="144"/>
    </row>
    <row r="14" spans="2:16" ht="17.100000000000001" customHeight="1" x14ac:dyDescent="0.2">
      <c r="B14" s="696" t="s">
        <v>679</v>
      </c>
      <c r="C14" s="697" t="s">
        <v>1139</v>
      </c>
      <c r="D14" s="1014">
        <v>1388191</v>
      </c>
      <c r="E14" s="1153">
        <v>1.64</v>
      </c>
      <c r="F14" s="1014">
        <v>1032953</v>
      </c>
      <c r="G14" s="1154">
        <v>1.27</v>
      </c>
      <c r="H14" s="144"/>
      <c r="I14" s="697" t="s">
        <v>1126</v>
      </c>
      <c r="J14" s="207"/>
      <c r="K14" s="697" t="s">
        <v>1197</v>
      </c>
      <c r="L14" s="207"/>
      <c r="N14" s="144"/>
    </row>
    <row r="15" spans="2:16" ht="17.100000000000001" customHeight="1" x14ac:dyDescent="0.2">
      <c r="B15" s="696" t="s">
        <v>687</v>
      </c>
      <c r="C15" s="697" t="s">
        <v>1199</v>
      </c>
      <c r="D15" s="1014">
        <v>1197826</v>
      </c>
      <c r="E15" s="1153">
        <v>1.42</v>
      </c>
      <c r="F15" s="1014">
        <v>1552832</v>
      </c>
      <c r="G15" s="1154">
        <v>1.91</v>
      </c>
      <c r="H15" s="144"/>
      <c r="I15" s="697" t="s">
        <v>1125</v>
      </c>
      <c r="J15" s="207"/>
      <c r="K15" s="697" t="s">
        <v>857</v>
      </c>
      <c r="L15" s="207"/>
      <c r="N15" s="144"/>
    </row>
    <row r="16" spans="2:16" ht="17.100000000000001" customHeight="1" x14ac:dyDescent="0.2">
      <c r="B16" s="696" t="s">
        <v>680</v>
      </c>
      <c r="C16" s="697" t="s">
        <v>1197</v>
      </c>
      <c r="D16" s="1014">
        <v>1157807</v>
      </c>
      <c r="E16" s="1153">
        <v>1.37</v>
      </c>
      <c r="F16" s="1014">
        <v>1472862</v>
      </c>
      <c r="G16" s="1154">
        <v>1.81</v>
      </c>
      <c r="H16" s="144"/>
      <c r="I16" s="697" t="s">
        <v>932</v>
      </c>
      <c r="J16" s="207"/>
      <c r="K16" s="697" t="s">
        <v>1136</v>
      </c>
      <c r="L16" s="207"/>
      <c r="N16" s="144"/>
    </row>
    <row r="17" spans="2:14" ht="17.100000000000001" customHeight="1" x14ac:dyDescent="0.2">
      <c r="B17" s="696" t="s">
        <v>681</v>
      </c>
      <c r="C17" s="697" t="s">
        <v>1143</v>
      </c>
      <c r="D17" s="1014">
        <v>938423</v>
      </c>
      <c r="E17" s="1153">
        <v>1.1100000000000001</v>
      </c>
      <c r="F17" s="1014">
        <v>538987</v>
      </c>
      <c r="G17" s="1154">
        <v>0.66</v>
      </c>
      <c r="H17" s="144"/>
      <c r="I17" s="697" t="s">
        <v>1128</v>
      </c>
      <c r="J17" s="207"/>
      <c r="K17" s="697" t="s">
        <v>1139</v>
      </c>
      <c r="L17" s="207"/>
      <c r="N17" s="144"/>
    </row>
    <row r="18" spans="2:14" ht="17.100000000000001" customHeight="1" x14ac:dyDescent="0.2">
      <c r="B18" s="696" t="s">
        <v>682</v>
      </c>
      <c r="C18" s="697" t="s">
        <v>1196</v>
      </c>
      <c r="D18" s="1014">
        <v>930683</v>
      </c>
      <c r="E18" s="1153">
        <v>1.1000000000000001</v>
      </c>
      <c r="F18" s="1014">
        <v>934170</v>
      </c>
      <c r="G18" s="1154">
        <v>1.1499999999999999</v>
      </c>
      <c r="H18" s="144"/>
      <c r="I18" s="697" t="s">
        <v>1130</v>
      </c>
      <c r="J18" s="207"/>
      <c r="K18" s="697" t="s">
        <v>1196</v>
      </c>
      <c r="L18" s="207"/>
      <c r="N18" s="144"/>
    </row>
    <row r="19" spans="2:14" ht="17.100000000000001" customHeight="1" x14ac:dyDescent="0.2">
      <c r="B19" s="696" t="s">
        <v>683</v>
      </c>
      <c r="C19" s="697" t="s">
        <v>1136</v>
      </c>
      <c r="D19" s="1014">
        <v>909234</v>
      </c>
      <c r="E19" s="1153">
        <v>1.08</v>
      </c>
      <c r="F19" s="1014">
        <v>1161955</v>
      </c>
      <c r="G19" s="1154">
        <v>1.43</v>
      </c>
      <c r="H19" s="144"/>
      <c r="I19" s="697" t="s">
        <v>930</v>
      </c>
      <c r="J19" s="207"/>
      <c r="K19" s="697" t="s">
        <v>1200</v>
      </c>
      <c r="L19" s="207"/>
      <c r="N19" s="144"/>
    </row>
    <row r="20" spans="2:14" ht="17.100000000000001" customHeight="1" x14ac:dyDescent="0.2">
      <c r="B20" s="696" t="s">
        <v>684</v>
      </c>
      <c r="C20" s="697" t="s">
        <v>1200</v>
      </c>
      <c r="D20" s="1014">
        <v>729065</v>
      </c>
      <c r="E20" s="1153">
        <v>0.86</v>
      </c>
      <c r="F20" s="1014">
        <v>734330</v>
      </c>
      <c r="G20" s="1154">
        <v>0.9</v>
      </c>
      <c r="H20" s="144"/>
      <c r="I20" s="697" t="s">
        <v>1127</v>
      </c>
      <c r="J20" s="207"/>
      <c r="K20" s="697" t="s">
        <v>1023</v>
      </c>
      <c r="L20" s="207"/>
      <c r="N20" s="144"/>
    </row>
    <row r="21" spans="2:14" ht="17.100000000000001" customHeight="1" x14ac:dyDescent="0.2">
      <c r="B21" s="696" t="s">
        <v>685</v>
      </c>
      <c r="C21" s="697" t="s">
        <v>1023</v>
      </c>
      <c r="D21" s="1014">
        <v>728771</v>
      </c>
      <c r="E21" s="1153">
        <v>0.86</v>
      </c>
      <c r="F21" s="1014">
        <v>645710</v>
      </c>
      <c r="G21" s="1154">
        <v>0.79</v>
      </c>
      <c r="H21" s="144"/>
      <c r="I21" s="697" t="s">
        <v>1020</v>
      </c>
      <c r="J21" s="207"/>
      <c r="K21" s="697" t="s">
        <v>1143</v>
      </c>
      <c r="L21" s="207"/>
      <c r="N21" s="144"/>
    </row>
    <row r="22" spans="2:14" ht="17.100000000000001" customHeight="1" x14ac:dyDescent="0.2">
      <c r="B22" s="696" t="s">
        <v>686</v>
      </c>
      <c r="C22" s="697" t="s">
        <v>1141</v>
      </c>
      <c r="D22" s="1014">
        <v>492716</v>
      </c>
      <c r="E22" s="1153">
        <v>0.57999999999999996</v>
      </c>
      <c r="F22" s="1014">
        <v>517183</v>
      </c>
      <c r="G22" s="1154">
        <v>0.64</v>
      </c>
      <c r="H22" s="144"/>
      <c r="I22" s="697" t="s">
        <v>1131</v>
      </c>
      <c r="J22" s="207"/>
      <c r="K22" s="697" t="s">
        <v>1141</v>
      </c>
      <c r="L22" s="207"/>
      <c r="N22" s="144"/>
    </row>
    <row r="23" spans="2:14" ht="17.100000000000001" customHeight="1" x14ac:dyDescent="0.2">
      <c r="B23" s="696" t="s">
        <v>916</v>
      </c>
      <c r="C23" s="697" t="s">
        <v>858</v>
      </c>
      <c r="D23" s="1014">
        <v>484696</v>
      </c>
      <c r="E23" s="1153">
        <v>0.56999999999999995</v>
      </c>
      <c r="F23" s="1014">
        <v>489478</v>
      </c>
      <c r="G23" s="1154">
        <v>0.6</v>
      </c>
      <c r="H23" s="144"/>
      <c r="I23" s="697" t="s">
        <v>934</v>
      </c>
      <c r="J23" s="207"/>
      <c r="K23" s="697" t="s">
        <v>1203</v>
      </c>
      <c r="L23" s="207"/>
      <c r="N23" s="144"/>
    </row>
    <row r="24" spans="2:14" ht="17.100000000000001" customHeight="1" x14ac:dyDescent="0.2">
      <c r="B24" s="696" t="s">
        <v>688</v>
      </c>
      <c r="C24" s="697" t="s">
        <v>1142</v>
      </c>
      <c r="D24" s="1014">
        <v>416432</v>
      </c>
      <c r="E24" s="1153">
        <v>0.49</v>
      </c>
      <c r="F24" s="1014">
        <v>438525</v>
      </c>
      <c r="G24" s="1154">
        <v>0.54</v>
      </c>
      <c r="H24" s="144"/>
      <c r="I24" s="697" t="s">
        <v>1132</v>
      </c>
      <c r="J24" s="207"/>
      <c r="K24" s="697" t="s">
        <v>858</v>
      </c>
      <c r="L24" s="207"/>
      <c r="N24" s="144"/>
    </row>
    <row r="25" spans="2:14" ht="17.100000000000001" customHeight="1" x14ac:dyDescent="0.2">
      <c r="B25" s="696" t="s">
        <v>1021</v>
      </c>
      <c r="C25" s="697" t="s">
        <v>1144</v>
      </c>
      <c r="D25" s="1014">
        <v>414243</v>
      </c>
      <c r="E25" s="1153">
        <v>0.49</v>
      </c>
      <c r="F25" s="1014">
        <v>369308</v>
      </c>
      <c r="G25" s="1154">
        <v>0.45</v>
      </c>
      <c r="H25" s="144"/>
      <c r="I25" s="697" t="s">
        <v>1133</v>
      </c>
      <c r="J25" s="207"/>
      <c r="K25" s="697" t="s">
        <v>1201</v>
      </c>
      <c r="L25" s="207"/>
      <c r="N25" s="144"/>
    </row>
    <row r="26" spans="2:14" ht="17.100000000000001" customHeight="1" x14ac:dyDescent="0.2">
      <c r="B26" s="696" t="s">
        <v>1022</v>
      </c>
      <c r="C26" s="697" t="s">
        <v>1203</v>
      </c>
      <c r="D26" s="1014">
        <v>394503</v>
      </c>
      <c r="E26" s="1153">
        <v>0.47</v>
      </c>
      <c r="F26" s="1014">
        <v>498312</v>
      </c>
      <c r="G26" s="1154">
        <v>0.61</v>
      </c>
      <c r="H26" s="144"/>
      <c r="I26" s="697" t="s">
        <v>1490</v>
      </c>
      <c r="J26" s="207"/>
      <c r="K26" s="697" t="s">
        <v>1142</v>
      </c>
      <c r="L26" s="207"/>
      <c r="N26" s="144"/>
    </row>
    <row r="27" spans="2:14" ht="17.100000000000001" customHeight="1" thickBot="1" x14ac:dyDescent="0.25">
      <c r="B27" s="700" t="s">
        <v>1491</v>
      </c>
      <c r="C27" s="701" t="s">
        <v>1201</v>
      </c>
      <c r="D27" s="1016">
        <v>309057</v>
      </c>
      <c r="E27" s="1155">
        <v>0.37</v>
      </c>
      <c r="F27" s="1016">
        <v>448834</v>
      </c>
      <c r="G27" s="1156">
        <v>0.55000000000000004</v>
      </c>
      <c r="H27" s="144"/>
      <c r="I27" s="701" t="s">
        <v>1129</v>
      </c>
      <c r="J27" s="207"/>
      <c r="K27" s="701" t="s">
        <v>1144</v>
      </c>
      <c r="L27" s="207"/>
      <c r="N27" s="144"/>
    </row>
  </sheetData>
  <mergeCells count="4">
    <mergeCell ref="B3:B4"/>
    <mergeCell ref="C3:C4"/>
    <mergeCell ref="E3:E4"/>
    <mergeCell ref="G3:G4"/>
  </mergeCells>
  <phoneticPr fontId="2" type="noConversion"/>
  <pageMargins left="0.75" right="0.75" top="1" bottom="1" header="0.5" footer="0.5"/>
  <pageSetup paperSize="9" scale="71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J27"/>
  <sheetViews>
    <sheetView workbookViewId="0">
      <selection activeCell="C32" sqref="C32"/>
    </sheetView>
  </sheetViews>
  <sheetFormatPr defaultRowHeight="12.75" x14ac:dyDescent="0.2"/>
  <cols>
    <col min="1" max="1" width="4" customWidth="1"/>
    <col min="2" max="2" width="5.7109375" customWidth="1"/>
    <col min="3" max="3" width="50.7109375" customWidth="1"/>
    <col min="4" max="5" width="26.7109375" customWidth="1"/>
  </cols>
  <sheetData>
    <row r="2" spans="2:10" s="108" customFormat="1" ht="10.5" x14ac:dyDescent="0.2">
      <c r="C2" s="109"/>
      <c r="D2" s="109"/>
      <c r="E2" s="109"/>
      <c r="H2" s="110"/>
      <c r="I2" s="110"/>
      <c r="J2" s="110"/>
    </row>
    <row r="3" spans="2:10" s="108" customFormat="1" ht="17.100000000000001" customHeight="1" x14ac:dyDescent="0.2">
      <c r="B3" s="1157" t="s">
        <v>259</v>
      </c>
      <c r="C3" s="1158" t="s">
        <v>613</v>
      </c>
      <c r="D3" s="1158" t="s">
        <v>1498</v>
      </c>
      <c r="E3" s="2042" t="s">
        <v>1214</v>
      </c>
      <c r="H3" s="110"/>
    </row>
    <row r="4" spans="2:10" s="108" customFormat="1" ht="17.100000000000001" customHeight="1" x14ac:dyDescent="0.2">
      <c r="B4" s="696" t="s">
        <v>670</v>
      </c>
      <c r="C4" s="697" t="s">
        <v>519</v>
      </c>
      <c r="D4" s="2040" t="s">
        <v>1416</v>
      </c>
      <c r="E4" s="1159" t="s">
        <v>1416</v>
      </c>
      <c r="H4" s="110"/>
    </row>
    <row r="5" spans="2:10" s="108" customFormat="1" ht="17.100000000000001" customHeight="1" x14ac:dyDescent="0.2">
      <c r="B5" s="696" t="s">
        <v>671</v>
      </c>
      <c r="C5" s="697" t="s">
        <v>1198</v>
      </c>
      <c r="D5" s="2040" t="s">
        <v>1416</v>
      </c>
      <c r="E5" s="1159" t="s">
        <v>1416</v>
      </c>
      <c r="H5" s="110"/>
    </row>
    <row r="6" spans="2:10" s="108" customFormat="1" ht="17.100000000000001" customHeight="1" x14ac:dyDescent="0.2">
      <c r="B6" s="696" t="s">
        <v>672</v>
      </c>
      <c r="C6" s="697" t="s">
        <v>1134</v>
      </c>
      <c r="D6" s="2040" t="s">
        <v>1416</v>
      </c>
      <c r="E6" s="1159" t="s">
        <v>1416</v>
      </c>
      <c r="H6" s="110"/>
    </row>
    <row r="7" spans="2:10" s="108" customFormat="1" ht="17.100000000000001" customHeight="1" x14ac:dyDescent="0.2">
      <c r="B7" s="696" t="s">
        <v>673</v>
      </c>
      <c r="C7" s="697" t="s">
        <v>1135</v>
      </c>
      <c r="D7" s="2040" t="s">
        <v>1416</v>
      </c>
      <c r="E7" s="1159" t="s">
        <v>1416</v>
      </c>
      <c r="H7" s="110"/>
    </row>
    <row r="8" spans="2:10" s="108" customFormat="1" ht="17.100000000000001" customHeight="1" x14ac:dyDescent="0.2">
      <c r="B8" s="696" t="s">
        <v>674</v>
      </c>
      <c r="C8" s="697" t="s">
        <v>1140</v>
      </c>
      <c r="D8" s="2040" t="s">
        <v>1416</v>
      </c>
      <c r="E8" s="1159" t="s">
        <v>1416</v>
      </c>
      <c r="H8" s="110"/>
      <c r="I8" s="110"/>
      <c r="J8" s="110"/>
    </row>
    <row r="9" spans="2:10" s="108" customFormat="1" ht="17.100000000000001" customHeight="1" x14ac:dyDescent="0.2">
      <c r="B9" s="696" t="s">
        <v>675</v>
      </c>
      <c r="C9" s="697" t="s">
        <v>1138</v>
      </c>
      <c r="D9" s="2040" t="s">
        <v>1416</v>
      </c>
      <c r="E9" s="1159" t="s">
        <v>1416</v>
      </c>
      <c r="H9" s="110"/>
    </row>
    <row r="10" spans="2:10" s="108" customFormat="1" ht="17.100000000000001" customHeight="1" x14ac:dyDescent="0.2">
      <c r="B10" s="696" t="s">
        <v>676</v>
      </c>
      <c r="C10" s="697" t="s">
        <v>1137</v>
      </c>
      <c r="D10" s="2040" t="s">
        <v>1416</v>
      </c>
      <c r="E10" s="1159" t="s">
        <v>1416</v>
      </c>
      <c r="H10" s="110"/>
    </row>
    <row r="11" spans="2:10" s="108" customFormat="1" ht="17.100000000000001" customHeight="1" x14ac:dyDescent="0.2">
      <c r="B11" s="696" t="s">
        <v>677</v>
      </c>
      <c r="C11" s="697" t="s">
        <v>857</v>
      </c>
      <c r="D11" s="2040" t="s">
        <v>1418</v>
      </c>
      <c r="E11" s="1159" t="s">
        <v>1418</v>
      </c>
      <c r="H11" s="110"/>
    </row>
    <row r="12" spans="2:10" s="108" customFormat="1" ht="17.100000000000001" customHeight="1" x14ac:dyDescent="0.2">
      <c r="B12" s="696" t="s">
        <v>678</v>
      </c>
      <c r="C12" s="697" t="s">
        <v>1139</v>
      </c>
      <c r="D12" s="2040" t="s">
        <v>1416</v>
      </c>
      <c r="E12" s="1159" t="s">
        <v>1416</v>
      </c>
      <c r="H12" s="110"/>
    </row>
    <row r="13" spans="2:10" s="108" customFormat="1" ht="17.100000000000001" customHeight="1" x14ac:dyDescent="0.2">
      <c r="B13" s="696" t="s">
        <v>679</v>
      </c>
      <c r="C13" s="697" t="s">
        <v>1199</v>
      </c>
      <c r="D13" s="2040" t="s">
        <v>1416</v>
      </c>
      <c r="E13" s="1159" t="s">
        <v>1416</v>
      </c>
      <c r="H13" s="110"/>
    </row>
    <row r="14" spans="2:10" s="108" customFormat="1" ht="17.100000000000001" customHeight="1" x14ac:dyDescent="0.2">
      <c r="B14" s="696" t="s">
        <v>687</v>
      </c>
      <c r="C14" s="697" t="s">
        <v>1197</v>
      </c>
      <c r="D14" s="2040" t="s">
        <v>1416</v>
      </c>
      <c r="E14" s="1159" t="s">
        <v>1416</v>
      </c>
      <c r="H14" s="110"/>
    </row>
    <row r="15" spans="2:10" s="108" customFormat="1" ht="17.100000000000001" customHeight="1" x14ac:dyDescent="0.2">
      <c r="B15" s="696" t="s">
        <v>680</v>
      </c>
      <c r="C15" s="697" t="s">
        <v>1143</v>
      </c>
      <c r="D15" s="2040" t="s">
        <v>1416</v>
      </c>
      <c r="E15" s="1159" t="s">
        <v>1416</v>
      </c>
      <c r="H15" s="110"/>
    </row>
    <row r="16" spans="2:10" s="108" customFormat="1" ht="17.100000000000001" customHeight="1" x14ac:dyDescent="0.2">
      <c r="B16" s="696" t="s">
        <v>681</v>
      </c>
      <c r="C16" s="697" t="s">
        <v>1196</v>
      </c>
      <c r="D16" s="2040" t="s">
        <v>1416</v>
      </c>
      <c r="E16" s="1159" t="s">
        <v>1416</v>
      </c>
      <c r="H16" s="110"/>
      <c r="I16" s="110"/>
      <c r="J16" s="110"/>
    </row>
    <row r="17" spans="2:10" s="108" customFormat="1" ht="17.100000000000001" customHeight="1" x14ac:dyDescent="0.2">
      <c r="B17" s="696" t="s">
        <v>682</v>
      </c>
      <c r="C17" s="697" t="s">
        <v>1136</v>
      </c>
      <c r="D17" s="2040" t="s">
        <v>1417</v>
      </c>
      <c r="E17" s="1159" t="s">
        <v>1417</v>
      </c>
      <c r="H17" s="110"/>
    </row>
    <row r="18" spans="2:10" s="108" customFormat="1" ht="17.100000000000001" customHeight="1" x14ac:dyDescent="0.2">
      <c r="B18" s="696" t="s">
        <v>683</v>
      </c>
      <c r="C18" s="697" t="s">
        <v>1200</v>
      </c>
      <c r="D18" s="2040" t="s">
        <v>1416</v>
      </c>
      <c r="E18" s="1159" t="s">
        <v>1416</v>
      </c>
      <c r="H18" s="110"/>
    </row>
    <row r="19" spans="2:10" s="108" customFormat="1" ht="17.100000000000001" customHeight="1" x14ac:dyDescent="0.2">
      <c r="B19" s="696" t="s">
        <v>684</v>
      </c>
      <c r="C19" s="697" t="s">
        <v>1023</v>
      </c>
      <c r="D19" s="2040" t="s">
        <v>1416</v>
      </c>
      <c r="E19" s="1159" t="s">
        <v>1416</v>
      </c>
      <c r="H19" s="110"/>
    </row>
    <row r="20" spans="2:10" s="108" customFormat="1" ht="17.100000000000001" customHeight="1" x14ac:dyDescent="0.2">
      <c r="B20" s="696" t="s">
        <v>685</v>
      </c>
      <c r="C20" s="697" t="s">
        <v>1141</v>
      </c>
      <c r="D20" s="2040" t="s">
        <v>1416</v>
      </c>
      <c r="E20" s="1159" t="s">
        <v>1416</v>
      </c>
      <c r="H20" s="110"/>
    </row>
    <row r="21" spans="2:10" s="108" customFormat="1" ht="17.100000000000001" customHeight="1" x14ac:dyDescent="0.2">
      <c r="B21" s="696" t="s">
        <v>686</v>
      </c>
      <c r="C21" s="697" t="s">
        <v>1203</v>
      </c>
      <c r="D21" s="2040" t="s">
        <v>1418</v>
      </c>
      <c r="E21" s="1159" t="s">
        <v>1418</v>
      </c>
      <c r="H21" s="110"/>
      <c r="I21" s="110"/>
      <c r="J21" s="110"/>
    </row>
    <row r="22" spans="2:10" s="108" customFormat="1" ht="17.100000000000001" customHeight="1" x14ac:dyDescent="0.2">
      <c r="B22" s="696" t="s">
        <v>916</v>
      </c>
      <c r="C22" s="697" t="s">
        <v>858</v>
      </c>
      <c r="D22" s="2040" t="s">
        <v>1416</v>
      </c>
      <c r="E22" s="1159" t="s">
        <v>1416</v>
      </c>
      <c r="H22" s="110"/>
      <c r="I22" s="110"/>
      <c r="J22" s="110"/>
    </row>
    <row r="23" spans="2:10" s="108" customFormat="1" ht="17.100000000000001" customHeight="1" x14ac:dyDescent="0.2">
      <c r="B23" s="696" t="s">
        <v>688</v>
      </c>
      <c r="C23" s="697" t="s">
        <v>1142</v>
      </c>
      <c r="D23" s="2040" t="s">
        <v>1416</v>
      </c>
      <c r="E23" s="1159" t="s">
        <v>1416</v>
      </c>
      <c r="H23" s="110"/>
      <c r="I23" s="110"/>
      <c r="J23" s="110"/>
    </row>
    <row r="24" spans="2:10" s="108" customFormat="1" ht="17.100000000000001" customHeight="1" x14ac:dyDescent="0.2">
      <c r="B24" s="696" t="s">
        <v>1021</v>
      </c>
      <c r="C24" s="697" t="s">
        <v>1144</v>
      </c>
      <c r="D24" s="2040" t="s">
        <v>1416</v>
      </c>
      <c r="E24" s="1159" t="s">
        <v>1416</v>
      </c>
      <c r="H24" s="110"/>
      <c r="I24" s="110"/>
      <c r="J24" s="110"/>
    </row>
    <row r="25" spans="2:10" s="108" customFormat="1" ht="17.100000000000001" customHeight="1" thickBot="1" x14ac:dyDescent="0.25">
      <c r="B25" s="700" t="s">
        <v>1022</v>
      </c>
      <c r="C25" s="701" t="s">
        <v>1201</v>
      </c>
      <c r="D25" s="2041" t="s">
        <v>1418</v>
      </c>
      <c r="E25" s="1160" t="s">
        <v>1418</v>
      </c>
      <c r="H25" s="110"/>
      <c r="I25" s="110"/>
      <c r="J25" s="110"/>
    </row>
    <row r="26" spans="2:10" s="108" customFormat="1" ht="10.5" x14ac:dyDescent="0.2"/>
    <row r="27" spans="2:10" s="108" customFormat="1" ht="10.5" x14ac:dyDescent="0.2"/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L20"/>
  <sheetViews>
    <sheetView workbookViewId="0">
      <selection activeCell="E40" sqref="E40"/>
    </sheetView>
  </sheetViews>
  <sheetFormatPr defaultRowHeight="10.5" x14ac:dyDescent="0.15"/>
  <cols>
    <col min="1" max="1" width="4" style="60" customWidth="1"/>
    <col min="2" max="2" width="17.7109375" style="60" customWidth="1"/>
    <col min="3" max="10" width="12.7109375" style="60" customWidth="1"/>
    <col min="11" max="16384" width="9.140625" style="60"/>
  </cols>
  <sheetData>
    <row r="1" spans="2:12" ht="17.100000000000001" customHeight="1" x14ac:dyDescent="0.15"/>
    <row r="2" spans="2:12" ht="17.100000000000001" customHeight="1" x14ac:dyDescent="0.15"/>
    <row r="3" spans="2:12" ht="17.100000000000001" customHeight="1" thickBot="1" x14ac:dyDescent="0.2">
      <c r="G3" s="84"/>
      <c r="H3" s="84"/>
      <c r="I3" s="84"/>
      <c r="J3" s="84"/>
    </row>
    <row r="4" spans="2:12" ht="17.100000000000001" customHeight="1" thickBot="1" x14ac:dyDescent="0.2">
      <c r="B4" s="2437" t="s">
        <v>359</v>
      </c>
      <c r="C4" s="2422">
        <v>2016</v>
      </c>
      <c r="D4" s="2439"/>
      <c r="E4" s="2439"/>
      <c r="F4" s="2439"/>
      <c r="G4" s="2423">
        <v>2015</v>
      </c>
      <c r="H4" s="2441"/>
      <c r="I4" s="2441"/>
      <c r="J4" s="2441"/>
      <c r="K4" s="116"/>
      <c r="L4" s="117"/>
    </row>
    <row r="5" spans="2:12" ht="17.100000000000001" customHeight="1" thickBot="1" x14ac:dyDescent="0.2">
      <c r="B5" s="2438"/>
      <c r="C5" s="1161" t="s">
        <v>1498</v>
      </c>
      <c r="D5" s="1161" t="s">
        <v>417</v>
      </c>
      <c r="E5" s="1161" t="s">
        <v>418</v>
      </c>
      <c r="F5" s="1161" t="s">
        <v>419</v>
      </c>
      <c r="G5" s="1161" t="s">
        <v>1214</v>
      </c>
      <c r="H5" s="1161" t="s">
        <v>417</v>
      </c>
      <c r="I5" s="1161" t="s">
        <v>418</v>
      </c>
      <c r="J5" s="1162" t="s">
        <v>419</v>
      </c>
      <c r="K5" s="118"/>
      <c r="L5" s="117"/>
    </row>
    <row r="6" spans="2:12" ht="17.100000000000001" customHeight="1" x14ac:dyDescent="0.15">
      <c r="B6" s="1163" t="s">
        <v>58</v>
      </c>
      <c r="C6" s="1164">
        <v>12903</v>
      </c>
      <c r="D6" s="1164">
        <v>13721</v>
      </c>
      <c r="E6" s="1164">
        <v>18454</v>
      </c>
      <c r="F6" s="1164">
        <v>11042</v>
      </c>
      <c r="G6" s="1165">
        <v>13688</v>
      </c>
      <c r="H6" s="1165">
        <v>16085</v>
      </c>
      <c r="I6" s="1165">
        <v>23329</v>
      </c>
      <c r="J6" s="1166">
        <v>12739</v>
      </c>
    </row>
    <row r="7" spans="2:12" ht="17.100000000000001" customHeight="1" x14ac:dyDescent="0.15">
      <c r="B7" s="1167" t="s">
        <v>59</v>
      </c>
      <c r="C7" s="1168">
        <v>772</v>
      </c>
      <c r="D7" s="1168">
        <v>547</v>
      </c>
      <c r="E7" s="1168">
        <v>816</v>
      </c>
      <c r="F7" s="1168">
        <v>351</v>
      </c>
      <c r="G7" s="1169">
        <v>496</v>
      </c>
      <c r="H7" s="1169">
        <v>685</v>
      </c>
      <c r="I7" s="1169">
        <v>1096</v>
      </c>
      <c r="J7" s="1170">
        <v>453</v>
      </c>
    </row>
    <row r="8" spans="2:12" ht="17.100000000000001" customHeight="1" x14ac:dyDescent="0.15">
      <c r="B8" s="1167" t="s">
        <v>60</v>
      </c>
      <c r="C8" s="1168">
        <v>199</v>
      </c>
      <c r="D8" s="1168">
        <v>214</v>
      </c>
      <c r="E8" s="1168">
        <v>791</v>
      </c>
      <c r="F8" s="1168">
        <v>62</v>
      </c>
      <c r="G8" s="1169">
        <v>79</v>
      </c>
      <c r="H8" s="1169">
        <v>5170</v>
      </c>
      <c r="I8" s="1169">
        <v>6588</v>
      </c>
      <c r="J8" s="1170">
        <v>67</v>
      </c>
    </row>
    <row r="9" spans="2:12" ht="17.100000000000001" customHeight="1" thickBot="1" x14ac:dyDescent="0.2">
      <c r="B9" s="1171" t="s">
        <v>1118</v>
      </c>
      <c r="C9" s="1172">
        <v>21249</v>
      </c>
      <c r="D9" s="1172">
        <v>27172</v>
      </c>
      <c r="E9" s="1172">
        <v>30150</v>
      </c>
      <c r="F9" s="1172">
        <v>19856</v>
      </c>
      <c r="G9" s="1173">
        <v>26320</v>
      </c>
      <c r="H9" s="1173">
        <v>23916</v>
      </c>
      <c r="I9" s="1173">
        <v>26345</v>
      </c>
      <c r="J9" s="1174">
        <v>20426</v>
      </c>
    </row>
    <row r="10" spans="2:12" ht="17.100000000000001" customHeight="1" thickBot="1" x14ac:dyDescent="0.2">
      <c r="B10" s="1175" t="s">
        <v>61</v>
      </c>
      <c r="C10" s="517">
        <v>28037</v>
      </c>
      <c r="D10" s="517">
        <v>35306</v>
      </c>
      <c r="E10" s="517">
        <v>40726</v>
      </c>
      <c r="F10" s="517">
        <v>27124</v>
      </c>
      <c r="G10" s="1176">
        <v>29943</v>
      </c>
      <c r="H10" s="1176">
        <v>27877</v>
      </c>
      <c r="I10" s="1176">
        <v>34881</v>
      </c>
      <c r="J10" s="1177">
        <v>21266</v>
      </c>
    </row>
    <row r="11" spans="2:12" ht="17.100000000000001" customHeight="1" thickBot="1" x14ac:dyDescent="0.2">
      <c r="B11" s="1175" t="s">
        <v>1425</v>
      </c>
      <c r="C11" s="517">
        <v>42093</v>
      </c>
      <c r="D11" s="517">
        <v>42983</v>
      </c>
      <c r="E11" s="517">
        <v>49041</v>
      </c>
      <c r="F11" s="517">
        <v>38046</v>
      </c>
      <c r="G11" s="1176">
        <v>40007</v>
      </c>
      <c r="H11" s="1176">
        <v>37576</v>
      </c>
      <c r="I11" s="1176">
        <v>45102</v>
      </c>
      <c r="J11" s="1177">
        <v>28954</v>
      </c>
    </row>
    <row r="14" spans="2:12" ht="12.75" x14ac:dyDescent="0.2">
      <c r="B14" s="2243" t="s">
        <v>1426</v>
      </c>
      <c r="C14" s="2244"/>
      <c r="D14" s="2243"/>
      <c r="E14" s="2243" t="s">
        <v>1730</v>
      </c>
      <c r="F14" s="2243"/>
      <c r="G14" s="2243"/>
    </row>
    <row r="15" spans="2:12" ht="11.25" thickBot="1" x14ac:dyDescent="0.2"/>
    <row r="16" spans="2:12" ht="17.100000000000001" customHeight="1" thickBot="1" x14ac:dyDescent="0.2">
      <c r="B16" s="2437" t="s">
        <v>1483</v>
      </c>
      <c r="C16" s="2422">
        <v>2016</v>
      </c>
      <c r="D16" s="2439"/>
      <c r="E16" s="2439"/>
      <c r="F16" s="2439"/>
      <c r="G16" s="2422">
        <v>2015</v>
      </c>
      <c r="H16" s="2439"/>
      <c r="I16" s="2439"/>
      <c r="J16" s="2440"/>
      <c r="K16" s="116"/>
      <c r="L16" s="117"/>
    </row>
    <row r="17" spans="2:12" ht="17.100000000000001" customHeight="1" thickBot="1" x14ac:dyDescent="0.2">
      <c r="B17" s="2438"/>
      <c r="C17" s="1161" t="s">
        <v>1498</v>
      </c>
      <c r="D17" s="1161" t="s">
        <v>417</v>
      </c>
      <c r="E17" s="1161" t="s">
        <v>418</v>
      </c>
      <c r="F17" s="1161" t="s">
        <v>419</v>
      </c>
      <c r="G17" s="1161" t="s">
        <v>1214</v>
      </c>
      <c r="H17" s="1161" t="s">
        <v>417</v>
      </c>
      <c r="I17" s="1161" t="s">
        <v>418</v>
      </c>
      <c r="J17" s="1162" t="s">
        <v>419</v>
      </c>
      <c r="K17" s="118"/>
      <c r="L17" s="117"/>
    </row>
    <row r="18" spans="2:12" ht="17.100000000000001" customHeight="1" x14ac:dyDescent="0.15">
      <c r="B18" s="1167" t="s">
        <v>1427</v>
      </c>
      <c r="C18" s="1168">
        <v>102</v>
      </c>
      <c r="D18" s="1168">
        <v>87</v>
      </c>
      <c r="E18" s="1168">
        <v>125</v>
      </c>
      <c r="F18" s="1168">
        <v>26</v>
      </c>
      <c r="G18" s="1169">
        <v>78</v>
      </c>
      <c r="H18" s="1169">
        <v>111</v>
      </c>
      <c r="I18" s="1169">
        <v>139</v>
      </c>
      <c r="J18" s="1170">
        <v>72</v>
      </c>
    </row>
    <row r="19" spans="2:12" ht="17.100000000000001" customHeight="1" thickBot="1" x14ac:dyDescent="0.2">
      <c r="B19" s="1171" t="s">
        <v>1428</v>
      </c>
      <c r="C19" s="1172">
        <v>767</v>
      </c>
      <c r="D19" s="1172">
        <v>710</v>
      </c>
      <c r="E19" s="1172">
        <v>798</v>
      </c>
      <c r="F19" s="1172">
        <v>639</v>
      </c>
      <c r="G19" s="1173">
        <v>647</v>
      </c>
      <c r="H19" s="1173">
        <v>691</v>
      </c>
      <c r="I19" s="1173">
        <v>772</v>
      </c>
      <c r="J19" s="1174">
        <v>613</v>
      </c>
    </row>
    <row r="20" spans="2:12" ht="17.100000000000001" customHeight="1" thickBot="1" x14ac:dyDescent="0.2">
      <c r="B20" s="1175" t="s">
        <v>1429</v>
      </c>
      <c r="C20" s="517">
        <v>869</v>
      </c>
      <c r="D20" s="517">
        <v>797</v>
      </c>
      <c r="E20" s="517">
        <v>914</v>
      </c>
      <c r="F20" s="517">
        <v>679</v>
      </c>
      <c r="G20" s="1176">
        <v>725</v>
      </c>
      <c r="H20" s="1176">
        <v>802</v>
      </c>
      <c r="I20" s="1176">
        <v>905</v>
      </c>
      <c r="J20" s="1177">
        <v>705</v>
      </c>
    </row>
  </sheetData>
  <mergeCells count="6">
    <mergeCell ref="B16:B17"/>
    <mergeCell ref="C16:F16"/>
    <mergeCell ref="G16:J16"/>
    <mergeCell ref="B4:B5"/>
    <mergeCell ref="C4:F4"/>
    <mergeCell ref="G4:J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H50"/>
  <sheetViews>
    <sheetView workbookViewId="0">
      <selection activeCell="G34" sqref="G34"/>
    </sheetView>
  </sheetViews>
  <sheetFormatPr defaultRowHeight="10.5" x14ac:dyDescent="0.2"/>
  <cols>
    <col min="1" max="1" width="4" style="76" customWidth="1"/>
    <col min="2" max="2" width="33.7109375" style="76" customWidth="1"/>
    <col min="3" max="7" width="14.7109375" style="76" customWidth="1"/>
    <col min="8" max="8" width="11.7109375" style="76" customWidth="1"/>
    <col min="9" max="10" width="9.85546875" style="76" customWidth="1"/>
    <col min="11" max="16384" width="9.140625" style="76"/>
  </cols>
  <sheetData>
    <row r="3" spans="1:8" x14ac:dyDescent="0.2">
      <c r="B3" s="1178">
        <v>2016</v>
      </c>
    </row>
    <row r="5" spans="1:8" s="114" customFormat="1" ht="17.100000000000001" customHeight="1" x14ac:dyDescent="0.2">
      <c r="A5" s="1179"/>
      <c r="B5" s="1180" t="s">
        <v>359</v>
      </c>
      <c r="C5" s="1181" t="s">
        <v>964</v>
      </c>
      <c r="D5" s="1181" t="s">
        <v>965</v>
      </c>
      <c r="E5" s="1181" t="s">
        <v>998</v>
      </c>
      <c r="F5" s="1458" t="s">
        <v>966</v>
      </c>
      <c r="G5" s="496"/>
      <c r="H5" s="76"/>
    </row>
    <row r="6" spans="1:8" ht="17.100000000000001" customHeight="1" x14ac:dyDescent="0.2">
      <c r="A6" s="1183"/>
      <c r="B6" s="1184" t="s">
        <v>1492</v>
      </c>
      <c r="C6" s="1185">
        <v>14143</v>
      </c>
      <c r="D6" s="1185">
        <v>13721</v>
      </c>
      <c r="E6" s="1185">
        <v>187</v>
      </c>
      <c r="F6" s="2043">
        <v>278</v>
      </c>
      <c r="G6" s="2047"/>
    </row>
    <row r="7" spans="1:8" ht="17.100000000000001" customHeight="1" x14ac:dyDescent="0.2">
      <c r="A7" s="1183"/>
      <c r="B7" s="1187" t="s">
        <v>1493</v>
      </c>
      <c r="C7" s="1188">
        <v>558</v>
      </c>
      <c r="D7" s="1188">
        <v>547</v>
      </c>
      <c r="E7" s="1188">
        <v>29</v>
      </c>
      <c r="F7" s="2044">
        <v>17</v>
      </c>
      <c r="G7" s="2047"/>
    </row>
    <row r="8" spans="1:8" ht="17.100000000000001" customHeight="1" x14ac:dyDescent="0.2">
      <c r="A8" s="1183"/>
      <c r="B8" s="1187" t="s">
        <v>1494</v>
      </c>
      <c r="C8" s="1188">
        <v>224</v>
      </c>
      <c r="D8" s="1188">
        <v>214</v>
      </c>
      <c r="E8" s="1188">
        <v>0</v>
      </c>
      <c r="F8" s="2044">
        <v>0</v>
      </c>
      <c r="G8" s="2047"/>
    </row>
    <row r="9" spans="1:8" ht="17.100000000000001" customHeight="1" x14ac:dyDescent="0.2">
      <c r="A9" s="1183"/>
      <c r="B9" s="1187" t="s">
        <v>1495</v>
      </c>
      <c r="C9" s="1188">
        <v>27352</v>
      </c>
      <c r="D9" s="1188">
        <v>27172</v>
      </c>
      <c r="E9" s="1188">
        <v>197</v>
      </c>
      <c r="F9" s="2044">
        <v>0</v>
      </c>
      <c r="G9" s="2047"/>
    </row>
    <row r="10" spans="1:8" ht="17.100000000000001" customHeight="1" x14ac:dyDescent="0.2">
      <c r="A10" s="1183"/>
      <c r="B10" s="1187" t="s">
        <v>935</v>
      </c>
      <c r="C10" s="1188">
        <v>35879</v>
      </c>
      <c r="D10" s="1188">
        <v>35306</v>
      </c>
      <c r="E10" s="1188">
        <v>330</v>
      </c>
      <c r="F10" s="2044">
        <v>273</v>
      </c>
      <c r="G10" s="2047"/>
    </row>
    <row r="11" spans="1:8" ht="17.100000000000001" customHeight="1" x14ac:dyDescent="0.2">
      <c r="A11" s="1183"/>
      <c r="B11" s="1187" t="s">
        <v>936</v>
      </c>
      <c r="C11" s="1188">
        <v>41393</v>
      </c>
      <c r="D11" s="1188">
        <v>40726</v>
      </c>
      <c r="E11" s="1188">
        <v>770</v>
      </c>
      <c r="F11" s="2044">
        <v>339</v>
      </c>
      <c r="G11" s="2047"/>
    </row>
    <row r="12" spans="1:8" ht="17.100000000000001" customHeight="1" thickBot="1" x14ac:dyDescent="0.25">
      <c r="A12" s="1183"/>
      <c r="B12" s="1190" t="s">
        <v>937</v>
      </c>
      <c r="C12" s="1191">
        <v>27515</v>
      </c>
      <c r="D12" s="1191">
        <v>27124</v>
      </c>
      <c r="E12" s="1191">
        <v>100</v>
      </c>
      <c r="F12" s="2045">
        <v>192</v>
      </c>
      <c r="G12" s="2047"/>
    </row>
    <row r="13" spans="1:8" s="114" customFormat="1" ht="17.100000000000001" customHeight="1" thickBot="1" x14ac:dyDescent="0.25">
      <c r="A13" s="1179"/>
      <c r="B13" s="1193" t="s">
        <v>61</v>
      </c>
      <c r="C13" s="1194">
        <v>28438</v>
      </c>
      <c r="D13" s="1194">
        <v>28037</v>
      </c>
      <c r="E13" s="1194">
        <v>459</v>
      </c>
      <c r="F13" s="2046">
        <v>212</v>
      </c>
      <c r="G13" s="2048"/>
      <c r="H13" s="76"/>
    </row>
    <row r="14" spans="1:8" s="114" customFormat="1" ht="17.100000000000001" customHeight="1" x14ac:dyDescent="0.2">
      <c r="A14" s="115"/>
      <c r="B14" s="1195"/>
      <c r="C14" s="1195"/>
      <c r="D14" s="1195"/>
      <c r="E14" s="1195"/>
      <c r="F14" s="1195"/>
      <c r="G14" s="1195"/>
      <c r="H14" s="76"/>
    </row>
    <row r="15" spans="1:8" s="114" customFormat="1" ht="17.100000000000001" customHeight="1" x14ac:dyDescent="0.2">
      <c r="A15" s="115"/>
      <c r="B15" s="1178">
        <v>2015</v>
      </c>
      <c r="C15" s="1195"/>
      <c r="D15" s="1195"/>
      <c r="E15" s="1195"/>
      <c r="F15" s="1195"/>
      <c r="G15" s="1195"/>
      <c r="H15" s="76"/>
    </row>
    <row r="16" spans="1:8" s="114" customFormat="1" ht="17.100000000000001" customHeight="1" x14ac:dyDescent="0.2">
      <c r="A16" s="1179"/>
      <c r="B16" s="1180" t="s">
        <v>359</v>
      </c>
      <c r="C16" s="1181" t="s">
        <v>964</v>
      </c>
      <c r="D16" s="1181" t="s">
        <v>965</v>
      </c>
      <c r="E16" s="1181" t="s">
        <v>998</v>
      </c>
      <c r="F16" s="1181" t="s">
        <v>966</v>
      </c>
      <c r="G16" s="1182" t="s">
        <v>999</v>
      </c>
      <c r="H16" s="76"/>
    </row>
    <row r="17" spans="1:8" ht="17.100000000000001" customHeight="1" x14ac:dyDescent="0.2">
      <c r="A17" s="1183"/>
      <c r="B17" s="1184" t="s">
        <v>1492</v>
      </c>
      <c r="C17" s="1185">
        <v>16437</v>
      </c>
      <c r="D17" s="1185">
        <v>16085</v>
      </c>
      <c r="E17" s="1185">
        <v>29</v>
      </c>
      <c r="F17" s="1185">
        <v>348</v>
      </c>
      <c r="G17" s="1186">
        <v>7</v>
      </c>
    </row>
    <row r="18" spans="1:8" ht="17.100000000000001" customHeight="1" x14ac:dyDescent="0.2">
      <c r="A18" s="1183"/>
      <c r="B18" s="1187" t="s">
        <v>1493</v>
      </c>
      <c r="C18" s="1188">
        <v>687</v>
      </c>
      <c r="D18" s="1188">
        <v>685</v>
      </c>
      <c r="E18" s="1188">
        <v>23</v>
      </c>
      <c r="F18" s="1188">
        <v>17</v>
      </c>
      <c r="G18" s="1189">
        <v>22</v>
      </c>
    </row>
    <row r="19" spans="1:8" ht="17.100000000000001" customHeight="1" x14ac:dyDescent="0.2">
      <c r="A19" s="1183"/>
      <c r="B19" s="1187" t="s">
        <v>1494</v>
      </c>
      <c r="C19" s="1188">
        <v>5192</v>
      </c>
      <c r="D19" s="1188">
        <v>5170</v>
      </c>
      <c r="E19" s="1188">
        <v>0</v>
      </c>
      <c r="F19" s="1188">
        <v>0</v>
      </c>
      <c r="G19" s="1189">
        <v>98</v>
      </c>
    </row>
    <row r="20" spans="1:8" ht="17.100000000000001" customHeight="1" x14ac:dyDescent="0.2">
      <c r="A20" s="1183"/>
      <c r="B20" s="1187" t="s">
        <v>1495</v>
      </c>
      <c r="C20" s="1188">
        <v>23916</v>
      </c>
      <c r="D20" s="1188">
        <v>23916</v>
      </c>
      <c r="E20" s="1188">
        <v>0</v>
      </c>
      <c r="F20" s="1188">
        <v>0</v>
      </c>
      <c r="G20" s="1189">
        <v>0</v>
      </c>
    </row>
    <row r="21" spans="1:8" ht="17.100000000000001" customHeight="1" x14ac:dyDescent="0.2">
      <c r="A21" s="1183"/>
      <c r="B21" s="1187" t="s">
        <v>935</v>
      </c>
      <c r="C21" s="1188">
        <v>28265</v>
      </c>
      <c r="D21" s="1188">
        <v>27877</v>
      </c>
      <c r="E21" s="1188">
        <v>40</v>
      </c>
      <c r="F21" s="1188">
        <v>349</v>
      </c>
      <c r="G21" s="1189">
        <v>100</v>
      </c>
    </row>
    <row r="22" spans="1:8" ht="17.100000000000001" customHeight="1" x14ac:dyDescent="0.2">
      <c r="A22" s="1183"/>
      <c r="B22" s="1187" t="s">
        <v>936</v>
      </c>
      <c r="C22" s="1188">
        <v>35005</v>
      </c>
      <c r="D22" s="1188">
        <v>34881</v>
      </c>
      <c r="E22" s="1188">
        <v>492</v>
      </c>
      <c r="F22" s="1188">
        <v>462</v>
      </c>
      <c r="G22" s="1189">
        <v>161</v>
      </c>
    </row>
    <row r="23" spans="1:8" ht="17.100000000000001" customHeight="1" thickBot="1" x14ac:dyDescent="0.25">
      <c r="A23" s="1183"/>
      <c r="B23" s="1190" t="s">
        <v>937</v>
      </c>
      <c r="C23" s="1191">
        <v>21591</v>
      </c>
      <c r="D23" s="1191">
        <v>21266</v>
      </c>
      <c r="E23" s="1191">
        <v>12</v>
      </c>
      <c r="F23" s="1191">
        <v>241</v>
      </c>
      <c r="G23" s="1192">
        <v>47</v>
      </c>
    </row>
    <row r="24" spans="1:8" s="114" customFormat="1" ht="17.100000000000001" customHeight="1" thickBot="1" x14ac:dyDescent="0.25">
      <c r="A24" s="1179"/>
      <c r="B24" s="1193" t="s">
        <v>61</v>
      </c>
      <c r="C24" s="1196">
        <v>30158</v>
      </c>
      <c r="D24" s="1196">
        <v>29943</v>
      </c>
      <c r="E24" s="1196">
        <v>99</v>
      </c>
      <c r="F24" s="1196">
        <v>273</v>
      </c>
      <c r="G24" s="1197">
        <v>56</v>
      </c>
      <c r="H24" s="76"/>
    </row>
    <row r="26" spans="1:8" ht="14.25" x14ac:dyDescent="0.2">
      <c r="B26" s="1198" t="s">
        <v>1430</v>
      </c>
    </row>
    <row r="28" spans="1:8" x14ac:dyDescent="0.2">
      <c r="B28" s="1178">
        <v>2016</v>
      </c>
    </row>
    <row r="30" spans="1:8" s="114" customFormat="1" ht="17.100000000000001" customHeight="1" x14ac:dyDescent="0.2">
      <c r="A30" s="1179"/>
      <c r="B30" s="1180" t="s">
        <v>359</v>
      </c>
      <c r="C30" s="1181" t="s">
        <v>964</v>
      </c>
      <c r="D30" s="1181" t="s">
        <v>965</v>
      </c>
      <c r="E30" s="1181" t="s">
        <v>998</v>
      </c>
      <c r="F30" s="1458" t="s">
        <v>966</v>
      </c>
      <c r="G30" s="496"/>
      <c r="H30" s="76"/>
    </row>
    <row r="31" spans="1:8" ht="17.100000000000001" customHeight="1" x14ac:dyDescent="0.2">
      <c r="A31" s="1183"/>
      <c r="B31" s="1184" t="s">
        <v>1431</v>
      </c>
      <c r="C31" s="1185">
        <v>45394</v>
      </c>
      <c r="D31" s="1185">
        <v>43671</v>
      </c>
      <c r="E31" s="1185">
        <v>763</v>
      </c>
      <c r="F31" s="2043">
        <v>757</v>
      </c>
      <c r="G31" s="2047"/>
    </row>
    <row r="32" spans="1:8" ht="17.100000000000001" customHeight="1" x14ac:dyDescent="0.2">
      <c r="A32" s="1183"/>
      <c r="B32" s="1187" t="s">
        <v>1432</v>
      </c>
      <c r="C32" s="1188">
        <v>1371</v>
      </c>
      <c r="D32" s="1188">
        <v>1363</v>
      </c>
      <c r="E32" s="1188">
        <v>96</v>
      </c>
      <c r="F32" s="2044">
        <v>54</v>
      </c>
      <c r="G32" s="2047"/>
    </row>
    <row r="33" spans="1:8" ht="17.100000000000001" customHeight="1" x14ac:dyDescent="0.2">
      <c r="A33" s="1183"/>
      <c r="B33" s="1187" t="s">
        <v>1433</v>
      </c>
      <c r="C33" s="1188">
        <v>347</v>
      </c>
      <c r="D33" s="1188">
        <v>342</v>
      </c>
      <c r="E33" s="1188">
        <v>0</v>
      </c>
      <c r="F33" s="2044">
        <v>0</v>
      </c>
      <c r="G33" s="2047"/>
    </row>
    <row r="34" spans="1:8" ht="17.100000000000001" customHeight="1" x14ac:dyDescent="0.2">
      <c r="A34" s="1183"/>
      <c r="B34" s="1187" t="s">
        <v>1434</v>
      </c>
      <c r="C34" s="1188">
        <v>88045</v>
      </c>
      <c r="D34" s="1188">
        <v>87516</v>
      </c>
      <c r="E34" s="1188">
        <v>686</v>
      </c>
      <c r="F34" s="2044">
        <v>0</v>
      </c>
      <c r="G34" s="2047"/>
    </row>
    <row r="35" spans="1:8" ht="17.100000000000001" customHeight="1" x14ac:dyDescent="0.2">
      <c r="A35" s="1183"/>
      <c r="B35" s="1187" t="s">
        <v>1439</v>
      </c>
      <c r="C35" s="1188">
        <v>121382</v>
      </c>
      <c r="D35" s="1188">
        <v>119771</v>
      </c>
      <c r="E35" s="1188">
        <v>1295</v>
      </c>
      <c r="F35" s="2044">
        <v>745</v>
      </c>
      <c r="G35" s="2047"/>
    </row>
    <row r="36" spans="1:8" ht="17.100000000000001" customHeight="1" x14ac:dyDescent="0.2">
      <c r="A36" s="1183"/>
      <c r="B36" s="1187" t="s">
        <v>1440</v>
      </c>
      <c r="C36" s="1188">
        <v>133795</v>
      </c>
      <c r="D36" s="1188">
        <v>130662</v>
      </c>
      <c r="E36" s="1188">
        <v>2400</v>
      </c>
      <c r="F36" s="2044">
        <v>924</v>
      </c>
      <c r="G36" s="2047"/>
    </row>
    <row r="37" spans="1:8" ht="17.100000000000001" customHeight="1" thickBot="1" x14ac:dyDescent="0.25">
      <c r="A37" s="1183"/>
      <c r="B37" s="1190" t="s">
        <v>1441</v>
      </c>
      <c r="C37" s="1191">
        <v>106046</v>
      </c>
      <c r="D37" s="1191">
        <v>105462</v>
      </c>
      <c r="E37" s="1191">
        <v>381</v>
      </c>
      <c r="F37" s="2045">
        <v>628</v>
      </c>
      <c r="G37" s="2047"/>
    </row>
    <row r="38" spans="1:8" s="114" customFormat="1" ht="17.100000000000001" customHeight="1" thickBot="1" x14ac:dyDescent="0.25">
      <c r="A38" s="1179"/>
      <c r="B38" s="1193" t="s">
        <v>1435</v>
      </c>
      <c r="C38" s="1194">
        <v>128079</v>
      </c>
      <c r="D38" s="1194">
        <v>124833</v>
      </c>
      <c r="E38" s="1194">
        <v>2241</v>
      </c>
      <c r="F38" s="2046">
        <v>731</v>
      </c>
      <c r="G38" s="2048"/>
      <c r="H38" s="76"/>
    </row>
    <row r="39" spans="1:8" x14ac:dyDescent="0.2">
      <c r="G39" s="73"/>
    </row>
    <row r="40" spans="1:8" x14ac:dyDescent="0.2">
      <c r="B40" s="1178">
        <v>2015</v>
      </c>
    </row>
    <row r="41" spans="1:8" x14ac:dyDescent="0.2">
      <c r="B41" s="1178"/>
    </row>
    <row r="42" spans="1:8" s="114" customFormat="1" ht="17.100000000000001" customHeight="1" x14ac:dyDescent="0.2">
      <c r="A42" s="1179"/>
      <c r="B42" s="1180" t="s">
        <v>359</v>
      </c>
      <c r="C42" s="1181" t="s">
        <v>964</v>
      </c>
      <c r="D42" s="1181" t="s">
        <v>965</v>
      </c>
      <c r="E42" s="1181" t="s">
        <v>998</v>
      </c>
      <c r="F42" s="1181" t="s">
        <v>966</v>
      </c>
      <c r="G42" s="1182" t="s">
        <v>999</v>
      </c>
      <c r="H42" s="76"/>
    </row>
    <row r="43" spans="1:8" ht="17.100000000000001" customHeight="1" x14ac:dyDescent="0.2">
      <c r="A43" s="1183"/>
      <c r="B43" s="1184" t="s">
        <v>1431</v>
      </c>
      <c r="C43" s="1185">
        <v>36600</v>
      </c>
      <c r="D43" s="1185">
        <v>35742</v>
      </c>
      <c r="E43" s="1185">
        <v>119</v>
      </c>
      <c r="F43" s="1185">
        <v>728</v>
      </c>
      <c r="G43" s="1186">
        <v>42</v>
      </c>
    </row>
    <row r="44" spans="1:8" ht="17.100000000000001" customHeight="1" x14ac:dyDescent="0.2">
      <c r="A44" s="1183"/>
      <c r="B44" s="1187" t="s">
        <v>1432</v>
      </c>
      <c r="C44" s="1188">
        <v>1384</v>
      </c>
      <c r="D44" s="1188">
        <v>1376</v>
      </c>
      <c r="E44" s="1188">
        <v>103</v>
      </c>
      <c r="F44" s="1188">
        <v>41</v>
      </c>
      <c r="G44" s="1189">
        <v>88</v>
      </c>
    </row>
    <row r="45" spans="1:8" ht="17.100000000000001" customHeight="1" x14ac:dyDescent="0.2">
      <c r="A45" s="1183"/>
      <c r="B45" s="1187" t="s">
        <v>1433</v>
      </c>
      <c r="C45" s="1188">
        <v>8768</v>
      </c>
      <c r="D45" s="1188">
        <v>8721</v>
      </c>
      <c r="E45" s="1188">
        <v>0</v>
      </c>
      <c r="F45" s="1188">
        <v>0</v>
      </c>
      <c r="G45" s="1189">
        <v>75</v>
      </c>
    </row>
    <row r="46" spans="1:8" ht="17.100000000000001" customHeight="1" x14ac:dyDescent="0.2">
      <c r="A46" s="1183"/>
      <c r="B46" s="1187" t="s">
        <v>1434</v>
      </c>
      <c r="C46" s="1188">
        <v>75255</v>
      </c>
      <c r="D46" s="1188">
        <v>75255</v>
      </c>
      <c r="E46" s="1188">
        <v>0</v>
      </c>
      <c r="F46" s="1188">
        <v>0</v>
      </c>
      <c r="G46" s="1189">
        <v>0</v>
      </c>
    </row>
    <row r="47" spans="1:8" ht="17.100000000000001" customHeight="1" x14ac:dyDescent="0.2">
      <c r="A47" s="1183"/>
      <c r="B47" s="1187" t="s">
        <v>1439</v>
      </c>
      <c r="C47" s="1188">
        <v>111503</v>
      </c>
      <c r="D47" s="1188">
        <v>111038</v>
      </c>
      <c r="E47" s="1188">
        <v>192</v>
      </c>
      <c r="F47" s="1188">
        <v>730</v>
      </c>
      <c r="G47" s="1189">
        <v>91</v>
      </c>
    </row>
    <row r="48" spans="1:8" ht="17.100000000000001" customHeight="1" x14ac:dyDescent="0.2">
      <c r="A48" s="1183"/>
      <c r="B48" s="1187" t="s">
        <v>1440</v>
      </c>
      <c r="C48" s="1188">
        <v>117341</v>
      </c>
      <c r="D48" s="1188">
        <v>116945</v>
      </c>
      <c r="E48" s="1188">
        <v>411</v>
      </c>
      <c r="F48" s="1188">
        <v>811</v>
      </c>
      <c r="G48" s="1189">
        <v>124</v>
      </c>
    </row>
    <row r="49" spans="1:8" ht="17.100000000000001" customHeight="1" thickBot="1" x14ac:dyDescent="0.25">
      <c r="A49" s="1183"/>
      <c r="B49" s="1190" t="s">
        <v>1441</v>
      </c>
      <c r="C49" s="1191">
        <v>102454</v>
      </c>
      <c r="D49" s="1191">
        <v>102035</v>
      </c>
      <c r="E49" s="1191">
        <v>86</v>
      </c>
      <c r="F49" s="1191">
        <v>667</v>
      </c>
      <c r="G49" s="1192">
        <v>57</v>
      </c>
    </row>
    <row r="50" spans="1:8" s="114" customFormat="1" ht="17.100000000000001" customHeight="1" thickBot="1" x14ac:dyDescent="0.25">
      <c r="A50" s="1179"/>
      <c r="B50" s="1193" t="s">
        <v>1435</v>
      </c>
      <c r="C50" s="1196">
        <v>103580</v>
      </c>
      <c r="D50" s="1196">
        <v>103060</v>
      </c>
      <c r="E50" s="1196">
        <v>406</v>
      </c>
      <c r="F50" s="1196">
        <v>720</v>
      </c>
      <c r="G50" s="1197">
        <v>113</v>
      </c>
      <c r="H50" s="7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H16"/>
  <sheetViews>
    <sheetView workbookViewId="0">
      <selection activeCell="B40" sqref="B40"/>
    </sheetView>
  </sheetViews>
  <sheetFormatPr defaultRowHeight="10.5" x14ac:dyDescent="0.2"/>
  <cols>
    <col min="1" max="1" width="4" style="76" customWidth="1"/>
    <col min="2" max="2" width="33.7109375" style="76" customWidth="1"/>
    <col min="3" max="6" width="18.28515625" style="76" customWidth="1"/>
    <col min="7" max="7" width="14.7109375" style="76" customWidth="1"/>
    <col min="8" max="8" width="11.7109375" style="76" customWidth="1"/>
    <col min="9" max="10" width="9.85546875" style="76" customWidth="1"/>
    <col min="11" max="16384" width="9.140625" style="76"/>
  </cols>
  <sheetData>
    <row r="3" spans="1:8" x14ac:dyDescent="0.2">
      <c r="B3" s="1178">
        <v>2016</v>
      </c>
    </row>
    <row r="5" spans="1:8" s="114" customFormat="1" ht="17.100000000000001" customHeight="1" x14ac:dyDescent="0.2">
      <c r="A5" s="1179"/>
      <c r="B5" s="1180" t="s">
        <v>359</v>
      </c>
      <c r="C5" s="1181" t="s">
        <v>964</v>
      </c>
      <c r="D5" s="1181" t="s">
        <v>965</v>
      </c>
      <c r="E5" s="1181" t="s">
        <v>998</v>
      </c>
      <c r="F5" s="1458" t="s">
        <v>966</v>
      </c>
      <c r="G5" s="496"/>
      <c r="H5" s="76"/>
    </row>
    <row r="6" spans="1:8" ht="17.100000000000001" customHeight="1" x14ac:dyDescent="0.2">
      <c r="A6" s="1183"/>
      <c r="B6" s="1184" t="s">
        <v>1442</v>
      </c>
      <c r="C6" s="1185">
        <v>43508</v>
      </c>
      <c r="D6" s="1185">
        <v>42983</v>
      </c>
      <c r="E6" s="1185">
        <v>426</v>
      </c>
      <c r="F6" s="2043">
        <v>335</v>
      </c>
      <c r="G6" s="2047"/>
    </row>
    <row r="7" spans="1:8" ht="17.100000000000001" customHeight="1" x14ac:dyDescent="0.2">
      <c r="A7" s="1183"/>
      <c r="B7" s="1187" t="s">
        <v>1437</v>
      </c>
      <c r="C7" s="1188">
        <v>49923</v>
      </c>
      <c r="D7" s="1188">
        <v>49041</v>
      </c>
      <c r="E7" s="1188">
        <v>936</v>
      </c>
      <c r="F7" s="2044">
        <v>398</v>
      </c>
      <c r="G7" s="2047"/>
    </row>
    <row r="8" spans="1:8" ht="17.100000000000001" customHeight="1" thickBot="1" x14ac:dyDescent="0.25">
      <c r="A8" s="1183"/>
      <c r="B8" s="1190" t="s">
        <v>1438</v>
      </c>
      <c r="C8" s="1191">
        <v>38769</v>
      </c>
      <c r="D8" s="1191">
        <v>38046</v>
      </c>
      <c r="E8" s="1191">
        <v>117</v>
      </c>
      <c r="F8" s="2045">
        <v>256</v>
      </c>
      <c r="G8" s="2047"/>
    </row>
    <row r="9" spans="1:8" s="114" customFormat="1" ht="17.100000000000001" customHeight="1" thickBot="1" x14ac:dyDescent="0.25">
      <c r="A9" s="1179"/>
      <c r="B9" s="1193" t="s">
        <v>1644</v>
      </c>
      <c r="C9" s="1194">
        <v>42779</v>
      </c>
      <c r="D9" s="1194">
        <v>42093</v>
      </c>
      <c r="E9" s="1194">
        <v>612</v>
      </c>
      <c r="F9" s="2046">
        <v>273</v>
      </c>
      <c r="G9" s="2048"/>
      <c r="H9" s="76"/>
    </row>
    <row r="10" spans="1:8" s="114" customFormat="1" ht="17.100000000000001" customHeight="1" x14ac:dyDescent="0.2">
      <c r="A10" s="115"/>
      <c r="B10" s="1195"/>
      <c r="C10" s="1195"/>
      <c r="D10" s="1195"/>
      <c r="E10" s="1195"/>
      <c r="F10" s="1195"/>
      <c r="G10" s="1195"/>
      <c r="H10" s="76"/>
    </row>
    <row r="11" spans="1:8" s="114" customFormat="1" ht="17.100000000000001" customHeight="1" x14ac:dyDescent="0.2">
      <c r="A11" s="115"/>
      <c r="B11" s="1178">
        <v>2015</v>
      </c>
      <c r="C11" s="1195"/>
      <c r="D11" s="1195"/>
      <c r="E11" s="1195"/>
      <c r="F11" s="1195"/>
      <c r="G11" s="1195"/>
      <c r="H11" s="76"/>
    </row>
    <row r="12" spans="1:8" s="114" customFormat="1" ht="17.100000000000001" customHeight="1" x14ac:dyDescent="0.2">
      <c r="A12" s="1179"/>
      <c r="B12" s="1180" t="s">
        <v>359</v>
      </c>
      <c r="C12" s="1181" t="s">
        <v>964</v>
      </c>
      <c r="D12" s="1181" t="s">
        <v>965</v>
      </c>
      <c r="E12" s="1181" t="s">
        <v>998</v>
      </c>
      <c r="F12" s="1181" t="s">
        <v>966</v>
      </c>
      <c r="G12" s="1182" t="s">
        <v>999</v>
      </c>
      <c r="H12" s="76"/>
    </row>
    <row r="13" spans="1:8" ht="17.100000000000001" customHeight="1" x14ac:dyDescent="0.2">
      <c r="A13" s="1183"/>
      <c r="B13" s="1184" t="s">
        <v>1436</v>
      </c>
      <c r="C13" s="1199">
        <v>37822</v>
      </c>
      <c r="D13" s="1199">
        <v>37576</v>
      </c>
      <c r="E13" s="1199">
        <v>55</v>
      </c>
      <c r="F13" s="1199">
        <v>440</v>
      </c>
      <c r="G13" s="1200">
        <v>139</v>
      </c>
    </row>
    <row r="14" spans="1:8" ht="17.100000000000001" customHeight="1" x14ac:dyDescent="0.2">
      <c r="A14" s="1183"/>
      <c r="B14" s="1187" t="s">
        <v>1437</v>
      </c>
      <c r="C14" s="1201">
        <v>45275</v>
      </c>
      <c r="D14" s="1201">
        <v>45102</v>
      </c>
      <c r="E14" s="1201">
        <v>558</v>
      </c>
      <c r="F14" s="1201">
        <v>584</v>
      </c>
      <c r="G14" s="1202">
        <v>208</v>
      </c>
    </row>
    <row r="15" spans="1:8" ht="17.100000000000001" customHeight="1" thickBot="1" x14ac:dyDescent="0.25">
      <c r="A15" s="1183"/>
      <c r="B15" s="1190" t="s">
        <v>1438</v>
      </c>
      <c r="C15" s="1203">
        <v>29198</v>
      </c>
      <c r="D15" s="1203">
        <v>28954</v>
      </c>
      <c r="E15" s="1203">
        <v>16</v>
      </c>
      <c r="F15" s="1203">
        <v>325</v>
      </c>
      <c r="G15" s="1204">
        <v>74</v>
      </c>
    </row>
    <row r="16" spans="1:8" s="114" customFormat="1" ht="17.100000000000001" customHeight="1" thickBot="1" x14ac:dyDescent="0.25">
      <c r="A16" s="1179"/>
      <c r="B16" s="1193" t="s">
        <v>1645</v>
      </c>
      <c r="C16" s="1196">
        <v>40232</v>
      </c>
      <c r="D16" s="1196">
        <v>40007</v>
      </c>
      <c r="E16" s="1196">
        <v>114</v>
      </c>
      <c r="F16" s="1196">
        <v>365</v>
      </c>
      <c r="G16" s="1197">
        <v>95</v>
      </c>
      <c r="H16" s="7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0"/>
  <sheetViews>
    <sheetView workbookViewId="0">
      <selection sqref="A1:E59"/>
    </sheetView>
  </sheetViews>
  <sheetFormatPr defaultRowHeight="12.75" x14ac:dyDescent="0.2"/>
  <cols>
    <col min="1" max="1" width="32.7109375" customWidth="1"/>
    <col min="2" max="5" width="11.7109375" customWidth="1"/>
  </cols>
  <sheetData>
    <row r="1" spans="1:5" x14ac:dyDescent="0.2">
      <c r="A1" s="2686" t="s">
        <v>1818</v>
      </c>
      <c r="B1" s="2686"/>
      <c r="C1" s="2686"/>
      <c r="D1" s="2686"/>
      <c r="E1" s="2686"/>
    </row>
    <row r="2" spans="1:5" ht="13.5" thickBot="1" x14ac:dyDescent="0.25">
      <c r="A2" s="2687"/>
      <c r="B2" s="2687"/>
      <c r="C2" s="2687"/>
      <c r="D2" s="2687"/>
      <c r="E2" s="2687"/>
    </row>
    <row r="3" spans="1:5" ht="13.5" thickTop="1" x14ac:dyDescent="0.2">
      <c r="A3" s="2717"/>
      <c r="B3" s="2717"/>
      <c r="C3" s="2718"/>
      <c r="D3" s="2717"/>
      <c r="E3" s="2717"/>
    </row>
    <row r="4" spans="1:5" ht="21" x14ac:dyDescent="0.2">
      <c r="A4" s="2719" t="s">
        <v>1838</v>
      </c>
      <c r="B4" s="2720">
        <v>2015</v>
      </c>
      <c r="C4" s="2721">
        <v>2016</v>
      </c>
      <c r="D4" s="2722" t="s">
        <v>1839</v>
      </c>
      <c r="E4" s="2723" t="s">
        <v>1840</v>
      </c>
    </row>
    <row r="5" spans="1:5" ht="21" x14ac:dyDescent="0.2">
      <c r="A5" s="2724" t="s">
        <v>719</v>
      </c>
      <c r="B5" s="2725">
        <v>3660.5</v>
      </c>
      <c r="C5" s="2726">
        <v>3872.9</v>
      </c>
      <c r="D5" s="2727">
        <v>212.4</v>
      </c>
      <c r="E5" s="2728">
        <v>5.8011121416307265E-2</v>
      </c>
    </row>
    <row r="6" spans="1:5" ht="21" x14ac:dyDescent="0.2">
      <c r="A6" s="2724" t="s">
        <v>720</v>
      </c>
      <c r="B6" s="2725">
        <v>-1149.0999999999999</v>
      </c>
      <c r="C6" s="2726">
        <v>-1040</v>
      </c>
      <c r="D6" s="2727">
        <v>109.1</v>
      </c>
      <c r="E6" s="2728">
        <v>-9.4958629643939974E-2</v>
      </c>
    </row>
    <row r="7" spans="1:5" x14ac:dyDescent="0.2">
      <c r="A7" s="2729" t="s">
        <v>721</v>
      </c>
      <c r="B7" s="2730">
        <v>2511.4</v>
      </c>
      <c r="C7" s="2731">
        <v>2832.9</v>
      </c>
      <c r="D7" s="2732">
        <v>321.5</v>
      </c>
      <c r="E7" s="2733">
        <v>0.12800567657611994</v>
      </c>
    </row>
    <row r="8" spans="1:5" x14ac:dyDescent="0.2">
      <c r="A8" s="2724" t="s">
        <v>722</v>
      </c>
      <c r="B8" s="2725">
        <v>1433.9</v>
      </c>
      <c r="C8" s="2726">
        <v>1550.8</v>
      </c>
      <c r="D8" s="2727">
        <v>116.9</v>
      </c>
      <c r="E8" s="2728">
        <v>8.1535531446161436E-2</v>
      </c>
    </row>
    <row r="9" spans="1:5" x14ac:dyDescent="0.2">
      <c r="A9" s="2724" t="s">
        <v>724</v>
      </c>
      <c r="B9" s="2725">
        <v>-536.79999999999995</v>
      </c>
      <c r="C9" s="2726">
        <v>-644.4</v>
      </c>
      <c r="D9" s="2727">
        <v>-107.6</v>
      </c>
      <c r="E9" s="2728">
        <v>0.20055295658508321</v>
      </c>
    </row>
    <row r="10" spans="1:5" ht="21" x14ac:dyDescent="0.2">
      <c r="A10" s="2729" t="s">
        <v>725</v>
      </c>
      <c r="B10" s="2730">
        <v>897.2</v>
      </c>
      <c r="C10" s="2731">
        <v>906.4</v>
      </c>
      <c r="D10" s="2732">
        <v>9.3000000000000007</v>
      </c>
      <c r="E10" s="2733">
        <v>1.0331306231999182E-2</v>
      </c>
    </row>
    <row r="11" spans="1:5" x14ac:dyDescent="0.2">
      <c r="A11" s="2724" t="s">
        <v>726</v>
      </c>
      <c r="B11" s="2725">
        <v>17.5</v>
      </c>
      <c r="C11" s="2726">
        <v>3.3</v>
      </c>
      <c r="D11" s="2727">
        <v>-14.2</v>
      </c>
      <c r="E11" s="2728">
        <v>-0.81031927023945272</v>
      </c>
    </row>
    <row r="12" spans="1:5" x14ac:dyDescent="0.2">
      <c r="A12" s="2724" t="s">
        <v>318</v>
      </c>
      <c r="B12" s="2725">
        <v>292.89999999999998</v>
      </c>
      <c r="C12" s="2726">
        <v>244.6</v>
      </c>
      <c r="D12" s="2727">
        <v>-48.3</v>
      </c>
      <c r="E12" s="2728">
        <v>-0.16489664942734739</v>
      </c>
    </row>
    <row r="13" spans="1:5" ht="31.5" x14ac:dyDescent="0.2">
      <c r="A13" s="2724" t="s">
        <v>772</v>
      </c>
      <c r="B13" s="2725">
        <v>314.39999999999998</v>
      </c>
      <c r="C13" s="2726">
        <v>261.3</v>
      </c>
      <c r="D13" s="2727">
        <v>-53.1</v>
      </c>
      <c r="E13" s="2728">
        <v>-0.16897470802269665</v>
      </c>
    </row>
    <row r="14" spans="1:5" ht="21" x14ac:dyDescent="0.2">
      <c r="A14" s="2724" t="s">
        <v>1212</v>
      </c>
      <c r="B14" s="2725">
        <v>-0.1</v>
      </c>
      <c r="C14" s="2726">
        <v>-0.1</v>
      </c>
      <c r="D14" s="2727">
        <v>0</v>
      </c>
      <c r="E14" s="2728">
        <v>-0.24113475177304966</v>
      </c>
    </row>
    <row r="15" spans="1:5" x14ac:dyDescent="0.2">
      <c r="A15" s="2724" t="s">
        <v>729</v>
      </c>
      <c r="B15" s="2725">
        <v>245.8</v>
      </c>
      <c r="C15" s="2726">
        <v>243.8</v>
      </c>
      <c r="D15" s="2727">
        <v>-2.1</v>
      </c>
      <c r="E15" s="2728">
        <v>-8.5821548123111713E-3</v>
      </c>
    </row>
    <row r="16" spans="1:5" x14ac:dyDescent="0.2">
      <c r="A16" s="2724" t="s">
        <v>731</v>
      </c>
      <c r="B16" s="2725">
        <v>-185.8</v>
      </c>
      <c r="C16" s="2726">
        <v>-196.8</v>
      </c>
      <c r="D16" s="2727">
        <v>-11</v>
      </c>
      <c r="E16" s="2728">
        <v>5.9130266322977798E-2</v>
      </c>
    </row>
    <row r="17" spans="1:5" x14ac:dyDescent="0.2">
      <c r="A17" s="2734" t="s">
        <v>1818</v>
      </c>
      <c r="B17" s="2735">
        <v>4093.3</v>
      </c>
      <c r="C17" s="2736">
        <v>4295.3999999999996</v>
      </c>
      <c r="D17" s="2737">
        <v>202</v>
      </c>
      <c r="E17" s="2738">
        <v>4.9356232088207941E-2</v>
      </c>
    </row>
    <row r="18" spans="1:5" ht="13.5" thickBot="1" x14ac:dyDescent="0.25">
      <c r="A18" s="2717"/>
      <c r="B18" s="2717">
        <v>0</v>
      </c>
      <c r="C18" s="2739"/>
      <c r="D18" s="2717"/>
      <c r="E18" s="2717"/>
    </row>
    <row r="19" spans="1:5" ht="13.5" thickTop="1" x14ac:dyDescent="0.2">
      <c r="A19" s="2687"/>
      <c r="B19" s="2687"/>
      <c r="C19" s="2687"/>
      <c r="D19" s="2687"/>
      <c r="E19" s="2687"/>
    </row>
    <row r="20" spans="1:5" x14ac:dyDescent="0.2">
      <c r="A20" s="2687"/>
      <c r="B20" s="2711"/>
      <c r="C20" s="2711"/>
      <c r="D20" s="2711"/>
      <c r="E20" s="2740"/>
    </row>
    <row r="21" spans="1:5" x14ac:dyDescent="0.2">
      <c r="A21" s="2741"/>
      <c r="B21" s="2742"/>
      <c r="C21" s="2742"/>
      <c r="D21" s="2742"/>
      <c r="E21" s="2743"/>
    </row>
    <row r="22" spans="1:5" x14ac:dyDescent="0.2">
      <c r="A22" s="2687"/>
      <c r="B22" s="2711"/>
      <c r="C22" s="2711"/>
      <c r="D22" s="2699"/>
      <c r="E22" s="2700"/>
    </row>
    <row r="23" spans="1:5" x14ac:dyDescent="0.2">
      <c r="A23" s="2686" t="s">
        <v>719</v>
      </c>
      <c r="B23" s="2686"/>
      <c r="C23" s="2686"/>
      <c r="D23" s="2686"/>
      <c r="E23" s="2686"/>
    </row>
    <row r="24" spans="1:5" ht="13.5" thickBot="1" x14ac:dyDescent="0.25">
      <c r="A24" s="2687"/>
      <c r="B24" s="2687"/>
      <c r="C24" s="2687"/>
      <c r="D24" s="2687"/>
      <c r="E24" s="2687"/>
    </row>
    <row r="25" spans="1:5" ht="13.5" thickTop="1" x14ac:dyDescent="0.2">
      <c r="A25" s="2717"/>
      <c r="B25" s="2717"/>
      <c r="C25" s="2718"/>
      <c r="D25" s="2717"/>
      <c r="E25" s="2717"/>
    </row>
    <row r="26" spans="1:5" ht="21" x14ac:dyDescent="0.2">
      <c r="A26" s="2719" t="s">
        <v>1838</v>
      </c>
      <c r="B26" s="2720">
        <v>2015</v>
      </c>
      <c r="C26" s="2721">
        <v>2016</v>
      </c>
      <c r="D26" s="2722" t="s">
        <v>1839</v>
      </c>
      <c r="E26" s="2723" t="s">
        <v>1840</v>
      </c>
    </row>
    <row r="27" spans="1:5" ht="31.5" x14ac:dyDescent="0.2">
      <c r="A27" s="2724" t="s">
        <v>240</v>
      </c>
      <c r="B27" s="2725">
        <v>2584.5</v>
      </c>
      <c r="C27" s="2726">
        <v>2753.2</v>
      </c>
      <c r="D27" s="2727">
        <v>168.6</v>
      </c>
      <c r="E27" s="2728">
        <v>6.5248983767361768E-2</v>
      </c>
    </row>
    <row r="28" spans="1:5" x14ac:dyDescent="0.2">
      <c r="A28" s="2724" t="s">
        <v>760</v>
      </c>
      <c r="B28" s="2725">
        <v>750.7</v>
      </c>
      <c r="C28" s="2726">
        <v>708</v>
      </c>
      <c r="D28" s="2727">
        <v>-42.7</v>
      </c>
      <c r="E28" s="2728">
        <v>-5.6971408400988355E-2</v>
      </c>
    </row>
    <row r="29" spans="1:5" x14ac:dyDescent="0.2">
      <c r="A29" s="2724" t="s">
        <v>394</v>
      </c>
      <c r="B29" s="2725">
        <v>49.9</v>
      </c>
      <c r="C29" s="2726">
        <v>57.3</v>
      </c>
      <c r="D29" s="2727">
        <v>7.4</v>
      </c>
      <c r="E29" s="2728">
        <v>0.14859091364958377</v>
      </c>
    </row>
    <row r="30" spans="1:5" x14ac:dyDescent="0.2">
      <c r="A30" s="2724" t="s">
        <v>555</v>
      </c>
      <c r="B30" s="2725">
        <v>51.1</v>
      </c>
      <c r="C30" s="2726">
        <v>77</v>
      </c>
      <c r="D30" s="2727">
        <v>25.9</v>
      </c>
      <c r="E30" s="2728">
        <v>0.50624363892585933</v>
      </c>
    </row>
    <row r="31" spans="1:5" ht="21" x14ac:dyDescent="0.2">
      <c r="A31" s="2724" t="s">
        <v>910</v>
      </c>
      <c r="B31" s="2725">
        <v>157.5</v>
      </c>
      <c r="C31" s="2726">
        <v>196.7</v>
      </c>
      <c r="D31" s="2727">
        <v>39.299999999999997</v>
      </c>
      <c r="E31" s="2728">
        <v>0.24919529429690623</v>
      </c>
    </row>
    <row r="32" spans="1:5" ht="31.5" x14ac:dyDescent="0.2">
      <c r="A32" s="2724" t="s">
        <v>1846</v>
      </c>
      <c r="B32" s="2725">
        <v>46.6</v>
      </c>
      <c r="C32" s="2726">
        <v>59.9</v>
      </c>
      <c r="D32" s="2727">
        <v>13.3</v>
      </c>
      <c r="E32" s="2728">
        <v>0.28568364151186243</v>
      </c>
    </row>
    <row r="33" spans="1:5" ht="31.5" x14ac:dyDescent="0.2">
      <c r="A33" s="2724" t="s">
        <v>1089</v>
      </c>
      <c r="B33" s="2725">
        <v>14.2</v>
      </c>
      <c r="C33" s="2726">
        <v>15.9</v>
      </c>
      <c r="D33" s="2727">
        <v>1.7</v>
      </c>
      <c r="E33" s="2728">
        <v>0.12263083451202261</v>
      </c>
    </row>
    <row r="34" spans="1:5" x14ac:dyDescent="0.2">
      <c r="A34" s="2724" t="s">
        <v>28</v>
      </c>
      <c r="B34" s="2725">
        <v>6</v>
      </c>
      <c r="C34" s="2726">
        <v>4.9000000000000004</v>
      </c>
      <c r="D34" s="2727">
        <v>-1.1000000000000001</v>
      </c>
      <c r="E34" s="2728">
        <v>-0.18239413137712568</v>
      </c>
    </row>
    <row r="35" spans="1:5" x14ac:dyDescent="0.2">
      <c r="A35" s="2734" t="s">
        <v>87</v>
      </c>
      <c r="B35" s="2735">
        <v>3660.5</v>
      </c>
      <c r="C35" s="2736">
        <v>3872.9</v>
      </c>
      <c r="D35" s="2737">
        <v>212.4</v>
      </c>
      <c r="E35" s="2738">
        <v>5.8011121416307265E-2</v>
      </c>
    </row>
    <row r="36" spans="1:5" ht="13.5" thickBot="1" x14ac:dyDescent="0.25">
      <c r="A36" s="2717"/>
      <c r="B36" s="2717"/>
      <c r="C36" s="2739"/>
      <c r="D36" s="2717"/>
      <c r="E36" s="2717"/>
    </row>
    <row r="37" spans="1:5" ht="13.5" thickTop="1" x14ac:dyDescent="0.2">
      <c r="A37" s="2687"/>
      <c r="B37" s="2687"/>
      <c r="C37" s="2687"/>
      <c r="D37" s="2687"/>
      <c r="E37" s="2687"/>
    </row>
    <row r="38" spans="1:5" x14ac:dyDescent="0.2">
      <c r="A38" s="2687"/>
      <c r="B38" s="2711"/>
      <c r="C38" s="2711"/>
      <c r="D38" s="2711"/>
      <c r="E38" s="2687"/>
    </row>
    <row r="39" spans="1:5" x14ac:dyDescent="0.2">
      <c r="A39" s="2687"/>
      <c r="B39" s="2742"/>
      <c r="C39" s="2742"/>
      <c r="D39" s="2742"/>
      <c r="E39" s="2687"/>
    </row>
    <row r="40" spans="1:5" x14ac:dyDescent="0.2">
      <c r="A40" s="2687"/>
      <c r="B40" s="2687"/>
      <c r="C40" s="2687"/>
      <c r="D40" s="2687"/>
      <c r="E40" s="2687"/>
    </row>
    <row r="41" spans="1:5" x14ac:dyDescent="0.2">
      <c r="A41" s="2686" t="s">
        <v>722</v>
      </c>
      <c r="B41" s="2686"/>
      <c r="C41" s="2686"/>
      <c r="D41" s="2686"/>
      <c r="E41" s="2686"/>
    </row>
    <row r="42" spans="1:5" x14ac:dyDescent="0.2">
      <c r="A42" s="2687"/>
      <c r="B42" s="2687"/>
      <c r="C42" s="2687"/>
      <c r="D42" s="2687"/>
      <c r="E42" s="2687"/>
    </row>
    <row r="43" spans="1:5" ht="13.5" thickBot="1" x14ac:dyDescent="0.25">
      <c r="A43" s="2687"/>
      <c r="B43" s="2687"/>
      <c r="C43" s="2687"/>
      <c r="D43" s="2687"/>
      <c r="E43" s="2687"/>
    </row>
    <row r="44" spans="1:5" ht="13.5" thickTop="1" x14ac:dyDescent="0.2">
      <c r="A44" s="2688"/>
      <c r="B44" s="2689"/>
      <c r="C44" s="2690"/>
      <c r="D44" s="2688"/>
      <c r="E44" s="2688"/>
    </row>
    <row r="45" spans="1:5" ht="21" x14ac:dyDescent="0.2">
      <c r="A45" s="2744" t="s">
        <v>1838</v>
      </c>
      <c r="B45" s="2695">
        <v>2015</v>
      </c>
      <c r="C45" s="2693">
        <v>2016</v>
      </c>
      <c r="D45" s="2694" t="s">
        <v>1839</v>
      </c>
      <c r="E45" s="2695" t="s">
        <v>1840</v>
      </c>
    </row>
    <row r="46" spans="1:5" x14ac:dyDescent="0.2">
      <c r="A46" s="2745" t="s">
        <v>1847</v>
      </c>
      <c r="B46" s="2707">
        <v>342.3</v>
      </c>
      <c r="C46" s="2698">
        <v>361.9</v>
      </c>
      <c r="D46" s="2699">
        <v>19.600000000000001</v>
      </c>
      <c r="E46" s="2700">
        <v>5.7249276971166552E-2</v>
      </c>
    </row>
    <row r="47" spans="1:5" ht="21" x14ac:dyDescent="0.2">
      <c r="A47" s="2745" t="s">
        <v>455</v>
      </c>
      <c r="B47" s="2707">
        <v>287.3</v>
      </c>
      <c r="C47" s="2698">
        <v>308.5</v>
      </c>
      <c r="D47" s="2699">
        <v>21.2</v>
      </c>
      <c r="E47" s="2700">
        <v>7.3880942518092629E-2</v>
      </c>
    </row>
    <row r="48" spans="1:5" ht="42" x14ac:dyDescent="0.2">
      <c r="A48" s="2745" t="s">
        <v>1281</v>
      </c>
      <c r="B48" s="2707">
        <v>149.80000000000001</v>
      </c>
      <c r="C48" s="2698">
        <v>166.8</v>
      </c>
      <c r="D48" s="2699">
        <v>17</v>
      </c>
      <c r="E48" s="2700">
        <v>0.11367521367521372</v>
      </c>
    </row>
    <row r="49" spans="1:5" ht="21" x14ac:dyDescent="0.2">
      <c r="A49" s="2745" t="s">
        <v>1282</v>
      </c>
      <c r="B49" s="2707">
        <v>123</v>
      </c>
      <c r="C49" s="2698">
        <v>142</v>
      </c>
      <c r="D49" s="2699">
        <v>19.100000000000001</v>
      </c>
      <c r="E49" s="2700">
        <v>0.15494836138895662</v>
      </c>
    </row>
    <row r="50" spans="1:5" x14ac:dyDescent="0.2">
      <c r="A50" s="2745" t="s">
        <v>64</v>
      </c>
      <c r="B50" s="2707">
        <v>165.7</v>
      </c>
      <c r="C50" s="2698">
        <v>170.1</v>
      </c>
      <c r="D50" s="2699">
        <v>4.4000000000000004</v>
      </c>
      <c r="E50" s="2700">
        <v>2.6477401607104101E-2</v>
      </c>
    </row>
    <row r="51" spans="1:5" ht="21" x14ac:dyDescent="0.2">
      <c r="A51" s="2745" t="s">
        <v>63</v>
      </c>
      <c r="B51" s="2707">
        <v>102.8</v>
      </c>
      <c r="C51" s="2698">
        <v>110.6</v>
      </c>
      <c r="D51" s="2699">
        <v>7.7</v>
      </c>
      <c r="E51" s="2700">
        <v>7.5207342803527588E-2</v>
      </c>
    </row>
    <row r="52" spans="1:5" ht="31.5" x14ac:dyDescent="0.2">
      <c r="A52" s="2745" t="s">
        <v>89</v>
      </c>
      <c r="B52" s="2707">
        <v>49</v>
      </c>
      <c r="C52" s="2698">
        <v>58.8</v>
      </c>
      <c r="D52" s="2699">
        <v>9.8000000000000007</v>
      </c>
      <c r="E52" s="2700">
        <v>0.20095146701512956</v>
      </c>
    </row>
    <row r="53" spans="1:5" ht="31.5" x14ac:dyDescent="0.2">
      <c r="A53" s="2745" t="s">
        <v>1848</v>
      </c>
      <c r="B53" s="2707">
        <v>113.5</v>
      </c>
      <c r="C53" s="2698">
        <v>115.4</v>
      </c>
      <c r="D53" s="2699">
        <v>1.9</v>
      </c>
      <c r="E53" s="2700">
        <v>1.669354909789611E-2</v>
      </c>
    </row>
    <row r="54" spans="1:5" ht="21" x14ac:dyDescent="0.2">
      <c r="A54" s="2745" t="s">
        <v>457</v>
      </c>
      <c r="B54" s="2707">
        <v>22.3</v>
      </c>
      <c r="C54" s="2698">
        <v>25</v>
      </c>
      <c r="D54" s="2699">
        <v>2.7</v>
      </c>
      <c r="E54" s="2700">
        <v>0.11998030174150509</v>
      </c>
    </row>
    <row r="55" spans="1:5" ht="31.5" x14ac:dyDescent="0.2">
      <c r="A55" s="2745" t="s">
        <v>1849</v>
      </c>
      <c r="B55" s="2707">
        <v>14.9</v>
      </c>
      <c r="C55" s="2698">
        <v>13.5</v>
      </c>
      <c r="D55" s="2699">
        <v>-1.4</v>
      </c>
      <c r="E55" s="2700">
        <v>-9.265839758632255E-2</v>
      </c>
    </row>
    <row r="56" spans="1:5" x14ac:dyDescent="0.2">
      <c r="A56" s="2745" t="s">
        <v>1284</v>
      </c>
      <c r="B56" s="2707">
        <v>39.700000000000003</v>
      </c>
      <c r="C56" s="2698">
        <v>51.1</v>
      </c>
      <c r="D56" s="2699">
        <v>11.4</v>
      </c>
      <c r="E56" s="2700">
        <v>0.28715416015723427</v>
      </c>
    </row>
    <row r="57" spans="1:5" x14ac:dyDescent="0.2">
      <c r="A57" s="2745" t="s">
        <v>37</v>
      </c>
      <c r="B57" s="2707">
        <v>23.6</v>
      </c>
      <c r="C57" s="2698">
        <v>27.1</v>
      </c>
      <c r="D57" s="2699">
        <v>3.5</v>
      </c>
      <c r="E57" s="2700">
        <v>0.14655719666511491</v>
      </c>
    </row>
    <row r="58" spans="1:5" x14ac:dyDescent="0.2">
      <c r="A58" s="2746" t="s">
        <v>1850</v>
      </c>
      <c r="B58" s="2747">
        <v>1433.9</v>
      </c>
      <c r="C58" s="2747">
        <v>1550.8</v>
      </c>
      <c r="D58" s="2705">
        <v>116.9</v>
      </c>
      <c r="E58" s="2706">
        <v>8.1535531446161436E-2</v>
      </c>
    </row>
    <row r="59" spans="1:5" ht="13.5" thickBot="1" x14ac:dyDescent="0.25">
      <c r="A59" s="2688"/>
      <c r="B59" s="2748"/>
      <c r="C59" s="2716"/>
      <c r="D59" s="2688"/>
      <c r="E59" s="2688"/>
    </row>
    <row r="60" spans="1:5" ht="13.5" thickTop="1" x14ac:dyDescent="0.2">
      <c r="A60" s="2687"/>
      <c r="B60" s="2687"/>
      <c r="C60" s="2687"/>
      <c r="D60" s="2687"/>
      <c r="E60" s="2687"/>
    </row>
  </sheetData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J9"/>
  <sheetViews>
    <sheetView workbookViewId="0">
      <selection activeCell="D39" sqref="D39"/>
    </sheetView>
  </sheetViews>
  <sheetFormatPr defaultRowHeight="12.75" x14ac:dyDescent="0.2"/>
  <cols>
    <col min="1" max="1" width="2.85546875" customWidth="1"/>
    <col min="2" max="2" width="17.7109375" customWidth="1"/>
    <col min="3" max="10" width="15.7109375" customWidth="1"/>
  </cols>
  <sheetData>
    <row r="2" spans="2:10" ht="13.5" thickBot="1" x14ac:dyDescent="0.25"/>
    <row r="3" spans="2:10" s="60" customFormat="1" ht="17.100000000000001" customHeight="1" thickBot="1" x14ac:dyDescent="0.2">
      <c r="B3" s="2437" t="s">
        <v>359</v>
      </c>
      <c r="C3" s="2422">
        <v>2016</v>
      </c>
      <c r="D3" s="2439"/>
      <c r="E3" s="2439"/>
      <c r="F3" s="2440"/>
      <c r="G3" s="2422">
        <v>2015</v>
      </c>
      <c r="H3" s="2439"/>
      <c r="I3" s="2439"/>
      <c r="J3" s="2440"/>
    </row>
    <row r="4" spans="2:10" s="60" customFormat="1" ht="17.100000000000001" customHeight="1" thickBot="1" x14ac:dyDescent="0.2">
      <c r="B4" s="2438"/>
      <c r="C4" s="1161" t="s">
        <v>1498</v>
      </c>
      <c r="D4" s="1161" t="s">
        <v>417</v>
      </c>
      <c r="E4" s="1161" t="s">
        <v>418</v>
      </c>
      <c r="F4" s="1162" t="s">
        <v>419</v>
      </c>
      <c r="G4" s="1161" t="s">
        <v>1214</v>
      </c>
      <c r="H4" s="1161" t="s">
        <v>417</v>
      </c>
      <c r="I4" s="1161" t="s">
        <v>418</v>
      </c>
      <c r="J4" s="1162" t="s">
        <v>419</v>
      </c>
    </row>
    <row r="5" spans="2:10" s="60" customFormat="1" ht="17.100000000000001" customHeight="1" x14ac:dyDescent="0.15">
      <c r="B5" s="1163" t="s">
        <v>1431</v>
      </c>
      <c r="C5" s="1164">
        <v>45288</v>
      </c>
      <c r="D5" s="1164">
        <v>43671</v>
      </c>
      <c r="E5" s="1164">
        <v>50339</v>
      </c>
      <c r="F5" s="1205">
        <v>36293</v>
      </c>
      <c r="G5" s="1164">
        <v>37742</v>
      </c>
      <c r="H5" s="1164">
        <v>35742</v>
      </c>
      <c r="I5" s="1164">
        <v>39293</v>
      </c>
      <c r="J5" s="1205">
        <v>31053</v>
      </c>
    </row>
    <row r="6" spans="2:10" s="60" customFormat="1" ht="17.100000000000001" customHeight="1" x14ac:dyDescent="0.15">
      <c r="B6" s="1167" t="s">
        <v>1432</v>
      </c>
      <c r="C6" s="1168">
        <v>2339</v>
      </c>
      <c r="D6" s="1168">
        <v>1363</v>
      </c>
      <c r="E6" s="1168">
        <v>2655</v>
      </c>
      <c r="F6" s="1206">
        <v>576</v>
      </c>
      <c r="G6" s="1168">
        <v>1338</v>
      </c>
      <c r="H6" s="1168">
        <v>1376</v>
      </c>
      <c r="I6" s="1168">
        <v>2933</v>
      </c>
      <c r="J6" s="1206">
        <v>516</v>
      </c>
    </row>
    <row r="7" spans="2:10" s="60" customFormat="1" ht="17.100000000000001" customHeight="1" x14ac:dyDescent="0.15">
      <c r="B7" s="1167" t="s">
        <v>1433</v>
      </c>
      <c r="C7" s="1168">
        <v>422</v>
      </c>
      <c r="D7" s="1168">
        <v>342</v>
      </c>
      <c r="E7" s="1168">
        <v>1495</v>
      </c>
      <c r="F7" s="1206">
        <v>2</v>
      </c>
      <c r="G7" s="1168">
        <v>4</v>
      </c>
      <c r="H7" s="1168">
        <v>8721</v>
      </c>
      <c r="I7" s="1168">
        <v>13074</v>
      </c>
      <c r="J7" s="1206">
        <v>4</v>
      </c>
    </row>
    <row r="8" spans="2:10" s="60" customFormat="1" ht="17.100000000000001" customHeight="1" thickBot="1" x14ac:dyDescent="0.2">
      <c r="B8" s="1171" t="s">
        <v>1434</v>
      </c>
      <c r="C8" s="1172">
        <v>87930</v>
      </c>
      <c r="D8" s="1172">
        <v>87516</v>
      </c>
      <c r="E8" s="1172">
        <v>96278</v>
      </c>
      <c r="F8" s="1207">
        <v>74731</v>
      </c>
      <c r="G8" s="1172">
        <v>73992</v>
      </c>
      <c r="H8" s="1172">
        <v>75255</v>
      </c>
      <c r="I8" s="1172">
        <v>77899</v>
      </c>
      <c r="J8" s="1207">
        <v>73530</v>
      </c>
    </row>
    <row r="9" spans="2:10" s="60" customFormat="1" ht="17.100000000000001" customHeight="1" thickBot="1" x14ac:dyDescent="0.2">
      <c r="B9" s="1175" t="s">
        <v>1435</v>
      </c>
      <c r="C9" s="517">
        <v>124833</v>
      </c>
      <c r="D9" s="517">
        <v>119771</v>
      </c>
      <c r="E9" s="517">
        <v>130662</v>
      </c>
      <c r="F9" s="1208">
        <v>105462</v>
      </c>
      <c r="G9" s="517">
        <v>103060</v>
      </c>
      <c r="H9" s="517">
        <v>111038</v>
      </c>
      <c r="I9" s="517">
        <v>116945</v>
      </c>
      <c r="J9" s="1208">
        <v>102035</v>
      </c>
    </row>
  </sheetData>
  <mergeCells count="3">
    <mergeCell ref="B3:B4"/>
    <mergeCell ref="C3:F3"/>
    <mergeCell ref="G3:J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4" tint="0.39997558519241921"/>
    <pageSetUpPr fitToPage="1"/>
  </sheetPr>
  <dimension ref="A2:R1123"/>
  <sheetViews>
    <sheetView topLeftCell="B1" zoomScale="80" zoomScaleNormal="80" workbookViewId="0">
      <selection activeCell="K26" sqref="K26"/>
    </sheetView>
  </sheetViews>
  <sheetFormatPr defaultRowHeight="10.5" x14ac:dyDescent="0.2"/>
  <cols>
    <col min="1" max="1" width="2.28515625" style="75" customWidth="1"/>
    <col min="2" max="2" width="50.7109375" style="101" customWidth="1"/>
    <col min="3" max="8" width="14.7109375" style="76" customWidth="1"/>
    <col min="9" max="9" width="14.7109375" style="114" customWidth="1"/>
    <col min="10" max="10" width="2.140625" style="76" customWidth="1"/>
    <col min="11" max="11" width="12.85546875" style="76" bestFit="1" customWidth="1"/>
    <col min="12" max="12" width="10.42578125" style="76" customWidth="1"/>
    <col min="13" max="16384" width="9.140625" style="76"/>
  </cols>
  <sheetData>
    <row r="2" spans="2:18" ht="20.100000000000001" customHeight="1" x14ac:dyDescent="0.2">
      <c r="B2" s="1216" t="s">
        <v>1498</v>
      </c>
      <c r="C2" s="1217" t="s">
        <v>615</v>
      </c>
      <c r="D2" s="1218" t="s">
        <v>616</v>
      </c>
      <c r="E2" s="1218" t="s">
        <v>617</v>
      </c>
      <c r="F2" s="1218" t="s">
        <v>618</v>
      </c>
      <c r="G2" s="1217" t="s">
        <v>906</v>
      </c>
      <c r="H2" s="1217" t="s">
        <v>28</v>
      </c>
      <c r="I2" s="2184" t="s">
        <v>855</v>
      </c>
      <c r="K2" s="108"/>
      <c r="L2" s="108"/>
      <c r="M2" s="108"/>
      <c r="N2" s="108"/>
      <c r="O2" s="108"/>
      <c r="P2" s="108"/>
      <c r="Q2" s="108"/>
      <c r="R2" s="108"/>
    </row>
    <row r="3" spans="2:18" ht="17.100000000000001" customHeight="1" thickBot="1" x14ac:dyDescent="0.25">
      <c r="B3" s="2185" t="s">
        <v>753</v>
      </c>
      <c r="C3" s="2186"/>
      <c r="D3" s="2187"/>
      <c r="E3" s="2187"/>
      <c r="F3" s="2187"/>
      <c r="G3" s="2187"/>
      <c r="H3" s="2187"/>
      <c r="I3" s="2188"/>
    </row>
    <row r="4" spans="2:18" ht="17.100000000000001" customHeight="1" x14ac:dyDescent="0.2">
      <c r="B4" s="2189" t="s">
        <v>736</v>
      </c>
      <c r="C4" s="2190">
        <v>5828681</v>
      </c>
      <c r="D4" s="2190">
        <v>2276894</v>
      </c>
      <c r="E4" s="2190">
        <v>30065</v>
      </c>
      <c r="F4" s="2190">
        <v>8197</v>
      </c>
      <c r="G4" s="2190">
        <v>996597</v>
      </c>
      <c r="H4" s="2190">
        <v>23847</v>
      </c>
      <c r="I4" s="2191">
        <f t="shared" ref="I4:I15" si="0">SUM(C4:H4)</f>
        <v>9164281</v>
      </c>
      <c r="K4" s="209">
        <f>I4-'skons bilans'!D3</f>
        <v>0</v>
      </c>
    </row>
    <row r="5" spans="2:18" ht="17.100000000000001" customHeight="1" x14ac:dyDescent="0.2">
      <c r="B5" s="2192" t="s">
        <v>754</v>
      </c>
      <c r="C5" s="2193">
        <v>1980646</v>
      </c>
      <c r="D5" s="2193">
        <v>656428</v>
      </c>
      <c r="E5" s="2193">
        <v>271818</v>
      </c>
      <c r="F5" s="2193">
        <v>9008</v>
      </c>
      <c r="G5" s="2193">
        <v>86170</v>
      </c>
      <c r="H5" s="2193">
        <v>78785</v>
      </c>
      <c r="I5" s="2194">
        <f t="shared" si="0"/>
        <v>3082855</v>
      </c>
      <c r="K5" s="209">
        <f>I5-'skons bilans'!D4</f>
        <v>0</v>
      </c>
    </row>
    <row r="6" spans="2:18" ht="17.100000000000001" customHeight="1" x14ac:dyDescent="0.2">
      <c r="B6" s="2192" t="s">
        <v>755</v>
      </c>
      <c r="C6" s="2193">
        <v>3800634</v>
      </c>
      <c r="D6" s="2193">
        <v>0</v>
      </c>
      <c r="E6" s="2193">
        <v>0</v>
      </c>
      <c r="F6" s="2193">
        <v>0</v>
      </c>
      <c r="G6" s="2193">
        <v>0</v>
      </c>
      <c r="H6" s="2193">
        <v>0</v>
      </c>
      <c r="I6" s="2194">
        <f t="shared" si="0"/>
        <v>3800634</v>
      </c>
      <c r="K6" s="209">
        <f>I6-'skons bilans'!D5</f>
        <v>0</v>
      </c>
    </row>
    <row r="7" spans="2:18" ht="17.100000000000001" customHeight="1" x14ac:dyDescent="0.2">
      <c r="B7" s="2192" t="s">
        <v>757</v>
      </c>
      <c r="C7" s="2193">
        <v>1284798</v>
      </c>
      <c r="D7" s="2193">
        <v>386238</v>
      </c>
      <c r="E7" s="2193">
        <v>34762</v>
      </c>
      <c r="F7" s="2193">
        <v>90807</v>
      </c>
      <c r="G7" s="2193">
        <v>2199</v>
      </c>
      <c r="H7" s="2193">
        <v>10043</v>
      </c>
      <c r="I7" s="2194">
        <f t="shared" si="0"/>
        <v>1808847</v>
      </c>
      <c r="K7" s="209">
        <f>I7-'skons bilans'!D6</f>
        <v>0</v>
      </c>
    </row>
    <row r="8" spans="2:18" ht="17.100000000000001" customHeight="1" x14ac:dyDescent="0.2">
      <c r="B8" s="2195" t="s">
        <v>758</v>
      </c>
      <c r="C8" s="2193">
        <v>42951808</v>
      </c>
      <c r="D8" s="2193">
        <v>14866150</v>
      </c>
      <c r="E8" s="2193">
        <v>1460161</v>
      </c>
      <c r="F8" s="2193">
        <v>19086645</v>
      </c>
      <c r="G8" s="2193">
        <v>3246761</v>
      </c>
      <c r="H8" s="2193">
        <v>151752</v>
      </c>
      <c r="I8" s="2196">
        <f t="shared" si="0"/>
        <v>81763277</v>
      </c>
      <c r="K8" s="209">
        <f>I8-'skons bilans'!D7</f>
        <v>0</v>
      </c>
    </row>
    <row r="9" spans="2:18" ht="24.95" hidden="1" customHeight="1" x14ac:dyDescent="0.2">
      <c r="B9" s="2195" t="s">
        <v>499</v>
      </c>
      <c r="C9" s="2193">
        <v>0</v>
      </c>
      <c r="D9" s="2193">
        <v>0</v>
      </c>
      <c r="E9" s="2193">
        <v>0</v>
      </c>
      <c r="F9" s="2193">
        <v>0</v>
      </c>
      <c r="G9" s="2193">
        <v>0</v>
      </c>
      <c r="H9" s="2193">
        <v>0</v>
      </c>
      <c r="I9" s="2196">
        <f t="shared" si="0"/>
        <v>0</v>
      </c>
      <c r="K9" s="209"/>
    </row>
    <row r="10" spans="2:18" ht="17.100000000000001" customHeight="1" x14ac:dyDescent="0.2">
      <c r="B10" s="2192" t="s">
        <v>760</v>
      </c>
      <c r="C10" s="2193">
        <v>29705654</v>
      </c>
      <c r="D10" s="2193">
        <v>941402</v>
      </c>
      <c r="E10" s="2193">
        <v>38392</v>
      </c>
      <c r="F10" s="2193">
        <v>0</v>
      </c>
      <c r="G10" s="2193">
        <v>707904</v>
      </c>
      <c r="H10" s="2193">
        <v>0</v>
      </c>
      <c r="I10" s="2194">
        <f t="shared" si="0"/>
        <v>31393352</v>
      </c>
      <c r="K10" s="209"/>
    </row>
    <row r="11" spans="2:18" ht="17.100000000000001" hidden="1" customHeight="1" x14ac:dyDescent="0.2">
      <c r="B11" s="2192" t="s">
        <v>1414</v>
      </c>
      <c r="C11" s="2193">
        <v>0</v>
      </c>
      <c r="D11" s="2193">
        <v>0</v>
      </c>
      <c r="E11" s="2193">
        <v>0</v>
      </c>
      <c r="F11" s="2193">
        <v>0</v>
      </c>
      <c r="G11" s="2193">
        <v>0</v>
      </c>
      <c r="H11" s="2193">
        <v>0</v>
      </c>
      <c r="I11" s="2194">
        <f t="shared" si="0"/>
        <v>0</v>
      </c>
      <c r="K11" s="209"/>
    </row>
    <row r="12" spans="2:18" ht="17.100000000000001" hidden="1" customHeight="1" x14ac:dyDescent="0.2">
      <c r="B12" s="2192" t="s">
        <v>1086</v>
      </c>
      <c r="C12" s="2193">
        <v>0</v>
      </c>
      <c r="D12" s="2193">
        <v>0</v>
      </c>
      <c r="E12" s="2193">
        <v>0</v>
      </c>
      <c r="F12" s="2193">
        <v>0</v>
      </c>
      <c r="G12" s="2193">
        <v>0</v>
      </c>
      <c r="H12" s="2193">
        <v>0</v>
      </c>
      <c r="I12" s="2194">
        <f t="shared" si="0"/>
        <v>0</v>
      </c>
      <c r="K12" s="209"/>
    </row>
    <row r="13" spans="2:18" ht="17.100000000000001" customHeight="1" x14ac:dyDescent="0.2">
      <c r="B13" s="2195" t="s">
        <v>1157</v>
      </c>
      <c r="C13" s="2193">
        <v>581632</v>
      </c>
      <c r="D13" s="2193">
        <v>388</v>
      </c>
      <c r="E13" s="2193">
        <v>0</v>
      </c>
      <c r="F13" s="2193">
        <v>0</v>
      </c>
      <c r="G13" s="2193">
        <v>643</v>
      </c>
      <c r="H13" s="2193">
        <v>0</v>
      </c>
      <c r="I13" s="2196">
        <f t="shared" si="0"/>
        <v>582663</v>
      </c>
      <c r="K13" s="209">
        <f>I13-'skons bilans'!D12</f>
        <v>0</v>
      </c>
    </row>
    <row r="14" spans="2:18" ht="17.100000000000001" customHeight="1" x14ac:dyDescent="0.2">
      <c r="B14" s="2192" t="s">
        <v>783</v>
      </c>
      <c r="C14" s="2193">
        <v>746192</v>
      </c>
      <c r="D14" s="2193">
        <v>5283</v>
      </c>
      <c r="E14" s="2193">
        <v>0</v>
      </c>
      <c r="F14" s="2193">
        <v>0</v>
      </c>
      <c r="G14" s="2193">
        <v>5896</v>
      </c>
      <c r="H14" s="2193">
        <v>0</v>
      </c>
      <c r="I14" s="2194">
        <f t="shared" si="0"/>
        <v>757371</v>
      </c>
      <c r="K14" s="209">
        <f>I14-'skons bilans'!D13</f>
        <v>0</v>
      </c>
    </row>
    <row r="15" spans="2:18" ht="17.100000000000001" customHeight="1" thickBot="1" x14ac:dyDescent="0.25">
      <c r="B15" s="2197" t="s">
        <v>533</v>
      </c>
      <c r="C15" s="2198">
        <v>1312910</v>
      </c>
      <c r="D15" s="2198">
        <v>45631</v>
      </c>
      <c r="E15" s="2198">
        <v>1382</v>
      </c>
      <c r="F15" s="2198">
        <v>485</v>
      </c>
      <c r="G15" s="2198">
        <v>29811</v>
      </c>
      <c r="H15" s="2198">
        <v>3</v>
      </c>
      <c r="I15" s="2199">
        <f t="shared" si="0"/>
        <v>1390222</v>
      </c>
      <c r="K15" s="209">
        <f>I15-'skons bilans'!D16-'skons bilans'!D15-'skons bilans'!D14</f>
        <v>0</v>
      </c>
      <c r="M15" s="210"/>
    </row>
    <row r="16" spans="2:18" ht="17.100000000000001" customHeight="1" thickBot="1" x14ac:dyDescent="0.25">
      <c r="B16" s="2200" t="s">
        <v>785</v>
      </c>
      <c r="C16" s="2201">
        <f t="shared" ref="C16:H16" si="1">SUM(C4:C15)</f>
        <v>88192955</v>
      </c>
      <c r="D16" s="2201">
        <f t="shared" si="1"/>
        <v>19178414</v>
      </c>
      <c r="E16" s="2201">
        <f t="shared" si="1"/>
        <v>1836580</v>
      </c>
      <c r="F16" s="2201">
        <f t="shared" si="1"/>
        <v>19195142</v>
      </c>
      <c r="G16" s="2201">
        <f t="shared" si="1"/>
        <v>5075981</v>
      </c>
      <c r="H16" s="2201">
        <f t="shared" si="1"/>
        <v>264430</v>
      </c>
      <c r="I16" s="2202">
        <f>SUM(I4:I12,I13:I15)</f>
        <v>133743502</v>
      </c>
      <c r="K16" s="209">
        <f>I16-'skons bilans'!D17</f>
        <v>0</v>
      </c>
      <c r="L16" s="211"/>
      <c r="M16" s="210"/>
    </row>
    <row r="17" spans="1:13" ht="17.100000000000001" customHeight="1" thickBot="1" x14ac:dyDescent="0.25">
      <c r="B17" s="2185" t="s">
        <v>21</v>
      </c>
      <c r="C17" s="2186"/>
      <c r="D17" s="2187"/>
      <c r="E17" s="2187"/>
      <c r="F17" s="2187"/>
      <c r="G17" s="2187"/>
      <c r="H17" s="2187"/>
      <c r="I17" s="2188"/>
      <c r="K17" s="212"/>
      <c r="M17" s="213"/>
    </row>
    <row r="18" spans="1:13" ht="17.100000000000001" customHeight="1" x14ac:dyDescent="0.2">
      <c r="B18" s="2203" t="s">
        <v>787</v>
      </c>
      <c r="C18" s="2204">
        <v>0</v>
      </c>
      <c r="D18" s="2204">
        <v>0</v>
      </c>
      <c r="E18" s="2204">
        <v>0</v>
      </c>
      <c r="F18" s="2204">
        <v>0</v>
      </c>
      <c r="G18" s="2204">
        <v>0</v>
      </c>
      <c r="H18" s="2204">
        <v>0</v>
      </c>
      <c r="I18" s="2205">
        <f t="shared" ref="I18:I27" si="2">SUM(C18:H18)</f>
        <v>0</v>
      </c>
      <c r="K18" s="209">
        <f>I18-'skons bilans'!D21</f>
        <v>0</v>
      </c>
    </row>
    <row r="19" spans="1:13" ht="17.100000000000001" customHeight="1" x14ac:dyDescent="0.2">
      <c r="B19" s="2206" t="s">
        <v>788</v>
      </c>
      <c r="C19" s="2207">
        <v>1197354</v>
      </c>
      <c r="D19" s="2207">
        <v>895929</v>
      </c>
      <c r="E19" s="2207">
        <v>211975</v>
      </c>
      <c r="F19" s="2207">
        <v>6181492</v>
      </c>
      <c r="G19" s="2207">
        <v>0</v>
      </c>
      <c r="H19" s="2207">
        <v>3</v>
      </c>
      <c r="I19" s="2208">
        <f t="shared" si="2"/>
        <v>8486753</v>
      </c>
      <c r="K19" s="209">
        <f>I19-'skons bilans'!D22</f>
        <v>0</v>
      </c>
    </row>
    <row r="20" spans="1:13" ht="17.100000000000001" customHeight="1" x14ac:dyDescent="0.2">
      <c r="B20" s="2192" t="s">
        <v>498</v>
      </c>
      <c r="C20" s="2207">
        <v>1349787</v>
      </c>
      <c r="D20" s="2207">
        <v>210152</v>
      </c>
      <c r="E20" s="2207">
        <v>29249</v>
      </c>
      <c r="F20" s="2207">
        <v>0</v>
      </c>
      <c r="G20" s="2207">
        <v>0</v>
      </c>
      <c r="H20" s="2207">
        <v>10078</v>
      </c>
      <c r="I20" s="2208">
        <f t="shared" si="2"/>
        <v>1599266</v>
      </c>
      <c r="K20" s="209">
        <f>I20-'skons bilans'!D23</f>
        <v>0</v>
      </c>
    </row>
    <row r="21" spans="1:13" ht="17.100000000000001" customHeight="1" x14ac:dyDescent="0.2">
      <c r="B21" s="2206" t="s">
        <v>794</v>
      </c>
      <c r="C21" s="2207">
        <v>65662053</v>
      </c>
      <c r="D21" s="2207">
        <v>16448676</v>
      </c>
      <c r="E21" s="2207">
        <v>2343112</v>
      </c>
      <c r="F21" s="2207">
        <v>641887</v>
      </c>
      <c r="G21" s="2207">
        <v>5714824</v>
      </c>
      <c r="H21" s="2207">
        <v>607410</v>
      </c>
      <c r="I21" s="2208">
        <f t="shared" si="2"/>
        <v>91417962</v>
      </c>
      <c r="K21" s="209">
        <f>I21-'skons bilans'!D24</f>
        <v>0</v>
      </c>
    </row>
    <row r="22" spans="1:13" ht="17.100000000000001" customHeight="1" x14ac:dyDescent="0.2">
      <c r="B22" s="2192" t="s">
        <v>795</v>
      </c>
      <c r="C22" s="2207">
        <v>3365898</v>
      </c>
      <c r="D22" s="2207">
        <v>8385687</v>
      </c>
      <c r="E22" s="2207">
        <v>0</v>
      </c>
      <c r="F22" s="2207">
        <v>826810</v>
      </c>
      <c r="G22" s="2207">
        <v>81994</v>
      </c>
      <c r="H22" s="2207">
        <v>0</v>
      </c>
      <c r="I22" s="2208">
        <f t="shared" si="2"/>
        <v>12660389</v>
      </c>
      <c r="K22" s="209">
        <f>I22-'skons bilans'!D25</f>
        <v>0</v>
      </c>
      <c r="M22" s="108"/>
    </row>
    <row r="23" spans="1:13" ht="24.95" customHeight="1" x14ac:dyDescent="0.2">
      <c r="B23" s="2192" t="s">
        <v>915</v>
      </c>
      <c r="C23" s="2207">
        <v>0</v>
      </c>
      <c r="D23" s="2207">
        <v>104050</v>
      </c>
      <c r="E23" s="2207">
        <v>0</v>
      </c>
      <c r="F23" s="2207">
        <v>12414</v>
      </c>
      <c r="G23" s="2207">
        <v>407</v>
      </c>
      <c r="H23" s="2207">
        <v>0</v>
      </c>
      <c r="I23" s="2208">
        <f t="shared" si="2"/>
        <v>116871</v>
      </c>
      <c r="K23" s="209"/>
      <c r="M23" s="108"/>
    </row>
    <row r="24" spans="1:13" ht="17.100000000000001" hidden="1" customHeight="1" x14ac:dyDescent="0.2">
      <c r="B24" s="2192" t="s">
        <v>1087</v>
      </c>
      <c r="C24" s="2207">
        <v>0</v>
      </c>
      <c r="D24" s="2207">
        <v>0</v>
      </c>
      <c r="E24" s="2207">
        <v>0</v>
      </c>
      <c r="F24" s="2207">
        <v>0</v>
      </c>
      <c r="G24" s="2207">
        <v>0</v>
      </c>
      <c r="H24" s="2207">
        <v>0</v>
      </c>
      <c r="I24" s="2208">
        <f t="shared" si="2"/>
        <v>0</v>
      </c>
      <c r="K24" s="209"/>
      <c r="M24" s="108"/>
    </row>
    <row r="25" spans="1:13" ht="17.100000000000001" customHeight="1" x14ac:dyDescent="0.2">
      <c r="B25" s="2192" t="s">
        <v>22</v>
      </c>
      <c r="C25" s="2207">
        <v>2029261</v>
      </c>
      <c r="D25" s="2207">
        <v>105629</v>
      </c>
      <c r="E25" s="2207">
        <v>78685</v>
      </c>
      <c r="F25" s="2207">
        <v>5232</v>
      </c>
      <c r="G25" s="2207">
        <v>59241</v>
      </c>
      <c r="H25" s="2207">
        <v>6949</v>
      </c>
      <c r="I25" s="2208">
        <f t="shared" si="2"/>
        <v>2284997</v>
      </c>
      <c r="K25" s="209">
        <f>I25-'skons bilans'!D28</f>
        <v>106207</v>
      </c>
    </row>
    <row r="26" spans="1:13" s="108" customFormat="1" ht="17.100000000000001" customHeight="1" x14ac:dyDescent="0.2">
      <c r="A26" s="151"/>
      <c r="B26" s="2192" t="s">
        <v>798</v>
      </c>
      <c r="C26" s="2207">
        <v>173113</v>
      </c>
      <c r="D26" s="2207">
        <v>7939</v>
      </c>
      <c r="E26" s="2207">
        <v>698</v>
      </c>
      <c r="F26" s="2207">
        <v>349</v>
      </c>
      <c r="G26" s="2207">
        <v>654</v>
      </c>
      <c r="H26" s="2207">
        <v>1</v>
      </c>
      <c r="I26" s="2208">
        <f t="shared" si="2"/>
        <v>182754</v>
      </c>
      <c r="K26" s="208">
        <f>I26-'skons bilans'!D29-'skons bilans'!D30-'skons bilans'!D31</f>
        <v>-106207</v>
      </c>
      <c r="M26" s="110"/>
    </row>
    <row r="27" spans="1:13" s="108" customFormat="1" ht="17.100000000000001" customHeight="1" thickBot="1" x14ac:dyDescent="0.25">
      <c r="A27" s="151"/>
      <c r="B27" s="2197" t="s">
        <v>548</v>
      </c>
      <c r="C27" s="2209">
        <v>1263940</v>
      </c>
      <c r="D27" s="2209">
        <v>0</v>
      </c>
      <c r="E27" s="2209">
        <v>0</v>
      </c>
      <c r="F27" s="2209">
        <v>2679409</v>
      </c>
      <c r="G27" s="2209">
        <v>0</v>
      </c>
      <c r="H27" s="2209">
        <v>0</v>
      </c>
      <c r="I27" s="2210">
        <f t="shared" si="2"/>
        <v>3943349</v>
      </c>
      <c r="K27" s="208">
        <f>I27-'skons bilans'!D32</f>
        <v>0</v>
      </c>
      <c r="M27" s="110"/>
    </row>
    <row r="28" spans="1:13" ht="17.100000000000001" customHeight="1" thickBot="1" x14ac:dyDescent="0.25">
      <c r="B28" s="2200" t="s">
        <v>799</v>
      </c>
      <c r="C28" s="2201">
        <f t="shared" ref="C28:I28" si="3">SUM(C18:C27)</f>
        <v>75041406</v>
      </c>
      <c r="D28" s="2201">
        <f t="shared" si="3"/>
        <v>26158062</v>
      </c>
      <c r="E28" s="2201">
        <f t="shared" si="3"/>
        <v>2663719</v>
      </c>
      <c r="F28" s="2201">
        <f t="shared" si="3"/>
        <v>10347593</v>
      </c>
      <c r="G28" s="2201">
        <f t="shared" si="3"/>
        <v>5857120</v>
      </c>
      <c r="H28" s="2201">
        <f t="shared" si="3"/>
        <v>624441</v>
      </c>
      <c r="I28" s="2202">
        <f t="shared" si="3"/>
        <v>120692341</v>
      </c>
      <c r="K28" s="209">
        <f>I28-'skons bilans'!D33</f>
        <v>0</v>
      </c>
      <c r="L28" s="211"/>
      <c r="M28" s="210"/>
    </row>
    <row r="29" spans="1:13" ht="9.9499999999999993" customHeight="1" thickBot="1" x14ac:dyDescent="0.25">
      <c r="B29" s="1233"/>
      <c r="C29" s="2211"/>
      <c r="D29" s="2212"/>
      <c r="E29" s="2211"/>
      <c r="F29" s="2211"/>
      <c r="G29" s="2211"/>
      <c r="H29" s="2211"/>
      <c r="I29" s="2213"/>
      <c r="K29" s="209"/>
    </row>
    <row r="30" spans="1:13" ht="17.100000000000001" customHeight="1" thickBot="1" x14ac:dyDescent="0.25">
      <c r="B30" s="2200" t="s">
        <v>27</v>
      </c>
      <c r="C30" s="2201">
        <f t="shared" ref="C30:H30" si="4">C16-C28</f>
        <v>13151549</v>
      </c>
      <c r="D30" s="2201">
        <f t="shared" si="4"/>
        <v>-6979648</v>
      </c>
      <c r="E30" s="2201">
        <f t="shared" si="4"/>
        <v>-827139</v>
      </c>
      <c r="F30" s="2201">
        <f t="shared" si="4"/>
        <v>8847549</v>
      </c>
      <c r="G30" s="2201">
        <f t="shared" si="4"/>
        <v>-781139</v>
      </c>
      <c r="H30" s="2201">
        <f t="shared" si="4"/>
        <v>-360011</v>
      </c>
      <c r="I30" s="2202">
        <f>SUM(C30:H30)</f>
        <v>13051161</v>
      </c>
      <c r="K30" s="212"/>
      <c r="L30" s="214"/>
    </row>
    <row r="31" spans="1:13" s="108" customFormat="1" ht="17.100000000000001" customHeight="1" thickBot="1" x14ac:dyDescent="0.25">
      <c r="A31" s="151"/>
      <c r="B31" s="2200" t="s">
        <v>567</v>
      </c>
      <c r="C31" s="2201">
        <v>19765074</v>
      </c>
      <c r="D31" s="2201">
        <v>2093193</v>
      </c>
      <c r="E31" s="2201">
        <v>461548</v>
      </c>
      <c r="F31" s="2201">
        <v>338</v>
      </c>
      <c r="G31" s="2201">
        <v>366855</v>
      </c>
      <c r="H31" s="2201">
        <v>5183</v>
      </c>
      <c r="I31" s="2202">
        <f>SUM(C31:H31)</f>
        <v>22692191</v>
      </c>
      <c r="K31" s="215">
        <f>I31-'Nota 36 zobowiązania warunkowe'!E6-'Nota 36 zobowiązania warunkowe'!E14</f>
        <v>22186207</v>
      </c>
    </row>
    <row r="32" spans="1:13" ht="30" customHeight="1" thickBot="1" x14ac:dyDescent="0.25">
      <c r="B32" s="2200" t="s">
        <v>560</v>
      </c>
      <c r="C32" s="2201">
        <v>4439452</v>
      </c>
      <c r="D32" s="2201">
        <v>1236242</v>
      </c>
      <c r="E32" s="2201">
        <v>182679</v>
      </c>
      <c r="F32" s="2201">
        <v>0</v>
      </c>
      <c r="G32" s="2201">
        <v>2766</v>
      </c>
      <c r="H32" s="2201">
        <v>20307</v>
      </c>
      <c r="I32" s="2202">
        <f>SUM(C32:H32)</f>
        <v>5881446</v>
      </c>
      <c r="K32" s="209"/>
    </row>
    <row r="34" spans="2:13" ht="20.100000000000001" customHeight="1" x14ac:dyDescent="0.2">
      <c r="B34" s="1216" t="s">
        <v>1214</v>
      </c>
      <c r="C34" s="1217" t="s">
        <v>615</v>
      </c>
      <c r="D34" s="1218" t="s">
        <v>616</v>
      </c>
      <c r="E34" s="1218" t="s">
        <v>617</v>
      </c>
      <c r="F34" s="1218" t="s">
        <v>618</v>
      </c>
      <c r="G34" s="1217" t="s">
        <v>906</v>
      </c>
      <c r="H34" s="1217" t="s">
        <v>28</v>
      </c>
      <c r="I34" s="2184" t="s">
        <v>855</v>
      </c>
    </row>
    <row r="35" spans="2:13" ht="17.100000000000001" customHeight="1" thickBot="1" x14ac:dyDescent="0.25">
      <c r="B35" s="2185" t="s">
        <v>753</v>
      </c>
      <c r="C35" s="2186"/>
      <c r="D35" s="2187"/>
      <c r="E35" s="2187"/>
      <c r="F35" s="2187"/>
      <c r="G35" s="2187"/>
      <c r="H35" s="2187"/>
      <c r="I35" s="2188"/>
    </row>
    <row r="36" spans="2:13" ht="17.100000000000001" customHeight="1" x14ac:dyDescent="0.2">
      <c r="B36" s="2189" t="s">
        <v>736</v>
      </c>
      <c r="C36" s="2190">
        <v>5581797</v>
      </c>
      <c r="D36" s="2190">
        <v>158265</v>
      </c>
      <c r="E36" s="2190">
        <v>47965</v>
      </c>
      <c r="F36" s="2190">
        <v>14535</v>
      </c>
      <c r="G36" s="2190">
        <v>78932</v>
      </c>
      <c r="H36" s="2190">
        <v>56639</v>
      </c>
      <c r="I36" s="2191">
        <f t="shared" ref="I36:I48" si="5">SUM(C36:H36)</f>
        <v>5938133</v>
      </c>
      <c r="K36" s="209">
        <f>I36-'skons bilans'!E3</f>
        <v>0</v>
      </c>
    </row>
    <row r="37" spans="2:13" ht="17.100000000000001" customHeight="1" x14ac:dyDescent="0.2">
      <c r="B37" s="2192" t="s">
        <v>754</v>
      </c>
      <c r="C37" s="2193">
        <v>891088</v>
      </c>
      <c r="D37" s="2193">
        <v>674235</v>
      </c>
      <c r="E37" s="2193">
        <v>167265</v>
      </c>
      <c r="F37" s="2193">
        <v>2341</v>
      </c>
      <c r="G37" s="2193">
        <v>107015</v>
      </c>
      <c r="H37" s="2193">
        <v>55390</v>
      </c>
      <c r="I37" s="2194">
        <f t="shared" si="5"/>
        <v>1897334</v>
      </c>
      <c r="K37" s="209">
        <f>I37-'skons bilans'!E4</f>
        <v>0</v>
      </c>
    </row>
    <row r="38" spans="2:13" ht="17.100000000000001" customHeight="1" x14ac:dyDescent="0.2">
      <c r="B38" s="2192" t="s">
        <v>755</v>
      </c>
      <c r="C38" s="2193">
        <v>557541</v>
      </c>
      <c r="D38" s="2193">
        <v>0</v>
      </c>
      <c r="E38" s="2193">
        <v>0</v>
      </c>
      <c r="F38" s="2193">
        <v>0</v>
      </c>
      <c r="G38" s="2193">
        <v>0</v>
      </c>
      <c r="H38" s="2193">
        <v>0</v>
      </c>
      <c r="I38" s="2194">
        <f t="shared" si="5"/>
        <v>557541</v>
      </c>
      <c r="K38" s="209">
        <f>I38-'skons bilans'!E5</f>
        <v>0</v>
      </c>
    </row>
    <row r="39" spans="2:13" ht="17.100000000000001" customHeight="1" x14ac:dyDescent="0.2">
      <c r="B39" s="2192" t="s">
        <v>757</v>
      </c>
      <c r="C39" s="2193">
        <v>2912454</v>
      </c>
      <c r="D39" s="2193">
        <v>328614</v>
      </c>
      <c r="E39" s="2193">
        <v>48001</v>
      </c>
      <c r="F39" s="2193">
        <v>56263</v>
      </c>
      <c r="G39" s="2193">
        <v>3996</v>
      </c>
      <c r="H39" s="2193">
        <v>0</v>
      </c>
      <c r="I39" s="2194">
        <f t="shared" si="5"/>
        <v>3349328</v>
      </c>
      <c r="K39" s="209">
        <f>I39-'skons bilans'!E6</f>
        <v>0</v>
      </c>
    </row>
    <row r="40" spans="2:13" ht="17.100000000000001" customHeight="1" x14ac:dyDescent="0.2">
      <c r="B40" s="2195" t="s">
        <v>758</v>
      </c>
      <c r="C40" s="2193">
        <v>37075852</v>
      </c>
      <c r="D40" s="2193">
        <v>16805432</v>
      </c>
      <c r="E40" s="2193">
        <v>1749824</v>
      </c>
      <c r="F40" s="2193">
        <v>19760541</v>
      </c>
      <c r="G40" s="2193">
        <v>2845762</v>
      </c>
      <c r="H40" s="2193">
        <v>196135</v>
      </c>
      <c r="I40" s="2196">
        <f t="shared" si="5"/>
        <v>78433546</v>
      </c>
      <c r="K40" s="209">
        <f>I40-'skons bilans'!E7</f>
        <v>0</v>
      </c>
    </row>
    <row r="41" spans="2:13" ht="24.95" customHeight="1" x14ac:dyDescent="0.2">
      <c r="B41" s="2195" t="s">
        <v>499</v>
      </c>
      <c r="C41" s="2193">
        <v>0</v>
      </c>
      <c r="D41" s="2193">
        <v>0</v>
      </c>
      <c r="E41" s="2193">
        <v>0</v>
      </c>
      <c r="F41" s="2193">
        <v>0</v>
      </c>
      <c r="G41" s="2193">
        <v>130</v>
      </c>
      <c r="H41" s="2193">
        <v>0</v>
      </c>
      <c r="I41" s="2196">
        <f t="shared" si="5"/>
        <v>130</v>
      </c>
      <c r="K41" s="209">
        <f>I41-'skons bilans'!E8</f>
        <v>0</v>
      </c>
    </row>
    <row r="42" spans="2:13" ht="17.100000000000001" customHeight="1" x14ac:dyDescent="0.2">
      <c r="B42" s="2192" t="s">
        <v>760</v>
      </c>
      <c r="C42" s="2193">
        <v>29046825</v>
      </c>
      <c r="D42" s="2193">
        <v>862205</v>
      </c>
      <c r="E42" s="2193">
        <v>0</v>
      </c>
      <c r="F42" s="2193">
        <v>0</v>
      </c>
      <c r="G42" s="2193">
        <v>827919</v>
      </c>
      <c r="H42" s="2193">
        <v>0</v>
      </c>
      <c r="I42" s="2194">
        <f t="shared" si="5"/>
        <v>30736949</v>
      </c>
      <c r="K42" s="209">
        <f>I42-'skons bilans'!E9</f>
        <v>0</v>
      </c>
    </row>
    <row r="43" spans="2:13" ht="17.100000000000001" customHeight="1" x14ac:dyDescent="0.2">
      <c r="B43" s="2192" t="s">
        <v>1414</v>
      </c>
      <c r="C43" s="2193">
        <v>7359</v>
      </c>
      <c r="D43" s="2193">
        <v>0</v>
      </c>
      <c r="E43" s="2193">
        <v>0</v>
      </c>
      <c r="F43" s="2193">
        <v>0</v>
      </c>
      <c r="G43" s="2193">
        <v>0</v>
      </c>
      <c r="H43" s="2193">
        <v>0</v>
      </c>
      <c r="I43" s="2194">
        <f t="shared" si="5"/>
        <v>7359</v>
      </c>
      <c r="K43" s="209">
        <f>I43-'skons bilans'!E10</f>
        <v>0</v>
      </c>
    </row>
    <row r="44" spans="2:13" ht="17.100000000000001" hidden="1" customHeight="1" x14ac:dyDescent="0.2">
      <c r="B44" s="2192" t="s">
        <v>1086</v>
      </c>
      <c r="C44" s="2193">
        <v>0</v>
      </c>
      <c r="D44" s="2193">
        <v>0</v>
      </c>
      <c r="E44" s="2193">
        <v>0</v>
      </c>
      <c r="F44" s="2193">
        <v>0</v>
      </c>
      <c r="G44" s="2193">
        <v>0</v>
      </c>
      <c r="H44" s="2193">
        <v>0</v>
      </c>
      <c r="I44" s="2194">
        <f t="shared" si="5"/>
        <v>0</v>
      </c>
      <c r="K44" s="209">
        <f>I44-'skons bilans'!E11</f>
        <v>0</v>
      </c>
    </row>
    <row r="45" spans="2:13" ht="17.100000000000001" customHeight="1" x14ac:dyDescent="0.2">
      <c r="B45" s="2195" t="s">
        <v>1157</v>
      </c>
      <c r="C45" s="2193">
        <v>518006</v>
      </c>
      <c r="D45" s="2193">
        <v>261</v>
      </c>
      <c r="E45" s="2193">
        <v>0</v>
      </c>
      <c r="F45" s="2193">
        <v>0</v>
      </c>
      <c r="G45" s="2193">
        <v>782</v>
      </c>
      <c r="H45" s="2193">
        <v>0</v>
      </c>
      <c r="I45" s="2196">
        <f t="shared" si="5"/>
        <v>519049</v>
      </c>
      <c r="K45" s="209">
        <f>I45-'skons bilans'!E12</f>
        <v>0</v>
      </c>
    </row>
    <row r="46" spans="2:13" ht="17.100000000000001" customHeight="1" x14ac:dyDescent="0.2">
      <c r="B46" s="2192" t="s">
        <v>783</v>
      </c>
      <c r="C46" s="2193">
        <v>735131</v>
      </c>
      <c r="D46" s="2193">
        <v>3592</v>
      </c>
      <c r="E46" s="2193">
        <v>0</v>
      </c>
      <c r="F46" s="2193">
        <v>0</v>
      </c>
      <c r="G46" s="2193">
        <v>5799</v>
      </c>
      <c r="H46" s="2193">
        <v>0</v>
      </c>
      <c r="I46" s="2194">
        <f>SUM(C46:H46)</f>
        <v>744522</v>
      </c>
      <c r="K46" s="209">
        <f>I46-'skons bilans'!E13</f>
        <v>0</v>
      </c>
    </row>
    <row r="47" spans="2:13" ht="17.100000000000001" customHeight="1" thickBot="1" x14ac:dyDescent="0.25">
      <c r="B47" s="2197" t="s">
        <v>533</v>
      </c>
      <c r="C47" s="2198">
        <v>1199624</v>
      </c>
      <c r="D47" s="2198">
        <v>70311</v>
      </c>
      <c r="E47" s="2198">
        <v>56062</v>
      </c>
      <c r="F47" s="2198">
        <v>16</v>
      </c>
      <c r="G47" s="2198">
        <v>3707</v>
      </c>
      <c r="H47" s="2198">
        <v>9410</v>
      </c>
      <c r="I47" s="2199">
        <f>SUM(C47:H47)</f>
        <v>1339130</v>
      </c>
      <c r="K47" s="209">
        <f>I47-'skons bilans'!E14-'skons bilans'!E15-'skons bilans'!E16</f>
        <v>0</v>
      </c>
      <c r="M47" s="210"/>
    </row>
    <row r="48" spans="2:13" ht="17.100000000000001" customHeight="1" thickBot="1" x14ac:dyDescent="0.25">
      <c r="B48" s="2200" t="s">
        <v>785</v>
      </c>
      <c r="C48" s="2201">
        <f t="shared" ref="C48:H48" si="6">SUM(C36:C47)</f>
        <v>78525677</v>
      </c>
      <c r="D48" s="2201">
        <f t="shared" si="6"/>
        <v>18902915</v>
      </c>
      <c r="E48" s="2201">
        <f t="shared" si="6"/>
        <v>2069117</v>
      </c>
      <c r="F48" s="2201">
        <f t="shared" si="6"/>
        <v>19833696</v>
      </c>
      <c r="G48" s="2201">
        <f t="shared" si="6"/>
        <v>3874042</v>
      </c>
      <c r="H48" s="2201">
        <f t="shared" si="6"/>
        <v>317574</v>
      </c>
      <c r="I48" s="2202">
        <f t="shared" si="5"/>
        <v>123523021</v>
      </c>
      <c r="K48" s="209"/>
      <c r="L48" s="211"/>
      <c r="M48" s="210"/>
    </row>
    <row r="49" spans="1:13" ht="17.100000000000001" customHeight="1" thickBot="1" x14ac:dyDescent="0.25">
      <c r="B49" s="2185" t="s">
        <v>21</v>
      </c>
      <c r="C49" s="2186"/>
      <c r="D49" s="2187"/>
      <c r="E49" s="2187"/>
      <c r="F49" s="2187"/>
      <c r="G49" s="2187"/>
      <c r="H49" s="2187"/>
      <c r="I49" s="2188"/>
      <c r="K49" s="212"/>
      <c r="M49" s="213"/>
    </row>
    <row r="50" spans="1:13" ht="17.100000000000001" customHeight="1" x14ac:dyDescent="0.2">
      <c r="B50" s="2203" t="s">
        <v>787</v>
      </c>
      <c r="C50" s="2204">
        <v>0</v>
      </c>
      <c r="D50" s="2204">
        <v>0</v>
      </c>
      <c r="E50" s="2204">
        <v>0</v>
      </c>
      <c r="F50" s="2204">
        <v>0</v>
      </c>
      <c r="G50" s="2204">
        <v>0</v>
      </c>
      <c r="H50" s="2204">
        <v>0</v>
      </c>
      <c r="I50" s="2205">
        <f t="shared" ref="I50:I59" si="7">SUM(C50:H50)</f>
        <v>0</v>
      </c>
      <c r="K50" s="209">
        <f>I50-'skons bilans'!E21</f>
        <v>0</v>
      </c>
    </row>
    <row r="51" spans="1:13" ht="17.100000000000001" customHeight="1" x14ac:dyDescent="0.2">
      <c r="B51" s="2206" t="s">
        <v>788</v>
      </c>
      <c r="C51" s="2207">
        <v>2251356</v>
      </c>
      <c r="D51" s="2207">
        <v>491733</v>
      </c>
      <c r="E51" s="2207">
        <v>198557</v>
      </c>
      <c r="F51" s="2207">
        <v>9069323</v>
      </c>
      <c r="G51" s="2207">
        <v>61</v>
      </c>
      <c r="H51" s="2207">
        <v>8301</v>
      </c>
      <c r="I51" s="2208">
        <f t="shared" si="7"/>
        <v>12019331</v>
      </c>
      <c r="K51" s="209">
        <f>I51-'skons bilans'!E22</f>
        <v>0</v>
      </c>
    </row>
    <row r="52" spans="1:13" ht="17.100000000000001" customHeight="1" x14ac:dyDescent="0.2">
      <c r="B52" s="2192" t="s">
        <v>498</v>
      </c>
      <c r="C52" s="2207">
        <v>2945888</v>
      </c>
      <c r="D52" s="2207">
        <v>164737</v>
      </c>
      <c r="E52" s="2207">
        <v>63013</v>
      </c>
      <c r="F52" s="2207">
        <v>0</v>
      </c>
      <c r="G52" s="2207">
        <v>0</v>
      </c>
      <c r="H52" s="2207">
        <v>0</v>
      </c>
      <c r="I52" s="2208">
        <f t="shared" si="7"/>
        <v>3173638</v>
      </c>
      <c r="K52" s="209">
        <f>I52-'skons bilans'!E23</f>
        <v>0</v>
      </c>
    </row>
    <row r="53" spans="1:13" ht="17.100000000000001" customHeight="1" x14ac:dyDescent="0.2">
      <c r="B53" s="2206" t="s">
        <v>794</v>
      </c>
      <c r="C53" s="2207">
        <v>61949417</v>
      </c>
      <c r="D53" s="2207">
        <v>12092703</v>
      </c>
      <c r="E53" s="2207">
        <v>1752010</v>
      </c>
      <c r="F53" s="2207">
        <v>532631</v>
      </c>
      <c r="G53" s="2207">
        <v>4498170</v>
      </c>
      <c r="H53" s="2207">
        <v>315935</v>
      </c>
      <c r="I53" s="2208">
        <f t="shared" si="7"/>
        <v>81140866</v>
      </c>
      <c r="K53" s="209">
        <f>I53-'skons bilans'!E24</f>
        <v>0</v>
      </c>
    </row>
    <row r="54" spans="1:13" ht="17.100000000000001" customHeight="1" x14ac:dyDescent="0.2">
      <c r="B54" s="2192" t="s">
        <v>795</v>
      </c>
      <c r="C54" s="2207">
        <v>2558597</v>
      </c>
      <c r="D54" s="2207">
        <v>5519934</v>
      </c>
      <c r="E54" s="2207">
        <v>0</v>
      </c>
      <c r="F54" s="2207">
        <v>788687</v>
      </c>
      <c r="G54" s="2207">
        <v>78977</v>
      </c>
      <c r="H54" s="2207">
        <v>0</v>
      </c>
      <c r="I54" s="2208">
        <f t="shared" si="7"/>
        <v>8946195</v>
      </c>
      <c r="K54" s="209">
        <f>I54-'skons bilans'!E25</f>
        <v>0</v>
      </c>
    </row>
    <row r="55" spans="1:13" ht="24.95" customHeight="1" x14ac:dyDescent="0.2">
      <c r="B55" s="2192" t="s">
        <v>915</v>
      </c>
      <c r="C55" s="2207">
        <v>0</v>
      </c>
      <c r="D55" s="2207">
        <v>78672</v>
      </c>
      <c r="E55" s="2207">
        <v>0</v>
      </c>
      <c r="F55" s="2207">
        <v>20659</v>
      </c>
      <c r="G55" s="2207">
        <v>767</v>
      </c>
      <c r="H55" s="2207">
        <v>0</v>
      </c>
      <c r="I55" s="2208">
        <f t="shared" si="7"/>
        <v>100098</v>
      </c>
      <c r="K55" s="209">
        <f>I55-'skons bilans'!E26</f>
        <v>0</v>
      </c>
    </row>
    <row r="56" spans="1:13" ht="17.100000000000001" hidden="1" customHeight="1" x14ac:dyDescent="0.2">
      <c r="B56" s="2192" t="s">
        <v>1087</v>
      </c>
      <c r="C56" s="2207">
        <v>0</v>
      </c>
      <c r="D56" s="2207">
        <v>0</v>
      </c>
      <c r="E56" s="2207">
        <v>0</v>
      </c>
      <c r="F56" s="2207">
        <v>0</v>
      </c>
      <c r="G56" s="2207">
        <v>0</v>
      </c>
      <c r="H56" s="2207">
        <v>0</v>
      </c>
      <c r="I56" s="2208">
        <f t="shared" si="7"/>
        <v>0</v>
      </c>
      <c r="K56" s="209">
        <f>I56-'skons bilans'!E27</f>
        <v>0</v>
      </c>
    </row>
    <row r="57" spans="1:13" s="108" customFormat="1" ht="17.100000000000001" customHeight="1" x14ac:dyDescent="0.2">
      <c r="A57" s="151"/>
      <c r="B57" s="2192" t="s">
        <v>22</v>
      </c>
      <c r="C57" s="2207">
        <v>1575093</v>
      </c>
      <c r="D57" s="2207">
        <v>121568</v>
      </c>
      <c r="E57" s="2207">
        <v>62356</v>
      </c>
      <c r="F57" s="2207">
        <v>4960</v>
      </c>
      <c r="G57" s="2207">
        <v>42205</v>
      </c>
      <c r="H57" s="2207">
        <v>9016</v>
      </c>
      <c r="I57" s="2208">
        <f t="shared" si="7"/>
        <v>1815198</v>
      </c>
      <c r="K57" s="208">
        <f>I57-'skons bilans'!E28-'skons bilans'!E29-'skons bilans'!E30</f>
        <v>0</v>
      </c>
      <c r="M57" s="110"/>
    </row>
    <row r="58" spans="1:13" s="108" customFormat="1" ht="17.100000000000001" customHeight="1" x14ac:dyDescent="0.2">
      <c r="A58" s="151"/>
      <c r="B58" s="2192" t="s">
        <v>798</v>
      </c>
      <c r="C58" s="2207">
        <v>219471</v>
      </c>
      <c r="D58" s="2207">
        <v>4614</v>
      </c>
      <c r="E58" s="2207">
        <v>695</v>
      </c>
      <c r="F58" s="2207">
        <v>354</v>
      </c>
      <c r="G58" s="2207">
        <v>280</v>
      </c>
      <c r="H58" s="2207">
        <v>2</v>
      </c>
      <c r="I58" s="2208">
        <f t="shared" si="7"/>
        <v>225416</v>
      </c>
      <c r="K58" s="208">
        <f>I58-'skons bilans'!E31</f>
        <v>0</v>
      </c>
      <c r="M58" s="110"/>
    </row>
    <row r="59" spans="1:13" ht="17.100000000000001" customHeight="1" thickBot="1" x14ac:dyDescent="0.25">
      <c r="B59" s="2197" t="s">
        <v>548</v>
      </c>
      <c r="C59" s="2209">
        <v>1263940</v>
      </c>
      <c r="D59" s="2209">
        <v>0</v>
      </c>
      <c r="E59" s="2209">
        <v>0</v>
      </c>
      <c r="F59" s="2209">
        <v>2563375</v>
      </c>
      <c r="G59" s="2209">
        <v>0</v>
      </c>
      <c r="H59" s="2209">
        <v>0</v>
      </c>
      <c r="I59" s="2210">
        <f t="shared" si="7"/>
        <v>3827315</v>
      </c>
      <c r="K59" s="209">
        <f>I59-'skons bilans'!E32</f>
        <v>0</v>
      </c>
    </row>
    <row r="60" spans="1:13" ht="17.100000000000001" customHeight="1" thickBot="1" x14ac:dyDescent="0.25">
      <c r="B60" s="2200" t="s">
        <v>799</v>
      </c>
      <c r="C60" s="2201">
        <f t="shared" ref="C60:H60" si="8">SUM(C50:C59)</f>
        <v>72763762</v>
      </c>
      <c r="D60" s="2201">
        <f t="shared" si="8"/>
        <v>18473961</v>
      </c>
      <c r="E60" s="2201">
        <f t="shared" si="8"/>
        <v>2076631</v>
      </c>
      <c r="F60" s="2201">
        <f t="shared" si="8"/>
        <v>12979989</v>
      </c>
      <c r="G60" s="2201">
        <f t="shared" si="8"/>
        <v>4620460</v>
      </c>
      <c r="H60" s="2201">
        <f t="shared" si="8"/>
        <v>333254</v>
      </c>
      <c r="I60" s="2202">
        <f>SUM(C60:H60)</f>
        <v>111248057</v>
      </c>
      <c r="K60" s="209"/>
      <c r="L60" s="211"/>
      <c r="M60" s="210"/>
    </row>
    <row r="61" spans="1:13" ht="9.9499999999999993" customHeight="1" thickBot="1" x14ac:dyDescent="0.25">
      <c r="B61" s="1233"/>
      <c r="C61" s="2211"/>
      <c r="D61" s="2212"/>
      <c r="E61" s="2211"/>
      <c r="F61" s="2211"/>
      <c r="G61" s="2211"/>
      <c r="H61" s="2211"/>
      <c r="I61" s="2213"/>
      <c r="K61" s="209"/>
    </row>
    <row r="62" spans="1:13" ht="17.100000000000001" customHeight="1" thickBot="1" x14ac:dyDescent="0.25">
      <c r="B62" s="2200" t="s">
        <v>27</v>
      </c>
      <c r="C62" s="2201">
        <v>5761915</v>
      </c>
      <c r="D62" s="2201">
        <v>428954</v>
      </c>
      <c r="E62" s="2201">
        <v>-7514</v>
      </c>
      <c r="F62" s="2201">
        <v>6853707</v>
      </c>
      <c r="G62" s="2201">
        <v>-746418</v>
      </c>
      <c r="H62" s="2201">
        <v>-15680</v>
      </c>
      <c r="I62" s="2202">
        <f>SUM(C62:H62)</f>
        <v>12274964</v>
      </c>
      <c r="K62" s="212"/>
    </row>
    <row r="63" spans="1:13" s="108" customFormat="1" ht="17.100000000000001" customHeight="1" thickBot="1" x14ac:dyDescent="0.25">
      <c r="A63" s="151"/>
      <c r="B63" s="2200" t="s">
        <v>567</v>
      </c>
      <c r="C63" s="2201">
        <v>18776300</v>
      </c>
      <c r="D63" s="2201">
        <v>1448173</v>
      </c>
      <c r="E63" s="2201">
        <v>454856</v>
      </c>
      <c r="F63" s="2201">
        <v>0</v>
      </c>
      <c r="G63" s="2201">
        <v>330750</v>
      </c>
      <c r="H63" s="2201">
        <v>2486</v>
      </c>
      <c r="I63" s="2202">
        <f>SUM(C63:H63)</f>
        <v>21012565</v>
      </c>
      <c r="K63" s="215"/>
    </row>
    <row r="64" spans="1:13" ht="30" customHeight="1" thickBot="1" x14ac:dyDescent="0.25">
      <c r="B64" s="2200" t="s">
        <v>560</v>
      </c>
      <c r="C64" s="2201">
        <v>3746579</v>
      </c>
      <c r="D64" s="2201">
        <v>1150464</v>
      </c>
      <c r="E64" s="2201">
        <v>161334</v>
      </c>
      <c r="F64" s="2201">
        <v>0</v>
      </c>
      <c r="G64" s="2201">
        <v>3542</v>
      </c>
      <c r="H64" s="2201">
        <v>19981</v>
      </c>
      <c r="I64" s="2202">
        <f>SUM(C64:H64)</f>
        <v>5081900</v>
      </c>
      <c r="K64" s="209"/>
    </row>
    <row r="65" spans="4:9" x14ac:dyDescent="0.2">
      <c r="I65" s="216"/>
    </row>
    <row r="66" spans="4:9" x14ac:dyDescent="0.2">
      <c r="D66" s="10"/>
    </row>
    <row r="67" spans="4:9" x14ac:dyDescent="0.2">
      <c r="D67" s="10"/>
    </row>
    <row r="68" spans="4:9" x14ac:dyDescent="0.2">
      <c r="D68" s="10"/>
    </row>
    <row r="69" spans="4:9" x14ac:dyDescent="0.2">
      <c r="D69" s="10"/>
    </row>
    <row r="70" spans="4:9" x14ac:dyDescent="0.2">
      <c r="D70" s="10"/>
    </row>
    <row r="71" spans="4:9" x14ac:dyDescent="0.2">
      <c r="D71" s="10"/>
    </row>
    <row r="72" spans="4:9" x14ac:dyDescent="0.2">
      <c r="D72" s="10"/>
    </row>
    <row r="73" spans="4:9" x14ac:dyDescent="0.2">
      <c r="D73" s="10"/>
    </row>
    <row r="74" spans="4:9" x14ac:dyDescent="0.2">
      <c r="D74" s="10"/>
    </row>
    <row r="75" spans="4:9" x14ac:dyDescent="0.2">
      <c r="D75" s="10"/>
    </row>
    <row r="76" spans="4:9" x14ac:dyDescent="0.2">
      <c r="D76" s="10"/>
    </row>
    <row r="77" spans="4:9" x14ac:dyDescent="0.2">
      <c r="D77" s="10"/>
    </row>
    <row r="78" spans="4:9" x14ac:dyDescent="0.2">
      <c r="D78" s="10"/>
    </row>
    <row r="79" spans="4:9" x14ac:dyDescent="0.2">
      <c r="D79" s="10"/>
    </row>
    <row r="80" spans="4:9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</sheetData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4" tint="0.39997558519241921"/>
    <pageSetUpPr fitToPage="1"/>
  </sheetPr>
  <dimension ref="A2:T993"/>
  <sheetViews>
    <sheetView topLeftCell="C1" workbookViewId="0">
      <selection activeCell="E20" sqref="E20"/>
    </sheetView>
  </sheetViews>
  <sheetFormatPr defaultRowHeight="10.5" x14ac:dyDescent="0.2"/>
  <cols>
    <col min="1" max="1" width="2.28515625" style="75" customWidth="1"/>
    <col min="2" max="2" width="45.7109375" style="101" customWidth="1"/>
    <col min="3" max="8" width="15.7109375" style="76" customWidth="1"/>
    <col min="9" max="9" width="15.7109375" style="114" customWidth="1"/>
    <col min="10" max="10" width="3.7109375" style="76" customWidth="1"/>
    <col min="11" max="11" width="11.7109375" style="76" customWidth="1"/>
    <col min="12" max="12" width="11.140625" style="76" bestFit="1" customWidth="1"/>
    <col min="13" max="13" width="9.140625" style="76"/>
    <col min="14" max="14" width="30.7109375" style="76" customWidth="1"/>
    <col min="15" max="15" width="10.140625" style="76" bestFit="1" customWidth="1"/>
    <col min="16" max="19" width="9.140625" style="76"/>
    <col min="20" max="20" width="15" style="76" customWidth="1"/>
    <col min="21" max="21" width="12" style="76" customWidth="1"/>
    <col min="22" max="16384" width="9.140625" style="76"/>
  </cols>
  <sheetData>
    <row r="2" spans="2:12" ht="33.950000000000003" customHeight="1" x14ac:dyDescent="0.2">
      <c r="B2" s="1216" t="s">
        <v>1498</v>
      </c>
      <c r="C2" s="1217" t="s">
        <v>116</v>
      </c>
      <c r="D2" s="1218" t="s">
        <v>420</v>
      </c>
      <c r="E2" s="1218" t="s">
        <v>111</v>
      </c>
      <c r="F2" s="1218" t="s">
        <v>421</v>
      </c>
      <c r="G2" s="1218" t="s">
        <v>967</v>
      </c>
      <c r="H2" s="1218" t="s">
        <v>789</v>
      </c>
      <c r="I2" s="1219" t="s">
        <v>855</v>
      </c>
    </row>
    <row r="3" spans="2:12" ht="18" customHeight="1" thickBot="1" x14ac:dyDescent="0.25">
      <c r="B3" s="1220" t="s">
        <v>753</v>
      </c>
      <c r="C3" s="1221"/>
      <c r="D3" s="1221"/>
      <c r="E3" s="1221"/>
      <c r="F3" s="1221"/>
      <c r="G3" s="1221"/>
      <c r="H3" s="1221"/>
      <c r="I3" s="1222"/>
    </row>
    <row r="4" spans="2:12" ht="17.100000000000001" customHeight="1" x14ac:dyDescent="0.2">
      <c r="B4" s="648" t="s">
        <v>736</v>
      </c>
      <c r="C4" s="1223">
        <v>2785777</v>
      </c>
      <c r="D4" s="1223">
        <v>0</v>
      </c>
      <c r="E4" s="1223">
        <v>0</v>
      </c>
      <c r="F4" s="1223">
        <v>0</v>
      </c>
      <c r="G4" s="1223">
        <v>0</v>
      </c>
      <c r="H4" s="1223">
        <v>6378504</v>
      </c>
      <c r="I4" s="1224">
        <f t="shared" ref="I4:I16" si="0">SUM(C4:H4)</f>
        <v>9164281</v>
      </c>
      <c r="K4" s="217">
        <f>I4-'skons bilans'!D3</f>
        <v>0</v>
      </c>
      <c r="L4" s="214"/>
    </row>
    <row r="5" spans="2:12" ht="17.100000000000001" customHeight="1" x14ac:dyDescent="0.2">
      <c r="B5" s="883" t="s">
        <v>754</v>
      </c>
      <c r="C5" s="1225">
        <v>2799230</v>
      </c>
      <c r="D5" s="1225">
        <v>45974</v>
      </c>
      <c r="E5" s="1225">
        <v>54617</v>
      </c>
      <c r="F5" s="1225">
        <v>0</v>
      </c>
      <c r="G5" s="1225">
        <v>0</v>
      </c>
      <c r="H5" s="1225">
        <v>183034</v>
      </c>
      <c r="I5" s="1226">
        <f t="shared" si="0"/>
        <v>3082855</v>
      </c>
      <c r="K5" s="217">
        <f>I5-'skons bilans'!D4</f>
        <v>0</v>
      </c>
      <c r="L5" s="214"/>
    </row>
    <row r="6" spans="2:12" ht="17.100000000000001" customHeight="1" x14ac:dyDescent="0.2">
      <c r="B6" s="655" t="s">
        <v>938</v>
      </c>
      <c r="C6" s="1225">
        <v>9592263</v>
      </c>
      <c r="D6" s="1225">
        <v>301557</v>
      </c>
      <c r="E6" s="1225">
        <v>3418204</v>
      </c>
      <c r="F6" s="1225">
        <v>20835269</v>
      </c>
      <c r="G6" s="1225">
        <v>980593</v>
      </c>
      <c r="H6" s="1225">
        <v>66100</v>
      </c>
      <c r="I6" s="1226">
        <f t="shared" si="0"/>
        <v>35193986</v>
      </c>
      <c r="K6" s="217"/>
      <c r="L6" s="214"/>
    </row>
    <row r="7" spans="2:12" ht="17.100000000000001" customHeight="1" x14ac:dyDescent="0.2">
      <c r="B7" s="883" t="s">
        <v>33</v>
      </c>
      <c r="C7" s="1225">
        <v>59237924</v>
      </c>
      <c r="D7" s="1225">
        <v>15495698</v>
      </c>
      <c r="E7" s="1225">
        <v>3837415</v>
      </c>
      <c r="F7" s="1225">
        <v>2827716</v>
      </c>
      <c r="G7" s="1225">
        <v>21099</v>
      </c>
      <c r="H7" s="1225">
        <v>343425</v>
      </c>
      <c r="I7" s="1226">
        <f t="shared" si="0"/>
        <v>81763277</v>
      </c>
      <c r="K7" s="217">
        <f>I7-'skons bilans'!D7</f>
        <v>0</v>
      </c>
      <c r="L7" s="214"/>
    </row>
    <row r="8" spans="2:12" ht="17.100000000000001" customHeight="1" thickBot="1" x14ac:dyDescent="0.25">
      <c r="B8" s="1227" t="s">
        <v>790</v>
      </c>
      <c r="C8" s="1228">
        <v>285088</v>
      </c>
      <c r="D8" s="1228">
        <v>357374</v>
      </c>
      <c r="E8" s="1228">
        <v>501965</v>
      </c>
      <c r="F8" s="1228">
        <v>426719</v>
      </c>
      <c r="G8" s="1228">
        <v>54179</v>
      </c>
      <c r="H8" s="1228">
        <v>1031678</v>
      </c>
      <c r="I8" s="1229">
        <f t="shared" si="0"/>
        <v>2657003</v>
      </c>
      <c r="K8" s="217">
        <f>I8-'skons bilans'!D16-'skons bilans'!D6</f>
        <v>0</v>
      </c>
      <c r="L8" s="214"/>
    </row>
    <row r="9" spans="2:12" ht="17.100000000000001" customHeight="1" thickBot="1" x14ac:dyDescent="0.25">
      <c r="B9" s="1230" t="s">
        <v>785</v>
      </c>
      <c r="C9" s="1231">
        <f t="shared" ref="C9:H9" si="1">SUM(C4:C8)</f>
        <v>74700282</v>
      </c>
      <c r="D9" s="1231">
        <f t="shared" si="1"/>
        <v>16200603</v>
      </c>
      <c r="E9" s="1231">
        <f t="shared" si="1"/>
        <v>7812201</v>
      </c>
      <c r="F9" s="1231">
        <f t="shared" si="1"/>
        <v>24089704</v>
      </c>
      <c r="G9" s="1231">
        <f t="shared" si="1"/>
        <v>1055871</v>
      </c>
      <c r="H9" s="1231">
        <f t="shared" si="1"/>
        <v>8002741</v>
      </c>
      <c r="I9" s="1232">
        <f t="shared" si="0"/>
        <v>131861402</v>
      </c>
      <c r="K9" s="217"/>
      <c r="L9" s="214"/>
    </row>
    <row r="10" spans="2:12" ht="18" customHeight="1" thickBot="1" x14ac:dyDescent="0.25">
      <c r="B10" s="1220" t="s">
        <v>21</v>
      </c>
      <c r="C10" s="1221"/>
      <c r="D10" s="1221"/>
      <c r="E10" s="1221"/>
      <c r="F10" s="1221"/>
      <c r="G10" s="1221"/>
      <c r="H10" s="1221"/>
      <c r="I10" s="1222"/>
      <c r="K10" s="217"/>
      <c r="L10" s="214"/>
    </row>
    <row r="11" spans="2:12" ht="17.100000000000001" customHeight="1" x14ac:dyDescent="0.2">
      <c r="B11" s="648" t="s">
        <v>787</v>
      </c>
      <c r="C11" s="1223">
        <v>0</v>
      </c>
      <c r="D11" s="1223">
        <v>0</v>
      </c>
      <c r="E11" s="1223">
        <v>0</v>
      </c>
      <c r="F11" s="1223">
        <v>0</v>
      </c>
      <c r="G11" s="1223">
        <v>0</v>
      </c>
      <c r="H11" s="1223">
        <v>0</v>
      </c>
      <c r="I11" s="1224">
        <f t="shared" si="0"/>
        <v>0</v>
      </c>
      <c r="K11" s="217">
        <f>I11-'skons bilans'!D21</f>
        <v>0</v>
      </c>
      <c r="L11" s="214"/>
    </row>
    <row r="12" spans="2:12" ht="17.100000000000001" customHeight="1" x14ac:dyDescent="0.2">
      <c r="B12" s="655" t="s">
        <v>788</v>
      </c>
      <c r="C12" s="1225">
        <v>3538050</v>
      </c>
      <c r="D12" s="1225">
        <v>4947423</v>
      </c>
      <c r="E12" s="1225">
        <v>0</v>
      </c>
      <c r="F12" s="1225">
        <v>0</v>
      </c>
      <c r="G12" s="1225">
        <v>0</v>
      </c>
      <c r="H12" s="1225">
        <v>1280</v>
      </c>
      <c r="I12" s="1226">
        <f t="shared" si="0"/>
        <v>8486753</v>
      </c>
      <c r="K12" s="217">
        <f>I12-'skons bilans'!D22</f>
        <v>0</v>
      </c>
      <c r="L12" s="214"/>
    </row>
    <row r="13" spans="2:12" ht="17.100000000000001" customHeight="1" x14ac:dyDescent="0.2">
      <c r="B13" s="883" t="s">
        <v>794</v>
      </c>
      <c r="C13" s="1225">
        <v>74151303</v>
      </c>
      <c r="D13" s="1225">
        <v>9896991</v>
      </c>
      <c r="E13" s="1225">
        <v>5925878</v>
      </c>
      <c r="F13" s="1225">
        <v>1054478</v>
      </c>
      <c r="G13" s="1225">
        <v>171284</v>
      </c>
      <c r="H13" s="1225">
        <v>218028</v>
      </c>
      <c r="I13" s="1226">
        <f t="shared" si="0"/>
        <v>91417962</v>
      </c>
      <c r="K13" s="217">
        <f>I13-'skons bilans'!D24</f>
        <v>0</v>
      </c>
      <c r="L13" s="214"/>
    </row>
    <row r="14" spans="2:12" ht="17.100000000000001" customHeight="1" x14ac:dyDescent="0.2">
      <c r="B14" s="655" t="s">
        <v>795</v>
      </c>
      <c r="C14" s="1225">
        <v>1225139</v>
      </c>
      <c r="D14" s="1225">
        <v>1853415</v>
      </c>
      <c r="E14" s="1225">
        <v>1155470</v>
      </c>
      <c r="F14" s="1225">
        <v>7885228</v>
      </c>
      <c r="G14" s="1225">
        <v>541137</v>
      </c>
      <c r="H14" s="1225">
        <v>0</v>
      </c>
      <c r="I14" s="1226">
        <f t="shared" si="0"/>
        <v>12660389</v>
      </c>
      <c r="K14" s="217">
        <f>I14-'skons bilans'!D25</f>
        <v>0</v>
      </c>
      <c r="L14" s="214"/>
    </row>
    <row r="15" spans="2:12" ht="17.100000000000001" customHeight="1" x14ac:dyDescent="0.2">
      <c r="B15" s="883" t="s">
        <v>548</v>
      </c>
      <c r="C15" s="1225">
        <v>1465581</v>
      </c>
      <c r="D15" s="1225">
        <v>1977101</v>
      </c>
      <c r="E15" s="1225">
        <v>500667</v>
      </c>
      <c r="F15" s="1225">
        <v>0</v>
      </c>
      <c r="G15" s="1225">
        <v>0</v>
      </c>
      <c r="H15" s="1225">
        <v>0</v>
      </c>
      <c r="I15" s="1226">
        <f t="shared" si="0"/>
        <v>3943349</v>
      </c>
      <c r="K15" s="217">
        <f>I15-'skons bilans'!D32</f>
        <v>0</v>
      </c>
      <c r="L15" s="214"/>
    </row>
    <row r="16" spans="2:12" ht="17.100000000000001" customHeight="1" thickBot="1" x14ac:dyDescent="0.25">
      <c r="B16" s="1227" t="s">
        <v>791</v>
      </c>
      <c r="C16" s="1228">
        <v>339827</v>
      </c>
      <c r="D16" s="1228">
        <v>306309</v>
      </c>
      <c r="E16" s="1228">
        <v>569860</v>
      </c>
      <c r="F16" s="1228">
        <v>357572</v>
      </c>
      <c r="G16" s="1228">
        <v>50642</v>
      </c>
      <c r="H16" s="1228">
        <v>2153846</v>
      </c>
      <c r="I16" s="1229">
        <f t="shared" si="0"/>
        <v>3778056</v>
      </c>
      <c r="K16" s="217">
        <f>I16-'skons bilans'!D28-'skons bilans'!D23</f>
        <v>0</v>
      </c>
      <c r="L16" s="214"/>
    </row>
    <row r="17" spans="2:20" ht="17.100000000000001" customHeight="1" thickBot="1" x14ac:dyDescent="0.25">
      <c r="B17" s="1230" t="s">
        <v>31</v>
      </c>
      <c r="C17" s="1231">
        <f t="shared" ref="C17:H17" si="2">SUM(C11:C16)</f>
        <v>80719900</v>
      </c>
      <c r="D17" s="1231">
        <f t="shared" si="2"/>
        <v>18981239</v>
      </c>
      <c r="E17" s="1231">
        <f t="shared" si="2"/>
        <v>8151875</v>
      </c>
      <c r="F17" s="1231">
        <f t="shared" si="2"/>
        <v>9297278</v>
      </c>
      <c r="G17" s="1231">
        <f t="shared" si="2"/>
        <v>763063</v>
      </c>
      <c r="H17" s="1231">
        <f t="shared" si="2"/>
        <v>2373154</v>
      </c>
      <c r="I17" s="1232">
        <f>SUM(C17:H17)</f>
        <v>120286509</v>
      </c>
      <c r="K17" s="217"/>
      <c r="L17" s="214"/>
    </row>
    <row r="18" spans="2:20" ht="8.25" customHeight="1" thickBot="1" x14ac:dyDescent="0.25">
      <c r="B18" s="1233"/>
      <c r="C18" s="1234"/>
      <c r="D18" s="1235"/>
      <c r="E18" s="1234"/>
      <c r="F18" s="1234"/>
      <c r="G18" s="1234"/>
      <c r="H18" s="1234"/>
      <c r="I18" s="1236"/>
    </row>
    <row r="19" spans="2:20" ht="17.100000000000001" customHeight="1" thickBot="1" x14ac:dyDescent="0.25">
      <c r="B19" s="1230" t="s">
        <v>792</v>
      </c>
      <c r="C19" s="1231">
        <f>C9-C17</f>
        <v>-6019618</v>
      </c>
      <c r="D19" s="1231">
        <f>D9-D17</f>
        <v>-2780636</v>
      </c>
      <c r="E19" s="1231">
        <f>E9-E17</f>
        <v>-339674</v>
      </c>
      <c r="F19" s="1231">
        <f>F9-F17</f>
        <v>14792426</v>
      </c>
      <c r="G19" s="1232">
        <f>G9-G17</f>
        <v>292808</v>
      </c>
      <c r="H19" s="1237"/>
      <c r="I19" s="1238"/>
    </row>
    <row r="22" spans="2:20" ht="33.950000000000003" customHeight="1" x14ac:dyDescent="0.2">
      <c r="B22" s="1216" t="s">
        <v>1214</v>
      </c>
      <c r="C22" s="1217" t="s">
        <v>116</v>
      </c>
      <c r="D22" s="1218" t="s">
        <v>420</v>
      </c>
      <c r="E22" s="1218" t="s">
        <v>111</v>
      </c>
      <c r="F22" s="1218" t="s">
        <v>421</v>
      </c>
      <c r="G22" s="1218" t="s">
        <v>967</v>
      </c>
      <c r="H22" s="1218" t="s">
        <v>789</v>
      </c>
      <c r="I22" s="1219" t="s">
        <v>855</v>
      </c>
    </row>
    <row r="23" spans="2:20" ht="17.100000000000001" customHeight="1" thickBot="1" x14ac:dyDescent="0.25">
      <c r="B23" s="1220" t="s">
        <v>753</v>
      </c>
      <c r="C23" s="1221"/>
      <c r="D23" s="1221"/>
      <c r="E23" s="1221"/>
      <c r="F23" s="1221"/>
      <c r="G23" s="1221"/>
      <c r="H23" s="1221"/>
      <c r="I23" s="1222"/>
    </row>
    <row r="24" spans="2:20" ht="17.100000000000001" customHeight="1" x14ac:dyDescent="0.2">
      <c r="B24" s="648" t="s">
        <v>736</v>
      </c>
      <c r="C24" s="1223">
        <v>2558894</v>
      </c>
      <c r="D24" s="1223">
        <v>0</v>
      </c>
      <c r="E24" s="1223">
        <v>0</v>
      </c>
      <c r="F24" s="1223">
        <v>0</v>
      </c>
      <c r="G24" s="1223">
        <v>0</v>
      </c>
      <c r="H24" s="1223">
        <v>3379239</v>
      </c>
      <c r="I24" s="1224">
        <f t="shared" ref="I24:I29" si="3">SUM(C24:H24)</f>
        <v>5938133</v>
      </c>
      <c r="K24" s="217">
        <f>I24-'skons bilans'!E3</f>
        <v>0</v>
      </c>
      <c r="L24" s="214"/>
    </row>
    <row r="25" spans="2:20" ht="17.100000000000001" customHeight="1" x14ac:dyDescent="0.2">
      <c r="B25" s="883" t="s">
        <v>754</v>
      </c>
      <c r="C25" s="1225">
        <v>1462615</v>
      </c>
      <c r="D25" s="1225">
        <v>131653</v>
      </c>
      <c r="E25" s="1225">
        <v>119035</v>
      </c>
      <c r="F25" s="1225">
        <v>10056</v>
      </c>
      <c r="G25" s="1225">
        <v>0</v>
      </c>
      <c r="H25" s="1225">
        <v>173975</v>
      </c>
      <c r="I25" s="1226">
        <f t="shared" si="3"/>
        <v>1897334</v>
      </c>
      <c r="K25" s="217">
        <f>I25-'skons bilans'!E4</f>
        <v>0</v>
      </c>
      <c r="L25" s="214"/>
    </row>
    <row r="26" spans="2:20" ht="17.100000000000001" customHeight="1" x14ac:dyDescent="0.2">
      <c r="B26" s="655" t="s">
        <v>938</v>
      </c>
      <c r="C26" s="1225">
        <v>11839915</v>
      </c>
      <c r="D26" s="1225">
        <v>407071</v>
      </c>
      <c r="E26" s="1225">
        <v>4500509</v>
      </c>
      <c r="F26" s="1225">
        <v>13445724</v>
      </c>
      <c r="G26" s="1225">
        <v>895046</v>
      </c>
      <c r="H26" s="1225">
        <v>206225</v>
      </c>
      <c r="I26" s="1226">
        <f t="shared" si="3"/>
        <v>31294490</v>
      </c>
      <c r="K26" s="217"/>
      <c r="L26" s="214"/>
    </row>
    <row r="27" spans="2:20" ht="17.100000000000001" customHeight="1" x14ac:dyDescent="0.2">
      <c r="B27" s="883" t="s">
        <v>33</v>
      </c>
      <c r="C27" s="1225">
        <v>57686531</v>
      </c>
      <c r="D27" s="1225">
        <v>12893190</v>
      </c>
      <c r="E27" s="1225">
        <v>3907016</v>
      </c>
      <c r="F27" s="1225">
        <v>3464555</v>
      </c>
      <c r="G27" s="1225">
        <v>239563</v>
      </c>
      <c r="H27" s="1225">
        <v>242691</v>
      </c>
      <c r="I27" s="1226">
        <f t="shared" si="3"/>
        <v>78433546</v>
      </c>
      <c r="K27" s="217">
        <f>I27-'skons bilans'!E7</f>
        <v>0</v>
      </c>
      <c r="L27" s="214"/>
      <c r="O27" s="1239"/>
      <c r="P27" s="1239"/>
      <c r="Q27" s="1239"/>
      <c r="R27" s="1239"/>
      <c r="S27" s="1239"/>
      <c r="T27" s="1239"/>
    </row>
    <row r="28" spans="2:20" ht="17.100000000000001" customHeight="1" thickBot="1" x14ac:dyDescent="0.25">
      <c r="B28" s="1227" t="s">
        <v>790</v>
      </c>
      <c r="C28" s="1228">
        <v>738581</v>
      </c>
      <c r="D28" s="1228">
        <v>653572</v>
      </c>
      <c r="E28" s="1228">
        <v>1190512</v>
      </c>
      <c r="F28" s="1228">
        <v>680643</v>
      </c>
      <c r="G28" s="1228">
        <v>101110</v>
      </c>
      <c r="H28" s="1228">
        <v>956102</v>
      </c>
      <c r="I28" s="1229">
        <f t="shared" si="3"/>
        <v>4320520</v>
      </c>
      <c r="K28" s="217">
        <f>I28-'skons bilans'!E16-'skons bilans'!E6</f>
        <v>0</v>
      </c>
      <c r="L28" s="214"/>
      <c r="M28" s="114"/>
      <c r="N28" s="114"/>
      <c r="O28" s="1239"/>
      <c r="P28" s="1239"/>
      <c r="Q28" s="1239"/>
      <c r="R28" s="1239"/>
      <c r="S28" s="1239"/>
      <c r="T28" s="1239"/>
    </row>
    <row r="29" spans="2:20" ht="17.100000000000001" customHeight="1" thickBot="1" x14ac:dyDescent="0.25">
      <c r="B29" s="1230" t="s">
        <v>785</v>
      </c>
      <c r="C29" s="1231">
        <f t="shared" ref="C29:H29" si="4">SUM(C24:C28)</f>
        <v>74286536</v>
      </c>
      <c r="D29" s="1231">
        <f t="shared" si="4"/>
        <v>14085486</v>
      </c>
      <c r="E29" s="1231">
        <f t="shared" si="4"/>
        <v>9717072</v>
      </c>
      <c r="F29" s="1231">
        <f t="shared" si="4"/>
        <v>17600978</v>
      </c>
      <c r="G29" s="1231">
        <f t="shared" si="4"/>
        <v>1235719</v>
      </c>
      <c r="H29" s="1231">
        <f t="shared" si="4"/>
        <v>4958232</v>
      </c>
      <c r="I29" s="1232">
        <f t="shared" si="3"/>
        <v>121884023</v>
      </c>
      <c r="K29" s="217"/>
      <c r="L29" s="214"/>
      <c r="O29" s="214"/>
      <c r="P29" s="214"/>
      <c r="Q29" s="214"/>
      <c r="R29" s="214"/>
      <c r="S29" s="214"/>
      <c r="T29" s="214"/>
    </row>
    <row r="30" spans="2:20" ht="17.100000000000001" customHeight="1" thickBot="1" x14ac:dyDescent="0.25">
      <c r="B30" s="1220" t="s">
        <v>21</v>
      </c>
      <c r="C30" s="1221"/>
      <c r="D30" s="1221"/>
      <c r="E30" s="1221"/>
      <c r="F30" s="1221"/>
      <c r="G30" s="1221"/>
      <c r="H30" s="1221"/>
      <c r="I30" s="1222"/>
      <c r="K30" s="217"/>
      <c r="L30" s="214"/>
    </row>
    <row r="31" spans="2:20" ht="17.100000000000001" customHeight="1" x14ac:dyDescent="0.2">
      <c r="B31" s="648" t="s">
        <v>787</v>
      </c>
      <c r="C31" s="1223">
        <v>0</v>
      </c>
      <c r="D31" s="1223">
        <v>0</v>
      </c>
      <c r="E31" s="1223">
        <v>0</v>
      </c>
      <c r="F31" s="1223">
        <v>0</v>
      </c>
      <c r="G31" s="1223">
        <v>0</v>
      </c>
      <c r="H31" s="1223">
        <v>0</v>
      </c>
      <c r="I31" s="1224">
        <f t="shared" ref="I31:I36" si="5">SUM(C31:H31)</f>
        <v>0</v>
      </c>
      <c r="K31" s="217">
        <f>I31-'skons bilans'!E21</f>
        <v>0</v>
      </c>
      <c r="L31" s="214"/>
    </row>
    <row r="32" spans="2:20" ht="17.100000000000001" customHeight="1" x14ac:dyDescent="0.2">
      <c r="B32" s="655" t="s">
        <v>788</v>
      </c>
      <c r="C32" s="1225">
        <v>5604991</v>
      </c>
      <c r="D32" s="1225">
        <v>6390976</v>
      </c>
      <c r="E32" s="1225">
        <v>21310</v>
      </c>
      <c r="F32" s="1225">
        <v>0</v>
      </c>
      <c r="G32" s="1225">
        <v>0</v>
      </c>
      <c r="H32" s="1225">
        <v>2054</v>
      </c>
      <c r="I32" s="1226">
        <f t="shared" si="5"/>
        <v>12019331</v>
      </c>
      <c r="K32" s="217">
        <f>I32-'skons bilans'!E22</f>
        <v>0</v>
      </c>
      <c r="L32" s="214"/>
    </row>
    <row r="33" spans="2:12" ht="17.100000000000001" customHeight="1" x14ac:dyDescent="0.2">
      <c r="B33" s="883" t="s">
        <v>794</v>
      </c>
      <c r="C33" s="1225">
        <v>64014736</v>
      </c>
      <c r="D33" s="1225">
        <v>9217228</v>
      </c>
      <c r="E33" s="1225">
        <v>6566507</v>
      </c>
      <c r="F33" s="1225">
        <v>1028305</v>
      </c>
      <c r="G33" s="1225">
        <v>196722</v>
      </c>
      <c r="H33" s="1225">
        <v>117368</v>
      </c>
      <c r="I33" s="1226">
        <f t="shared" si="5"/>
        <v>81140866</v>
      </c>
      <c r="K33" s="217">
        <f>I33-'skons bilans'!E24</f>
        <v>0</v>
      </c>
      <c r="L33" s="214"/>
    </row>
    <row r="34" spans="2:12" ht="17.100000000000001" customHeight="1" x14ac:dyDescent="0.2">
      <c r="B34" s="655" t="s">
        <v>795</v>
      </c>
      <c r="C34" s="1225">
        <v>809068</v>
      </c>
      <c r="D34" s="1225">
        <v>1350802</v>
      </c>
      <c r="E34" s="1225">
        <v>1402511</v>
      </c>
      <c r="F34" s="1225">
        <v>2952326</v>
      </c>
      <c r="G34" s="1225">
        <v>2431488</v>
      </c>
      <c r="H34" s="1225">
        <v>0</v>
      </c>
      <c r="I34" s="1226">
        <f t="shared" si="5"/>
        <v>8946195</v>
      </c>
      <c r="K34" s="217">
        <f>I34-'skons bilans'!E25</f>
        <v>0</v>
      </c>
      <c r="L34" s="214"/>
    </row>
    <row r="35" spans="2:12" ht="17.100000000000001" customHeight="1" x14ac:dyDescent="0.2">
      <c r="B35" s="883" t="s">
        <v>548</v>
      </c>
      <c r="C35" s="1225">
        <v>1435282</v>
      </c>
      <c r="D35" s="1225">
        <v>1891372</v>
      </c>
      <c r="E35" s="1225">
        <v>500661</v>
      </c>
      <c r="F35" s="1225">
        <v>0</v>
      </c>
      <c r="G35" s="1225">
        <v>0</v>
      </c>
      <c r="H35" s="1225">
        <v>0</v>
      </c>
      <c r="I35" s="1226">
        <f t="shared" si="5"/>
        <v>3827315</v>
      </c>
      <c r="K35" s="217">
        <f>I35-'skons bilans'!E32</f>
        <v>0</v>
      </c>
      <c r="L35" s="214"/>
    </row>
    <row r="36" spans="2:12" ht="17.100000000000001" customHeight="1" thickBot="1" x14ac:dyDescent="0.25">
      <c r="B36" s="1227" t="s">
        <v>791</v>
      </c>
      <c r="C36" s="1228">
        <v>607593</v>
      </c>
      <c r="D36" s="1228">
        <v>670412</v>
      </c>
      <c r="E36" s="1228">
        <v>1223740</v>
      </c>
      <c r="F36" s="1228">
        <v>618912</v>
      </c>
      <c r="G36" s="1228">
        <v>86002</v>
      </c>
      <c r="H36" s="1228">
        <v>1731070</v>
      </c>
      <c r="I36" s="1229">
        <f t="shared" si="5"/>
        <v>4937729</v>
      </c>
      <c r="K36" s="217">
        <f>I36-'skons bilans'!E28-'skons bilans'!E23</f>
        <v>0</v>
      </c>
      <c r="L36" s="214"/>
    </row>
    <row r="37" spans="2:12" ht="17.100000000000001" customHeight="1" thickBot="1" x14ac:dyDescent="0.25">
      <c r="B37" s="1230" t="s">
        <v>31</v>
      </c>
      <c r="C37" s="1231">
        <f t="shared" ref="C37:H37" si="6">SUM(C31:C36)</f>
        <v>72471670</v>
      </c>
      <c r="D37" s="1231">
        <f t="shared" si="6"/>
        <v>19520790</v>
      </c>
      <c r="E37" s="1231">
        <f t="shared" si="6"/>
        <v>9714729</v>
      </c>
      <c r="F37" s="1231">
        <f t="shared" si="6"/>
        <v>4599543</v>
      </c>
      <c r="G37" s="1231">
        <f t="shared" si="6"/>
        <v>2714212</v>
      </c>
      <c r="H37" s="1231">
        <f t="shared" si="6"/>
        <v>1850492</v>
      </c>
      <c r="I37" s="1232">
        <f>SUM(C37:H37)</f>
        <v>110871436</v>
      </c>
      <c r="K37" s="217"/>
      <c r="L37" s="214"/>
    </row>
    <row r="38" spans="2:12" ht="9.75" customHeight="1" thickBot="1" x14ac:dyDescent="0.25">
      <c r="B38" s="1233"/>
      <c r="C38" s="1234"/>
      <c r="D38" s="1235"/>
      <c r="E38" s="1234"/>
      <c r="F38" s="1234"/>
      <c r="G38" s="1234"/>
      <c r="H38" s="1234"/>
      <c r="I38" s="1236"/>
    </row>
    <row r="39" spans="2:12" ht="17.100000000000001" customHeight="1" thickBot="1" x14ac:dyDescent="0.25">
      <c r="B39" s="1230" t="s">
        <v>792</v>
      </c>
      <c r="C39" s="1231">
        <f>C29-C37</f>
        <v>1814866</v>
      </c>
      <c r="D39" s="1231">
        <f>D29-D37</f>
        <v>-5435304</v>
      </c>
      <c r="E39" s="1231">
        <f>E29-E37</f>
        <v>2343</v>
      </c>
      <c r="F39" s="1231">
        <f>F29-F37</f>
        <v>13001435</v>
      </c>
      <c r="G39" s="1232">
        <f>G29-G37</f>
        <v>-1478493</v>
      </c>
      <c r="H39" s="1237"/>
      <c r="I39" s="1238"/>
    </row>
    <row r="44" spans="2:12" x14ac:dyDescent="0.2">
      <c r="C44" s="218"/>
      <c r="D44" s="219"/>
      <c r="E44" s="218"/>
      <c r="F44" s="218"/>
      <c r="G44" s="218"/>
      <c r="H44" s="218"/>
      <c r="I44" s="220"/>
    </row>
    <row r="45" spans="2:12" x14ac:dyDescent="0.2">
      <c r="C45" s="218"/>
      <c r="D45" s="219"/>
      <c r="E45" s="218"/>
      <c r="F45" s="218"/>
      <c r="G45" s="218"/>
      <c r="H45" s="218"/>
      <c r="I45" s="220"/>
    </row>
    <row r="46" spans="2:12" x14ac:dyDescent="0.2">
      <c r="C46" s="218"/>
      <c r="D46" s="219"/>
      <c r="E46" s="218"/>
      <c r="F46" s="218"/>
      <c r="G46" s="218"/>
      <c r="H46" s="218"/>
      <c r="I46" s="220"/>
    </row>
    <row r="47" spans="2:12" x14ac:dyDescent="0.2">
      <c r="C47" s="218"/>
      <c r="D47" s="219"/>
      <c r="E47" s="218"/>
      <c r="F47" s="218"/>
      <c r="G47" s="218"/>
      <c r="H47" s="218"/>
      <c r="I47" s="220"/>
    </row>
    <row r="48" spans="2:12" x14ac:dyDescent="0.2">
      <c r="C48" s="218"/>
      <c r="D48" s="219"/>
      <c r="E48" s="218"/>
      <c r="F48" s="218"/>
      <c r="G48" s="218"/>
      <c r="H48" s="218"/>
      <c r="I48" s="220"/>
    </row>
    <row r="49" spans="3:9" x14ac:dyDescent="0.2">
      <c r="C49" s="218"/>
      <c r="D49" s="219"/>
      <c r="E49" s="218"/>
      <c r="F49" s="218"/>
      <c r="G49" s="218"/>
      <c r="H49" s="218"/>
      <c r="I49" s="220"/>
    </row>
    <row r="50" spans="3:9" x14ac:dyDescent="0.2">
      <c r="C50" s="218"/>
      <c r="D50" s="219"/>
      <c r="E50" s="218"/>
      <c r="F50" s="218"/>
      <c r="G50" s="218"/>
      <c r="H50" s="218"/>
      <c r="I50" s="220"/>
    </row>
    <row r="51" spans="3:9" x14ac:dyDescent="0.2">
      <c r="C51" s="218"/>
      <c r="D51" s="219"/>
      <c r="E51" s="218"/>
      <c r="F51" s="218"/>
      <c r="G51" s="218"/>
      <c r="H51" s="218"/>
      <c r="I51" s="220"/>
    </row>
    <row r="52" spans="3:9" x14ac:dyDescent="0.2">
      <c r="C52" s="218"/>
      <c r="D52" s="219"/>
      <c r="E52" s="218"/>
      <c r="F52" s="218"/>
      <c r="G52" s="218"/>
      <c r="H52" s="218"/>
      <c r="I52" s="220"/>
    </row>
    <row r="53" spans="3:9" x14ac:dyDescent="0.2">
      <c r="C53" s="218"/>
      <c r="D53" s="219"/>
      <c r="E53" s="218"/>
      <c r="F53" s="218"/>
      <c r="G53" s="218"/>
      <c r="H53" s="218"/>
      <c r="I53" s="220"/>
    </row>
    <row r="54" spans="3:9" x14ac:dyDescent="0.2">
      <c r="C54" s="218"/>
      <c r="D54" s="219"/>
      <c r="E54" s="218"/>
      <c r="F54" s="218"/>
      <c r="G54" s="218"/>
      <c r="H54" s="218"/>
      <c r="I54" s="220"/>
    </row>
    <row r="55" spans="3:9" x14ac:dyDescent="0.2">
      <c r="C55" s="218"/>
      <c r="D55" s="219"/>
      <c r="E55" s="218"/>
      <c r="F55" s="218"/>
      <c r="G55" s="218"/>
      <c r="H55" s="218"/>
      <c r="I55" s="220"/>
    </row>
    <row r="56" spans="3:9" x14ac:dyDescent="0.2">
      <c r="C56" s="218"/>
      <c r="D56" s="219"/>
      <c r="E56" s="218"/>
      <c r="F56" s="218"/>
      <c r="G56" s="218"/>
      <c r="H56" s="218"/>
      <c r="I56" s="220"/>
    </row>
    <row r="57" spans="3:9" x14ac:dyDescent="0.2">
      <c r="C57" s="218"/>
      <c r="D57" s="219"/>
      <c r="E57" s="218"/>
      <c r="F57" s="218"/>
      <c r="G57" s="218"/>
      <c r="H57" s="218"/>
      <c r="I57" s="220"/>
    </row>
    <row r="58" spans="3:9" x14ac:dyDescent="0.2">
      <c r="C58" s="218"/>
      <c r="D58" s="219"/>
      <c r="E58" s="218"/>
      <c r="F58" s="218"/>
      <c r="G58" s="218"/>
      <c r="H58" s="218"/>
      <c r="I58" s="220"/>
    </row>
    <row r="59" spans="3:9" x14ac:dyDescent="0.2">
      <c r="C59" s="218"/>
      <c r="D59" s="219"/>
      <c r="E59" s="218"/>
      <c r="F59" s="218"/>
      <c r="G59" s="218"/>
      <c r="H59" s="218"/>
      <c r="I59" s="220"/>
    </row>
    <row r="60" spans="3:9" x14ac:dyDescent="0.2">
      <c r="C60" s="218"/>
      <c r="D60" s="219"/>
      <c r="E60" s="218"/>
      <c r="F60" s="218"/>
      <c r="G60" s="218"/>
      <c r="H60" s="218"/>
      <c r="I60" s="220"/>
    </row>
    <row r="61" spans="3:9" x14ac:dyDescent="0.2">
      <c r="C61" s="218"/>
      <c r="D61" s="219"/>
      <c r="E61" s="218"/>
      <c r="F61" s="218"/>
      <c r="G61" s="218"/>
      <c r="H61" s="218"/>
      <c r="I61" s="220"/>
    </row>
    <row r="62" spans="3:9" x14ac:dyDescent="0.2">
      <c r="C62" s="218"/>
      <c r="D62" s="219"/>
      <c r="E62" s="218"/>
      <c r="F62" s="218"/>
      <c r="G62" s="218"/>
      <c r="H62" s="218"/>
      <c r="I62" s="220"/>
    </row>
    <row r="63" spans="3:9" x14ac:dyDescent="0.2">
      <c r="C63" s="218"/>
      <c r="D63" s="219"/>
      <c r="E63" s="218"/>
      <c r="F63" s="218"/>
      <c r="G63" s="218"/>
      <c r="H63" s="218"/>
      <c r="I63" s="220"/>
    </row>
    <row r="64" spans="3:9" x14ac:dyDescent="0.2">
      <c r="C64" s="218"/>
      <c r="D64" s="219"/>
      <c r="E64" s="218"/>
      <c r="F64" s="218"/>
      <c r="G64" s="218"/>
      <c r="H64" s="218"/>
      <c r="I64" s="220"/>
    </row>
    <row r="65" spans="3:9" x14ac:dyDescent="0.2">
      <c r="C65" s="218"/>
      <c r="D65" s="219"/>
      <c r="E65" s="218"/>
      <c r="F65" s="218"/>
      <c r="G65" s="218"/>
      <c r="H65" s="218"/>
      <c r="I65" s="220"/>
    </row>
    <row r="66" spans="3:9" x14ac:dyDescent="0.2">
      <c r="C66" s="218"/>
      <c r="D66" s="219"/>
      <c r="E66" s="218"/>
      <c r="F66" s="218"/>
      <c r="G66" s="218"/>
      <c r="H66" s="218"/>
      <c r="I66" s="220"/>
    </row>
    <row r="67" spans="3:9" x14ac:dyDescent="0.2">
      <c r="C67" s="218"/>
      <c r="D67" s="219"/>
      <c r="E67" s="218"/>
      <c r="F67" s="218"/>
      <c r="G67" s="218"/>
      <c r="H67" s="218"/>
      <c r="I67" s="220"/>
    </row>
    <row r="68" spans="3:9" x14ac:dyDescent="0.2">
      <c r="C68" s="218"/>
      <c r="D68" s="219"/>
      <c r="E68" s="218"/>
      <c r="F68" s="218"/>
      <c r="G68" s="218"/>
      <c r="H68" s="218"/>
      <c r="I68" s="220"/>
    </row>
    <row r="69" spans="3:9" x14ac:dyDescent="0.2">
      <c r="C69" s="218"/>
      <c r="D69" s="219"/>
      <c r="E69" s="218"/>
      <c r="F69" s="218"/>
      <c r="G69" s="218"/>
      <c r="H69" s="218"/>
      <c r="I69" s="220"/>
    </row>
    <row r="70" spans="3:9" x14ac:dyDescent="0.2">
      <c r="C70" s="218"/>
      <c r="D70" s="219"/>
      <c r="E70" s="218"/>
      <c r="F70" s="218"/>
      <c r="G70" s="218"/>
      <c r="H70" s="218"/>
      <c r="I70" s="220"/>
    </row>
    <row r="71" spans="3:9" x14ac:dyDescent="0.2">
      <c r="C71" s="218"/>
      <c r="D71" s="219"/>
      <c r="E71" s="218"/>
      <c r="F71" s="218"/>
      <c r="G71" s="218"/>
      <c r="H71" s="218"/>
      <c r="I71" s="220"/>
    </row>
    <row r="72" spans="3:9" x14ac:dyDescent="0.2">
      <c r="C72" s="218"/>
      <c r="D72" s="219"/>
      <c r="E72" s="218"/>
      <c r="F72" s="218"/>
      <c r="G72" s="218"/>
      <c r="H72" s="218"/>
      <c r="I72" s="220"/>
    </row>
    <row r="73" spans="3:9" x14ac:dyDescent="0.2">
      <c r="C73" s="218"/>
      <c r="D73" s="219"/>
      <c r="E73" s="218"/>
      <c r="F73" s="218"/>
      <c r="G73" s="218"/>
      <c r="H73" s="218"/>
      <c r="I73" s="220"/>
    </row>
    <row r="74" spans="3:9" x14ac:dyDescent="0.2">
      <c r="C74" s="218"/>
      <c r="D74" s="219"/>
      <c r="E74" s="218"/>
      <c r="F74" s="218"/>
      <c r="G74" s="218"/>
      <c r="H74" s="218"/>
      <c r="I74" s="220"/>
    </row>
    <row r="75" spans="3:9" x14ac:dyDescent="0.2">
      <c r="C75" s="218"/>
      <c r="D75" s="219"/>
      <c r="E75" s="218"/>
      <c r="F75" s="218"/>
      <c r="G75" s="218"/>
      <c r="H75" s="218"/>
      <c r="I75" s="220"/>
    </row>
    <row r="76" spans="3:9" x14ac:dyDescent="0.2">
      <c r="C76" s="218"/>
      <c r="D76" s="219"/>
      <c r="E76" s="218"/>
      <c r="F76" s="218"/>
      <c r="G76" s="218"/>
      <c r="H76" s="218"/>
      <c r="I76" s="220"/>
    </row>
    <row r="77" spans="3:9" x14ac:dyDescent="0.2">
      <c r="C77" s="218"/>
      <c r="D77" s="219"/>
      <c r="E77" s="218"/>
      <c r="F77" s="218"/>
      <c r="G77" s="218"/>
      <c r="H77" s="218"/>
      <c r="I77" s="220"/>
    </row>
    <row r="78" spans="3:9" x14ac:dyDescent="0.2">
      <c r="C78" s="218"/>
      <c r="D78" s="219"/>
      <c r="E78" s="218"/>
      <c r="F78" s="218"/>
      <c r="G78" s="218"/>
      <c r="H78" s="218"/>
      <c r="I78" s="220"/>
    </row>
    <row r="79" spans="3:9" x14ac:dyDescent="0.2">
      <c r="C79" s="218"/>
      <c r="D79" s="219"/>
      <c r="E79" s="218"/>
      <c r="F79" s="218"/>
      <c r="G79" s="218"/>
      <c r="H79" s="218"/>
      <c r="I79" s="220"/>
    </row>
    <row r="80" spans="3:9" x14ac:dyDescent="0.2">
      <c r="C80" s="218"/>
      <c r="D80" s="219"/>
      <c r="E80" s="218"/>
      <c r="F80" s="218"/>
      <c r="G80" s="218"/>
      <c r="H80" s="218"/>
      <c r="I80" s="220"/>
    </row>
    <row r="81" spans="3:9" x14ac:dyDescent="0.2">
      <c r="C81" s="218"/>
      <c r="D81" s="219"/>
      <c r="E81" s="218"/>
      <c r="F81" s="218"/>
      <c r="G81" s="218"/>
      <c r="H81" s="218"/>
      <c r="I81" s="220"/>
    </row>
    <row r="82" spans="3:9" x14ac:dyDescent="0.2">
      <c r="C82" s="218"/>
      <c r="D82" s="219"/>
      <c r="E82" s="218"/>
      <c r="F82" s="218"/>
      <c r="G82" s="218"/>
      <c r="H82" s="218"/>
      <c r="I82" s="220"/>
    </row>
    <row r="83" spans="3:9" x14ac:dyDescent="0.2">
      <c r="C83" s="218"/>
      <c r="D83" s="219"/>
      <c r="E83" s="218"/>
      <c r="F83" s="218"/>
      <c r="G83" s="218"/>
      <c r="H83" s="218"/>
      <c r="I83" s="220"/>
    </row>
    <row r="84" spans="3:9" x14ac:dyDescent="0.2">
      <c r="C84" s="218"/>
      <c r="D84" s="219"/>
      <c r="E84" s="218"/>
      <c r="F84" s="218"/>
      <c r="G84" s="218"/>
      <c r="H84" s="218"/>
      <c r="I84" s="220"/>
    </row>
    <row r="85" spans="3:9" x14ac:dyDescent="0.2">
      <c r="C85" s="218"/>
      <c r="D85" s="219"/>
      <c r="E85" s="218"/>
      <c r="F85" s="218"/>
      <c r="G85" s="218"/>
      <c r="H85" s="218"/>
      <c r="I85" s="220"/>
    </row>
    <row r="86" spans="3:9" x14ac:dyDescent="0.2">
      <c r="C86" s="218"/>
      <c r="D86" s="219"/>
      <c r="E86" s="218"/>
      <c r="F86" s="218"/>
      <c r="G86" s="218"/>
      <c r="H86" s="218"/>
      <c r="I86" s="220"/>
    </row>
    <row r="87" spans="3:9" x14ac:dyDescent="0.2">
      <c r="C87" s="218"/>
      <c r="D87" s="219"/>
      <c r="E87" s="218"/>
      <c r="F87" s="218"/>
      <c r="G87" s="218"/>
      <c r="H87" s="218"/>
      <c r="I87" s="220"/>
    </row>
    <row r="88" spans="3:9" x14ac:dyDescent="0.2">
      <c r="C88" s="218"/>
      <c r="D88" s="219"/>
      <c r="E88" s="218"/>
      <c r="F88" s="218"/>
      <c r="G88" s="218"/>
      <c r="H88" s="218"/>
      <c r="I88" s="220"/>
    </row>
    <row r="89" spans="3:9" x14ac:dyDescent="0.2">
      <c r="C89" s="218"/>
      <c r="D89" s="219"/>
      <c r="E89" s="218"/>
      <c r="F89" s="218"/>
      <c r="G89" s="218"/>
      <c r="H89" s="218"/>
      <c r="I89" s="220"/>
    </row>
    <row r="90" spans="3:9" x14ac:dyDescent="0.2">
      <c r="C90" s="218"/>
      <c r="D90" s="219"/>
      <c r="E90" s="218"/>
      <c r="F90" s="218"/>
      <c r="G90" s="218"/>
      <c r="H90" s="218"/>
      <c r="I90" s="220"/>
    </row>
    <row r="91" spans="3:9" x14ac:dyDescent="0.2">
      <c r="C91" s="218"/>
      <c r="D91" s="219"/>
      <c r="E91" s="218"/>
      <c r="F91" s="218"/>
      <c r="G91" s="218"/>
      <c r="H91" s="218"/>
      <c r="I91" s="220"/>
    </row>
    <row r="92" spans="3:9" x14ac:dyDescent="0.2">
      <c r="C92" s="218"/>
      <c r="D92" s="219"/>
      <c r="E92" s="218"/>
      <c r="F92" s="218"/>
      <c r="G92" s="218"/>
      <c r="H92" s="218"/>
      <c r="I92" s="220"/>
    </row>
    <row r="93" spans="3:9" x14ac:dyDescent="0.2">
      <c r="C93" s="218"/>
      <c r="D93" s="219"/>
      <c r="E93" s="218"/>
      <c r="F93" s="218"/>
      <c r="G93" s="218"/>
      <c r="H93" s="218"/>
      <c r="I93" s="220"/>
    </row>
    <row r="94" spans="3:9" x14ac:dyDescent="0.2">
      <c r="C94" s="218"/>
      <c r="D94" s="219"/>
      <c r="E94" s="218"/>
      <c r="F94" s="218"/>
      <c r="G94" s="218"/>
      <c r="H94" s="218"/>
      <c r="I94" s="220"/>
    </row>
    <row r="95" spans="3:9" x14ac:dyDescent="0.2">
      <c r="C95" s="218"/>
      <c r="D95" s="219"/>
      <c r="E95" s="218"/>
      <c r="F95" s="218"/>
      <c r="G95" s="218"/>
      <c r="H95" s="218"/>
      <c r="I95" s="220"/>
    </row>
    <row r="96" spans="3:9" x14ac:dyDescent="0.2">
      <c r="C96" s="218"/>
      <c r="D96" s="219"/>
      <c r="E96" s="218"/>
      <c r="F96" s="218"/>
      <c r="G96" s="218"/>
      <c r="H96" s="218"/>
      <c r="I96" s="220"/>
    </row>
    <row r="97" spans="3:9" x14ac:dyDescent="0.2">
      <c r="C97" s="218"/>
      <c r="D97" s="219"/>
      <c r="E97" s="218"/>
      <c r="F97" s="218"/>
      <c r="G97" s="218"/>
      <c r="H97" s="218"/>
      <c r="I97" s="220"/>
    </row>
    <row r="98" spans="3:9" x14ac:dyDescent="0.2">
      <c r="C98" s="218"/>
      <c r="D98" s="219"/>
      <c r="E98" s="218"/>
      <c r="F98" s="218"/>
      <c r="G98" s="218"/>
      <c r="H98" s="218"/>
      <c r="I98" s="220"/>
    </row>
    <row r="99" spans="3:9" x14ac:dyDescent="0.2">
      <c r="C99" s="218"/>
      <c r="D99" s="219"/>
      <c r="E99" s="218"/>
      <c r="F99" s="218"/>
      <c r="G99" s="218"/>
      <c r="H99" s="218"/>
      <c r="I99" s="220"/>
    </row>
    <row r="100" spans="3:9" x14ac:dyDescent="0.2">
      <c r="C100" s="218"/>
      <c r="D100" s="219"/>
      <c r="E100" s="218"/>
      <c r="F100" s="218"/>
      <c r="G100" s="218"/>
      <c r="H100" s="218"/>
      <c r="I100" s="220"/>
    </row>
    <row r="101" spans="3:9" x14ac:dyDescent="0.2">
      <c r="C101" s="218"/>
      <c r="D101" s="219"/>
      <c r="E101" s="218"/>
      <c r="F101" s="218"/>
      <c r="G101" s="218"/>
      <c r="H101" s="218"/>
      <c r="I101" s="220"/>
    </row>
    <row r="102" spans="3:9" x14ac:dyDescent="0.2">
      <c r="C102" s="218"/>
      <c r="D102" s="219"/>
      <c r="E102" s="218"/>
      <c r="F102" s="218"/>
      <c r="G102" s="218"/>
      <c r="H102" s="218"/>
      <c r="I102" s="220"/>
    </row>
    <row r="103" spans="3:9" x14ac:dyDescent="0.2">
      <c r="C103" s="218"/>
      <c r="D103" s="219"/>
      <c r="E103" s="218"/>
      <c r="F103" s="218"/>
      <c r="G103" s="218"/>
      <c r="H103" s="218"/>
      <c r="I103" s="220"/>
    </row>
    <row r="104" spans="3:9" x14ac:dyDescent="0.2">
      <c r="C104" s="218"/>
      <c r="D104" s="219"/>
      <c r="E104" s="218"/>
      <c r="F104" s="218"/>
      <c r="G104" s="218"/>
      <c r="H104" s="218"/>
      <c r="I104" s="220"/>
    </row>
    <row r="105" spans="3:9" x14ac:dyDescent="0.2">
      <c r="C105" s="218"/>
      <c r="D105" s="219"/>
      <c r="E105" s="218"/>
      <c r="F105" s="218"/>
      <c r="G105" s="218"/>
      <c r="H105" s="218"/>
      <c r="I105" s="220"/>
    </row>
    <row r="106" spans="3:9" x14ac:dyDescent="0.2">
      <c r="D106" s="221"/>
    </row>
    <row r="107" spans="3:9" x14ac:dyDescent="0.2">
      <c r="D107" s="221"/>
    </row>
    <row r="108" spans="3:9" x14ac:dyDescent="0.2">
      <c r="D108" s="221"/>
    </row>
    <row r="109" spans="3:9" x14ac:dyDescent="0.2">
      <c r="D109" s="221"/>
    </row>
    <row r="110" spans="3:9" x14ac:dyDescent="0.2">
      <c r="D110" s="221"/>
    </row>
    <row r="111" spans="3:9" x14ac:dyDescent="0.2">
      <c r="D111" s="221"/>
    </row>
    <row r="112" spans="3:9" x14ac:dyDescent="0.2">
      <c r="D112" s="221"/>
    </row>
    <row r="113" spans="4:4" x14ac:dyDescent="0.2">
      <c r="D113" s="221"/>
    </row>
    <row r="114" spans="4:4" x14ac:dyDescent="0.2">
      <c r="D114" s="221"/>
    </row>
    <row r="115" spans="4:4" x14ac:dyDescent="0.2">
      <c r="D115" s="221"/>
    </row>
    <row r="116" spans="4:4" x14ac:dyDescent="0.2">
      <c r="D116" s="221"/>
    </row>
    <row r="117" spans="4:4" x14ac:dyDescent="0.2">
      <c r="D117" s="221"/>
    </row>
    <row r="118" spans="4:4" x14ac:dyDescent="0.2">
      <c r="D118" s="221"/>
    </row>
    <row r="119" spans="4:4" x14ac:dyDescent="0.2">
      <c r="D119" s="221"/>
    </row>
    <row r="120" spans="4:4" x14ac:dyDescent="0.2">
      <c r="D120" s="221"/>
    </row>
    <row r="121" spans="4:4" x14ac:dyDescent="0.2">
      <c r="D121" s="221"/>
    </row>
    <row r="122" spans="4:4" x14ac:dyDescent="0.2">
      <c r="D122" s="221"/>
    </row>
    <row r="123" spans="4:4" x14ac:dyDescent="0.2">
      <c r="D123" s="221"/>
    </row>
    <row r="124" spans="4:4" x14ac:dyDescent="0.2">
      <c r="D124" s="221"/>
    </row>
    <row r="125" spans="4:4" x14ac:dyDescent="0.2">
      <c r="D125" s="221"/>
    </row>
    <row r="126" spans="4:4" x14ac:dyDescent="0.2">
      <c r="D126" s="221"/>
    </row>
    <row r="127" spans="4:4" x14ac:dyDescent="0.2">
      <c r="D127" s="221"/>
    </row>
    <row r="128" spans="4:4" x14ac:dyDescent="0.2">
      <c r="D128" s="221"/>
    </row>
    <row r="129" spans="4:4" x14ac:dyDescent="0.2">
      <c r="D129" s="221"/>
    </row>
    <row r="130" spans="4:4" x14ac:dyDescent="0.2">
      <c r="D130" s="221"/>
    </row>
    <row r="131" spans="4:4" x14ac:dyDescent="0.2">
      <c r="D131" s="221"/>
    </row>
    <row r="132" spans="4:4" x14ac:dyDescent="0.2">
      <c r="D132" s="221"/>
    </row>
    <row r="133" spans="4:4" x14ac:dyDescent="0.2">
      <c r="D133" s="221"/>
    </row>
    <row r="134" spans="4:4" x14ac:dyDescent="0.2">
      <c r="D134" s="221"/>
    </row>
    <row r="135" spans="4:4" x14ac:dyDescent="0.2">
      <c r="D135" s="221"/>
    </row>
    <row r="136" spans="4:4" x14ac:dyDescent="0.2">
      <c r="D136" s="221"/>
    </row>
    <row r="137" spans="4:4" x14ac:dyDescent="0.2">
      <c r="D137" s="221"/>
    </row>
    <row r="138" spans="4:4" x14ac:dyDescent="0.2">
      <c r="D138" s="221"/>
    </row>
    <row r="139" spans="4:4" x14ac:dyDescent="0.2">
      <c r="D139" s="221"/>
    </row>
    <row r="140" spans="4:4" x14ac:dyDescent="0.2">
      <c r="D140" s="221"/>
    </row>
    <row r="141" spans="4:4" x14ac:dyDescent="0.2">
      <c r="D141" s="221"/>
    </row>
    <row r="142" spans="4:4" x14ac:dyDescent="0.2">
      <c r="D142" s="221"/>
    </row>
    <row r="143" spans="4:4" x14ac:dyDescent="0.2">
      <c r="D143" s="221"/>
    </row>
    <row r="144" spans="4:4" x14ac:dyDescent="0.2">
      <c r="D144" s="221"/>
    </row>
    <row r="145" spans="4:4" x14ac:dyDescent="0.2">
      <c r="D145" s="221"/>
    </row>
    <row r="146" spans="4:4" x14ac:dyDescent="0.2">
      <c r="D146" s="221"/>
    </row>
    <row r="147" spans="4:4" x14ac:dyDescent="0.2">
      <c r="D147" s="221"/>
    </row>
    <row r="148" spans="4:4" x14ac:dyDescent="0.2">
      <c r="D148" s="221"/>
    </row>
    <row r="149" spans="4:4" x14ac:dyDescent="0.2">
      <c r="D149" s="221"/>
    </row>
    <row r="150" spans="4:4" x14ac:dyDescent="0.2">
      <c r="D150" s="221"/>
    </row>
    <row r="151" spans="4:4" x14ac:dyDescent="0.2">
      <c r="D151" s="221"/>
    </row>
    <row r="152" spans="4:4" x14ac:dyDescent="0.2">
      <c r="D152" s="221"/>
    </row>
    <row r="153" spans="4:4" x14ac:dyDescent="0.2">
      <c r="D153" s="221"/>
    </row>
    <row r="154" spans="4:4" x14ac:dyDescent="0.2">
      <c r="D154" s="221"/>
    </row>
    <row r="155" spans="4:4" x14ac:dyDescent="0.2">
      <c r="D155" s="221"/>
    </row>
    <row r="156" spans="4:4" x14ac:dyDescent="0.2">
      <c r="D156" s="221"/>
    </row>
    <row r="157" spans="4:4" x14ac:dyDescent="0.2">
      <c r="D157" s="221"/>
    </row>
    <row r="158" spans="4:4" x14ac:dyDescent="0.2">
      <c r="D158" s="221"/>
    </row>
    <row r="159" spans="4:4" x14ac:dyDescent="0.2">
      <c r="D159" s="221"/>
    </row>
    <row r="160" spans="4:4" x14ac:dyDescent="0.2">
      <c r="D160" s="221"/>
    </row>
    <row r="161" spans="4:4" x14ac:dyDescent="0.2">
      <c r="D161" s="221"/>
    </row>
    <row r="162" spans="4:4" x14ac:dyDescent="0.2">
      <c r="D162" s="221"/>
    </row>
    <row r="163" spans="4:4" x14ac:dyDescent="0.2">
      <c r="D163" s="221"/>
    </row>
    <row r="164" spans="4:4" x14ac:dyDescent="0.2">
      <c r="D164" s="221"/>
    </row>
    <row r="165" spans="4:4" x14ac:dyDescent="0.2">
      <c r="D165" s="221"/>
    </row>
    <row r="166" spans="4:4" x14ac:dyDescent="0.2">
      <c r="D166" s="221"/>
    </row>
    <row r="167" spans="4:4" x14ac:dyDescent="0.2">
      <c r="D167" s="221"/>
    </row>
    <row r="168" spans="4:4" x14ac:dyDescent="0.2">
      <c r="D168" s="221"/>
    </row>
    <row r="169" spans="4:4" x14ac:dyDescent="0.2">
      <c r="D169" s="221"/>
    </row>
    <row r="170" spans="4:4" x14ac:dyDescent="0.2">
      <c r="D170" s="221"/>
    </row>
    <row r="171" spans="4:4" x14ac:dyDescent="0.2">
      <c r="D171" s="221"/>
    </row>
    <row r="172" spans="4:4" x14ac:dyDescent="0.2">
      <c r="D172" s="221"/>
    </row>
    <row r="173" spans="4:4" x14ac:dyDescent="0.2">
      <c r="D173" s="221"/>
    </row>
    <row r="174" spans="4:4" x14ac:dyDescent="0.2">
      <c r="D174" s="221"/>
    </row>
    <row r="175" spans="4:4" x14ac:dyDescent="0.2">
      <c r="D175" s="221"/>
    </row>
    <row r="176" spans="4:4" x14ac:dyDescent="0.2">
      <c r="D176" s="221"/>
    </row>
    <row r="177" spans="4:4" x14ac:dyDescent="0.2">
      <c r="D177" s="221"/>
    </row>
    <row r="178" spans="4:4" x14ac:dyDescent="0.2">
      <c r="D178" s="221"/>
    </row>
    <row r="179" spans="4:4" x14ac:dyDescent="0.2">
      <c r="D179" s="221"/>
    </row>
    <row r="180" spans="4:4" x14ac:dyDescent="0.2">
      <c r="D180" s="221"/>
    </row>
    <row r="181" spans="4:4" x14ac:dyDescent="0.2">
      <c r="D181" s="221"/>
    </row>
    <row r="182" spans="4:4" x14ac:dyDescent="0.2">
      <c r="D182" s="221"/>
    </row>
    <row r="183" spans="4:4" x14ac:dyDescent="0.2">
      <c r="D183" s="221"/>
    </row>
    <row r="184" spans="4:4" x14ac:dyDescent="0.2">
      <c r="D184" s="221"/>
    </row>
    <row r="185" spans="4:4" x14ac:dyDescent="0.2">
      <c r="D185" s="221"/>
    </row>
    <row r="186" spans="4:4" x14ac:dyDescent="0.2">
      <c r="D186" s="221"/>
    </row>
    <row r="187" spans="4:4" x14ac:dyDescent="0.2">
      <c r="D187" s="221"/>
    </row>
    <row r="188" spans="4:4" x14ac:dyDescent="0.2">
      <c r="D188" s="221"/>
    </row>
    <row r="189" spans="4:4" x14ac:dyDescent="0.2">
      <c r="D189" s="221"/>
    </row>
    <row r="190" spans="4:4" x14ac:dyDescent="0.2">
      <c r="D190" s="221"/>
    </row>
    <row r="191" spans="4:4" x14ac:dyDescent="0.2">
      <c r="D191" s="221"/>
    </row>
    <row r="192" spans="4:4" x14ac:dyDescent="0.2">
      <c r="D192" s="221"/>
    </row>
    <row r="193" spans="4:4" x14ac:dyDescent="0.2">
      <c r="D193" s="221"/>
    </row>
    <row r="194" spans="4:4" x14ac:dyDescent="0.2">
      <c r="D194" s="221"/>
    </row>
    <row r="195" spans="4:4" x14ac:dyDescent="0.2">
      <c r="D195" s="221"/>
    </row>
    <row r="196" spans="4:4" x14ac:dyDescent="0.2">
      <c r="D196" s="221"/>
    </row>
    <row r="197" spans="4:4" x14ac:dyDescent="0.2">
      <c r="D197" s="221"/>
    </row>
    <row r="198" spans="4:4" x14ac:dyDescent="0.2">
      <c r="D198" s="221"/>
    </row>
    <row r="199" spans="4:4" x14ac:dyDescent="0.2">
      <c r="D199" s="221"/>
    </row>
    <row r="200" spans="4:4" x14ac:dyDescent="0.2">
      <c r="D200" s="221"/>
    </row>
    <row r="201" spans="4:4" x14ac:dyDescent="0.2">
      <c r="D201" s="221"/>
    </row>
    <row r="202" spans="4:4" x14ac:dyDescent="0.2">
      <c r="D202" s="221"/>
    </row>
    <row r="203" spans="4:4" x14ac:dyDescent="0.2">
      <c r="D203" s="221"/>
    </row>
    <row r="204" spans="4:4" x14ac:dyDescent="0.2">
      <c r="D204" s="221"/>
    </row>
    <row r="205" spans="4:4" x14ac:dyDescent="0.2">
      <c r="D205" s="221"/>
    </row>
    <row r="206" spans="4:4" x14ac:dyDescent="0.2">
      <c r="D206" s="221"/>
    </row>
    <row r="207" spans="4:4" x14ac:dyDescent="0.2">
      <c r="D207" s="221"/>
    </row>
    <row r="208" spans="4:4" x14ac:dyDescent="0.2">
      <c r="D208" s="221"/>
    </row>
    <row r="209" spans="4:4" x14ac:dyDescent="0.2">
      <c r="D209" s="221"/>
    </row>
    <row r="210" spans="4:4" x14ac:dyDescent="0.2">
      <c r="D210" s="221"/>
    </row>
    <row r="211" spans="4:4" x14ac:dyDescent="0.2">
      <c r="D211" s="221"/>
    </row>
    <row r="212" spans="4:4" x14ac:dyDescent="0.2">
      <c r="D212" s="221"/>
    </row>
    <row r="213" spans="4:4" x14ac:dyDescent="0.2">
      <c r="D213" s="221"/>
    </row>
    <row r="214" spans="4:4" x14ac:dyDescent="0.2">
      <c r="D214" s="221"/>
    </row>
    <row r="215" spans="4:4" x14ac:dyDescent="0.2">
      <c r="D215" s="221"/>
    </row>
    <row r="216" spans="4:4" x14ac:dyDescent="0.2">
      <c r="D216" s="221"/>
    </row>
    <row r="217" spans="4:4" x14ac:dyDescent="0.2">
      <c r="D217" s="221"/>
    </row>
    <row r="218" spans="4:4" x14ac:dyDescent="0.2">
      <c r="D218" s="221"/>
    </row>
    <row r="219" spans="4:4" x14ac:dyDescent="0.2">
      <c r="D219" s="221"/>
    </row>
    <row r="220" spans="4:4" x14ac:dyDescent="0.2">
      <c r="D220" s="221"/>
    </row>
    <row r="221" spans="4:4" x14ac:dyDescent="0.2">
      <c r="D221" s="221"/>
    </row>
    <row r="222" spans="4:4" x14ac:dyDescent="0.2">
      <c r="D222" s="221"/>
    </row>
    <row r="223" spans="4:4" x14ac:dyDescent="0.2">
      <c r="D223" s="221"/>
    </row>
    <row r="224" spans="4:4" x14ac:dyDescent="0.2">
      <c r="D224" s="221"/>
    </row>
    <row r="225" spans="4:4" x14ac:dyDescent="0.2">
      <c r="D225" s="221"/>
    </row>
    <row r="226" spans="4:4" x14ac:dyDescent="0.2">
      <c r="D226" s="221"/>
    </row>
    <row r="227" spans="4:4" x14ac:dyDescent="0.2">
      <c r="D227" s="221"/>
    </row>
    <row r="228" spans="4:4" x14ac:dyDescent="0.2">
      <c r="D228" s="221"/>
    </row>
    <row r="229" spans="4:4" x14ac:dyDescent="0.2">
      <c r="D229" s="221"/>
    </row>
    <row r="230" spans="4:4" x14ac:dyDescent="0.2">
      <c r="D230" s="221"/>
    </row>
    <row r="231" spans="4:4" x14ac:dyDescent="0.2">
      <c r="D231" s="221"/>
    </row>
    <row r="232" spans="4:4" x14ac:dyDescent="0.2">
      <c r="D232" s="221"/>
    </row>
    <row r="233" spans="4:4" x14ac:dyDescent="0.2">
      <c r="D233" s="221"/>
    </row>
    <row r="234" spans="4:4" x14ac:dyDescent="0.2">
      <c r="D234" s="221"/>
    </row>
    <row r="235" spans="4:4" x14ac:dyDescent="0.2">
      <c r="D235" s="221"/>
    </row>
    <row r="236" spans="4:4" x14ac:dyDescent="0.2">
      <c r="D236" s="221"/>
    </row>
    <row r="237" spans="4:4" x14ac:dyDescent="0.2">
      <c r="D237" s="221"/>
    </row>
    <row r="238" spans="4:4" x14ac:dyDescent="0.2">
      <c r="D238" s="221"/>
    </row>
    <row r="239" spans="4:4" x14ac:dyDescent="0.2">
      <c r="D239" s="221"/>
    </row>
    <row r="240" spans="4:4" x14ac:dyDescent="0.2">
      <c r="D240" s="221"/>
    </row>
    <row r="241" spans="4:4" x14ac:dyDescent="0.2">
      <c r="D241" s="221"/>
    </row>
    <row r="242" spans="4:4" x14ac:dyDescent="0.2">
      <c r="D242" s="221"/>
    </row>
    <row r="243" spans="4:4" x14ac:dyDescent="0.2">
      <c r="D243" s="221"/>
    </row>
    <row r="244" spans="4:4" x14ac:dyDescent="0.2">
      <c r="D244" s="221"/>
    </row>
    <row r="245" spans="4:4" x14ac:dyDescent="0.2">
      <c r="D245" s="221"/>
    </row>
    <row r="246" spans="4:4" x14ac:dyDescent="0.2">
      <c r="D246" s="221"/>
    </row>
    <row r="247" spans="4:4" x14ac:dyDescent="0.2">
      <c r="D247" s="221"/>
    </row>
    <row r="248" spans="4:4" x14ac:dyDescent="0.2">
      <c r="D248" s="221"/>
    </row>
    <row r="249" spans="4:4" x14ac:dyDescent="0.2">
      <c r="D249" s="221"/>
    </row>
    <row r="250" spans="4:4" x14ac:dyDescent="0.2">
      <c r="D250" s="221"/>
    </row>
    <row r="251" spans="4:4" x14ac:dyDescent="0.2">
      <c r="D251" s="221"/>
    </row>
    <row r="252" spans="4:4" x14ac:dyDescent="0.2">
      <c r="D252" s="221"/>
    </row>
    <row r="253" spans="4:4" x14ac:dyDescent="0.2">
      <c r="D253" s="221"/>
    </row>
    <row r="254" spans="4:4" x14ac:dyDescent="0.2">
      <c r="D254" s="221"/>
    </row>
    <row r="255" spans="4:4" x14ac:dyDescent="0.2">
      <c r="D255" s="221"/>
    </row>
    <row r="256" spans="4:4" x14ac:dyDescent="0.2">
      <c r="D256" s="221"/>
    </row>
    <row r="257" spans="4:4" x14ac:dyDescent="0.2">
      <c r="D257" s="221"/>
    </row>
    <row r="258" spans="4:4" x14ac:dyDescent="0.2">
      <c r="D258" s="221"/>
    </row>
    <row r="259" spans="4:4" x14ac:dyDescent="0.2">
      <c r="D259" s="221"/>
    </row>
    <row r="260" spans="4:4" x14ac:dyDescent="0.2">
      <c r="D260" s="221"/>
    </row>
    <row r="261" spans="4:4" x14ac:dyDescent="0.2">
      <c r="D261" s="221"/>
    </row>
    <row r="262" spans="4:4" x14ac:dyDescent="0.2">
      <c r="D262" s="221"/>
    </row>
    <row r="263" spans="4:4" x14ac:dyDescent="0.2">
      <c r="D263" s="221"/>
    </row>
    <row r="264" spans="4:4" x14ac:dyDescent="0.2">
      <c r="D264" s="221"/>
    </row>
    <row r="265" spans="4:4" x14ac:dyDescent="0.2">
      <c r="D265" s="221"/>
    </row>
    <row r="266" spans="4:4" x14ac:dyDescent="0.2">
      <c r="D266" s="221"/>
    </row>
    <row r="267" spans="4:4" x14ac:dyDescent="0.2">
      <c r="D267" s="221"/>
    </row>
    <row r="268" spans="4:4" x14ac:dyDescent="0.2">
      <c r="D268" s="221"/>
    </row>
    <row r="269" spans="4:4" x14ac:dyDescent="0.2">
      <c r="D269" s="221"/>
    </row>
    <row r="270" spans="4:4" x14ac:dyDescent="0.2">
      <c r="D270" s="221"/>
    </row>
    <row r="271" spans="4:4" x14ac:dyDescent="0.2">
      <c r="D271" s="221"/>
    </row>
    <row r="272" spans="4:4" x14ac:dyDescent="0.2">
      <c r="D272" s="221"/>
    </row>
    <row r="273" spans="4:4" x14ac:dyDescent="0.2">
      <c r="D273" s="221"/>
    </row>
    <row r="274" spans="4:4" x14ac:dyDescent="0.2">
      <c r="D274" s="221"/>
    </row>
    <row r="275" spans="4:4" x14ac:dyDescent="0.2">
      <c r="D275" s="221"/>
    </row>
    <row r="276" spans="4:4" x14ac:dyDescent="0.2">
      <c r="D276" s="221"/>
    </row>
    <row r="277" spans="4:4" x14ac:dyDescent="0.2">
      <c r="D277" s="221"/>
    </row>
    <row r="278" spans="4:4" x14ac:dyDescent="0.2">
      <c r="D278" s="221"/>
    </row>
    <row r="279" spans="4:4" x14ac:dyDescent="0.2">
      <c r="D279" s="221"/>
    </row>
    <row r="280" spans="4:4" x14ac:dyDescent="0.2">
      <c r="D280" s="221"/>
    </row>
    <row r="281" spans="4:4" x14ac:dyDescent="0.2">
      <c r="D281" s="221"/>
    </row>
    <row r="282" spans="4:4" x14ac:dyDescent="0.2">
      <c r="D282" s="221"/>
    </row>
    <row r="283" spans="4:4" x14ac:dyDescent="0.2">
      <c r="D283" s="221"/>
    </row>
    <row r="284" spans="4:4" x14ac:dyDescent="0.2">
      <c r="D284" s="221"/>
    </row>
    <row r="285" spans="4:4" x14ac:dyDescent="0.2">
      <c r="D285" s="221"/>
    </row>
    <row r="286" spans="4:4" x14ac:dyDescent="0.2">
      <c r="D286" s="221"/>
    </row>
    <row r="287" spans="4:4" x14ac:dyDescent="0.2">
      <c r="D287" s="221"/>
    </row>
    <row r="288" spans="4:4" x14ac:dyDescent="0.2">
      <c r="D288" s="221"/>
    </row>
    <row r="289" spans="4:4" x14ac:dyDescent="0.2">
      <c r="D289" s="221"/>
    </row>
    <row r="290" spans="4:4" x14ac:dyDescent="0.2">
      <c r="D290" s="221"/>
    </row>
    <row r="291" spans="4:4" x14ac:dyDescent="0.2">
      <c r="D291" s="221"/>
    </row>
    <row r="292" spans="4:4" x14ac:dyDescent="0.2">
      <c r="D292" s="221"/>
    </row>
    <row r="293" spans="4:4" x14ac:dyDescent="0.2">
      <c r="D293" s="221"/>
    </row>
    <row r="294" spans="4:4" x14ac:dyDescent="0.2">
      <c r="D294" s="221"/>
    </row>
    <row r="295" spans="4:4" x14ac:dyDescent="0.2">
      <c r="D295" s="221"/>
    </row>
    <row r="296" spans="4:4" x14ac:dyDescent="0.2">
      <c r="D296" s="221"/>
    </row>
    <row r="297" spans="4:4" x14ac:dyDescent="0.2">
      <c r="D297" s="221"/>
    </row>
    <row r="298" spans="4:4" x14ac:dyDescent="0.2">
      <c r="D298" s="221"/>
    </row>
    <row r="299" spans="4:4" x14ac:dyDescent="0.2">
      <c r="D299" s="221"/>
    </row>
    <row r="300" spans="4:4" x14ac:dyDescent="0.2">
      <c r="D300" s="221"/>
    </row>
    <row r="301" spans="4:4" x14ac:dyDescent="0.2">
      <c r="D301" s="221"/>
    </row>
    <row r="302" spans="4:4" x14ac:dyDescent="0.2">
      <c r="D302" s="221"/>
    </row>
    <row r="303" spans="4:4" x14ac:dyDescent="0.2">
      <c r="D303" s="221"/>
    </row>
    <row r="304" spans="4:4" x14ac:dyDescent="0.2">
      <c r="D304" s="221"/>
    </row>
    <row r="305" spans="4:4" x14ac:dyDescent="0.2">
      <c r="D305" s="221"/>
    </row>
    <row r="306" spans="4:4" x14ac:dyDescent="0.2">
      <c r="D306" s="221"/>
    </row>
    <row r="307" spans="4:4" x14ac:dyDescent="0.2">
      <c r="D307" s="221"/>
    </row>
    <row r="308" spans="4:4" x14ac:dyDescent="0.2">
      <c r="D308" s="221"/>
    </row>
    <row r="309" spans="4:4" x14ac:dyDescent="0.2">
      <c r="D309" s="221"/>
    </row>
    <row r="310" spans="4:4" x14ac:dyDescent="0.2">
      <c r="D310" s="221"/>
    </row>
    <row r="311" spans="4:4" x14ac:dyDescent="0.2">
      <c r="D311" s="221"/>
    </row>
    <row r="312" spans="4:4" x14ac:dyDescent="0.2">
      <c r="D312" s="221"/>
    </row>
    <row r="313" spans="4:4" x14ac:dyDescent="0.2">
      <c r="D313" s="221"/>
    </row>
    <row r="314" spans="4:4" x14ac:dyDescent="0.2">
      <c r="D314" s="221"/>
    </row>
    <row r="315" spans="4:4" x14ac:dyDescent="0.2">
      <c r="D315" s="221"/>
    </row>
    <row r="316" spans="4:4" x14ac:dyDescent="0.2">
      <c r="D316" s="221"/>
    </row>
    <row r="317" spans="4:4" x14ac:dyDescent="0.2">
      <c r="D317" s="221"/>
    </row>
    <row r="318" spans="4:4" x14ac:dyDescent="0.2">
      <c r="D318" s="221"/>
    </row>
    <row r="319" spans="4:4" x14ac:dyDescent="0.2">
      <c r="D319" s="221"/>
    </row>
    <row r="320" spans="4:4" x14ac:dyDescent="0.2">
      <c r="D320" s="221"/>
    </row>
    <row r="321" spans="4:4" x14ac:dyDescent="0.2">
      <c r="D321" s="221"/>
    </row>
    <row r="322" spans="4:4" x14ac:dyDescent="0.2">
      <c r="D322" s="221"/>
    </row>
    <row r="323" spans="4:4" x14ac:dyDescent="0.2">
      <c r="D323" s="221"/>
    </row>
    <row r="324" spans="4:4" x14ac:dyDescent="0.2">
      <c r="D324" s="221"/>
    </row>
    <row r="325" spans="4:4" x14ac:dyDescent="0.2">
      <c r="D325" s="221"/>
    </row>
    <row r="326" spans="4:4" x14ac:dyDescent="0.2">
      <c r="D326" s="221"/>
    </row>
    <row r="327" spans="4:4" x14ac:dyDescent="0.2">
      <c r="D327" s="221"/>
    </row>
    <row r="328" spans="4:4" x14ac:dyDescent="0.2">
      <c r="D328" s="221"/>
    </row>
    <row r="329" spans="4:4" x14ac:dyDescent="0.2">
      <c r="D329" s="221"/>
    </row>
    <row r="330" spans="4:4" x14ac:dyDescent="0.2">
      <c r="D330" s="221"/>
    </row>
    <row r="331" spans="4:4" x14ac:dyDescent="0.2">
      <c r="D331" s="221"/>
    </row>
    <row r="332" spans="4:4" x14ac:dyDescent="0.2">
      <c r="D332" s="221"/>
    </row>
    <row r="333" spans="4:4" x14ac:dyDescent="0.2">
      <c r="D333" s="221"/>
    </row>
    <row r="334" spans="4:4" x14ac:dyDescent="0.2">
      <c r="D334" s="221"/>
    </row>
    <row r="335" spans="4:4" x14ac:dyDescent="0.2">
      <c r="D335" s="221"/>
    </row>
    <row r="336" spans="4:4" x14ac:dyDescent="0.2">
      <c r="D336" s="221"/>
    </row>
    <row r="337" spans="4:4" x14ac:dyDescent="0.2">
      <c r="D337" s="221"/>
    </row>
    <row r="338" spans="4:4" x14ac:dyDescent="0.2">
      <c r="D338" s="221"/>
    </row>
    <row r="339" spans="4:4" x14ac:dyDescent="0.2">
      <c r="D339" s="221"/>
    </row>
    <row r="340" spans="4:4" x14ac:dyDescent="0.2">
      <c r="D340" s="221"/>
    </row>
    <row r="341" spans="4:4" x14ac:dyDescent="0.2">
      <c r="D341" s="221"/>
    </row>
    <row r="342" spans="4:4" x14ac:dyDescent="0.2">
      <c r="D342" s="221"/>
    </row>
    <row r="343" spans="4:4" x14ac:dyDescent="0.2">
      <c r="D343" s="221"/>
    </row>
    <row r="344" spans="4:4" x14ac:dyDescent="0.2">
      <c r="D344" s="221"/>
    </row>
    <row r="345" spans="4:4" x14ac:dyDescent="0.2">
      <c r="D345" s="221"/>
    </row>
    <row r="346" spans="4:4" x14ac:dyDescent="0.2">
      <c r="D346" s="221"/>
    </row>
    <row r="347" spans="4:4" x14ac:dyDescent="0.2">
      <c r="D347" s="221"/>
    </row>
    <row r="348" spans="4:4" x14ac:dyDescent="0.2">
      <c r="D348" s="221"/>
    </row>
    <row r="349" spans="4:4" x14ac:dyDescent="0.2">
      <c r="D349" s="221"/>
    </row>
    <row r="350" spans="4:4" x14ac:dyDescent="0.2">
      <c r="D350" s="221"/>
    </row>
    <row r="351" spans="4:4" x14ac:dyDescent="0.2">
      <c r="D351" s="221"/>
    </row>
    <row r="352" spans="4:4" x14ac:dyDescent="0.2">
      <c r="D352" s="221"/>
    </row>
    <row r="353" spans="4:4" x14ac:dyDescent="0.2">
      <c r="D353" s="221"/>
    </row>
    <row r="354" spans="4:4" x14ac:dyDescent="0.2">
      <c r="D354" s="221"/>
    </row>
    <row r="355" spans="4:4" x14ac:dyDescent="0.2">
      <c r="D355" s="221"/>
    </row>
    <row r="356" spans="4:4" x14ac:dyDescent="0.2">
      <c r="D356" s="221"/>
    </row>
    <row r="357" spans="4:4" x14ac:dyDescent="0.2">
      <c r="D357" s="221"/>
    </row>
    <row r="358" spans="4:4" x14ac:dyDescent="0.2">
      <c r="D358" s="221"/>
    </row>
    <row r="359" spans="4:4" x14ac:dyDescent="0.2">
      <c r="D359" s="221"/>
    </row>
    <row r="360" spans="4:4" x14ac:dyDescent="0.2">
      <c r="D360" s="221"/>
    </row>
    <row r="361" spans="4:4" x14ac:dyDescent="0.2">
      <c r="D361" s="221"/>
    </row>
    <row r="362" spans="4:4" x14ac:dyDescent="0.2">
      <c r="D362" s="221"/>
    </row>
    <row r="363" spans="4:4" x14ac:dyDescent="0.2">
      <c r="D363" s="221"/>
    </row>
    <row r="364" spans="4:4" x14ac:dyDescent="0.2">
      <c r="D364" s="221"/>
    </row>
    <row r="365" spans="4:4" x14ac:dyDescent="0.2">
      <c r="D365" s="221"/>
    </row>
    <row r="366" spans="4:4" x14ac:dyDescent="0.2">
      <c r="D366" s="221"/>
    </row>
    <row r="367" spans="4:4" x14ac:dyDescent="0.2">
      <c r="D367" s="221"/>
    </row>
    <row r="368" spans="4:4" x14ac:dyDescent="0.2">
      <c r="D368" s="221"/>
    </row>
    <row r="369" spans="4:4" x14ac:dyDescent="0.2">
      <c r="D369" s="221"/>
    </row>
    <row r="370" spans="4:4" x14ac:dyDescent="0.2">
      <c r="D370" s="221"/>
    </row>
    <row r="371" spans="4:4" x14ac:dyDescent="0.2">
      <c r="D371" s="221"/>
    </row>
    <row r="372" spans="4:4" x14ac:dyDescent="0.2">
      <c r="D372" s="221"/>
    </row>
    <row r="373" spans="4:4" x14ac:dyDescent="0.2">
      <c r="D373" s="221"/>
    </row>
    <row r="374" spans="4:4" x14ac:dyDescent="0.2">
      <c r="D374" s="221"/>
    </row>
    <row r="375" spans="4:4" x14ac:dyDescent="0.2">
      <c r="D375" s="221"/>
    </row>
    <row r="376" spans="4:4" x14ac:dyDescent="0.2">
      <c r="D376" s="221"/>
    </row>
    <row r="377" spans="4:4" x14ac:dyDescent="0.2">
      <c r="D377" s="221"/>
    </row>
    <row r="378" spans="4:4" x14ac:dyDescent="0.2">
      <c r="D378" s="221"/>
    </row>
    <row r="379" spans="4:4" x14ac:dyDescent="0.2">
      <c r="D379" s="221"/>
    </row>
    <row r="380" spans="4:4" x14ac:dyDescent="0.2">
      <c r="D380" s="221"/>
    </row>
    <row r="381" spans="4:4" x14ac:dyDescent="0.2">
      <c r="D381" s="221"/>
    </row>
    <row r="382" spans="4:4" x14ac:dyDescent="0.2">
      <c r="D382" s="221"/>
    </row>
    <row r="383" spans="4:4" x14ac:dyDescent="0.2">
      <c r="D383" s="221"/>
    </row>
    <row r="384" spans="4:4" x14ac:dyDescent="0.2">
      <c r="D384" s="221"/>
    </row>
    <row r="385" spans="4:4" x14ac:dyDescent="0.2">
      <c r="D385" s="221"/>
    </row>
    <row r="386" spans="4:4" x14ac:dyDescent="0.2">
      <c r="D386" s="221"/>
    </row>
    <row r="387" spans="4:4" x14ac:dyDescent="0.2">
      <c r="D387" s="221"/>
    </row>
    <row r="388" spans="4:4" x14ac:dyDescent="0.2">
      <c r="D388" s="221"/>
    </row>
    <row r="389" spans="4:4" x14ac:dyDescent="0.2">
      <c r="D389" s="221"/>
    </row>
    <row r="390" spans="4:4" x14ac:dyDescent="0.2">
      <c r="D390" s="221"/>
    </row>
    <row r="391" spans="4:4" x14ac:dyDescent="0.2">
      <c r="D391" s="221"/>
    </row>
    <row r="392" spans="4:4" x14ac:dyDescent="0.2">
      <c r="D392" s="221"/>
    </row>
    <row r="393" spans="4:4" x14ac:dyDescent="0.2">
      <c r="D393" s="221"/>
    </row>
    <row r="394" spans="4:4" x14ac:dyDescent="0.2">
      <c r="D394" s="221"/>
    </row>
    <row r="395" spans="4:4" x14ac:dyDescent="0.2">
      <c r="D395" s="221"/>
    </row>
    <row r="396" spans="4:4" x14ac:dyDescent="0.2">
      <c r="D396" s="221"/>
    </row>
    <row r="397" spans="4:4" x14ac:dyDescent="0.2">
      <c r="D397" s="221"/>
    </row>
    <row r="398" spans="4:4" x14ac:dyDescent="0.2">
      <c r="D398" s="221"/>
    </row>
    <row r="399" spans="4:4" x14ac:dyDescent="0.2">
      <c r="D399" s="221"/>
    </row>
    <row r="400" spans="4:4" x14ac:dyDescent="0.2">
      <c r="D400" s="221"/>
    </row>
    <row r="401" spans="4:4" x14ac:dyDescent="0.2">
      <c r="D401" s="221"/>
    </row>
    <row r="402" spans="4:4" x14ac:dyDescent="0.2">
      <c r="D402" s="221"/>
    </row>
    <row r="403" spans="4:4" x14ac:dyDescent="0.2">
      <c r="D403" s="221"/>
    </row>
    <row r="404" spans="4:4" x14ac:dyDescent="0.2">
      <c r="D404" s="221"/>
    </row>
    <row r="405" spans="4:4" x14ac:dyDescent="0.2">
      <c r="D405" s="221"/>
    </row>
    <row r="406" spans="4:4" x14ac:dyDescent="0.2">
      <c r="D406" s="221"/>
    </row>
    <row r="407" spans="4:4" x14ac:dyDescent="0.2">
      <c r="D407" s="221"/>
    </row>
    <row r="408" spans="4:4" x14ac:dyDescent="0.2">
      <c r="D408" s="221"/>
    </row>
    <row r="409" spans="4:4" x14ac:dyDescent="0.2">
      <c r="D409" s="221"/>
    </row>
    <row r="410" spans="4:4" x14ac:dyDescent="0.2">
      <c r="D410" s="221"/>
    </row>
    <row r="411" spans="4:4" x14ac:dyDescent="0.2">
      <c r="D411" s="221"/>
    </row>
    <row r="412" spans="4:4" x14ac:dyDescent="0.2">
      <c r="D412" s="221"/>
    </row>
    <row r="413" spans="4:4" x14ac:dyDescent="0.2">
      <c r="D413" s="221"/>
    </row>
    <row r="414" spans="4:4" x14ac:dyDescent="0.2">
      <c r="D414" s="221"/>
    </row>
    <row r="415" spans="4:4" x14ac:dyDescent="0.2">
      <c r="D415" s="221"/>
    </row>
    <row r="416" spans="4:4" x14ac:dyDescent="0.2">
      <c r="D416" s="221"/>
    </row>
    <row r="417" spans="4:4" x14ac:dyDescent="0.2">
      <c r="D417" s="221"/>
    </row>
    <row r="418" spans="4:4" x14ac:dyDescent="0.2">
      <c r="D418" s="221"/>
    </row>
    <row r="419" spans="4:4" x14ac:dyDescent="0.2">
      <c r="D419" s="221"/>
    </row>
    <row r="420" spans="4:4" x14ac:dyDescent="0.2">
      <c r="D420" s="221"/>
    </row>
    <row r="421" spans="4:4" x14ac:dyDescent="0.2">
      <c r="D421" s="221"/>
    </row>
    <row r="422" spans="4:4" x14ac:dyDescent="0.2">
      <c r="D422" s="221"/>
    </row>
    <row r="423" spans="4:4" x14ac:dyDescent="0.2">
      <c r="D423" s="221"/>
    </row>
    <row r="424" spans="4:4" x14ac:dyDescent="0.2">
      <c r="D424" s="221"/>
    </row>
    <row r="425" spans="4:4" x14ac:dyDescent="0.2">
      <c r="D425" s="221"/>
    </row>
    <row r="426" spans="4:4" x14ac:dyDescent="0.2">
      <c r="D426" s="221"/>
    </row>
    <row r="427" spans="4:4" x14ac:dyDescent="0.2">
      <c r="D427" s="221"/>
    </row>
    <row r="428" spans="4:4" x14ac:dyDescent="0.2">
      <c r="D428" s="221"/>
    </row>
    <row r="429" spans="4:4" x14ac:dyDescent="0.2">
      <c r="D429" s="221"/>
    </row>
    <row r="430" spans="4:4" x14ac:dyDescent="0.2">
      <c r="D430" s="221"/>
    </row>
    <row r="431" spans="4:4" x14ac:dyDescent="0.2">
      <c r="D431" s="221"/>
    </row>
    <row r="432" spans="4:4" x14ac:dyDescent="0.2">
      <c r="D432" s="221"/>
    </row>
    <row r="433" spans="4:4" x14ac:dyDescent="0.2">
      <c r="D433" s="221"/>
    </row>
    <row r="434" spans="4:4" x14ac:dyDescent="0.2">
      <c r="D434" s="221"/>
    </row>
    <row r="435" spans="4:4" x14ac:dyDescent="0.2">
      <c r="D435" s="221"/>
    </row>
    <row r="436" spans="4:4" x14ac:dyDescent="0.2">
      <c r="D436" s="221"/>
    </row>
    <row r="437" spans="4:4" x14ac:dyDescent="0.2">
      <c r="D437" s="221"/>
    </row>
    <row r="438" spans="4:4" x14ac:dyDescent="0.2">
      <c r="D438" s="221"/>
    </row>
    <row r="439" spans="4:4" x14ac:dyDescent="0.2">
      <c r="D439" s="221"/>
    </row>
    <row r="440" spans="4:4" x14ac:dyDescent="0.2">
      <c r="D440" s="221"/>
    </row>
    <row r="441" spans="4:4" x14ac:dyDescent="0.2">
      <c r="D441" s="221"/>
    </row>
    <row r="442" spans="4:4" x14ac:dyDescent="0.2">
      <c r="D442" s="221"/>
    </row>
    <row r="443" spans="4:4" x14ac:dyDescent="0.2">
      <c r="D443" s="221"/>
    </row>
    <row r="444" spans="4:4" x14ac:dyDescent="0.2">
      <c r="D444" s="221"/>
    </row>
    <row r="445" spans="4:4" x14ac:dyDescent="0.2">
      <c r="D445" s="221"/>
    </row>
    <row r="446" spans="4:4" x14ac:dyDescent="0.2">
      <c r="D446" s="221"/>
    </row>
    <row r="447" spans="4:4" x14ac:dyDescent="0.2">
      <c r="D447" s="221"/>
    </row>
    <row r="448" spans="4:4" x14ac:dyDescent="0.2">
      <c r="D448" s="221"/>
    </row>
    <row r="449" spans="4:4" x14ac:dyDescent="0.2">
      <c r="D449" s="221"/>
    </row>
    <row r="450" spans="4:4" x14ac:dyDescent="0.2">
      <c r="D450" s="221"/>
    </row>
    <row r="451" spans="4:4" x14ac:dyDescent="0.2">
      <c r="D451" s="221"/>
    </row>
    <row r="452" spans="4:4" x14ac:dyDescent="0.2">
      <c r="D452" s="221"/>
    </row>
    <row r="453" spans="4:4" x14ac:dyDescent="0.2">
      <c r="D453" s="221"/>
    </row>
    <row r="454" spans="4:4" x14ac:dyDescent="0.2">
      <c r="D454" s="221"/>
    </row>
    <row r="455" spans="4:4" x14ac:dyDescent="0.2">
      <c r="D455" s="221"/>
    </row>
    <row r="456" spans="4:4" x14ac:dyDescent="0.2">
      <c r="D456" s="221"/>
    </row>
    <row r="457" spans="4:4" x14ac:dyDescent="0.2">
      <c r="D457" s="221"/>
    </row>
    <row r="458" spans="4:4" x14ac:dyDescent="0.2">
      <c r="D458" s="221"/>
    </row>
    <row r="459" spans="4:4" x14ac:dyDescent="0.2">
      <c r="D459" s="221"/>
    </row>
    <row r="460" spans="4:4" x14ac:dyDescent="0.2">
      <c r="D460" s="221"/>
    </row>
    <row r="461" spans="4:4" x14ac:dyDescent="0.2">
      <c r="D461" s="221"/>
    </row>
    <row r="462" spans="4:4" x14ac:dyDescent="0.2">
      <c r="D462" s="221"/>
    </row>
    <row r="463" spans="4:4" x14ac:dyDescent="0.2">
      <c r="D463" s="221"/>
    </row>
    <row r="464" spans="4:4" x14ac:dyDescent="0.2">
      <c r="D464" s="221"/>
    </row>
    <row r="465" spans="4:4" x14ac:dyDescent="0.2">
      <c r="D465" s="221"/>
    </row>
    <row r="466" spans="4:4" x14ac:dyDescent="0.2">
      <c r="D466" s="221"/>
    </row>
    <row r="467" spans="4:4" x14ac:dyDescent="0.2">
      <c r="D467" s="221"/>
    </row>
    <row r="468" spans="4:4" x14ac:dyDescent="0.2">
      <c r="D468" s="221"/>
    </row>
    <row r="469" spans="4:4" x14ac:dyDescent="0.2">
      <c r="D469" s="221"/>
    </row>
    <row r="470" spans="4:4" x14ac:dyDescent="0.2">
      <c r="D470" s="221"/>
    </row>
    <row r="471" spans="4:4" x14ac:dyDescent="0.2">
      <c r="D471" s="221"/>
    </row>
    <row r="472" spans="4:4" x14ac:dyDescent="0.2">
      <c r="D472" s="221"/>
    </row>
    <row r="473" spans="4:4" x14ac:dyDescent="0.2">
      <c r="D473" s="221"/>
    </row>
    <row r="474" spans="4:4" x14ac:dyDescent="0.2">
      <c r="D474" s="221"/>
    </row>
    <row r="475" spans="4:4" x14ac:dyDescent="0.2">
      <c r="D475" s="221"/>
    </row>
    <row r="476" spans="4:4" x14ac:dyDescent="0.2">
      <c r="D476" s="221"/>
    </row>
    <row r="477" spans="4:4" x14ac:dyDescent="0.2">
      <c r="D477" s="221"/>
    </row>
    <row r="478" spans="4:4" x14ac:dyDescent="0.2">
      <c r="D478" s="221"/>
    </row>
    <row r="479" spans="4:4" x14ac:dyDescent="0.2">
      <c r="D479" s="221"/>
    </row>
    <row r="480" spans="4:4" x14ac:dyDescent="0.2">
      <c r="D480" s="221"/>
    </row>
    <row r="481" spans="4:4" x14ac:dyDescent="0.2">
      <c r="D481" s="221"/>
    </row>
    <row r="482" spans="4:4" x14ac:dyDescent="0.2">
      <c r="D482" s="221"/>
    </row>
    <row r="483" spans="4:4" x14ac:dyDescent="0.2">
      <c r="D483" s="221"/>
    </row>
    <row r="484" spans="4:4" x14ac:dyDescent="0.2">
      <c r="D484" s="221"/>
    </row>
    <row r="485" spans="4:4" x14ac:dyDescent="0.2">
      <c r="D485" s="221"/>
    </row>
    <row r="486" spans="4:4" x14ac:dyDescent="0.2">
      <c r="D486" s="221"/>
    </row>
    <row r="487" spans="4:4" x14ac:dyDescent="0.2">
      <c r="D487" s="221"/>
    </row>
    <row r="488" spans="4:4" x14ac:dyDescent="0.2">
      <c r="D488" s="221"/>
    </row>
    <row r="489" spans="4:4" x14ac:dyDescent="0.2">
      <c r="D489" s="221"/>
    </row>
    <row r="490" spans="4:4" x14ac:dyDescent="0.2">
      <c r="D490" s="221"/>
    </row>
    <row r="491" spans="4:4" x14ac:dyDescent="0.2">
      <c r="D491" s="221"/>
    </row>
    <row r="492" spans="4:4" x14ac:dyDescent="0.2">
      <c r="D492" s="221"/>
    </row>
    <row r="493" spans="4:4" x14ac:dyDescent="0.2">
      <c r="D493" s="221"/>
    </row>
    <row r="494" spans="4:4" x14ac:dyDescent="0.2">
      <c r="D494" s="221"/>
    </row>
    <row r="495" spans="4:4" x14ac:dyDescent="0.2">
      <c r="D495" s="221"/>
    </row>
    <row r="496" spans="4:4" x14ac:dyDescent="0.2">
      <c r="D496" s="221"/>
    </row>
    <row r="497" spans="4:4" x14ac:dyDescent="0.2">
      <c r="D497" s="221"/>
    </row>
    <row r="498" spans="4:4" x14ac:dyDescent="0.2">
      <c r="D498" s="221"/>
    </row>
    <row r="499" spans="4:4" x14ac:dyDescent="0.2">
      <c r="D499" s="221"/>
    </row>
    <row r="500" spans="4:4" x14ac:dyDescent="0.2">
      <c r="D500" s="221"/>
    </row>
    <row r="501" spans="4:4" x14ac:dyDescent="0.2">
      <c r="D501" s="221"/>
    </row>
    <row r="502" spans="4:4" x14ac:dyDescent="0.2">
      <c r="D502" s="221"/>
    </row>
    <row r="503" spans="4:4" x14ac:dyDescent="0.2">
      <c r="D503" s="221"/>
    </row>
    <row r="504" spans="4:4" x14ac:dyDescent="0.2">
      <c r="D504" s="221"/>
    </row>
    <row r="505" spans="4:4" x14ac:dyDescent="0.2">
      <c r="D505" s="221"/>
    </row>
    <row r="506" spans="4:4" x14ac:dyDescent="0.2">
      <c r="D506" s="221"/>
    </row>
    <row r="507" spans="4:4" x14ac:dyDescent="0.2">
      <c r="D507" s="221"/>
    </row>
    <row r="508" spans="4:4" x14ac:dyDescent="0.2">
      <c r="D508" s="221"/>
    </row>
    <row r="509" spans="4:4" x14ac:dyDescent="0.2">
      <c r="D509" s="221"/>
    </row>
    <row r="510" spans="4:4" x14ac:dyDescent="0.2">
      <c r="D510" s="221"/>
    </row>
    <row r="511" spans="4:4" x14ac:dyDescent="0.2">
      <c r="D511" s="221"/>
    </row>
    <row r="512" spans="4:4" x14ac:dyDescent="0.2">
      <c r="D512" s="221"/>
    </row>
    <row r="513" spans="4:4" x14ac:dyDescent="0.2">
      <c r="D513" s="221"/>
    </row>
    <row r="514" spans="4:4" x14ac:dyDescent="0.2">
      <c r="D514" s="221"/>
    </row>
    <row r="515" spans="4:4" x14ac:dyDescent="0.2">
      <c r="D515" s="221"/>
    </row>
    <row r="516" spans="4:4" x14ac:dyDescent="0.2">
      <c r="D516" s="221"/>
    </row>
    <row r="517" spans="4:4" x14ac:dyDescent="0.2">
      <c r="D517" s="221"/>
    </row>
    <row r="518" spans="4:4" x14ac:dyDescent="0.2">
      <c r="D518" s="221"/>
    </row>
    <row r="519" spans="4:4" x14ac:dyDescent="0.2">
      <c r="D519" s="221"/>
    </row>
    <row r="520" spans="4:4" x14ac:dyDescent="0.2">
      <c r="D520" s="221"/>
    </row>
    <row r="521" spans="4:4" x14ac:dyDescent="0.2">
      <c r="D521" s="221"/>
    </row>
    <row r="522" spans="4:4" x14ac:dyDescent="0.2">
      <c r="D522" s="221"/>
    </row>
    <row r="523" spans="4:4" x14ac:dyDescent="0.2">
      <c r="D523" s="221"/>
    </row>
    <row r="524" spans="4:4" x14ac:dyDescent="0.2">
      <c r="D524" s="221"/>
    </row>
    <row r="525" spans="4:4" x14ac:dyDescent="0.2">
      <c r="D525" s="221"/>
    </row>
    <row r="526" spans="4:4" x14ac:dyDescent="0.2">
      <c r="D526" s="221"/>
    </row>
    <row r="527" spans="4:4" x14ac:dyDescent="0.2">
      <c r="D527" s="221"/>
    </row>
    <row r="528" spans="4:4" x14ac:dyDescent="0.2">
      <c r="D528" s="221"/>
    </row>
    <row r="529" spans="4:4" x14ac:dyDescent="0.2">
      <c r="D529" s="221"/>
    </row>
    <row r="530" spans="4:4" x14ac:dyDescent="0.2">
      <c r="D530" s="221"/>
    </row>
    <row r="531" spans="4:4" x14ac:dyDescent="0.2">
      <c r="D531" s="221"/>
    </row>
    <row r="532" spans="4:4" x14ac:dyDescent="0.2">
      <c r="D532" s="221"/>
    </row>
    <row r="533" spans="4:4" x14ac:dyDescent="0.2">
      <c r="D533" s="221"/>
    </row>
    <row r="534" spans="4:4" x14ac:dyDescent="0.2">
      <c r="D534" s="221"/>
    </row>
    <row r="535" spans="4:4" x14ac:dyDescent="0.2">
      <c r="D535" s="221"/>
    </row>
    <row r="536" spans="4:4" x14ac:dyDescent="0.2">
      <c r="D536" s="221"/>
    </row>
    <row r="537" spans="4:4" x14ac:dyDescent="0.2">
      <c r="D537" s="221"/>
    </row>
    <row r="538" spans="4:4" x14ac:dyDescent="0.2">
      <c r="D538" s="221"/>
    </row>
    <row r="539" spans="4:4" x14ac:dyDescent="0.2">
      <c r="D539" s="221"/>
    </row>
    <row r="540" spans="4:4" x14ac:dyDescent="0.2">
      <c r="D540" s="221"/>
    </row>
    <row r="541" spans="4:4" x14ac:dyDescent="0.2">
      <c r="D541" s="221"/>
    </row>
    <row r="542" spans="4:4" x14ac:dyDescent="0.2">
      <c r="D542" s="221"/>
    </row>
    <row r="543" spans="4:4" x14ac:dyDescent="0.2">
      <c r="D543" s="221"/>
    </row>
    <row r="544" spans="4:4" x14ac:dyDescent="0.2">
      <c r="D544" s="221"/>
    </row>
    <row r="545" spans="4:4" x14ac:dyDescent="0.2">
      <c r="D545" s="221"/>
    </row>
    <row r="546" spans="4:4" x14ac:dyDescent="0.2">
      <c r="D546" s="221"/>
    </row>
    <row r="547" spans="4:4" x14ac:dyDescent="0.2">
      <c r="D547" s="221"/>
    </row>
    <row r="548" spans="4:4" x14ac:dyDescent="0.2">
      <c r="D548" s="221"/>
    </row>
    <row r="549" spans="4:4" x14ac:dyDescent="0.2">
      <c r="D549" s="221"/>
    </row>
    <row r="550" spans="4:4" x14ac:dyDescent="0.2">
      <c r="D550" s="221"/>
    </row>
    <row r="551" spans="4:4" x14ac:dyDescent="0.2">
      <c r="D551" s="221"/>
    </row>
    <row r="552" spans="4:4" x14ac:dyDescent="0.2">
      <c r="D552" s="221"/>
    </row>
    <row r="553" spans="4:4" x14ac:dyDescent="0.2">
      <c r="D553" s="221"/>
    </row>
    <row r="554" spans="4:4" x14ac:dyDescent="0.2">
      <c r="D554" s="221"/>
    </row>
    <row r="555" spans="4:4" x14ac:dyDescent="0.2">
      <c r="D555" s="221"/>
    </row>
    <row r="556" spans="4:4" x14ac:dyDescent="0.2">
      <c r="D556" s="221"/>
    </row>
    <row r="557" spans="4:4" x14ac:dyDescent="0.2">
      <c r="D557" s="221"/>
    </row>
    <row r="558" spans="4:4" x14ac:dyDescent="0.2">
      <c r="D558" s="221"/>
    </row>
    <row r="559" spans="4:4" x14ac:dyDescent="0.2">
      <c r="D559" s="221"/>
    </row>
    <row r="560" spans="4:4" x14ac:dyDescent="0.2">
      <c r="D560" s="221"/>
    </row>
    <row r="561" spans="4:4" x14ac:dyDescent="0.2">
      <c r="D561" s="221"/>
    </row>
    <row r="562" spans="4:4" x14ac:dyDescent="0.2">
      <c r="D562" s="221"/>
    </row>
    <row r="563" spans="4:4" x14ac:dyDescent="0.2">
      <c r="D563" s="221"/>
    </row>
    <row r="564" spans="4:4" x14ac:dyDescent="0.2">
      <c r="D564" s="221"/>
    </row>
    <row r="565" spans="4:4" x14ac:dyDescent="0.2">
      <c r="D565" s="221"/>
    </row>
    <row r="566" spans="4:4" x14ac:dyDescent="0.2">
      <c r="D566" s="221"/>
    </row>
    <row r="567" spans="4:4" x14ac:dyDescent="0.2">
      <c r="D567" s="221"/>
    </row>
    <row r="568" spans="4:4" x14ac:dyDescent="0.2">
      <c r="D568" s="221"/>
    </row>
    <row r="569" spans="4:4" x14ac:dyDescent="0.2">
      <c r="D569" s="221"/>
    </row>
    <row r="570" spans="4:4" x14ac:dyDescent="0.2">
      <c r="D570" s="221"/>
    </row>
    <row r="571" spans="4:4" x14ac:dyDescent="0.2">
      <c r="D571" s="221"/>
    </row>
    <row r="572" spans="4:4" x14ac:dyDescent="0.2">
      <c r="D572" s="221"/>
    </row>
    <row r="573" spans="4:4" x14ac:dyDescent="0.2">
      <c r="D573" s="221"/>
    </row>
    <row r="574" spans="4:4" x14ac:dyDescent="0.2">
      <c r="D574" s="221"/>
    </row>
    <row r="575" spans="4:4" x14ac:dyDescent="0.2">
      <c r="D575" s="221"/>
    </row>
    <row r="576" spans="4:4" x14ac:dyDescent="0.2">
      <c r="D576" s="221"/>
    </row>
    <row r="577" spans="4:4" x14ac:dyDescent="0.2">
      <c r="D577" s="221"/>
    </row>
    <row r="578" spans="4:4" x14ac:dyDescent="0.2">
      <c r="D578" s="221"/>
    </row>
    <row r="579" spans="4:4" x14ac:dyDescent="0.2">
      <c r="D579" s="221"/>
    </row>
    <row r="580" spans="4:4" x14ac:dyDescent="0.2">
      <c r="D580" s="221"/>
    </row>
    <row r="581" spans="4:4" x14ac:dyDescent="0.2">
      <c r="D581" s="221"/>
    </row>
    <row r="582" spans="4:4" x14ac:dyDescent="0.2">
      <c r="D582" s="221"/>
    </row>
    <row r="583" spans="4:4" x14ac:dyDescent="0.2">
      <c r="D583" s="221"/>
    </row>
    <row r="584" spans="4:4" x14ac:dyDescent="0.2">
      <c r="D584" s="221"/>
    </row>
    <row r="585" spans="4:4" x14ac:dyDescent="0.2">
      <c r="D585" s="221"/>
    </row>
    <row r="586" spans="4:4" x14ac:dyDescent="0.2">
      <c r="D586" s="221"/>
    </row>
    <row r="587" spans="4:4" x14ac:dyDescent="0.2">
      <c r="D587" s="221"/>
    </row>
    <row r="588" spans="4:4" x14ac:dyDescent="0.2">
      <c r="D588" s="221"/>
    </row>
    <row r="589" spans="4:4" x14ac:dyDescent="0.2">
      <c r="D589" s="221"/>
    </row>
    <row r="590" spans="4:4" x14ac:dyDescent="0.2">
      <c r="D590" s="221"/>
    </row>
    <row r="591" spans="4:4" x14ac:dyDescent="0.2">
      <c r="D591" s="221"/>
    </row>
    <row r="592" spans="4:4" x14ac:dyDescent="0.2">
      <c r="D592" s="221"/>
    </row>
    <row r="593" spans="4:4" x14ac:dyDescent="0.2">
      <c r="D593" s="221"/>
    </row>
    <row r="594" spans="4:4" x14ac:dyDescent="0.2">
      <c r="D594" s="221"/>
    </row>
    <row r="595" spans="4:4" x14ac:dyDescent="0.2">
      <c r="D595" s="221"/>
    </row>
    <row r="596" spans="4:4" x14ac:dyDescent="0.2">
      <c r="D596" s="221"/>
    </row>
    <row r="597" spans="4:4" x14ac:dyDescent="0.2">
      <c r="D597" s="221"/>
    </row>
    <row r="598" spans="4:4" x14ac:dyDescent="0.2">
      <c r="D598" s="221"/>
    </row>
    <row r="599" spans="4:4" x14ac:dyDescent="0.2">
      <c r="D599" s="221"/>
    </row>
    <row r="600" spans="4:4" x14ac:dyDescent="0.2">
      <c r="D600" s="221"/>
    </row>
    <row r="601" spans="4:4" x14ac:dyDescent="0.2">
      <c r="D601" s="221"/>
    </row>
    <row r="602" spans="4:4" x14ac:dyDescent="0.2">
      <c r="D602" s="221"/>
    </row>
    <row r="603" spans="4:4" x14ac:dyDescent="0.2">
      <c r="D603" s="221"/>
    </row>
    <row r="604" spans="4:4" x14ac:dyDescent="0.2">
      <c r="D604" s="221"/>
    </row>
    <row r="605" spans="4:4" x14ac:dyDescent="0.2">
      <c r="D605" s="221"/>
    </row>
    <row r="606" spans="4:4" x14ac:dyDescent="0.2">
      <c r="D606" s="221"/>
    </row>
    <row r="607" spans="4:4" x14ac:dyDescent="0.2">
      <c r="D607" s="221"/>
    </row>
    <row r="608" spans="4:4" x14ac:dyDescent="0.2">
      <c r="D608" s="221"/>
    </row>
    <row r="609" spans="4:4" x14ac:dyDescent="0.2">
      <c r="D609" s="221"/>
    </row>
    <row r="610" spans="4:4" x14ac:dyDescent="0.2">
      <c r="D610" s="221"/>
    </row>
    <row r="611" spans="4:4" x14ac:dyDescent="0.2">
      <c r="D611" s="221"/>
    </row>
    <row r="612" spans="4:4" x14ac:dyDescent="0.2">
      <c r="D612" s="221"/>
    </row>
    <row r="613" spans="4:4" x14ac:dyDescent="0.2">
      <c r="D613" s="221"/>
    </row>
    <row r="614" spans="4:4" x14ac:dyDescent="0.2">
      <c r="D614" s="221"/>
    </row>
    <row r="615" spans="4:4" x14ac:dyDescent="0.2">
      <c r="D615" s="221"/>
    </row>
    <row r="616" spans="4:4" x14ac:dyDescent="0.2">
      <c r="D616" s="221"/>
    </row>
    <row r="617" spans="4:4" x14ac:dyDescent="0.2">
      <c r="D617" s="221"/>
    </row>
    <row r="618" spans="4:4" x14ac:dyDescent="0.2">
      <c r="D618" s="221"/>
    </row>
    <row r="619" spans="4:4" x14ac:dyDescent="0.2">
      <c r="D619" s="221"/>
    </row>
    <row r="620" spans="4:4" x14ac:dyDescent="0.2">
      <c r="D620" s="221"/>
    </row>
    <row r="621" spans="4:4" x14ac:dyDescent="0.2">
      <c r="D621" s="221"/>
    </row>
    <row r="622" spans="4:4" x14ac:dyDescent="0.2">
      <c r="D622" s="221"/>
    </row>
    <row r="623" spans="4:4" x14ac:dyDescent="0.2">
      <c r="D623" s="221"/>
    </row>
    <row r="624" spans="4:4" x14ac:dyDescent="0.2">
      <c r="D624" s="221"/>
    </row>
    <row r="625" spans="4:4" x14ac:dyDescent="0.2">
      <c r="D625" s="221"/>
    </row>
    <row r="626" spans="4:4" x14ac:dyDescent="0.2">
      <c r="D626" s="221"/>
    </row>
    <row r="627" spans="4:4" x14ac:dyDescent="0.2">
      <c r="D627" s="221"/>
    </row>
    <row r="628" spans="4:4" x14ac:dyDescent="0.2">
      <c r="D628" s="221"/>
    </row>
    <row r="629" spans="4:4" x14ac:dyDescent="0.2">
      <c r="D629" s="221"/>
    </row>
    <row r="630" spans="4:4" x14ac:dyDescent="0.2">
      <c r="D630" s="221"/>
    </row>
    <row r="631" spans="4:4" x14ac:dyDescent="0.2">
      <c r="D631" s="221"/>
    </row>
    <row r="632" spans="4:4" x14ac:dyDescent="0.2">
      <c r="D632" s="221"/>
    </row>
    <row r="633" spans="4:4" x14ac:dyDescent="0.2">
      <c r="D633" s="221"/>
    </row>
    <row r="634" spans="4:4" x14ac:dyDescent="0.2">
      <c r="D634" s="221"/>
    </row>
    <row r="635" spans="4:4" x14ac:dyDescent="0.2">
      <c r="D635" s="221"/>
    </row>
    <row r="636" spans="4:4" x14ac:dyDescent="0.2">
      <c r="D636" s="221"/>
    </row>
    <row r="637" spans="4:4" x14ac:dyDescent="0.2">
      <c r="D637" s="221"/>
    </row>
    <row r="638" spans="4:4" x14ac:dyDescent="0.2">
      <c r="D638" s="221"/>
    </row>
    <row r="639" spans="4:4" x14ac:dyDescent="0.2">
      <c r="D639" s="221"/>
    </row>
    <row r="640" spans="4:4" x14ac:dyDescent="0.2">
      <c r="D640" s="221"/>
    </row>
    <row r="641" spans="4:4" x14ac:dyDescent="0.2">
      <c r="D641" s="221"/>
    </row>
    <row r="642" spans="4:4" x14ac:dyDescent="0.2">
      <c r="D642" s="221"/>
    </row>
    <row r="643" spans="4:4" x14ac:dyDescent="0.2">
      <c r="D643" s="221"/>
    </row>
    <row r="644" spans="4:4" x14ac:dyDescent="0.2">
      <c r="D644" s="221"/>
    </row>
    <row r="645" spans="4:4" x14ac:dyDescent="0.2">
      <c r="D645" s="221"/>
    </row>
    <row r="646" spans="4:4" x14ac:dyDescent="0.2">
      <c r="D646" s="221"/>
    </row>
    <row r="647" spans="4:4" x14ac:dyDescent="0.2">
      <c r="D647" s="221"/>
    </row>
    <row r="648" spans="4:4" x14ac:dyDescent="0.2">
      <c r="D648" s="221"/>
    </row>
    <row r="649" spans="4:4" x14ac:dyDescent="0.2">
      <c r="D649" s="221"/>
    </row>
    <row r="650" spans="4:4" x14ac:dyDescent="0.2">
      <c r="D650" s="221"/>
    </row>
    <row r="651" spans="4:4" x14ac:dyDescent="0.2">
      <c r="D651" s="221"/>
    </row>
    <row r="652" spans="4:4" x14ac:dyDescent="0.2">
      <c r="D652" s="221"/>
    </row>
    <row r="653" spans="4:4" x14ac:dyDescent="0.2">
      <c r="D653" s="221"/>
    </row>
    <row r="654" spans="4:4" x14ac:dyDescent="0.2">
      <c r="D654" s="221"/>
    </row>
    <row r="655" spans="4:4" x14ac:dyDescent="0.2">
      <c r="D655" s="221"/>
    </row>
    <row r="656" spans="4:4" x14ac:dyDescent="0.2">
      <c r="D656" s="221"/>
    </row>
    <row r="657" spans="4:4" x14ac:dyDescent="0.2">
      <c r="D657" s="221"/>
    </row>
    <row r="658" spans="4:4" x14ac:dyDescent="0.2">
      <c r="D658" s="221"/>
    </row>
    <row r="659" spans="4:4" x14ac:dyDescent="0.2">
      <c r="D659" s="221"/>
    </row>
    <row r="660" spans="4:4" x14ac:dyDescent="0.2">
      <c r="D660" s="221"/>
    </row>
    <row r="661" spans="4:4" x14ac:dyDescent="0.2">
      <c r="D661" s="221"/>
    </row>
    <row r="662" spans="4:4" x14ac:dyDescent="0.2">
      <c r="D662" s="221"/>
    </row>
    <row r="663" spans="4:4" x14ac:dyDescent="0.2">
      <c r="D663" s="221"/>
    </row>
    <row r="664" spans="4:4" x14ac:dyDescent="0.2">
      <c r="D664" s="221"/>
    </row>
    <row r="665" spans="4:4" x14ac:dyDescent="0.2">
      <c r="D665" s="221"/>
    </row>
    <row r="666" spans="4:4" x14ac:dyDescent="0.2">
      <c r="D666" s="221"/>
    </row>
    <row r="667" spans="4:4" x14ac:dyDescent="0.2">
      <c r="D667" s="221"/>
    </row>
    <row r="668" spans="4:4" x14ac:dyDescent="0.2">
      <c r="D668" s="221"/>
    </row>
    <row r="669" spans="4:4" x14ac:dyDescent="0.2">
      <c r="D669" s="221"/>
    </row>
    <row r="670" spans="4:4" x14ac:dyDescent="0.2">
      <c r="D670" s="221"/>
    </row>
    <row r="671" spans="4:4" x14ac:dyDescent="0.2">
      <c r="D671" s="221"/>
    </row>
    <row r="672" spans="4:4" x14ac:dyDescent="0.2">
      <c r="D672" s="221"/>
    </row>
    <row r="673" spans="4:4" x14ac:dyDescent="0.2">
      <c r="D673" s="221"/>
    </row>
    <row r="674" spans="4:4" x14ac:dyDescent="0.2">
      <c r="D674" s="221"/>
    </row>
    <row r="675" spans="4:4" x14ac:dyDescent="0.2">
      <c r="D675" s="221"/>
    </row>
    <row r="676" spans="4:4" x14ac:dyDescent="0.2">
      <c r="D676" s="221"/>
    </row>
    <row r="677" spans="4:4" x14ac:dyDescent="0.2">
      <c r="D677" s="221"/>
    </row>
    <row r="678" spans="4:4" x14ac:dyDescent="0.2">
      <c r="D678" s="221"/>
    </row>
    <row r="679" spans="4:4" x14ac:dyDescent="0.2">
      <c r="D679" s="221"/>
    </row>
    <row r="680" spans="4:4" x14ac:dyDescent="0.2">
      <c r="D680" s="221"/>
    </row>
    <row r="681" spans="4:4" x14ac:dyDescent="0.2">
      <c r="D681" s="221"/>
    </row>
    <row r="682" spans="4:4" x14ac:dyDescent="0.2">
      <c r="D682" s="221"/>
    </row>
    <row r="683" spans="4:4" x14ac:dyDescent="0.2">
      <c r="D683" s="221"/>
    </row>
    <row r="684" spans="4:4" x14ac:dyDescent="0.2">
      <c r="D684" s="221"/>
    </row>
    <row r="685" spans="4:4" x14ac:dyDescent="0.2">
      <c r="D685" s="221"/>
    </row>
    <row r="686" spans="4:4" x14ac:dyDescent="0.2">
      <c r="D686" s="221"/>
    </row>
    <row r="687" spans="4:4" x14ac:dyDescent="0.2">
      <c r="D687" s="221"/>
    </row>
    <row r="688" spans="4:4" x14ac:dyDescent="0.2">
      <c r="D688" s="221"/>
    </row>
    <row r="689" spans="4:4" x14ac:dyDescent="0.2">
      <c r="D689" s="221"/>
    </row>
    <row r="690" spans="4:4" x14ac:dyDescent="0.2">
      <c r="D690" s="221"/>
    </row>
    <row r="691" spans="4:4" x14ac:dyDescent="0.2">
      <c r="D691" s="221"/>
    </row>
    <row r="692" spans="4:4" x14ac:dyDescent="0.2">
      <c r="D692" s="221"/>
    </row>
    <row r="693" spans="4:4" x14ac:dyDescent="0.2">
      <c r="D693" s="221"/>
    </row>
    <row r="694" spans="4:4" x14ac:dyDescent="0.2">
      <c r="D694" s="221"/>
    </row>
    <row r="695" spans="4:4" x14ac:dyDescent="0.2">
      <c r="D695" s="221"/>
    </row>
    <row r="696" spans="4:4" x14ac:dyDescent="0.2">
      <c r="D696" s="221"/>
    </row>
    <row r="697" spans="4:4" x14ac:dyDescent="0.2">
      <c r="D697" s="221"/>
    </row>
    <row r="698" spans="4:4" x14ac:dyDescent="0.2">
      <c r="D698" s="221"/>
    </row>
    <row r="699" spans="4:4" x14ac:dyDescent="0.2">
      <c r="D699" s="221"/>
    </row>
    <row r="700" spans="4:4" x14ac:dyDescent="0.2">
      <c r="D700" s="221"/>
    </row>
    <row r="701" spans="4:4" x14ac:dyDescent="0.2">
      <c r="D701" s="221"/>
    </row>
    <row r="702" spans="4:4" x14ac:dyDescent="0.2">
      <c r="D702" s="221"/>
    </row>
    <row r="703" spans="4:4" x14ac:dyDescent="0.2">
      <c r="D703" s="221"/>
    </row>
    <row r="704" spans="4:4" x14ac:dyDescent="0.2">
      <c r="D704" s="221"/>
    </row>
    <row r="705" spans="4:4" x14ac:dyDescent="0.2">
      <c r="D705" s="221"/>
    </row>
    <row r="706" spans="4:4" x14ac:dyDescent="0.2">
      <c r="D706" s="221"/>
    </row>
    <row r="707" spans="4:4" x14ac:dyDescent="0.2">
      <c r="D707" s="221"/>
    </row>
    <row r="708" spans="4:4" x14ac:dyDescent="0.2">
      <c r="D708" s="221"/>
    </row>
    <row r="709" spans="4:4" x14ac:dyDescent="0.2">
      <c r="D709" s="221"/>
    </row>
    <row r="710" spans="4:4" x14ac:dyDescent="0.2">
      <c r="D710" s="221"/>
    </row>
    <row r="711" spans="4:4" x14ac:dyDescent="0.2">
      <c r="D711" s="221"/>
    </row>
    <row r="712" spans="4:4" x14ac:dyDescent="0.2">
      <c r="D712" s="221"/>
    </row>
    <row r="713" spans="4:4" x14ac:dyDescent="0.2">
      <c r="D713" s="221"/>
    </row>
    <row r="714" spans="4:4" x14ac:dyDescent="0.2">
      <c r="D714" s="221"/>
    </row>
    <row r="715" spans="4:4" x14ac:dyDescent="0.2">
      <c r="D715" s="221"/>
    </row>
    <row r="716" spans="4:4" x14ac:dyDescent="0.2">
      <c r="D716" s="221"/>
    </row>
    <row r="717" spans="4:4" x14ac:dyDescent="0.2">
      <c r="D717" s="221"/>
    </row>
    <row r="718" spans="4:4" x14ac:dyDescent="0.2">
      <c r="D718" s="221"/>
    </row>
    <row r="719" spans="4:4" x14ac:dyDescent="0.2">
      <c r="D719" s="221"/>
    </row>
    <row r="720" spans="4:4" x14ac:dyDescent="0.2">
      <c r="D720" s="221"/>
    </row>
    <row r="721" spans="4:4" x14ac:dyDescent="0.2">
      <c r="D721" s="221"/>
    </row>
    <row r="722" spans="4:4" x14ac:dyDescent="0.2">
      <c r="D722" s="221"/>
    </row>
    <row r="723" spans="4:4" x14ac:dyDescent="0.2">
      <c r="D723" s="221"/>
    </row>
    <row r="724" spans="4:4" x14ac:dyDescent="0.2">
      <c r="D724" s="221"/>
    </row>
    <row r="725" spans="4:4" x14ac:dyDescent="0.2">
      <c r="D725" s="221"/>
    </row>
    <row r="726" spans="4:4" x14ac:dyDescent="0.2">
      <c r="D726" s="221"/>
    </row>
    <row r="727" spans="4:4" x14ac:dyDescent="0.2">
      <c r="D727" s="221"/>
    </row>
    <row r="728" spans="4:4" x14ac:dyDescent="0.2">
      <c r="D728" s="221"/>
    </row>
    <row r="729" spans="4:4" x14ac:dyDescent="0.2">
      <c r="D729" s="221"/>
    </row>
    <row r="730" spans="4:4" x14ac:dyDescent="0.2">
      <c r="D730" s="221"/>
    </row>
    <row r="731" spans="4:4" x14ac:dyDescent="0.2">
      <c r="D731" s="221"/>
    </row>
    <row r="732" spans="4:4" x14ac:dyDescent="0.2">
      <c r="D732" s="221"/>
    </row>
    <row r="733" spans="4:4" x14ac:dyDescent="0.2">
      <c r="D733" s="221"/>
    </row>
    <row r="734" spans="4:4" x14ac:dyDescent="0.2">
      <c r="D734" s="221"/>
    </row>
    <row r="735" spans="4:4" x14ac:dyDescent="0.2">
      <c r="D735" s="221"/>
    </row>
    <row r="736" spans="4:4" x14ac:dyDescent="0.2">
      <c r="D736" s="221"/>
    </row>
    <row r="737" spans="4:4" x14ac:dyDescent="0.2">
      <c r="D737" s="221"/>
    </row>
    <row r="738" spans="4:4" x14ac:dyDescent="0.2">
      <c r="D738" s="221"/>
    </row>
    <row r="739" spans="4:4" x14ac:dyDescent="0.2">
      <c r="D739" s="221"/>
    </row>
    <row r="740" spans="4:4" x14ac:dyDescent="0.2">
      <c r="D740" s="221"/>
    </row>
    <row r="741" spans="4:4" x14ac:dyDescent="0.2">
      <c r="D741" s="221"/>
    </row>
    <row r="742" spans="4:4" x14ac:dyDescent="0.2">
      <c r="D742" s="221"/>
    </row>
    <row r="743" spans="4:4" x14ac:dyDescent="0.2">
      <c r="D743" s="221"/>
    </row>
    <row r="744" spans="4:4" x14ac:dyDescent="0.2">
      <c r="D744" s="221"/>
    </row>
    <row r="745" spans="4:4" x14ac:dyDescent="0.2">
      <c r="D745" s="221"/>
    </row>
    <row r="746" spans="4:4" x14ac:dyDescent="0.2">
      <c r="D746" s="221"/>
    </row>
    <row r="747" spans="4:4" x14ac:dyDescent="0.2">
      <c r="D747" s="221"/>
    </row>
    <row r="748" spans="4:4" x14ac:dyDescent="0.2">
      <c r="D748" s="221"/>
    </row>
    <row r="749" spans="4:4" x14ac:dyDescent="0.2">
      <c r="D749" s="221"/>
    </row>
    <row r="750" spans="4:4" x14ac:dyDescent="0.2">
      <c r="D750" s="221"/>
    </row>
    <row r="751" spans="4:4" x14ac:dyDescent="0.2">
      <c r="D751" s="221"/>
    </row>
    <row r="752" spans="4:4" x14ac:dyDescent="0.2">
      <c r="D752" s="221"/>
    </row>
    <row r="753" spans="4:4" x14ac:dyDescent="0.2">
      <c r="D753" s="221"/>
    </row>
    <row r="754" spans="4:4" x14ac:dyDescent="0.2">
      <c r="D754" s="221"/>
    </row>
    <row r="755" spans="4:4" x14ac:dyDescent="0.2">
      <c r="D755" s="221"/>
    </row>
    <row r="756" spans="4:4" x14ac:dyDescent="0.2">
      <c r="D756" s="221"/>
    </row>
    <row r="757" spans="4:4" x14ac:dyDescent="0.2">
      <c r="D757" s="221"/>
    </row>
    <row r="758" spans="4:4" x14ac:dyDescent="0.2">
      <c r="D758" s="221"/>
    </row>
    <row r="759" spans="4:4" x14ac:dyDescent="0.2">
      <c r="D759" s="221"/>
    </row>
    <row r="760" spans="4:4" x14ac:dyDescent="0.2">
      <c r="D760" s="221"/>
    </row>
    <row r="761" spans="4:4" x14ac:dyDescent="0.2">
      <c r="D761" s="221"/>
    </row>
    <row r="762" spans="4:4" x14ac:dyDescent="0.2">
      <c r="D762" s="221"/>
    </row>
    <row r="763" spans="4:4" x14ac:dyDescent="0.2">
      <c r="D763" s="221"/>
    </row>
    <row r="764" spans="4:4" x14ac:dyDescent="0.2">
      <c r="D764" s="221"/>
    </row>
    <row r="765" spans="4:4" x14ac:dyDescent="0.2">
      <c r="D765" s="221"/>
    </row>
    <row r="766" spans="4:4" x14ac:dyDescent="0.2">
      <c r="D766" s="221"/>
    </row>
    <row r="767" spans="4:4" x14ac:dyDescent="0.2">
      <c r="D767" s="221"/>
    </row>
    <row r="768" spans="4:4" x14ac:dyDescent="0.2">
      <c r="D768" s="221"/>
    </row>
    <row r="769" spans="4:4" x14ac:dyDescent="0.2">
      <c r="D769" s="221"/>
    </row>
    <row r="770" spans="4:4" x14ac:dyDescent="0.2">
      <c r="D770" s="221"/>
    </row>
    <row r="771" spans="4:4" x14ac:dyDescent="0.2">
      <c r="D771" s="221"/>
    </row>
    <row r="772" spans="4:4" x14ac:dyDescent="0.2">
      <c r="D772" s="221"/>
    </row>
    <row r="773" spans="4:4" x14ac:dyDescent="0.2">
      <c r="D773" s="221"/>
    </row>
    <row r="774" spans="4:4" x14ac:dyDescent="0.2">
      <c r="D774" s="221"/>
    </row>
    <row r="775" spans="4:4" x14ac:dyDescent="0.2">
      <c r="D775" s="221"/>
    </row>
    <row r="776" spans="4:4" x14ac:dyDescent="0.2">
      <c r="D776" s="221"/>
    </row>
    <row r="777" spans="4:4" x14ac:dyDescent="0.2">
      <c r="D777" s="221"/>
    </row>
    <row r="778" spans="4:4" x14ac:dyDescent="0.2">
      <c r="D778" s="221"/>
    </row>
    <row r="779" spans="4:4" x14ac:dyDescent="0.2">
      <c r="D779" s="221"/>
    </row>
    <row r="780" spans="4:4" x14ac:dyDescent="0.2">
      <c r="D780" s="221"/>
    </row>
    <row r="781" spans="4:4" x14ac:dyDescent="0.2">
      <c r="D781" s="221"/>
    </row>
    <row r="782" spans="4:4" x14ac:dyDescent="0.2">
      <c r="D782" s="221"/>
    </row>
    <row r="783" spans="4:4" x14ac:dyDescent="0.2">
      <c r="D783" s="221"/>
    </row>
    <row r="784" spans="4:4" x14ac:dyDescent="0.2">
      <c r="D784" s="221"/>
    </row>
    <row r="785" spans="4:4" x14ac:dyDescent="0.2">
      <c r="D785" s="221"/>
    </row>
    <row r="786" spans="4:4" x14ac:dyDescent="0.2">
      <c r="D786" s="221"/>
    </row>
    <row r="787" spans="4:4" x14ac:dyDescent="0.2">
      <c r="D787" s="221"/>
    </row>
    <row r="788" spans="4:4" x14ac:dyDescent="0.2">
      <c r="D788" s="221"/>
    </row>
    <row r="789" spans="4:4" x14ac:dyDescent="0.2">
      <c r="D789" s="221"/>
    </row>
    <row r="790" spans="4:4" x14ac:dyDescent="0.2">
      <c r="D790" s="221"/>
    </row>
    <row r="791" spans="4:4" x14ac:dyDescent="0.2">
      <c r="D791" s="221"/>
    </row>
    <row r="792" spans="4:4" x14ac:dyDescent="0.2">
      <c r="D792" s="221"/>
    </row>
    <row r="793" spans="4:4" x14ac:dyDescent="0.2">
      <c r="D793" s="221"/>
    </row>
    <row r="794" spans="4:4" x14ac:dyDescent="0.2">
      <c r="D794" s="221"/>
    </row>
    <row r="795" spans="4:4" x14ac:dyDescent="0.2">
      <c r="D795" s="221"/>
    </row>
    <row r="796" spans="4:4" x14ac:dyDescent="0.2">
      <c r="D796" s="221"/>
    </row>
    <row r="797" spans="4:4" x14ac:dyDescent="0.2">
      <c r="D797" s="221"/>
    </row>
    <row r="798" spans="4:4" x14ac:dyDescent="0.2">
      <c r="D798" s="221"/>
    </row>
    <row r="799" spans="4:4" x14ac:dyDescent="0.2">
      <c r="D799" s="221"/>
    </row>
    <row r="800" spans="4:4" x14ac:dyDescent="0.2">
      <c r="D800" s="221"/>
    </row>
    <row r="801" spans="4:4" x14ac:dyDescent="0.2">
      <c r="D801" s="221"/>
    </row>
    <row r="802" spans="4:4" x14ac:dyDescent="0.2">
      <c r="D802" s="221"/>
    </row>
    <row r="803" spans="4:4" x14ac:dyDescent="0.2">
      <c r="D803" s="221"/>
    </row>
    <row r="804" spans="4:4" x14ac:dyDescent="0.2">
      <c r="D804" s="221"/>
    </row>
    <row r="805" spans="4:4" x14ac:dyDescent="0.2">
      <c r="D805" s="221"/>
    </row>
    <row r="806" spans="4:4" x14ac:dyDescent="0.2">
      <c r="D806" s="221"/>
    </row>
    <row r="807" spans="4:4" x14ac:dyDescent="0.2">
      <c r="D807" s="221"/>
    </row>
    <row r="808" spans="4:4" x14ac:dyDescent="0.2">
      <c r="D808" s="221"/>
    </row>
    <row r="809" spans="4:4" x14ac:dyDescent="0.2">
      <c r="D809" s="221"/>
    </row>
    <row r="810" spans="4:4" x14ac:dyDescent="0.2">
      <c r="D810" s="221"/>
    </row>
    <row r="811" spans="4:4" x14ac:dyDescent="0.2">
      <c r="D811" s="221"/>
    </row>
    <row r="812" spans="4:4" x14ac:dyDescent="0.2">
      <c r="D812" s="221"/>
    </row>
    <row r="813" spans="4:4" x14ac:dyDescent="0.2">
      <c r="D813" s="221"/>
    </row>
    <row r="814" spans="4:4" x14ac:dyDescent="0.2">
      <c r="D814" s="221"/>
    </row>
    <row r="815" spans="4:4" x14ac:dyDescent="0.2">
      <c r="D815" s="221"/>
    </row>
    <row r="816" spans="4:4" x14ac:dyDescent="0.2">
      <c r="D816" s="221"/>
    </row>
    <row r="817" spans="4:4" x14ac:dyDescent="0.2">
      <c r="D817" s="221"/>
    </row>
    <row r="818" spans="4:4" x14ac:dyDescent="0.2">
      <c r="D818" s="221"/>
    </row>
    <row r="819" spans="4:4" x14ac:dyDescent="0.2">
      <c r="D819" s="221"/>
    </row>
    <row r="820" spans="4:4" x14ac:dyDescent="0.2">
      <c r="D820" s="221"/>
    </row>
    <row r="821" spans="4:4" x14ac:dyDescent="0.2">
      <c r="D821" s="221"/>
    </row>
    <row r="822" spans="4:4" x14ac:dyDescent="0.2">
      <c r="D822" s="221"/>
    </row>
    <row r="823" spans="4:4" x14ac:dyDescent="0.2">
      <c r="D823" s="221"/>
    </row>
    <row r="824" spans="4:4" x14ac:dyDescent="0.2">
      <c r="D824" s="221"/>
    </row>
    <row r="825" spans="4:4" x14ac:dyDescent="0.2">
      <c r="D825" s="221"/>
    </row>
    <row r="826" spans="4:4" x14ac:dyDescent="0.2">
      <c r="D826" s="221"/>
    </row>
    <row r="827" spans="4:4" x14ac:dyDescent="0.2">
      <c r="D827" s="221"/>
    </row>
    <row r="828" spans="4:4" x14ac:dyDescent="0.2">
      <c r="D828" s="221"/>
    </row>
    <row r="829" spans="4:4" x14ac:dyDescent="0.2">
      <c r="D829" s="221"/>
    </row>
    <row r="830" spans="4:4" x14ac:dyDescent="0.2">
      <c r="D830" s="221"/>
    </row>
    <row r="831" spans="4:4" x14ac:dyDescent="0.2">
      <c r="D831" s="221"/>
    </row>
    <row r="832" spans="4:4" x14ac:dyDescent="0.2">
      <c r="D832" s="221"/>
    </row>
    <row r="833" spans="4:4" x14ac:dyDescent="0.2">
      <c r="D833" s="221"/>
    </row>
    <row r="834" spans="4:4" x14ac:dyDescent="0.2">
      <c r="D834" s="221"/>
    </row>
    <row r="835" spans="4:4" x14ac:dyDescent="0.2">
      <c r="D835" s="221"/>
    </row>
    <row r="836" spans="4:4" x14ac:dyDescent="0.2">
      <c r="D836" s="221"/>
    </row>
    <row r="837" spans="4:4" x14ac:dyDescent="0.2">
      <c r="D837" s="221"/>
    </row>
    <row r="838" spans="4:4" x14ac:dyDescent="0.2">
      <c r="D838" s="221"/>
    </row>
    <row r="839" spans="4:4" x14ac:dyDescent="0.2">
      <c r="D839" s="221"/>
    </row>
    <row r="840" spans="4:4" x14ac:dyDescent="0.2">
      <c r="D840" s="221"/>
    </row>
    <row r="841" spans="4:4" x14ac:dyDescent="0.2">
      <c r="D841" s="221"/>
    </row>
    <row r="842" spans="4:4" x14ac:dyDescent="0.2">
      <c r="D842" s="221"/>
    </row>
    <row r="843" spans="4:4" x14ac:dyDescent="0.2">
      <c r="D843" s="221"/>
    </row>
    <row r="844" spans="4:4" x14ac:dyDescent="0.2">
      <c r="D844" s="221"/>
    </row>
    <row r="845" spans="4:4" x14ac:dyDescent="0.2">
      <c r="D845" s="221"/>
    </row>
    <row r="846" spans="4:4" x14ac:dyDescent="0.2">
      <c r="D846" s="221"/>
    </row>
    <row r="847" spans="4:4" x14ac:dyDescent="0.2">
      <c r="D847" s="221"/>
    </row>
    <row r="848" spans="4:4" x14ac:dyDescent="0.2">
      <c r="D848" s="221"/>
    </row>
    <row r="849" spans="4:4" x14ac:dyDescent="0.2">
      <c r="D849" s="221"/>
    </row>
    <row r="850" spans="4:4" x14ac:dyDescent="0.2">
      <c r="D850" s="221"/>
    </row>
    <row r="851" spans="4:4" x14ac:dyDescent="0.2">
      <c r="D851" s="221"/>
    </row>
    <row r="852" spans="4:4" x14ac:dyDescent="0.2">
      <c r="D852" s="221"/>
    </row>
    <row r="853" spans="4:4" x14ac:dyDescent="0.2">
      <c r="D853" s="221"/>
    </row>
    <row r="854" spans="4:4" x14ac:dyDescent="0.2">
      <c r="D854" s="221"/>
    </row>
    <row r="855" spans="4:4" x14ac:dyDescent="0.2">
      <c r="D855" s="221"/>
    </row>
    <row r="856" spans="4:4" x14ac:dyDescent="0.2">
      <c r="D856" s="221"/>
    </row>
    <row r="857" spans="4:4" x14ac:dyDescent="0.2">
      <c r="D857" s="221"/>
    </row>
    <row r="858" spans="4:4" x14ac:dyDescent="0.2">
      <c r="D858" s="221"/>
    </row>
    <row r="859" spans="4:4" x14ac:dyDescent="0.2">
      <c r="D859" s="221"/>
    </row>
    <row r="860" spans="4:4" x14ac:dyDescent="0.2">
      <c r="D860" s="221"/>
    </row>
    <row r="861" spans="4:4" x14ac:dyDescent="0.2">
      <c r="D861" s="221"/>
    </row>
    <row r="862" spans="4:4" x14ac:dyDescent="0.2">
      <c r="D862" s="221"/>
    </row>
    <row r="863" spans="4:4" x14ac:dyDescent="0.2">
      <c r="D863" s="221"/>
    </row>
    <row r="864" spans="4:4" x14ac:dyDescent="0.2">
      <c r="D864" s="221"/>
    </row>
    <row r="865" spans="4:4" x14ac:dyDescent="0.2">
      <c r="D865" s="221"/>
    </row>
    <row r="866" spans="4:4" x14ac:dyDescent="0.2">
      <c r="D866" s="221"/>
    </row>
    <row r="867" spans="4:4" x14ac:dyDescent="0.2">
      <c r="D867" s="221"/>
    </row>
    <row r="868" spans="4:4" x14ac:dyDescent="0.2">
      <c r="D868" s="221"/>
    </row>
    <row r="869" spans="4:4" x14ac:dyDescent="0.2">
      <c r="D869" s="221"/>
    </row>
    <row r="870" spans="4:4" x14ac:dyDescent="0.2">
      <c r="D870" s="221"/>
    </row>
    <row r="871" spans="4:4" x14ac:dyDescent="0.2">
      <c r="D871" s="221"/>
    </row>
    <row r="872" spans="4:4" x14ac:dyDescent="0.2">
      <c r="D872" s="221"/>
    </row>
    <row r="873" spans="4:4" x14ac:dyDescent="0.2">
      <c r="D873" s="221"/>
    </row>
    <row r="874" spans="4:4" x14ac:dyDescent="0.2">
      <c r="D874" s="221"/>
    </row>
    <row r="875" spans="4:4" x14ac:dyDescent="0.2">
      <c r="D875" s="221"/>
    </row>
    <row r="876" spans="4:4" x14ac:dyDescent="0.2">
      <c r="D876" s="221"/>
    </row>
    <row r="877" spans="4:4" x14ac:dyDescent="0.2">
      <c r="D877" s="221"/>
    </row>
    <row r="878" spans="4:4" x14ac:dyDescent="0.2">
      <c r="D878" s="221"/>
    </row>
    <row r="879" spans="4:4" x14ac:dyDescent="0.2">
      <c r="D879" s="221"/>
    </row>
    <row r="880" spans="4:4" x14ac:dyDescent="0.2">
      <c r="D880" s="221"/>
    </row>
    <row r="881" spans="4:4" x14ac:dyDescent="0.2">
      <c r="D881" s="221"/>
    </row>
    <row r="882" spans="4:4" x14ac:dyDescent="0.2">
      <c r="D882" s="221"/>
    </row>
    <row r="883" spans="4:4" x14ac:dyDescent="0.2">
      <c r="D883" s="221"/>
    </row>
    <row r="884" spans="4:4" x14ac:dyDescent="0.2">
      <c r="D884" s="221"/>
    </row>
    <row r="885" spans="4:4" x14ac:dyDescent="0.2">
      <c r="D885" s="221"/>
    </row>
    <row r="886" spans="4:4" x14ac:dyDescent="0.2">
      <c r="D886" s="221"/>
    </row>
    <row r="887" spans="4:4" x14ac:dyDescent="0.2">
      <c r="D887" s="221"/>
    </row>
    <row r="888" spans="4:4" x14ac:dyDescent="0.2">
      <c r="D888" s="221"/>
    </row>
    <row r="889" spans="4:4" x14ac:dyDescent="0.2">
      <c r="D889" s="221"/>
    </row>
    <row r="890" spans="4:4" x14ac:dyDescent="0.2">
      <c r="D890" s="221"/>
    </row>
    <row r="891" spans="4:4" x14ac:dyDescent="0.2">
      <c r="D891" s="221"/>
    </row>
    <row r="892" spans="4:4" x14ac:dyDescent="0.2">
      <c r="D892" s="221"/>
    </row>
    <row r="893" spans="4:4" x14ac:dyDescent="0.2">
      <c r="D893" s="221"/>
    </row>
    <row r="894" spans="4:4" x14ac:dyDescent="0.2">
      <c r="D894" s="221"/>
    </row>
    <row r="895" spans="4:4" x14ac:dyDescent="0.2">
      <c r="D895" s="221"/>
    </row>
    <row r="896" spans="4:4" x14ac:dyDescent="0.2">
      <c r="D896" s="221"/>
    </row>
    <row r="897" spans="4:4" x14ac:dyDescent="0.2">
      <c r="D897" s="221"/>
    </row>
    <row r="898" spans="4:4" x14ac:dyDescent="0.2">
      <c r="D898" s="221"/>
    </row>
    <row r="899" spans="4:4" x14ac:dyDescent="0.2">
      <c r="D899" s="221"/>
    </row>
    <row r="900" spans="4:4" x14ac:dyDescent="0.2">
      <c r="D900" s="221"/>
    </row>
    <row r="901" spans="4:4" x14ac:dyDescent="0.2">
      <c r="D901" s="221"/>
    </row>
    <row r="902" spans="4:4" x14ac:dyDescent="0.2">
      <c r="D902" s="221"/>
    </row>
    <row r="903" spans="4:4" x14ac:dyDescent="0.2">
      <c r="D903" s="221"/>
    </row>
    <row r="904" spans="4:4" x14ac:dyDescent="0.2">
      <c r="D904" s="221"/>
    </row>
    <row r="905" spans="4:4" x14ac:dyDescent="0.2">
      <c r="D905" s="221"/>
    </row>
    <row r="906" spans="4:4" x14ac:dyDescent="0.2">
      <c r="D906" s="221"/>
    </row>
    <row r="907" spans="4:4" x14ac:dyDescent="0.2">
      <c r="D907" s="221"/>
    </row>
    <row r="908" spans="4:4" x14ac:dyDescent="0.2">
      <c r="D908" s="221"/>
    </row>
    <row r="909" spans="4:4" x14ac:dyDescent="0.2">
      <c r="D909" s="221"/>
    </row>
    <row r="910" spans="4:4" x14ac:dyDescent="0.2">
      <c r="D910" s="221"/>
    </row>
    <row r="911" spans="4:4" x14ac:dyDescent="0.2">
      <c r="D911" s="221"/>
    </row>
    <row r="912" spans="4:4" x14ac:dyDescent="0.2">
      <c r="D912" s="221"/>
    </row>
    <row r="913" spans="4:4" x14ac:dyDescent="0.2">
      <c r="D913" s="221"/>
    </row>
    <row r="914" spans="4:4" x14ac:dyDescent="0.2">
      <c r="D914" s="221"/>
    </row>
    <row r="915" spans="4:4" x14ac:dyDescent="0.2">
      <c r="D915" s="221"/>
    </row>
    <row r="916" spans="4:4" x14ac:dyDescent="0.2">
      <c r="D916" s="221"/>
    </row>
    <row r="917" spans="4:4" x14ac:dyDescent="0.2">
      <c r="D917" s="221"/>
    </row>
    <row r="918" spans="4:4" x14ac:dyDescent="0.2">
      <c r="D918" s="221"/>
    </row>
    <row r="919" spans="4:4" x14ac:dyDescent="0.2">
      <c r="D919" s="221"/>
    </row>
    <row r="920" spans="4:4" x14ac:dyDescent="0.2">
      <c r="D920" s="221"/>
    </row>
    <row r="921" spans="4:4" x14ac:dyDescent="0.2">
      <c r="D921" s="221"/>
    </row>
    <row r="922" spans="4:4" x14ac:dyDescent="0.2">
      <c r="D922" s="221"/>
    </row>
    <row r="923" spans="4:4" x14ac:dyDescent="0.2">
      <c r="D923" s="221"/>
    </row>
    <row r="924" spans="4:4" x14ac:dyDescent="0.2">
      <c r="D924" s="221"/>
    </row>
    <row r="925" spans="4:4" x14ac:dyDescent="0.2">
      <c r="D925" s="221"/>
    </row>
    <row r="926" spans="4:4" x14ac:dyDescent="0.2">
      <c r="D926" s="221"/>
    </row>
    <row r="927" spans="4:4" x14ac:dyDescent="0.2">
      <c r="D927" s="221"/>
    </row>
    <row r="928" spans="4:4" x14ac:dyDescent="0.2">
      <c r="D928" s="221"/>
    </row>
    <row r="929" spans="4:4" x14ac:dyDescent="0.2">
      <c r="D929" s="221"/>
    </row>
    <row r="930" spans="4:4" x14ac:dyDescent="0.2">
      <c r="D930" s="221"/>
    </row>
    <row r="931" spans="4:4" x14ac:dyDescent="0.2">
      <c r="D931" s="221"/>
    </row>
    <row r="932" spans="4:4" x14ac:dyDescent="0.2">
      <c r="D932" s="221"/>
    </row>
    <row r="933" spans="4:4" x14ac:dyDescent="0.2">
      <c r="D933" s="221"/>
    </row>
    <row r="934" spans="4:4" x14ac:dyDescent="0.2">
      <c r="D934" s="221"/>
    </row>
    <row r="935" spans="4:4" x14ac:dyDescent="0.2">
      <c r="D935" s="221"/>
    </row>
    <row r="936" spans="4:4" x14ac:dyDescent="0.2">
      <c r="D936" s="221"/>
    </row>
    <row r="937" spans="4:4" x14ac:dyDescent="0.2">
      <c r="D937" s="221"/>
    </row>
    <row r="938" spans="4:4" x14ac:dyDescent="0.2">
      <c r="D938" s="221"/>
    </row>
    <row r="939" spans="4:4" x14ac:dyDescent="0.2">
      <c r="D939" s="221"/>
    </row>
    <row r="940" spans="4:4" x14ac:dyDescent="0.2">
      <c r="D940" s="221"/>
    </row>
    <row r="941" spans="4:4" x14ac:dyDescent="0.2">
      <c r="D941" s="221"/>
    </row>
    <row r="942" spans="4:4" x14ac:dyDescent="0.2">
      <c r="D942" s="221"/>
    </row>
    <row r="943" spans="4:4" x14ac:dyDescent="0.2">
      <c r="D943" s="221"/>
    </row>
    <row r="944" spans="4:4" x14ac:dyDescent="0.2">
      <c r="D944" s="221"/>
    </row>
    <row r="945" spans="4:4" x14ac:dyDescent="0.2">
      <c r="D945" s="221"/>
    </row>
    <row r="946" spans="4:4" x14ac:dyDescent="0.2">
      <c r="D946" s="221"/>
    </row>
    <row r="947" spans="4:4" x14ac:dyDescent="0.2">
      <c r="D947" s="221"/>
    </row>
    <row r="948" spans="4:4" x14ac:dyDescent="0.2">
      <c r="D948" s="221"/>
    </row>
    <row r="949" spans="4:4" x14ac:dyDescent="0.2">
      <c r="D949" s="221"/>
    </row>
    <row r="950" spans="4:4" x14ac:dyDescent="0.2">
      <c r="D950" s="221"/>
    </row>
    <row r="951" spans="4:4" x14ac:dyDescent="0.2">
      <c r="D951" s="221"/>
    </row>
    <row r="952" spans="4:4" x14ac:dyDescent="0.2">
      <c r="D952" s="221"/>
    </row>
    <row r="953" spans="4:4" x14ac:dyDescent="0.2">
      <c r="D953" s="221"/>
    </row>
    <row r="954" spans="4:4" x14ac:dyDescent="0.2">
      <c r="D954" s="221"/>
    </row>
    <row r="955" spans="4:4" x14ac:dyDescent="0.2">
      <c r="D955" s="221"/>
    </row>
    <row r="956" spans="4:4" x14ac:dyDescent="0.2">
      <c r="D956" s="221"/>
    </row>
    <row r="957" spans="4:4" x14ac:dyDescent="0.2">
      <c r="D957" s="221"/>
    </row>
    <row r="958" spans="4:4" x14ac:dyDescent="0.2">
      <c r="D958" s="221"/>
    </row>
    <row r="959" spans="4:4" x14ac:dyDescent="0.2">
      <c r="D959" s="221"/>
    </row>
    <row r="960" spans="4:4" x14ac:dyDescent="0.2">
      <c r="D960" s="221"/>
    </row>
    <row r="961" spans="4:4" x14ac:dyDescent="0.2">
      <c r="D961" s="221"/>
    </row>
    <row r="962" spans="4:4" x14ac:dyDescent="0.2">
      <c r="D962" s="221"/>
    </row>
    <row r="963" spans="4:4" x14ac:dyDescent="0.2">
      <c r="D963" s="221"/>
    </row>
    <row r="964" spans="4:4" x14ac:dyDescent="0.2">
      <c r="D964" s="221"/>
    </row>
    <row r="965" spans="4:4" x14ac:dyDescent="0.2">
      <c r="D965" s="221"/>
    </row>
    <row r="966" spans="4:4" x14ac:dyDescent="0.2">
      <c r="D966" s="221"/>
    </row>
    <row r="967" spans="4:4" x14ac:dyDescent="0.2">
      <c r="D967" s="221"/>
    </row>
    <row r="968" spans="4:4" x14ac:dyDescent="0.2">
      <c r="D968" s="221"/>
    </row>
    <row r="969" spans="4:4" x14ac:dyDescent="0.2">
      <c r="D969" s="221"/>
    </row>
    <row r="970" spans="4:4" x14ac:dyDescent="0.2">
      <c r="D970" s="221"/>
    </row>
    <row r="971" spans="4:4" x14ac:dyDescent="0.2">
      <c r="D971" s="221"/>
    </row>
    <row r="972" spans="4:4" x14ac:dyDescent="0.2">
      <c r="D972" s="221"/>
    </row>
    <row r="973" spans="4:4" x14ac:dyDescent="0.2">
      <c r="D973" s="221"/>
    </row>
    <row r="974" spans="4:4" x14ac:dyDescent="0.2">
      <c r="D974" s="221"/>
    </row>
    <row r="975" spans="4:4" x14ac:dyDescent="0.2">
      <c r="D975" s="221"/>
    </row>
    <row r="976" spans="4:4" x14ac:dyDescent="0.2">
      <c r="D976" s="221"/>
    </row>
    <row r="977" spans="4:4" x14ac:dyDescent="0.2">
      <c r="D977" s="221"/>
    </row>
    <row r="978" spans="4:4" x14ac:dyDescent="0.2">
      <c r="D978" s="221"/>
    </row>
    <row r="979" spans="4:4" x14ac:dyDescent="0.2">
      <c r="D979" s="221"/>
    </row>
    <row r="980" spans="4:4" x14ac:dyDescent="0.2">
      <c r="D980" s="221"/>
    </row>
    <row r="981" spans="4:4" x14ac:dyDescent="0.2">
      <c r="D981" s="221"/>
    </row>
    <row r="982" spans="4:4" x14ac:dyDescent="0.2">
      <c r="D982" s="221"/>
    </row>
    <row r="983" spans="4:4" x14ac:dyDescent="0.2">
      <c r="D983" s="221"/>
    </row>
    <row r="984" spans="4:4" x14ac:dyDescent="0.2">
      <c r="D984" s="221"/>
    </row>
    <row r="985" spans="4:4" x14ac:dyDescent="0.2">
      <c r="D985" s="221"/>
    </row>
    <row r="986" spans="4:4" x14ac:dyDescent="0.2">
      <c r="D986" s="221"/>
    </row>
    <row r="987" spans="4:4" x14ac:dyDescent="0.2">
      <c r="D987" s="221"/>
    </row>
    <row r="988" spans="4:4" x14ac:dyDescent="0.2">
      <c r="D988" s="221"/>
    </row>
    <row r="989" spans="4:4" x14ac:dyDescent="0.2">
      <c r="D989" s="221"/>
    </row>
    <row r="990" spans="4:4" x14ac:dyDescent="0.2">
      <c r="D990" s="221"/>
    </row>
    <row r="991" spans="4:4" x14ac:dyDescent="0.2">
      <c r="D991" s="221"/>
    </row>
    <row r="992" spans="4:4" x14ac:dyDescent="0.2">
      <c r="D992" s="221"/>
    </row>
    <row r="993" spans="4:4" x14ac:dyDescent="0.2">
      <c r="D993" s="22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E16"/>
  <sheetViews>
    <sheetView zoomScaleNormal="100" workbookViewId="0">
      <selection activeCell="B4" sqref="B4:E8"/>
    </sheetView>
  </sheetViews>
  <sheetFormatPr defaultRowHeight="10.5" x14ac:dyDescent="0.2"/>
  <cols>
    <col min="1" max="1" width="2" style="76" customWidth="1"/>
    <col min="2" max="2" width="25.85546875" style="76" bestFit="1" customWidth="1"/>
    <col min="3" max="3" width="15.28515625" style="76" customWidth="1"/>
    <col min="4" max="5" width="22.7109375" style="76" customWidth="1"/>
    <col min="6" max="16384" width="9.140625" style="76"/>
  </cols>
  <sheetData>
    <row r="1" spans="2:5" x14ac:dyDescent="0.2">
      <c r="D1" s="120"/>
    </row>
    <row r="2" spans="2:5" ht="15" x14ac:dyDescent="0.2">
      <c r="B2" s="2448" t="s">
        <v>966</v>
      </c>
      <c r="C2" s="2448"/>
      <c r="D2" s="121" t="s">
        <v>1467</v>
      </c>
    </row>
    <row r="3" spans="2:5" ht="11.25" thickBot="1" x14ac:dyDescent="0.25"/>
    <row r="4" spans="2:5" ht="17.100000000000001" customHeight="1" thickBot="1" x14ac:dyDescent="0.25">
      <c r="B4" s="2451" t="s">
        <v>359</v>
      </c>
      <c r="C4" s="2452"/>
      <c r="D4" s="2449" t="s">
        <v>61</v>
      </c>
      <c r="E4" s="2450"/>
    </row>
    <row r="5" spans="2:5" ht="17.100000000000001" customHeight="1" thickBot="1" x14ac:dyDescent="0.25">
      <c r="B5" s="2453"/>
      <c r="C5" s="2454"/>
      <c r="D5" s="1240" t="s">
        <v>1498</v>
      </c>
      <c r="E5" s="1241" t="s">
        <v>1214</v>
      </c>
    </row>
    <row r="6" spans="2:5" ht="17.100000000000001" customHeight="1" thickBot="1" x14ac:dyDescent="0.25">
      <c r="B6" s="2455" t="s">
        <v>1469</v>
      </c>
      <c r="C6" s="2456"/>
      <c r="D6" s="1242">
        <v>207</v>
      </c>
      <c r="E6" s="1243">
        <v>267</v>
      </c>
    </row>
    <row r="7" spans="2:5" ht="17.100000000000001" customHeight="1" thickBot="1" x14ac:dyDescent="0.25">
      <c r="B7" s="2457" t="s">
        <v>1240</v>
      </c>
      <c r="C7" s="2458"/>
      <c r="D7" s="1244">
        <v>5</v>
      </c>
      <c r="E7" s="1245">
        <v>6</v>
      </c>
    </row>
    <row r="8" spans="2:5" ht="17.100000000000001" customHeight="1" thickBot="1" x14ac:dyDescent="0.25">
      <c r="B8" s="2459" t="s">
        <v>1470</v>
      </c>
      <c r="C8" s="2460"/>
      <c r="D8" s="1246">
        <v>212</v>
      </c>
      <c r="E8" s="1247">
        <v>273</v>
      </c>
    </row>
    <row r="9" spans="2:5" ht="15" customHeight="1" x14ac:dyDescent="0.2"/>
    <row r="10" spans="2:5" ht="15" customHeight="1" x14ac:dyDescent="0.2">
      <c r="B10" s="122" t="s">
        <v>998</v>
      </c>
      <c r="C10" s="111"/>
      <c r="D10" s="121" t="s">
        <v>1467</v>
      </c>
    </row>
    <row r="11" spans="2:5" ht="15" customHeight="1" thickBot="1" x14ac:dyDescent="0.25"/>
    <row r="12" spans="2:5" ht="17.100000000000001" customHeight="1" thickBot="1" x14ac:dyDescent="0.25">
      <c r="B12" s="2446" t="s">
        <v>1468</v>
      </c>
      <c r="C12" s="2447"/>
      <c r="D12" s="1240" t="s">
        <v>1498</v>
      </c>
      <c r="E12" s="1241" t="s">
        <v>1214</v>
      </c>
    </row>
    <row r="13" spans="2:5" ht="17.100000000000001" customHeight="1" thickBot="1" x14ac:dyDescent="0.25">
      <c r="B13" s="2442" t="s">
        <v>1471</v>
      </c>
      <c r="C13" s="2443"/>
      <c r="D13" s="1242">
        <v>5732</v>
      </c>
      <c r="E13" s="1243">
        <v>7518</v>
      </c>
    </row>
    <row r="14" spans="2:5" ht="17.100000000000001" customHeight="1" thickBot="1" x14ac:dyDescent="0.25">
      <c r="B14" s="2444" t="s">
        <v>1472</v>
      </c>
      <c r="C14" s="2445"/>
      <c r="D14" s="1244">
        <v>3</v>
      </c>
      <c r="E14" s="1245">
        <v>5</v>
      </c>
    </row>
    <row r="15" spans="2:5" ht="17.100000000000001" customHeight="1" thickBot="1" x14ac:dyDescent="0.25">
      <c r="B15" s="2444" t="s">
        <v>1473</v>
      </c>
      <c r="C15" s="2445"/>
      <c r="D15" s="1244">
        <v>772</v>
      </c>
      <c r="E15" s="1245">
        <v>312</v>
      </c>
    </row>
    <row r="16" spans="2:5" ht="17.100000000000001" customHeight="1" x14ac:dyDescent="0.2"/>
  </sheetData>
  <mergeCells count="10">
    <mergeCell ref="B13:C13"/>
    <mergeCell ref="B14:C14"/>
    <mergeCell ref="B15:C15"/>
    <mergeCell ref="B12:C12"/>
    <mergeCell ref="B2:C2"/>
    <mergeCell ref="D4:E4"/>
    <mergeCell ref="B4:C5"/>
    <mergeCell ref="B6:C6"/>
    <mergeCell ref="B7:C7"/>
    <mergeCell ref="B8:C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J9"/>
  <sheetViews>
    <sheetView workbookViewId="0">
      <selection activeCell="E31" sqref="E31"/>
    </sheetView>
  </sheetViews>
  <sheetFormatPr defaultRowHeight="11.25" x14ac:dyDescent="0.15"/>
  <cols>
    <col min="1" max="1" width="2.42578125" style="82" customWidth="1"/>
    <col min="2" max="2" width="15.7109375" style="82" customWidth="1"/>
    <col min="3" max="10" width="12.7109375" style="82" customWidth="1"/>
    <col min="11" max="16384" width="9.140625" style="82"/>
  </cols>
  <sheetData>
    <row r="3" spans="2:10" ht="15" customHeight="1" thickBot="1" x14ac:dyDescent="0.2">
      <c r="B3" s="2461" t="s">
        <v>1176</v>
      </c>
      <c r="C3" s="2463">
        <v>2016</v>
      </c>
      <c r="D3" s="2464"/>
      <c r="E3" s="2464"/>
      <c r="F3" s="2465"/>
      <c r="G3" s="2466">
        <v>2015</v>
      </c>
      <c r="H3" s="2467"/>
      <c r="I3" s="2467"/>
      <c r="J3" s="2468"/>
    </row>
    <row r="4" spans="2:10" ht="15" customHeight="1" thickTop="1" x14ac:dyDescent="0.15">
      <c r="B4" s="2462"/>
      <c r="C4" s="1250" t="s">
        <v>1498</v>
      </c>
      <c r="D4" s="1250" t="s">
        <v>1153</v>
      </c>
      <c r="E4" s="1250" t="s">
        <v>418</v>
      </c>
      <c r="F4" s="1250" t="s">
        <v>419</v>
      </c>
      <c r="G4" s="1250" t="s">
        <v>1214</v>
      </c>
      <c r="H4" s="1250" t="s">
        <v>1153</v>
      </c>
      <c r="I4" s="1250" t="s">
        <v>418</v>
      </c>
      <c r="J4" s="1251" t="s">
        <v>419</v>
      </c>
    </row>
    <row r="5" spans="2:10" ht="15" customHeight="1" x14ac:dyDescent="0.15">
      <c r="B5" s="1252" t="s">
        <v>615</v>
      </c>
      <c r="C5" s="1253">
        <v>171.8</v>
      </c>
      <c r="D5" s="1253">
        <v>78.3</v>
      </c>
      <c r="E5" s="1253">
        <v>180</v>
      </c>
      <c r="F5" s="1253">
        <v>34.700000000000003</v>
      </c>
      <c r="G5" s="1253">
        <v>99.4</v>
      </c>
      <c r="H5" s="1253">
        <v>55.4</v>
      </c>
      <c r="I5" s="1253">
        <v>122.2</v>
      </c>
      <c r="J5" s="1254">
        <v>8.4</v>
      </c>
    </row>
    <row r="6" spans="2:10" ht="15" customHeight="1" x14ac:dyDescent="0.15">
      <c r="B6" s="1252" t="s">
        <v>617</v>
      </c>
      <c r="C6" s="1253">
        <v>9.3000000000000007</v>
      </c>
      <c r="D6" s="1253">
        <v>7.5</v>
      </c>
      <c r="E6" s="1253">
        <v>13.8</v>
      </c>
      <c r="F6" s="1253">
        <v>1.2</v>
      </c>
      <c r="G6" s="1253">
        <v>3.7</v>
      </c>
      <c r="H6" s="1253">
        <v>2.4</v>
      </c>
      <c r="I6" s="1253">
        <v>7.5</v>
      </c>
      <c r="J6" s="1254">
        <v>0.7</v>
      </c>
    </row>
    <row r="7" spans="2:10" ht="15" customHeight="1" x14ac:dyDescent="0.15">
      <c r="B7" s="1252" t="s">
        <v>616</v>
      </c>
      <c r="C7" s="1255">
        <v>64.900000000000006</v>
      </c>
      <c r="D7" s="1255">
        <v>70.599999999999994</v>
      </c>
      <c r="E7" s="1255">
        <v>142.30000000000001</v>
      </c>
      <c r="F7" s="1255">
        <v>50.2</v>
      </c>
      <c r="G7" s="1255">
        <v>52.5</v>
      </c>
      <c r="H7" s="1255">
        <v>37.299999999999997</v>
      </c>
      <c r="I7" s="1255">
        <v>63.1</v>
      </c>
      <c r="J7" s="1256">
        <v>0</v>
      </c>
    </row>
    <row r="8" spans="2:10" ht="15" customHeight="1" x14ac:dyDescent="0.15">
      <c r="B8" s="1252" t="s">
        <v>618</v>
      </c>
      <c r="C8" s="1255">
        <v>0</v>
      </c>
      <c r="D8" s="1255">
        <v>4.0999999999999996</v>
      </c>
      <c r="E8" s="1255">
        <v>21.6</v>
      </c>
      <c r="F8" s="1255">
        <v>0</v>
      </c>
      <c r="G8" s="1255">
        <v>2.4</v>
      </c>
      <c r="H8" s="1255">
        <v>8.1</v>
      </c>
      <c r="I8" s="1255">
        <v>38.799999999999997</v>
      </c>
      <c r="J8" s="1256">
        <v>0</v>
      </c>
    </row>
    <row r="9" spans="2:10" ht="15" customHeight="1" thickBot="1" x14ac:dyDescent="0.2">
      <c r="B9" s="1257" t="s">
        <v>906</v>
      </c>
      <c r="C9" s="1258">
        <v>3.1</v>
      </c>
      <c r="D9" s="1258">
        <v>4.0999999999999996</v>
      </c>
      <c r="E9" s="1258">
        <v>7.5</v>
      </c>
      <c r="F9" s="1258">
        <v>2.4</v>
      </c>
      <c r="G9" s="1258">
        <v>2.7</v>
      </c>
      <c r="H9" s="1258">
        <v>2.2999999999999998</v>
      </c>
      <c r="I9" s="1258">
        <v>4.8</v>
      </c>
      <c r="J9" s="1259">
        <v>1.3</v>
      </c>
    </row>
  </sheetData>
  <mergeCells count="3">
    <mergeCell ref="B3:B4"/>
    <mergeCell ref="C3:F3"/>
    <mergeCell ref="G3:J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C11"/>
  <sheetViews>
    <sheetView workbookViewId="0">
      <selection activeCell="C36" sqref="C36"/>
    </sheetView>
  </sheetViews>
  <sheetFormatPr defaultRowHeight="12.75" x14ac:dyDescent="0.2"/>
  <cols>
    <col min="1" max="1" width="9.140625" style="80"/>
    <col min="2" max="3" width="50.7109375" style="82" customWidth="1"/>
    <col min="4" max="16384" width="9.140625" style="80"/>
  </cols>
  <sheetData>
    <row r="1" spans="2:3" x14ac:dyDescent="0.2">
      <c r="B1" s="1260" t="s">
        <v>1443</v>
      </c>
    </row>
    <row r="3" spans="2:3" ht="13.5" thickBot="1" x14ac:dyDescent="0.25">
      <c r="B3" s="2469" t="s">
        <v>1445</v>
      </c>
      <c r="C3" s="2470"/>
    </row>
    <row r="4" spans="2:3" x14ac:dyDescent="0.2">
      <c r="B4" s="1261" t="s">
        <v>1498</v>
      </c>
      <c r="C4" s="1261" t="s">
        <v>1214</v>
      </c>
    </row>
    <row r="5" spans="2:3" ht="13.5" thickBot="1" x14ac:dyDescent="0.25">
      <c r="B5" s="1262">
        <v>25034</v>
      </c>
      <c r="C5" s="1263">
        <v>22900</v>
      </c>
    </row>
    <row r="7" spans="2:3" x14ac:dyDescent="0.2">
      <c r="B7" s="1260" t="s">
        <v>1444</v>
      </c>
    </row>
    <row r="9" spans="2:3" ht="13.5" thickBot="1" x14ac:dyDescent="0.25">
      <c r="B9" s="2469" t="s">
        <v>1445</v>
      </c>
      <c r="C9" s="2470"/>
    </row>
    <row r="10" spans="2:3" x14ac:dyDescent="0.2">
      <c r="B10" s="1261" t="s">
        <v>1498</v>
      </c>
      <c r="C10" s="1261" t="s">
        <v>1214</v>
      </c>
    </row>
    <row r="11" spans="2:3" ht="13.5" thickBot="1" x14ac:dyDescent="0.25">
      <c r="B11" s="1262">
        <v>1023</v>
      </c>
      <c r="C11" s="1263">
        <v>675</v>
      </c>
    </row>
  </sheetData>
  <mergeCells count="2">
    <mergeCell ref="B3:C3"/>
    <mergeCell ref="B9:C9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F44"/>
  <sheetViews>
    <sheetView topLeftCell="A25" workbookViewId="0">
      <selection activeCell="C56" sqref="C56"/>
    </sheetView>
  </sheetViews>
  <sheetFormatPr defaultRowHeight="10.5" x14ac:dyDescent="0.15"/>
  <cols>
    <col min="1" max="1" width="4.140625" style="60" customWidth="1"/>
    <col min="2" max="2" width="25.7109375" style="60" customWidth="1"/>
    <col min="3" max="6" width="20.7109375" style="60" customWidth="1"/>
    <col min="7" max="7" width="10.140625" style="60" bestFit="1" customWidth="1"/>
    <col min="8" max="8" width="16.42578125" style="60" customWidth="1"/>
    <col min="9" max="9" width="12.7109375" style="60" customWidth="1"/>
    <col min="10" max="16384" width="9.140625" style="60"/>
  </cols>
  <sheetData>
    <row r="2" spans="2:6" ht="14.25" x14ac:dyDescent="0.2">
      <c r="B2" s="1264" t="s">
        <v>965</v>
      </c>
    </row>
    <row r="3" spans="2:6" ht="11.25" thickBot="1" x14ac:dyDescent="0.2"/>
    <row r="4" spans="2:6" s="64" customFormat="1" ht="17.100000000000001" customHeight="1" thickBot="1" x14ac:dyDescent="0.2">
      <c r="B4" s="2421" t="s">
        <v>132</v>
      </c>
      <c r="C4" s="2421"/>
      <c r="D4" s="2422"/>
      <c r="E4" s="2423"/>
      <c r="F4" s="2423"/>
    </row>
    <row r="5" spans="2:6" s="64" customFormat="1" ht="17.100000000000001" customHeight="1" thickBot="1" x14ac:dyDescent="0.2">
      <c r="B5" s="2471" t="s">
        <v>384</v>
      </c>
      <c r="C5" s="2423" t="s">
        <v>1512</v>
      </c>
      <c r="D5" s="2473"/>
      <c r="E5" s="2423" t="s">
        <v>1446</v>
      </c>
      <c r="F5" s="2474"/>
    </row>
    <row r="6" spans="2:6" ht="17.100000000000001" customHeight="1" x14ac:dyDescent="0.15">
      <c r="B6" s="2472"/>
      <c r="C6" s="1265" t="s">
        <v>1447</v>
      </c>
      <c r="D6" s="602" t="s">
        <v>1448</v>
      </c>
      <c r="E6" s="616" t="s">
        <v>1447</v>
      </c>
      <c r="F6" s="1266" t="s">
        <v>1448</v>
      </c>
    </row>
    <row r="7" spans="2:6" ht="17.100000000000001" customHeight="1" x14ac:dyDescent="0.15">
      <c r="B7" s="1267" t="s">
        <v>1449</v>
      </c>
      <c r="C7" s="1268">
        <v>8024</v>
      </c>
      <c r="D7" s="529">
        <v>8024</v>
      </c>
      <c r="E7" s="529">
        <v>10494</v>
      </c>
      <c r="F7" s="1269">
        <v>10494</v>
      </c>
    </row>
    <row r="8" spans="2:6" ht="17.100000000000001" customHeight="1" x14ac:dyDescent="0.15">
      <c r="B8" s="1270" t="s">
        <v>385</v>
      </c>
      <c r="C8" s="1271">
        <v>7421</v>
      </c>
      <c r="D8" s="531">
        <v>15445</v>
      </c>
      <c r="E8" s="531">
        <v>-5946</v>
      </c>
      <c r="F8" s="1272">
        <v>4548</v>
      </c>
    </row>
    <row r="9" spans="2:6" ht="17.100000000000001" customHeight="1" x14ac:dyDescent="0.15">
      <c r="B9" s="1270" t="s">
        <v>386</v>
      </c>
      <c r="C9" s="1271">
        <v>380</v>
      </c>
      <c r="D9" s="531">
        <v>15825</v>
      </c>
      <c r="E9" s="531">
        <v>-5946</v>
      </c>
      <c r="F9" s="1272">
        <v>4548</v>
      </c>
    </row>
    <row r="10" spans="2:6" ht="17.100000000000001" customHeight="1" x14ac:dyDescent="0.15">
      <c r="B10" s="1270" t="s">
        <v>387</v>
      </c>
      <c r="C10" s="1271">
        <v>-838</v>
      </c>
      <c r="D10" s="531">
        <v>14987</v>
      </c>
      <c r="E10" s="531">
        <v>3610</v>
      </c>
      <c r="F10" s="1272">
        <v>8158</v>
      </c>
    </row>
    <row r="11" spans="2:6" ht="17.100000000000001" customHeight="1" x14ac:dyDescent="0.15">
      <c r="B11" s="1270" t="s">
        <v>388</v>
      </c>
      <c r="C11" s="1271">
        <v>2605</v>
      </c>
      <c r="D11" s="531">
        <v>17592</v>
      </c>
      <c r="E11" s="531">
        <v>775</v>
      </c>
      <c r="F11" s="1272">
        <v>8933</v>
      </c>
    </row>
    <row r="12" spans="2:6" ht="17.100000000000001" customHeight="1" x14ac:dyDescent="0.15">
      <c r="B12" s="1270" t="s">
        <v>440</v>
      </c>
      <c r="C12" s="1271">
        <v>1003</v>
      </c>
      <c r="D12" s="531">
        <v>18595</v>
      </c>
      <c r="E12" s="531">
        <v>1637</v>
      </c>
      <c r="F12" s="1272">
        <v>10570</v>
      </c>
    </row>
    <row r="13" spans="2:6" ht="17.100000000000001" customHeight="1" x14ac:dyDescent="0.15">
      <c r="B13" s="1270" t="s">
        <v>441</v>
      </c>
      <c r="C13" s="1271">
        <v>-993</v>
      </c>
      <c r="D13" s="531">
        <v>17602</v>
      </c>
      <c r="E13" s="531">
        <v>442</v>
      </c>
      <c r="F13" s="1272">
        <v>11012</v>
      </c>
    </row>
    <row r="14" spans="2:6" ht="17.100000000000001" customHeight="1" x14ac:dyDescent="0.15">
      <c r="B14" s="1270" t="s">
        <v>442</v>
      </c>
      <c r="C14" s="1271">
        <v>139</v>
      </c>
      <c r="D14" s="531">
        <v>17741</v>
      </c>
      <c r="E14" s="531">
        <v>427</v>
      </c>
      <c r="F14" s="1272">
        <v>11439</v>
      </c>
    </row>
    <row r="15" spans="2:6" ht="17.100000000000001" customHeight="1" x14ac:dyDescent="0.15">
      <c r="B15" s="1270" t="s">
        <v>443</v>
      </c>
      <c r="C15" s="1271">
        <v>133</v>
      </c>
      <c r="D15" s="531">
        <v>17874</v>
      </c>
      <c r="E15" s="531">
        <v>-256</v>
      </c>
      <c r="F15" s="1272">
        <v>11183</v>
      </c>
    </row>
    <row r="16" spans="2:6" ht="17.100000000000001" customHeight="1" x14ac:dyDescent="0.15">
      <c r="B16" s="1270" t="s">
        <v>444</v>
      </c>
      <c r="C16" s="1271">
        <v>88</v>
      </c>
      <c r="D16" s="531">
        <v>17962</v>
      </c>
      <c r="E16" s="531">
        <v>74</v>
      </c>
      <c r="F16" s="1272">
        <v>11257</v>
      </c>
    </row>
    <row r="17" spans="2:6" ht="17.100000000000001" customHeight="1" x14ac:dyDescent="0.15">
      <c r="B17" s="1270" t="s">
        <v>445</v>
      </c>
      <c r="C17" s="1271">
        <v>197</v>
      </c>
      <c r="D17" s="531">
        <v>18159</v>
      </c>
      <c r="E17" s="531">
        <v>247</v>
      </c>
      <c r="F17" s="1272">
        <v>11504</v>
      </c>
    </row>
    <row r="18" spans="2:6" ht="17.100000000000001" customHeight="1" x14ac:dyDescent="0.15">
      <c r="B18" s="1270" t="s">
        <v>446</v>
      </c>
      <c r="C18" s="1271">
        <v>181</v>
      </c>
      <c r="D18" s="531">
        <v>18340</v>
      </c>
      <c r="E18" s="531">
        <v>196</v>
      </c>
      <c r="F18" s="1272">
        <v>11700</v>
      </c>
    </row>
    <row r="19" spans="2:6" ht="17.100000000000001" customHeight="1" x14ac:dyDescent="0.15">
      <c r="B19" s="1270" t="s">
        <v>447</v>
      </c>
      <c r="C19" s="1271">
        <v>118</v>
      </c>
      <c r="D19" s="531">
        <v>18458</v>
      </c>
      <c r="E19" s="531">
        <v>52</v>
      </c>
      <c r="F19" s="1272">
        <v>11752</v>
      </c>
    </row>
    <row r="20" spans="2:6" ht="17.100000000000001" customHeight="1" x14ac:dyDescent="0.15">
      <c r="B20" s="1270" t="s">
        <v>448</v>
      </c>
      <c r="C20" s="1271">
        <v>-797</v>
      </c>
      <c r="D20" s="531">
        <v>17661</v>
      </c>
      <c r="E20" s="531">
        <v>-516</v>
      </c>
      <c r="F20" s="1272">
        <v>11236</v>
      </c>
    </row>
    <row r="21" spans="2:6" ht="17.100000000000001" customHeight="1" x14ac:dyDescent="0.15">
      <c r="B21" s="1270" t="s">
        <v>449</v>
      </c>
      <c r="C21" s="1271">
        <v>182</v>
      </c>
      <c r="D21" s="531">
        <v>17843</v>
      </c>
      <c r="E21" s="531">
        <v>-1674</v>
      </c>
      <c r="F21" s="1272">
        <v>9562</v>
      </c>
    </row>
    <row r="22" spans="2:6" ht="17.100000000000001" customHeight="1" thickBot="1" x14ac:dyDescent="0.2">
      <c r="B22" s="1273" t="s">
        <v>450</v>
      </c>
      <c r="C22" s="1274">
        <v>-1998</v>
      </c>
      <c r="D22" s="635">
        <v>15845</v>
      </c>
      <c r="E22" s="635">
        <v>588</v>
      </c>
      <c r="F22" s="1275">
        <v>10150</v>
      </c>
    </row>
    <row r="23" spans="2:6" ht="17.100000000000001" customHeight="1" x14ac:dyDescent="0.15"/>
    <row r="24" spans="2:6" ht="14.25" x14ac:dyDescent="0.2">
      <c r="B24" s="1264" t="s">
        <v>1444</v>
      </c>
    </row>
    <row r="25" spans="2:6" ht="11.25" thickBot="1" x14ac:dyDescent="0.2"/>
    <row r="26" spans="2:6" s="64" customFormat="1" ht="17.100000000000001" customHeight="1" thickBot="1" x14ac:dyDescent="0.2">
      <c r="B26" s="2421" t="s">
        <v>132</v>
      </c>
      <c r="C26" s="2421"/>
      <c r="D26" s="2422"/>
      <c r="E26" s="2423"/>
      <c r="F26" s="2423"/>
    </row>
    <row r="27" spans="2:6" s="64" customFormat="1" ht="17.100000000000001" customHeight="1" thickBot="1" x14ac:dyDescent="0.2">
      <c r="B27" s="2471" t="s">
        <v>384</v>
      </c>
      <c r="C27" s="2423" t="s">
        <v>1512</v>
      </c>
      <c r="D27" s="2473"/>
      <c r="E27" s="2423" t="s">
        <v>1446</v>
      </c>
      <c r="F27" s="2474"/>
    </row>
    <row r="28" spans="2:6" ht="17.100000000000001" customHeight="1" x14ac:dyDescent="0.15">
      <c r="B28" s="2472"/>
      <c r="C28" s="1265" t="s">
        <v>1447</v>
      </c>
      <c r="D28" s="602" t="s">
        <v>1448</v>
      </c>
      <c r="E28" s="616" t="s">
        <v>1447</v>
      </c>
      <c r="F28" s="1266" t="s">
        <v>1448</v>
      </c>
    </row>
    <row r="29" spans="2:6" ht="17.100000000000001" customHeight="1" x14ac:dyDescent="0.15">
      <c r="B29" s="1267" t="s">
        <v>1449</v>
      </c>
      <c r="C29" s="1268">
        <v>8968</v>
      </c>
      <c r="D29" s="529">
        <v>8968</v>
      </c>
      <c r="E29" s="529">
        <v>12064</v>
      </c>
      <c r="F29" s="1269">
        <v>12064</v>
      </c>
    </row>
    <row r="30" spans="2:6" ht="17.100000000000001" customHeight="1" x14ac:dyDescent="0.15">
      <c r="B30" s="1270" t="s">
        <v>385</v>
      </c>
      <c r="C30" s="1271">
        <v>8224</v>
      </c>
      <c r="D30" s="531">
        <v>17192</v>
      </c>
      <c r="E30" s="531">
        <v>-5686</v>
      </c>
      <c r="F30" s="1272">
        <v>6378</v>
      </c>
    </row>
    <row r="31" spans="2:6" ht="17.100000000000001" customHeight="1" x14ac:dyDescent="0.15">
      <c r="B31" s="1270" t="s">
        <v>386</v>
      </c>
      <c r="C31" s="1271">
        <v>324</v>
      </c>
      <c r="D31" s="531">
        <v>17516</v>
      </c>
      <c r="E31" s="531">
        <v>-5686</v>
      </c>
      <c r="F31" s="1272">
        <v>6378</v>
      </c>
    </row>
    <row r="32" spans="2:6" ht="17.100000000000001" customHeight="1" x14ac:dyDescent="0.15">
      <c r="B32" s="1270" t="s">
        <v>387</v>
      </c>
      <c r="C32" s="1271">
        <v>-901</v>
      </c>
      <c r="D32" s="531">
        <v>16615</v>
      </c>
      <c r="E32" s="531">
        <v>3610</v>
      </c>
      <c r="F32" s="1272">
        <v>9988</v>
      </c>
    </row>
    <row r="33" spans="2:6" ht="17.100000000000001" customHeight="1" x14ac:dyDescent="0.15">
      <c r="B33" s="1270" t="s">
        <v>388</v>
      </c>
      <c r="C33" s="1271">
        <v>2551</v>
      </c>
      <c r="D33" s="531">
        <v>19166</v>
      </c>
      <c r="E33" s="531">
        <v>761</v>
      </c>
      <c r="F33" s="1272">
        <v>10749</v>
      </c>
    </row>
    <row r="34" spans="2:6" ht="17.100000000000001" customHeight="1" x14ac:dyDescent="0.15">
      <c r="B34" s="1270" t="s">
        <v>440</v>
      </c>
      <c r="C34" s="1271">
        <v>1022</v>
      </c>
      <c r="D34" s="531">
        <v>20188</v>
      </c>
      <c r="E34" s="531">
        <v>1506</v>
      </c>
      <c r="F34" s="1272">
        <v>12255</v>
      </c>
    </row>
    <row r="35" spans="2:6" ht="17.100000000000001" customHeight="1" x14ac:dyDescent="0.15">
      <c r="B35" s="1270" t="s">
        <v>441</v>
      </c>
      <c r="C35" s="1271">
        <v>-1181</v>
      </c>
      <c r="D35" s="531">
        <v>19007</v>
      </c>
      <c r="E35" s="531">
        <v>426</v>
      </c>
      <c r="F35" s="1272">
        <v>12681</v>
      </c>
    </row>
    <row r="36" spans="2:6" ht="17.100000000000001" customHeight="1" x14ac:dyDescent="0.15">
      <c r="B36" s="1270" t="s">
        <v>442</v>
      </c>
      <c r="C36" s="1271">
        <v>33</v>
      </c>
      <c r="D36" s="531">
        <v>19040</v>
      </c>
      <c r="E36" s="531">
        <v>327</v>
      </c>
      <c r="F36" s="1272">
        <v>13008</v>
      </c>
    </row>
    <row r="37" spans="2:6" ht="17.100000000000001" customHeight="1" x14ac:dyDescent="0.15">
      <c r="B37" s="1270" t="s">
        <v>443</v>
      </c>
      <c r="C37" s="1271">
        <v>193</v>
      </c>
      <c r="D37" s="531">
        <v>19233</v>
      </c>
      <c r="E37" s="531">
        <v>-230</v>
      </c>
      <c r="F37" s="1272">
        <v>12778</v>
      </c>
    </row>
    <row r="38" spans="2:6" ht="17.100000000000001" customHeight="1" x14ac:dyDescent="0.15">
      <c r="B38" s="1270" t="s">
        <v>444</v>
      </c>
      <c r="C38" s="1271">
        <v>41</v>
      </c>
      <c r="D38" s="531">
        <v>19274</v>
      </c>
      <c r="E38" s="531">
        <v>80</v>
      </c>
      <c r="F38" s="1272">
        <v>12858</v>
      </c>
    </row>
    <row r="39" spans="2:6" ht="17.100000000000001" customHeight="1" x14ac:dyDescent="0.15">
      <c r="B39" s="1270" t="s">
        <v>445</v>
      </c>
      <c r="C39" s="1271">
        <v>243</v>
      </c>
      <c r="D39" s="531">
        <v>19517</v>
      </c>
      <c r="E39" s="531">
        <v>253</v>
      </c>
      <c r="F39" s="1272">
        <v>13111</v>
      </c>
    </row>
    <row r="40" spans="2:6" ht="17.100000000000001" customHeight="1" x14ac:dyDescent="0.15">
      <c r="B40" s="1270" t="s">
        <v>446</v>
      </c>
      <c r="C40" s="1271">
        <v>226</v>
      </c>
      <c r="D40" s="531">
        <v>19743</v>
      </c>
      <c r="E40" s="531">
        <v>243</v>
      </c>
      <c r="F40" s="1272">
        <v>13354</v>
      </c>
    </row>
    <row r="41" spans="2:6" ht="17.100000000000001" customHeight="1" x14ac:dyDescent="0.15">
      <c r="B41" s="1270" t="s">
        <v>447</v>
      </c>
      <c r="C41" s="1271">
        <v>135</v>
      </c>
      <c r="D41" s="531">
        <v>19878</v>
      </c>
      <c r="E41" s="531">
        <v>51</v>
      </c>
      <c r="F41" s="1272">
        <v>13405</v>
      </c>
    </row>
    <row r="42" spans="2:6" ht="17.100000000000001" customHeight="1" x14ac:dyDescent="0.15">
      <c r="B42" s="1270" t="s">
        <v>448</v>
      </c>
      <c r="C42" s="1271">
        <v>-845</v>
      </c>
      <c r="D42" s="531">
        <v>19033</v>
      </c>
      <c r="E42" s="531">
        <v>-485</v>
      </c>
      <c r="F42" s="1272">
        <v>12920</v>
      </c>
    </row>
    <row r="43" spans="2:6" ht="17.100000000000001" customHeight="1" x14ac:dyDescent="0.15">
      <c r="B43" s="1270" t="s">
        <v>449</v>
      </c>
      <c r="C43" s="1271">
        <v>230</v>
      </c>
      <c r="D43" s="531">
        <v>19263</v>
      </c>
      <c r="E43" s="531">
        <v>-1639</v>
      </c>
      <c r="F43" s="1272">
        <v>11281</v>
      </c>
    </row>
    <row r="44" spans="2:6" ht="17.100000000000001" customHeight="1" thickBot="1" x14ac:dyDescent="0.2">
      <c r="B44" s="1273" t="s">
        <v>450</v>
      </c>
      <c r="C44" s="1274">
        <v>-2093</v>
      </c>
      <c r="D44" s="635">
        <v>17170</v>
      </c>
      <c r="E44" s="635">
        <v>620</v>
      </c>
      <c r="F44" s="1275">
        <v>11901</v>
      </c>
    </row>
  </sheetData>
  <mergeCells count="8">
    <mergeCell ref="B4:F4"/>
    <mergeCell ref="B5:B6"/>
    <mergeCell ref="C5:D5"/>
    <mergeCell ref="E5:F5"/>
    <mergeCell ref="B26:F26"/>
    <mergeCell ref="B27:B28"/>
    <mergeCell ref="C27:D27"/>
    <mergeCell ref="E27:F2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F17"/>
  <sheetViews>
    <sheetView workbookViewId="0">
      <selection activeCell="D36" sqref="D36"/>
    </sheetView>
  </sheetViews>
  <sheetFormatPr defaultRowHeight="12.75" x14ac:dyDescent="0.2"/>
  <cols>
    <col min="1" max="1" width="3.140625" customWidth="1"/>
    <col min="2" max="6" width="20.7109375" style="82" customWidth="1"/>
  </cols>
  <sheetData>
    <row r="3" spans="2:6" ht="15" customHeight="1" thickBot="1" x14ac:dyDescent="0.25">
      <c r="B3" s="2475" t="s">
        <v>1452</v>
      </c>
      <c r="C3" s="2477">
        <v>2016</v>
      </c>
      <c r="D3" s="2478"/>
      <c r="E3" s="2478"/>
      <c r="F3" s="2478"/>
    </row>
    <row r="4" spans="2:6" ht="15" customHeight="1" thickTop="1" x14ac:dyDescent="0.2">
      <c r="B4" s="2476"/>
      <c r="C4" s="1277" t="s">
        <v>1498</v>
      </c>
      <c r="D4" s="1278" t="s">
        <v>1153</v>
      </c>
      <c r="E4" s="1278" t="s">
        <v>418</v>
      </c>
      <c r="F4" s="1276" t="s">
        <v>419</v>
      </c>
    </row>
    <row r="5" spans="2:6" ht="15" customHeight="1" x14ac:dyDescent="0.2">
      <c r="B5" s="1279" t="s">
        <v>1601</v>
      </c>
      <c r="C5" s="1280">
        <v>20428</v>
      </c>
      <c r="D5" s="1280">
        <v>16767</v>
      </c>
      <c r="E5" s="1280">
        <v>21088</v>
      </c>
      <c r="F5" s="2057">
        <v>12252</v>
      </c>
    </row>
    <row r="6" spans="2:6" ht="15" customHeight="1" x14ac:dyDescent="0.2">
      <c r="B6" s="1281" t="s">
        <v>1602</v>
      </c>
      <c r="C6" s="1282">
        <v>18694</v>
      </c>
      <c r="D6" s="1282">
        <v>16597</v>
      </c>
      <c r="E6" s="1282">
        <v>20837</v>
      </c>
      <c r="F6" s="2058">
        <v>12392</v>
      </c>
    </row>
    <row r="7" spans="2:6" ht="15" customHeight="1" x14ac:dyDescent="0.2">
      <c r="B7" s="1281" t="s">
        <v>1603</v>
      </c>
      <c r="C7" s="1282">
        <v>17579</v>
      </c>
      <c r="D7" s="1282">
        <v>14473</v>
      </c>
      <c r="E7" s="1282">
        <v>18903</v>
      </c>
      <c r="F7" s="2058">
        <v>10377</v>
      </c>
    </row>
    <row r="8" spans="2:6" ht="15" customHeight="1" x14ac:dyDescent="0.2">
      <c r="B8" s="1281" t="s">
        <v>1604</v>
      </c>
      <c r="C8" s="1282">
        <v>15845</v>
      </c>
      <c r="D8" s="1282">
        <v>14303</v>
      </c>
      <c r="E8" s="1282">
        <v>18473</v>
      </c>
      <c r="F8" s="2058">
        <v>10109</v>
      </c>
    </row>
    <row r="9" spans="2:6" ht="15" customHeight="1" x14ac:dyDescent="0.2">
      <c r="B9" s="1281" t="s">
        <v>1605</v>
      </c>
      <c r="C9" s="1282">
        <v>17436</v>
      </c>
      <c r="D9" s="1282">
        <v>13310</v>
      </c>
      <c r="E9" s="1282">
        <v>18405</v>
      </c>
      <c r="F9" s="2058">
        <v>9650</v>
      </c>
    </row>
    <row r="10" spans="2:6" ht="15" customHeight="1" x14ac:dyDescent="0.2">
      <c r="B10" s="1281" t="s">
        <v>1606</v>
      </c>
      <c r="C10" s="1282">
        <v>16411</v>
      </c>
      <c r="D10" s="1282">
        <v>12437</v>
      </c>
      <c r="E10" s="1282">
        <v>17404</v>
      </c>
      <c r="F10" s="2058">
        <v>8706</v>
      </c>
    </row>
    <row r="11" spans="2:6" ht="15" customHeight="1" x14ac:dyDescent="0.2">
      <c r="B11" s="1281" t="s">
        <v>1151</v>
      </c>
      <c r="C11" s="1282">
        <v>15117</v>
      </c>
      <c r="D11" s="1282">
        <v>13570</v>
      </c>
      <c r="E11" s="1282">
        <v>17974</v>
      </c>
      <c r="F11" s="2058">
        <v>7681</v>
      </c>
    </row>
    <row r="12" spans="2:6" ht="15" customHeight="1" x14ac:dyDescent="0.2">
      <c r="B12" s="1281" t="s">
        <v>1152</v>
      </c>
      <c r="C12" s="2063">
        <v>1.42</v>
      </c>
      <c r="D12" s="2063">
        <v>1.4</v>
      </c>
      <c r="E12" s="2063">
        <v>1.54</v>
      </c>
      <c r="F12" s="2064">
        <v>1.26</v>
      </c>
    </row>
    <row r="13" spans="2:6" ht="15" customHeight="1" x14ac:dyDescent="0.2">
      <c r="B13" s="1281" t="s">
        <v>1450</v>
      </c>
      <c r="C13" s="1283">
        <v>4.79</v>
      </c>
      <c r="D13" s="1283">
        <v>4.82</v>
      </c>
      <c r="E13" s="1283">
        <v>5.2</v>
      </c>
      <c r="F13" s="2059">
        <v>4.03</v>
      </c>
    </row>
    <row r="14" spans="2:6" ht="15" customHeight="1" x14ac:dyDescent="0.2">
      <c r="B14" s="1281" t="s">
        <v>1451</v>
      </c>
      <c r="C14" s="1283">
        <v>1.41</v>
      </c>
      <c r="D14" s="1283">
        <v>1.34</v>
      </c>
      <c r="E14" s="1283">
        <v>1.41</v>
      </c>
      <c r="F14" s="2059">
        <v>1.28</v>
      </c>
    </row>
    <row r="15" spans="2:6" ht="15" customHeight="1" x14ac:dyDescent="0.2">
      <c r="B15" s="2061" t="s">
        <v>1487</v>
      </c>
      <c r="C15" s="2062">
        <v>2</v>
      </c>
      <c r="D15" s="2062">
        <v>1.54</v>
      </c>
      <c r="E15" s="2062">
        <v>2</v>
      </c>
      <c r="F15" s="2065">
        <v>1.26</v>
      </c>
    </row>
    <row r="16" spans="2:6" ht="15" customHeight="1" thickBot="1" x14ac:dyDescent="0.25">
      <c r="B16" s="1284" t="s">
        <v>1607</v>
      </c>
      <c r="C16" s="1285">
        <v>1.81</v>
      </c>
      <c r="D16" s="1285">
        <v>1.79</v>
      </c>
      <c r="E16" s="1285">
        <v>1.87</v>
      </c>
      <c r="F16" s="2060">
        <v>1.73</v>
      </c>
    </row>
    <row r="17" ht="12.75" customHeight="1" x14ac:dyDescent="0.2"/>
  </sheetData>
  <mergeCells count="2">
    <mergeCell ref="B3:B4"/>
    <mergeCell ref="C3:F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4" tint="0.39997558519241921"/>
    <pageSetUpPr fitToPage="1"/>
  </sheetPr>
  <dimension ref="A2:K1060"/>
  <sheetViews>
    <sheetView topLeftCell="C1" workbookViewId="0">
      <selection activeCell="D26" sqref="D26"/>
    </sheetView>
  </sheetViews>
  <sheetFormatPr defaultRowHeight="10.5" x14ac:dyDescent="0.15"/>
  <cols>
    <col min="1" max="1" width="2.28515625" style="75" customWidth="1"/>
    <col min="2" max="2" width="45.7109375" style="117" customWidth="1"/>
    <col min="3" max="8" width="15.7109375" style="60" customWidth="1"/>
    <col min="9" max="9" width="9.140625" style="60"/>
    <col min="10" max="10" width="11.42578125" style="60" bestFit="1" customWidth="1"/>
    <col min="11" max="11" width="10.28515625" style="60" bestFit="1" customWidth="1"/>
    <col min="12" max="16384" width="9.140625" style="60"/>
  </cols>
  <sheetData>
    <row r="2" spans="1:11" x14ac:dyDescent="0.15">
      <c r="B2" s="222" t="s">
        <v>767</v>
      </c>
    </row>
    <row r="3" spans="1:11" x14ac:dyDescent="0.15">
      <c r="B3" s="223"/>
      <c r="C3" s="224"/>
      <c r="D3" s="224"/>
      <c r="E3" s="223"/>
    </row>
    <row r="4" spans="1:11" s="76" customFormat="1" ht="27.75" customHeight="1" x14ac:dyDescent="0.2">
      <c r="A4" s="75"/>
      <c r="B4" s="2479" t="s">
        <v>1513</v>
      </c>
      <c r="C4" s="2480" t="s">
        <v>500</v>
      </c>
      <c r="D4" s="2480"/>
      <c r="E4" s="225"/>
    </row>
    <row r="5" spans="1:11" s="226" customFormat="1" ht="17.100000000000001" customHeight="1" x14ac:dyDescent="0.2">
      <c r="B5" s="1286"/>
      <c r="C5" s="1210" t="s">
        <v>116</v>
      </c>
      <c r="D5" s="1210" t="s">
        <v>305</v>
      </c>
      <c r="E5" s="1210" t="s">
        <v>306</v>
      </c>
      <c r="F5" s="1210" t="s">
        <v>307</v>
      </c>
      <c r="G5" s="1210" t="s">
        <v>117</v>
      </c>
      <c r="H5" s="1287" t="s">
        <v>855</v>
      </c>
    </row>
    <row r="6" spans="1:11" ht="17.100000000000001" customHeight="1" x14ac:dyDescent="0.15">
      <c r="A6" s="60"/>
      <c r="B6" s="1288" t="s">
        <v>787</v>
      </c>
      <c r="C6" s="1289">
        <v>0</v>
      </c>
      <c r="D6" s="1289">
        <v>0</v>
      </c>
      <c r="E6" s="1289">
        <v>0</v>
      </c>
      <c r="F6" s="1289">
        <v>0</v>
      </c>
      <c r="G6" s="1289">
        <v>0</v>
      </c>
      <c r="H6" s="1290">
        <f t="shared" ref="H6:H11" si="0">SUM(C6:G6)</f>
        <v>0</v>
      </c>
    </row>
    <row r="7" spans="1:11" ht="17.100000000000001" customHeight="1" x14ac:dyDescent="0.15">
      <c r="A7" s="60"/>
      <c r="B7" s="1291" t="s">
        <v>788</v>
      </c>
      <c r="C7" s="1014">
        <v>1502129</v>
      </c>
      <c r="D7" s="1014">
        <v>53182</v>
      </c>
      <c r="E7" s="1292">
        <v>3127552</v>
      </c>
      <c r="F7" s="1292">
        <v>3897537</v>
      </c>
      <c r="G7" s="1292">
        <v>0</v>
      </c>
      <c r="H7" s="1293">
        <f t="shared" si="0"/>
        <v>8580400</v>
      </c>
      <c r="J7" s="126"/>
    </row>
    <row r="8" spans="1:11" ht="17.100000000000001" customHeight="1" x14ac:dyDescent="0.15">
      <c r="A8" s="60"/>
      <c r="B8" s="1291" t="s">
        <v>794</v>
      </c>
      <c r="C8" s="1014">
        <v>73659555</v>
      </c>
      <c r="D8" s="1014">
        <v>7638904</v>
      </c>
      <c r="E8" s="1292">
        <v>5898982</v>
      </c>
      <c r="F8" s="1292">
        <v>10367203</v>
      </c>
      <c r="G8" s="1292">
        <v>2400626</v>
      </c>
      <c r="H8" s="1293">
        <f t="shared" si="0"/>
        <v>99965270</v>
      </c>
      <c r="J8" s="126"/>
    </row>
    <row r="9" spans="1:11" ht="17.100000000000001" customHeight="1" x14ac:dyDescent="0.15">
      <c r="A9" s="60"/>
      <c r="B9" s="1291" t="s">
        <v>795</v>
      </c>
      <c r="C9" s="1014">
        <v>25742</v>
      </c>
      <c r="D9" s="1014">
        <v>20346</v>
      </c>
      <c r="E9" s="1292">
        <v>584774</v>
      </c>
      <c r="F9" s="1292">
        <v>11228472</v>
      </c>
      <c r="G9" s="1292">
        <v>1589222</v>
      </c>
      <c r="H9" s="1293">
        <f t="shared" si="0"/>
        <v>13448556</v>
      </c>
      <c r="J9" s="126"/>
    </row>
    <row r="10" spans="1:11" ht="17.100000000000001" customHeight="1" x14ac:dyDescent="0.15">
      <c r="A10" s="60"/>
      <c r="B10" s="1291" t="s">
        <v>548</v>
      </c>
      <c r="C10" s="1014">
        <v>34420</v>
      </c>
      <c r="D10" s="1014">
        <v>1649178</v>
      </c>
      <c r="E10" s="1292">
        <v>34768</v>
      </c>
      <c r="F10" s="1292">
        <v>198036</v>
      </c>
      <c r="G10" s="1292">
        <v>2422238</v>
      </c>
      <c r="H10" s="1293">
        <f t="shared" si="0"/>
        <v>4338640</v>
      </c>
      <c r="J10" s="126"/>
    </row>
    <row r="11" spans="1:11" ht="17.100000000000001" customHeight="1" thickBot="1" x14ac:dyDescent="0.2">
      <c r="A11" s="60"/>
      <c r="B11" s="1294" t="s">
        <v>796</v>
      </c>
      <c r="C11" s="1295">
        <v>1331257</v>
      </c>
      <c r="D11" s="1295">
        <v>31009</v>
      </c>
      <c r="E11" s="1295">
        <v>184222</v>
      </c>
      <c r="F11" s="1295">
        <v>9164</v>
      </c>
      <c r="G11" s="1295">
        <v>3504</v>
      </c>
      <c r="H11" s="1296">
        <f t="shared" si="0"/>
        <v>1559156</v>
      </c>
      <c r="J11" s="126"/>
      <c r="K11" s="126"/>
    </row>
    <row r="12" spans="1:11" ht="17.100000000000001" customHeight="1" thickBot="1" x14ac:dyDescent="0.2">
      <c r="A12" s="60"/>
      <c r="B12" s="419" t="s">
        <v>31</v>
      </c>
      <c r="C12" s="1297">
        <v>76553103</v>
      </c>
      <c r="D12" s="1297">
        <v>9392619</v>
      </c>
      <c r="E12" s="1297">
        <v>9830298</v>
      </c>
      <c r="F12" s="1297">
        <v>25700412</v>
      </c>
      <c r="G12" s="1297">
        <v>6415590</v>
      </c>
      <c r="H12" s="1298">
        <f>SUM(H6:H11)</f>
        <v>127892022</v>
      </c>
      <c r="J12" s="227"/>
      <c r="K12" s="126"/>
    </row>
    <row r="13" spans="1:11" ht="8.25" customHeight="1" x14ac:dyDescent="0.15">
      <c r="A13" s="60"/>
      <c r="B13" s="585"/>
      <c r="C13" s="1299"/>
      <c r="D13" s="1299"/>
      <c r="E13" s="1299"/>
      <c r="F13" s="1300"/>
      <c r="G13" s="1300"/>
      <c r="H13" s="1300"/>
      <c r="J13" s="126"/>
      <c r="K13" s="126"/>
    </row>
    <row r="14" spans="1:11" ht="26.25" customHeight="1" thickBot="1" x14ac:dyDescent="0.2">
      <c r="A14" s="60"/>
      <c r="B14" s="1308" t="s">
        <v>1514</v>
      </c>
      <c r="C14" s="1300"/>
      <c r="D14" s="1300"/>
      <c r="E14" s="1300"/>
      <c r="F14" s="1302"/>
      <c r="G14" s="1302"/>
      <c r="H14" s="1302"/>
      <c r="J14" s="126"/>
      <c r="K14" s="126"/>
    </row>
    <row r="15" spans="1:11" ht="17.100000000000001" customHeight="1" thickBot="1" x14ac:dyDescent="0.2">
      <c r="A15" s="60"/>
      <c r="B15" s="419" t="s">
        <v>256</v>
      </c>
      <c r="C15" s="1297">
        <v>22413252</v>
      </c>
      <c r="D15" s="1297">
        <v>6044273</v>
      </c>
      <c r="E15" s="1297">
        <v>20650467</v>
      </c>
      <c r="F15" s="1297">
        <v>66515360</v>
      </c>
      <c r="G15" s="1297">
        <v>46865870</v>
      </c>
      <c r="H15" s="1298">
        <f>G15+F15+E15+D15+C15</f>
        <v>162489222</v>
      </c>
      <c r="J15" s="227"/>
      <c r="K15" s="126"/>
    </row>
    <row r="16" spans="1:11" ht="17.100000000000001" customHeight="1" thickBot="1" x14ac:dyDescent="0.2">
      <c r="A16" s="60"/>
      <c r="B16" s="419" t="s">
        <v>479</v>
      </c>
      <c r="C16" s="1297">
        <v>-54139851</v>
      </c>
      <c r="D16" s="1297">
        <v>-3348346</v>
      </c>
      <c r="E16" s="1297">
        <v>10820169</v>
      </c>
      <c r="F16" s="1297">
        <v>40814948</v>
      </c>
      <c r="G16" s="1297">
        <v>40450280</v>
      </c>
      <c r="H16" s="1298">
        <f>H15-H12</f>
        <v>34597200</v>
      </c>
      <c r="J16" s="126"/>
    </row>
    <row r="17" spans="1:11" ht="12.75" customHeight="1" x14ac:dyDescent="0.15">
      <c r="B17" s="1303"/>
      <c r="C17" s="1304"/>
      <c r="D17" s="1304"/>
      <c r="E17" s="1303"/>
      <c r="F17" s="1305"/>
      <c r="G17" s="1305"/>
      <c r="H17" s="1305"/>
    </row>
    <row r="18" spans="1:11" ht="12.75" customHeight="1" x14ac:dyDescent="0.15">
      <c r="B18" s="1303"/>
      <c r="C18" s="1304"/>
      <c r="D18" s="1304"/>
      <c r="E18" s="1303"/>
      <c r="F18" s="1305"/>
      <c r="G18" s="1305"/>
      <c r="H18" s="1305"/>
    </row>
    <row r="19" spans="1:11" s="76" customFormat="1" ht="27.75" customHeight="1" x14ac:dyDescent="0.2">
      <c r="A19" s="75"/>
      <c r="B19" s="2479" t="s">
        <v>1276</v>
      </c>
      <c r="C19" s="2480" t="s">
        <v>500</v>
      </c>
      <c r="D19" s="2480"/>
      <c r="E19" s="1306"/>
      <c r="F19" s="1307"/>
      <c r="G19" s="1307"/>
      <c r="H19" s="1307"/>
    </row>
    <row r="20" spans="1:11" s="226" customFormat="1" ht="17.100000000000001" customHeight="1" x14ac:dyDescent="0.2">
      <c r="B20" s="1286"/>
      <c r="C20" s="1210" t="s">
        <v>116</v>
      </c>
      <c r="D20" s="1210" t="s">
        <v>305</v>
      </c>
      <c r="E20" s="1210" t="s">
        <v>306</v>
      </c>
      <c r="F20" s="1210" t="s">
        <v>307</v>
      </c>
      <c r="G20" s="1210" t="s">
        <v>117</v>
      </c>
      <c r="H20" s="1287" t="s">
        <v>855</v>
      </c>
    </row>
    <row r="21" spans="1:11" ht="17.100000000000001" customHeight="1" x14ac:dyDescent="0.15">
      <c r="A21" s="60"/>
      <c r="B21" s="1288" t="s">
        <v>787</v>
      </c>
      <c r="C21" s="1289">
        <v>0</v>
      </c>
      <c r="D21" s="1289">
        <v>0</v>
      </c>
      <c r="E21" s="1289">
        <v>0</v>
      </c>
      <c r="F21" s="1289">
        <v>0</v>
      </c>
      <c r="G21" s="1289">
        <v>0</v>
      </c>
      <c r="H21" s="1290">
        <f t="shared" ref="H21:H26" si="1">SUM(C21:G21)</f>
        <v>0</v>
      </c>
    </row>
    <row r="22" spans="1:11" ht="17.100000000000001" customHeight="1" x14ac:dyDescent="0.15">
      <c r="A22" s="60"/>
      <c r="B22" s="1291" t="s">
        <v>788</v>
      </c>
      <c r="C22" s="1014">
        <v>2851640</v>
      </c>
      <c r="D22" s="1014">
        <v>96521</v>
      </c>
      <c r="E22" s="1292">
        <v>3222019</v>
      </c>
      <c r="F22" s="1292">
        <v>6185231</v>
      </c>
      <c r="G22" s="1292">
        <v>0</v>
      </c>
      <c r="H22" s="1293">
        <f t="shared" si="1"/>
        <v>12355411</v>
      </c>
      <c r="J22" s="126"/>
    </row>
    <row r="23" spans="1:11" ht="17.100000000000001" customHeight="1" x14ac:dyDescent="0.15">
      <c r="A23" s="60"/>
      <c r="B23" s="1291" t="s">
        <v>794</v>
      </c>
      <c r="C23" s="1014">
        <v>63745088</v>
      </c>
      <c r="D23" s="1014">
        <v>7217641</v>
      </c>
      <c r="E23" s="1292">
        <v>6974481</v>
      </c>
      <c r="F23" s="1292">
        <v>5357648</v>
      </c>
      <c r="G23" s="1292">
        <v>4754575</v>
      </c>
      <c r="H23" s="1293">
        <f t="shared" si="1"/>
        <v>88049433</v>
      </c>
      <c r="J23" s="126"/>
    </row>
    <row r="24" spans="1:11" ht="17.100000000000001" customHeight="1" x14ac:dyDescent="0.15">
      <c r="A24" s="60"/>
      <c r="B24" s="1291" t="s">
        <v>795</v>
      </c>
      <c r="C24" s="1014">
        <v>5958</v>
      </c>
      <c r="D24" s="1014">
        <v>15659</v>
      </c>
      <c r="E24" s="1292">
        <v>576440</v>
      </c>
      <c r="F24" s="1292">
        <v>5444067</v>
      </c>
      <c r="G24" s="1292">
        <v>3865127</v>
      </c>
      <c r="H24" s="1293">
        <f t="shared" si="1"/>
        <v>9907251</v>
      </c>
      <c r="J24" s="126"/>
    </row>
    <row r="25" spans="1:11" ht="17.100000000000001" customHeight="1" x14ac:dyDescent="0.15">
      <c r="A25" s="60"/>
      <c r="B25" s="1291" t="s">
        <v>548</v>
      </c>
      <c r="C25" s="1014">
        <v>1018826</v>
      </c>
      <c r="D25" s="1014">
        <v>1596</v>
      </c>
      <c r="E25" s="1292">
        <v>39277</v>
      </c>
      <c r="F25" s="1292">
        <v>1774492</v>
      </c>
      <c r="G25" s="1292">
        <v>1441788</v>
      </c>
      <c r="H25" s="1293">
        <f t="shared" si="1"/>
        <v>4275979</v>
      </c>
      <c r="J25" s="126"/>
    </row>
    <row r="26" spans="1:11" ht="17.100000000000001" customHeight="1" thickBot="1" x14ac:dyDescent="0.2">
      <c r="A26" s="60"/>
      <c r="B26" s="1294" t="s">
        <v>796</v>
      </c>
      <c r="C26" s="1295">
        <v>1169584</v>
      </c>
      <c r="D26" s="1295">
        <v>17687</v>
      </c>
      <c r="E26" s="1295">
        <v>197087</v>
      </c>
      <c r="F26" s="1295">
        <v>10046</v>
      </c>
      <c r="G26" s="1295">
        <v>654</v>
      </c>
      <c r="H26" s="1296">
        <f t="shared" si="1"/>
        <v>1395058</v>
      </c>
      <c r="J26" s="126"/>
      <c r="K26" s="126"/>
    </row>
    <row r="27" spans="1:11" ht="17.100000000000001" customHeight="1" thickBot="1" x14ac:dyDescent="0.2">
      <c r="A27" s="60"/>
      <c r="B27" s="419" t="s">
        <v>31</v>
      </c>
      <c r="C27" s="1297">
        <v>68791096</v>
      </c>
      <c r="D27" s="1297">
        <v>7349104</v>
      </c>
      <c r="E27" s="1297">
        <v>11009304</v>
      </c>
      <c r="F27" s="1297">
        <v>18771484</v>
      </c>
      <c r="G27" s="1297">
        <v>10062144</v>
      </c>
      <c r="H27" s="1298">
        <f>SUM(H21:H26)</f>
        <v>115983132</v>
      </c>
      <c r="J27" s="227"/>
      <c r="K27" s="126"/>
    </row>
    <row r="28" spans="1:11" ht="8.25" customHeight="1" x14ac:dyDescent="0.15">
      <c r="A28" s="60"/>
      <c r="B28" s="585"/>
      <c r="C28" s="1299"/>
      <c r="D28" s="1299"/>
      <c r="E28" s="1299"/>
      <c r="F28" s="1300"/>
      <c r="G28" s="1300"/>
      <c r="H28" s="1300"/>
      <c r="J28" s="126"/>
      <c r="K28" s="126"/>
    </row>
    <row r="29" spans="1:11" ht="23.25" customHeight="1" thickBot="1" x14ac:dyDescent="0.2">
      <c r="A29" s="60"/>
      <c r="B29" s="1308" t="s">
        <v>1515</v>
      </c>
      <c r="C29" s="1300"/>
      <c r="D29" s="1300"/>
      <c r="E29" s="1300"/>
      <c r="F29" s="1302"/>
      <c r="G29" s="1302"/>
      <c r="H29" s="1302"/>
      <c r="J29" s="126"/>
      <c r="K29" s="126"/>
    </row>
    <row r="30" spans="1:11" ht="17.100000000000001" customHeight="1" thickBot="1" x14ac:dyDescent="0.2">
      <c r="A30" s="60"/>
      <c r="B30" s="419" t="s">
        <v>256</v>
      </c>
      <c r="C30" s="1297">
        <v>21446385</v>
      </c>
      <c r="D30" s="1297">
        <v>5963310</v>
      </c>
      <c r="E30" s="1297">
        <v>20516069</v>
      </c>
      <c r="F30" s="1297">
        <v>51501499</v>
      </c>
      <c r="G30" s="1297">
        <v>46524777</v>
      </c>
      <c r="H30" s="1298">
        <f>G30+F30+E30+D30+C30</f>
        <v>145952040</v>
      </c>
      <c r="J30" s="227"/>
      <c r="K30" s="126"/>
    </row>
    <row r="31" spans="1:11" ht="17.100000000000001" customHeight="1" thickBot="1" x14ac:dyDescent="0.2">
      <c r="A31" s="60"/>
      <c r="B31" s="419" t="s">
        <v>479</v>
      </c>
      <c r="C31" s="1297">
        <v>-47344711</v>
      </c>
      <c r="D31" s="1297">
        <v>-1385794</v>
      </c>
      <c r="E31" s="1297">
        <v>9506765</v>
      </c>
      <c r="F31" s="1297">
        <v>32730015</v>
      </c>
      <c r="G31" s="1297">
        <v>36462633</v>
      </c>
      <c r="H31" s="1298">
        <f>H30-H27</f>
        <v>29968908</v>
      </c>
      <c r="J31" s="126"/>
    </row>
    <row r="32" spans="1:11" x14ac:dyDescent="0.15">
      <c r="A32" s="60"/>
      <c r="B32" s="228"/>
      <c r="C32" s="229"/>
      <c r="D32" s="229"/>
      <c r="E32" s="229"/>
      <c r="F32" s="229"/>
      <c r="G32" s="229"/>
      <c r="H32" s="229"/>
    </row>
    <row r="33" spans="1:8" x14ac:dyDescent="0.15">
      <c r="A33" s="60"/>
      <c r="B33" s="228"/>
      <c r="C33" s="229"/>
      <c r="D33" s="229"/>
      <c r="E33" s="229"/>
      <c r="F33" s="229"/>
      <c r="G33" s="229"/>
      <c r="H33" s="229"/>
    </row>
    <row r="34" spans="1:8" x14ac:dyDescent="0.15">
      <c r="A34" s="60"/>
      <c r="B34" s="228"/>
      <c r="C34" s="229"/>
      <c r="D34" s="229"/>
      <c r="E34" s="229"/>
      <c r="F34" s="229"/>
      <c r="G34" s="229"/>
      <c r="H34" s="229"/>
    </row>
    <row r="35" spans="1:8" x14ac:dyDescent="0.15">
      <c r="A35" s="60"/>
      <c r="B35" s="60"/>
    </row>
    <row r="36" spans="1:8" x14ac:dyDescent="0.15">
      <c r="A36" s="60"/>
      <c r="B36" s="60"/>
      <c r="C36" s="98"/>
      <c r="D36" s="98"/>
      <c r="E36" s="98"/>
      <c r="F36" s="98"/>
      <c r="G36" s="98"/>
      <c r="H36" s="98"/>
    </row>
    <row r="37" spans="1:8" x14ac:dyDescent="0.15">
      <c r="C37" s="230"/>
      <c r="D37" s="231"/>
      <c r="E37" s="230"/>
      <c r="F37" s="230"/>
      <c r="G37" s="230"/>
      <c r="H37" s="230"/>
    </row>
    <row r="38" spans="1:8" x14ac:dyDescent="0.15">
      <c r="C38" s="230"/>
      <c r="D38" s="231"/>
      <c r="E38" s="230"/>
      <c r="F38" s="230"/>
      <c r="G38" s="230"/>
      <c r="H38" s="230"/>
    </row>
    <row r="39" spans="1:8" x14ac:dyDescent="0.15">
      <c r="C39" s="230"/>
      <c r="D39" s="231"/>
      <c r="E39" s="230"/>
      <c r="F39" s="230"/>
      <c r="G39" s="230"/>
      <c r="H39" s="230"/>
    </row>
    <row r="40" spans="1:8" x14ac:dyDescent="0.15">
      <c r="C40" s="230"/>
      <c r="D40" s="231"/>
      <c r="E40" s="230"/>
      <c r="F40" s="230"/>
      <c r="G40" s="230"/>
      <c r="H40" s="230"/>
    </row>
    <row r="41" spans="1:8" x14ac:dyDescent="0.15">
      <c r="C41" s="230"/>
      <c r="D41" s="231"/>
      <c r="E41" s="230"/>
      <c r="F41" s="230"/>
      <c r="G41" s="230"/>
      <c r="H41" s="230"/>
    </row>
    <row r="42" spans="1:8" x14ac:dyDescent="0.15">
      <c r="C42" s="230"/>
      <c r="D42" s="231"/>
      <c r="E42" s="230"/>
      <c r="F42" s="230"/>
      <c r="G42" s="230"/>
      <c r="H42" s="230"/>
    </row>
    <row r="43" spans="1:8" x14ac:dyDescent="0.15">
      <c r="C43" s="230"/>
      <c r="D43" s="231"/>
      <c r="E43" s="230"/>
      <c r="F43" s="230"/>
      <c r="G43" s="230"/>
      <c r="H43" s="230"/>
    </row>
    <row r="44" spans="1:8" x14ac:dyDescent="0.15">
      <c r="C44" s="230"/>
      <c r="D44" s="231"/>
      <c r="E44" s="230"/>
      <c r="F44" s="230"/>
      <c r="G44" s="230"/>
      <c r="H44" s="230"/>
    </row>
    <row r="45" spans="1:8" x14ac:dyDescent="0.15">
      <c r="C45" s="230"/>
      <c r="D45" s="231"/>
      <c r="E45" s="230"/>
      <c r="F45" s="230"/>
      <c r="G45" s="230"/>
      <c r="H45" s="230"/>
    </row>
    <row r="46" spans="1:8" x14ac:dyDescent="0.15">
      <c r="C46" s="230"/>
      <c r="D46" s="231"/>
      <c r="E46" s="230"/>
      <c r="F46" s="230"/>
      <c r="G46" s="230"/>
      <c r="H46" s="230"/>
    </row>
    <row r="47" spans="1:8" x14ac:dyDescent="0.15">
      <c r="C47" s="230"/>
      <c r="D47" s="231"/>
      <c r="E47" s="230"/>
      <c r="F47" s="230"/>
      <c r="G47" s="230"/>
      <c r="H47" s="230"/>
    </row>
    <row r="48" spans="1:8" x14ac:dyDescent="0.15">
      <c r="C48" s="230"/>
      <c r="D48" s="231"/>
      <c r="E48" s="230"/>
      <c r="F48" s="230"/>
      <c r="G48" s="230"/>
      <c r="H48" s="230"/>
    </row>
    <row r="49" spans="3:8" x14ac:dyDescent="0.15">
      <c r="C49" s="230"/>
      <c r="D49" s="231"/>
      <c r="E49" s="230"/>
      <c r="F49" s="230"/>
      <c r="G49" s="230"/>
      <c r="H49" s="230"/>
    </row>
    <row r="50" spans="3:8" x14ac:dyDescent="0.15">
      <c r="C50" s="230"/>
      <c r="D50" s="231"/>
      <c r="E50" s="230"/>
      <c r="F50" s="230"/>
      <c r="G50" s="230"/>
      <c r="H50" s="230"/>
    </row>
    <row r="51" spans="3:8" x14ac:dyDescent="0.15">
      <c r="C51" s="230"/>
      <c r="D51" s="231"/>
      <c r="E51" s="230"/>
      <c r="F51" s="230"/>
      <c r="G51" s="230"/>
      <c r="H51" s="230"/>
    </row>
    <row r="52" spans="3:8" x14ac:dyDescent="0.15">
      <c r="C52" s="230"/>
      <c r="D52" s="231"/>
      <c r="E52" s="230"/>
      <c r="F52" s="230"/>
      <c r="G52" s="230"/>
      <c r="H52" s="230"/>
    </row>
    <row r="53" spans="3:8" x14ac:dyDescent="0.15">
      <c r="C53" s="230"/>
      <c r="D53" s="231"/>
      <c r="E53" s="230"/>
      <c r="F53" s="230"/>
      <c r="G53" s="230"/>
      <c r="H53" s="230"/>
    </row>
    <row r="54" spans="3:8" x14ac:dyDescent="0.15">
      <c r="C54" s="230"/>
      <c r="D54" s="231"/>
      <c r="E54" s="230"/>
      <c r="F54" s="230"/>
      <c r="G54" s="230"/>
      <c r="H54" s="230"/>
    </row>
    <row r="55" spans="3:8" x14ac:dyDescent="0.15">
      <c r="C55" s="230"/>
      <c r="D55" s="231"/>
      <c r="E55" s="230"/>
      <c r="F55" s="230"/>
      <c r="G55" s="230"/>
      <c r="H55" s="230"/>
    </row>
    <row r="56" spans="3:8" x14ac:dyDescent="0.15">
      <c r="C56" s="230"/>
      <c r="D56" s="231"/>
      <c r="E56" s="230"/>
      <c r="F56" s="230"/>
      <c r="G56" s="230"/>
      <c r="H56" s="230"/>
    </row>
    <row r="57" spans="3:8" x14ac:dyDescent="0.15">
      <c r="C57" s="230"/>
      <c r="D57" s="231"/>
      <c r="E57" s="230"/>
      <c r="F57" s="230"/>
      <c r="G57" s="230"/>
      <c r="H57" s="230"/>
    </row>
    <row r="58" spans="3:8" x14ac:dyDescent="0.15">
      <c r="C58" s="230"/>
      <c r="D58" s="231"/>
      <c r="E58" s="230"/>
      <c r="F58" s="230"/>
      <c r="G58" s="230"/>
      <c r="H58" s="230"/>
    </row>
    <row r="59" spans="3:8" x14ac:dyDescent="0.15">
      <c r="C59" s="230"/>
      <c r="D59" s="231"/>
      <c r="E59" s="230"/>
      <c r="F59" s="230"/>
      <c r="G59" s="230"/>
      <c r="H59" s="230"/>
    </row>
    <row r="60" spans="3:8" x14ac:dyDescent="0.15">
      <c r="C60" s="230"/>
      <c r="D60" s="231"/>
      <c r="E60" s="230"/>
      <c r="F60" s="230"/>
      <c r="G60" s="230"/>
      <c r="H60" s="230"/>
    </row>
    <row r="61" spans="3:8" x14ac:dyDescent="0.15">
      <c r="C61" s="230"/>
      <c r="D61" s="231"/>
      <c r="E61" s="230"/>
      <c r="F61" s="230"/>
      <c r="G61" s="230"/>
      <c r="H61" s="230"/>
    </row>
    <row r="62" spans="3:8" x14ac:dyDescent="0.15">
      <c r="C62" s="230"/>
      <c r="D62" s="231"/>
      <c r="E62" s="230"/>
      <c r="F62" s="230"/>
      <c r="G62" s="230"/>
      <c r="H62" s="230"/>
    </row>
    <row r="63" spans="3:8" x14ac:dyDescent="0.15">
      <c r="C63" s="230"/>
      <c r="D63" s="231"/>
      <c r="E63" s="230"/>
      <c r="F63" s="230"/>
      <c r="G63" s="230"/>
      <c r="H63" s="230"/>
    </row>
    <row r="64" spans="3:8" x14ac:dyDescent="0.15">
      <c r="C64" s="230"/>
      <c r="D64" s="231"/>
      <c r="E64" s="230"/>
      <c r="F64" s="230"/>
      <c r="G64" s="230"/>
      <c r="H64" s="230"/>
    </row>
    <row r="65" spans="3:8" x14ac:dyDescent="0.15">
      <c r="C65" s="230"/>
      <c r="D65" s="231"/>
      <c r="E65" s="230"/>
      <c r="F65" s="230"/>
      <c r="G65" s="230"/>
      <c r="H65" s="230"/>
    </row>
    <row r="66" spans="3:8" x14ac:dyDescent="0.15">
      <c r="C66" s="230"/>
      <c r="D66" s="231"/>
      <c r="E66" s="230"/>
      <c r="F66" s="230"/>
      <c r="G66" s="230"/>
      <c r="H66" s="230"/>
    </row>
    <row r="67" spans="3:8" x14ac:dyDescent="0.15">
      <c r="C67" s="230"/>
      <c r="D67" s="231"/>
      <c r="E67" s="230"/>
      <c r="F67" s="230"/>
      <c r="G67" s="230"/>
      <c r="H67" s="230"/>
    </row>
    <row r="68" spans="3:8" x14ac:dyDescent="0.15">
      <c r="C68" s="230"/>
      <c r="D68" s="231"/>
      <c r="E68" s="230"/>
      <c r="F68" s="230"/>
      <c r="G68" s="230"/>
      <c r="H68" s="230"/>
    </row>
    <row r="69" spans="3:8" x14ac:dyDescent="0.15">
      <c r="C69" s="230"/>
      <c r="D69" s="231"/>
      <c r="E69" s="230"/>
      <c r="F69" s="230"/>
      <c r="G69" s="230"/>
      <c r="H69" s="230"/>
    </row>
    <row r="70" spans="3:8" x14ac:dyDescent="0.15">
      <c r="C70" s="230"/>
      <c r="D70" s="231"/>
      <c r="E70" s="230"/>
      <c r="F70" s="230"/>
      <c r="G70" s="230"/>
      <c r="H70" s="230"/>
    </row>
    <row r="71" spans="3:8" x14ac:dyDescent="0.15">
      <c r="C71" s="230"/>
      <c r="D71" s="231"/>
      <c r="E71" s="230"/>
      <c r="F71" s="230"/>
      <c r="G71" s="230"/>
      <c r="H71" s="230"/>
    </row>
    <row r="72" spans="3:8" x14ac:dyDescent="0.15">
      <c r="C72" s="230"/>
      <c r="D72" s="231"/>
      <c r="E72" s="230"/>
      <c r="F72" s="230"/>
      <c r="G72" s="230"/>
      <c r="H72" s="230"/>
    </row>
    <row r="73" spans="3:8" x14ac:dyDescent="0.15">
      <c r="C73" s="230"/>
      <c r="D73" s="231"/>
      <c r="E73" s="230"/>
      <c r="F73" s="230"/>
      <c r="G73" s="230"/>
      <c r="H73" s="230"/>
    </row>
    <row r="74" spans="3:8" x14ac:dyDescent="0.15">
      <c r="C74" s="230"/>
      <c r="D74" s="231"/>
      <c r="E74" s="230"/>
      <c r="F74" s="230"/>
      <c r="G74" s="230"/>
      <c r="H74" s="230"/>
    </row>
    <row r="75" spans="3:8" x14ac:dyDescent="0.15">
      <c r="C75" s="230"/>
      <c r="D75" s="231"/>
      <c r="E75" s="230"/>
      <c r="F75" s="230"/>
      <c r="G75" s="230"/>
      <c r="H75" s="230"/>
    </row>
    <row r="76" spans="3:8" x14ac:dyDescent="0.15">
      <c r="C76" s="230"/>
      <c r="D76" s="231"/>
      <c r="E76" s="230"/>
      <c r="F76" s="230"/>
      <c r="G76" s="230"/>
      <c r="H76" s="230"/>
    </row>
    <row r="77" spans="3:8" x14ac:dyDescent="0.15">
      <c r="C77" s="230"/>
      <c r="D77" s="231"/>
      <c r="E77" s="230"/>
      <c r="F77" s="230"/>
      <c r="G77" s="230"/>
      <c r="H77" s="230"/>
    </row>
    <row r="78" spans="3:8" x14ac:dyDescent="0.15">
      <c r="C78" s="230"/>
      <c r="D78" s="231"/>
      <c r="E78" s="230"/>
      <c r="F78" s="230"/>
      <c r="G78" s="230"/>
      <c r="H78" s="230"/>
    </row>
    <row r="79" spans="3:8" x14ac:dyDescent="0.15">
      <c r="C79" s="230"/>
      <c r="D79" s="231"/>
      <c r="E79" s="230"/>
      <c r="F79" s="230"/>
      <c r="G79" s="230"/>
      <c r="H79" s="230"/>
    </row>
    <row r="80" spans="3:8" x14ac:dyDescent="0.15">
      <c r="C80" s="230"/>
      <c r="D80" s="231"/>
      <c r="E80" s="230"/>
      <c r="F80" s="230"/>
      <c r="G80" s="230"/>
      <c r="H80" s="230"/>
    </row>
    <row r="81" spans="3:8" x14ac:dyDescent="0.15">
      <c r="C81" s="230"/>
      <c r="D81" s="231"/>
      <c r="E81" s="230"/>
      <c r="F81" s="230"/>
      <c r="G81" s="230"/>
      <c r="H81" s="230"/>
    </row>
    <row r="82" spans="3:8" x14ac:dyDescent="0.15">
      <c r="C82" s="230"/>
      <c r="D82" s="231"/>
      <c r="E82" s="230"/>
      <c r="F82" s="230"/>
      <c r="G82" s="230"/>
      <c r="H82" s="230"/>
    </row>
    <row r="83" spans="3:8" x14ac:dyDescent="0.15">
      <c r="C83" s="230"/>
      <c r="D83" s="231"/>
      <c r="E83" s="230"/>
      <c r="F83" s="230"/>
      <c r="G83" s="230"/>
      <c r="H83" s="230"/>
    </row>
    <row r="84" spans="3:8" x14ac:dyDescent="0.15">
      <c r="C84" s="230"/>
      <c r="D84" s="231"/>
      <c r="E84" s="230"/>
      <c r="F84" s="230"/>
      <c r="G84" s="230"/>
      <c r="H84" s="230"/>
    </row>
    <row r="85" spans="3:8" x14ac:dyDescent="0.15">
      <c r="C85" s="230"/>
      <c r="D85" s="231"/>
      <c r="E85" s="230"/>
      <c r="F85" s="230"/>
      <c r="G85" s="230"/>
      <c r="H85" s="230"/>
    </row>
    <row r="86" spans="3:8" x14ac:dyDescent="0.15">
      <c r="C86" s="230"/>
      <c r="D86" s="231"/>
      <c r="E86" s="230"/>
      <c r="F86" s="230"/>
      <c r="G86" s="230"/>
      <c r="H86" s="230"/>
    </row>
    <row r="87" spans="3:8" x14ac:dyDescent="0.15">
      <c r="C87" s="230"/>
      <c r="D87" s="231"/>
      <c r="E87" s="230"/>
      <c r="F87" s="230"/>
      <c r="G87" s="230"/>
      <c r="H87" s="230"/>
    </row>
    <row r="88" spans="3:8" x14ac:dyDescent="0.15">
      <c r="C88" s="230"/>
      <c r="D88" s="231"/>
      <c r="E88" s="230"/>
      <c r="F88" s="230"/>
      <c r="G88" s="230"/>
      <c r="H88" s="230"/>
    </row>
    <row r="89" spans="3:8" x14ac:dyDescent="0.15">
      <c r="C89" s="230"/>
      <c r="D89" s="231"/>
      <c r="E89" s="230"/>
      <c r="F89" s="230"/>
      <c r="G89" s="230"/>
      <c r="H89" s="230"/>
    </row>
    <row r="90" spans="3:8" x14ac:dyDescent="0.15">
      <c r="C90" s="230"/>
      <c r="D90" s="231"/>
      <c r="E90" s="230"/>
      <c r="F90" s="230"/>
      <c r="G90" s="230"/>
      <c r="H90" s="230"/>
    </row>
    <row r="91" spans="3:8" x14ac:dyDescent="0.15">
      <c r="C91" s="230"/>
      <c r="D91" s="231"/>
      <c r="E91" s="230"/>
      <c r="F91" s="230"/>
      <c r="G91" s="230"/>
      <c r="H91" s="230"/>
    </row>
    <row r="92" spans="3:8" x14ac:dyDescent="0.15">
      <c r="C92" s="230"/>
      <c r="D92" s="231"/>
      <c r="E92" s="230"/>
      <c r="F92" s="230"/>
      <c r="G92" s="230"/>
      <c r="H92" s="230"/>
    </row>
    <row r="93" spans="3:8" x14ac:dyDescent="0.15">
      <c r="C93" s="230"/>
      <c r="D93" s="231"/>
      <c r="E93" s="230"/>
      <c r="F93" s="230"/>
      <c r="G93" s="230"/>
      <c r="H93" s="230"/>
    </row>
    <row r="94" spans="3:8" x14ac:dyDescent="0.15">
      <c r="C94" s="230"/>
      <c r="D94" s="231"/>
      <c r="E94" s="230"/>
      <c r="F94" s="230"/>
      <c r="G94" s="230"/>
      <c r="H94" s="230"/>
    </row>
    <row r="95" spans="3:8" x14ac:dyDescent="0.15">
      <c r="C95" s="230"/>
      <c r="D95" s="231"/>
      <c r="E95" s="230"/>
      <c r="F95" s="230"/>
      <c r="G95" s="230"/>
      <c r="H95" s="230"/>
    </row>
    <row r="96" spans="3:8" x14ac:dyDescent="0.15">
      <c r="C96" s="230"/>
      <c r="D96" s="231"/>
      <c r="E96" s="230"/>
      <c r="F96" s="230"/>
      <c r="G96" s="230"/>
      <c r="H96" s="230"/>
    </row>
    <row r="97" spans="3:8" x14ac:dyDescent="0.15">
      <c r="C97" s="230"/>
      <c r="D97" s="231"/>
      <c r="E97" s="230"/>
      <c r="F97" s="230"/>
      <c r="G97" s="230"/>
      <c r="H97" s="230"/>
    </row>
    <row r="98" spans="3:8" x14ac:dyDescent="0.15">
      <c r="C98" s="230"/>
      <c r="D98" s="231"/>
      <c r="E98" s="230"/>
      <c r="F98" s="230"/>
      <c r="G98" s="230"/>
      <c r="H98" s="230"/>
    </row>
    <row r="99" spans="3:8" x14ac:dyDescent="0.15">
      <c r="C99" s="230"/>
      <c r="D99" s="231"/>
      <c r="E99" s="230"/>
      <c r="F99" s="230"/>
      <c r="G99" s="230"/>
      <c r="H99" s="230"/>
    </row>
    <row r="100" spans="3:8" x14ac:dyDescent="0.15">
      <c r="C100" s="230"/>
      <c r="D100" s="231"/>
      <c r="E100" s="230"/>
      <c r="F100" s="230"/>
      <c r="G100" s="230"/>
      <c r="H100" s="230"/>
    </row>
    <row r="101" spans="3:8" x14ac:dyDescent="0.15">
      <c r="C101" s="230"/>
      <c r="D101" s="231"/>
      <c r="E101" s="230"/>
      <c r="F101" s="230"/>
      <c r="G101" s="230"/>
      <c r="H101" s="230"/>
    </row>
    <row r="102" spans="3:8" x14ac:dyDescent="0.15">
      <c r="C102" s="230"/>
      <c r="D102" s="231"/>
      <c r="E102" s="230"/>
      <c r="F102" s="230"/>
      <c r="G102" s="230"/>
      <c r="H102" s="230"/>
    </row>
    <row r="103" spans="3:8" x14ac:dyDescent="0.15">
      <c r="C103" s="230"/>
      <c r="D103" s="231"/>
      <c r="E103" s="230"/>
      <c r="F103" s="230"/>
      <c r="G103" s="230"/>
      <c r="H103" s="230"/>
    </row>
    <row r="104" spans="3:8" x14ac:dyDescent="0.15">
      <c r="C104" s="230"/>
      <c r="D104" s="231"/>
      <c r="E104" s="230"/>
      <c r="F104" s="230"/>
      <c r="G104" s="230"/>
      <c r="H104" s="230"/>
    </row>
    <row r="105" spans="3:8" x14ac:dyDescent="0.15">
      <c r="C105" s="230"/>
      <c r="D105" s="231"/>
      <c r="E105" s="230"/>
      <c r="F105" s="230"/>
      <c r="G105" s="230"/>
      <c r="H105" s="230"/>
    </row>
    <row r="106" spans="3:8" x14ac:dyDescent="0.15">
      <c r="C106" s="230"/>
      <c r="D106" s="231"/>
      <c r="E106" s="230"/>
      <c r="F106" s="230"/>
      <c r="G106" s="230"/>
      <c r="H106" s="230"/>
    </row>
    <row r="107" spans="3:8" x14ac:dyDescent="0.15">
      <c r="C107" s="230"/>
      <c r="D107" s="231"/>
      <c r="E107" s="230"/>
      <c r="F107" s="230"/>
      <c r="G107" s="230"/>
      <c r="H107" s="230"/>
    </row>
    <row r="108" spans="3:8" x14ac:dyDescent="0.15">
      <c r="C108" s="230"/>
      <c r="D108" s="231"/>
      <c r="E108" s="230"/>
      <c r="F108" s="230"/>
      <c r="G108" s="230"/>
      <c r="H108" s="230"/>
    </row>
    <row r="109" spans="3:8" x14ac:dyDescent="0.15">
      <c r="C109" s="230"/>
      <c r="D109" s="231"/>
      <c r="E109" s="230"/>
      <c r="F109" s="230"/>
      <c r="G109" s="230"/>
      <c r="H109" s="230"/>
    </row>
    <row r="110" spans="3:8" x14ac:dyDescent="0.15">
      <c r="C110" s="230"/>
      <c r="D110" s="231"/>
      <c r="E110" s="230"/>
      <c r="F110" s="230"/>
      <c r="G110" s="230"/>
      <c r="H110" s="230"/>
    </row>
    <row r="111" spans="3:8" x14ac:dyDescent="0.15">
      <c r="C111" s="230"/>
      <c r="D111" s="231"/>
      <c r="E111" s="230"/>
      <c r="F111" s="230"/>
      <c r="G111" s="230"/>
      <c r="H111" s="230"/>
    </row>
    <row r="112" spans="3:8" x14ac:dyDescent="0.15">
      <c r="C112" s="230"/>
      <c r="D112" s="231"/>
      <c r="E112" s="230"/>
      <c r="F112" s="230"/>
      <c r="G112" s="230"/>
      <c r="H112" s="230"/>
    </row>
    <row r="113" spans="3:8" x14ac:dyDescent="0.15">
      <c r="C113" s="230"/>
      <c r="D113" s="231"/>
      <c r="E113" s="230"/>
      <c r="F113" s="230"/>
      <c r="G113" s="230"/>
      <c r="H113" s="230"/>
    </row>
    <row r="114" spans="3:8" x14ac:dyDescent="0.15">
      <c r="C114" s="230"/>
      <c r="D114" s="231"/>
      <c r="E114" s="230"/>
      <c r="F114" s="230"/>
      <c r="G114" s="230"/>
      <c r="H114" s="230"/>
    </row>
    <row r="115" spans="3:8" x14ac:dyDescent="0.15">
      <c r="C115" s="230"/>
      <c r="D115" s="231"/>
      <c r="E115" s="230"/>
      <c r="F115" s="230"/>
      <c r="G115" s="230"/>
      <c r="H115" s="230"/>
    </row>
    <row r="116" spans="3:8" x14ac:dyDescent="0.15">
      <c r="C116" s="230"/>
      <c r="D116" s="231"/>
      <c r="E116" s="230"/>
      <c r="F116" s="230"/>
      <c r="G116" s="230"/>
      <c r="H116" s="230"/>
    </row>
    <row r="117" spans="3:8" x14ac:dyDescent="0.15">
      <c r="C117" s="230"/>
      <c r="D117" s="231"/>
      <c r="E117" s="230"/>
      <c r="F117" s="230"/>
      <c r="G117" s="230"/>
      <c r="H117" s="230"/>
    </row>
    <row r="118" spans="3:8" x14ac:dyDescent="0.15">
      <c r="C118" s="230"/>
      <c r="D118" s="231"/>
      <c r="E118" s="230"/>
      <c r="F118" s="230"/>
      <c r="G118" s="230"/>
      <c r="H118" s="230"/>
    </row>
    <row r="119" spans="3:8" x14ac:dyDescent="0.15">
      <c r="C119" s="230"/>
      <c r="D119" s="231"/>
      <c r="E119" s="230"/>
      <c r="F119" s="230"/>
      <c r="G119" s="230"/>
      <c r="H119" s="230"/>
    </row>
    <row r="120" spans="3:8" x14ac:dyDescent="0.15">
      <c r="C120" s="230"/>
      <c r="D120" s="231"/>
      <c r="E120" s="230"/>
      <c r="F120" s="230"/>
      <c r="G120" s="230"/>
      <c r="H120" s="230"/>
    </row>
    <row r="121" spans="3:8" x14ac:dyDescent="0.15">
      <c r="C121" s="230"/>
      <c r="D121" s="231"/>
      <c r="E121" s="230"/>
      <c r="F121" s="230"/>
      <c r="G121" s="230"/>
      <c r="H121" s="230"/>
    </row>
    <row r="122" spans="3:8" x14ac:dyDescent="0.15">
      <c r="C122" s="230"/>
      <c r="D122" s="231"/>
      <c r="E122" s="230"/>
      <c r="F122" s="230"/>
      <c r="G122" s="230"/>
      <c r="H122" s="230"/>
    </row>
    <row r="123" spans="3:8" x14ac:dyDescent="0.15">
      <c r="C123" s="230"/>
      <c r="D123" s="231"/>
      <c r="E123" s="230"/>
      <c r="F123" s="230"/>
      <c r="G123" s="230"/>
      <c r="H123" s="230"/>
    </row>
    <row r="124" spans="3:8" x14ac:dyDescent="0.15">
      <c r="C124" s="230"/>
      <c r="D124" s="231"/>
      <c r="E124" s="230"/>
      <c r="F124" s="230"/>
      <c r="G124" s="230"/>
      <c r="H124" s="230"/>
    </row>
    <row r="125" spans="3:8" x14ac:dyDescent="0.15">
      <c r="C125" s="230"/>
      <c r="D125" s="231"/>
      <c r="E125" s="230"/>
      <c r="F125" s="230"/>
      <c r="G125" s="230"/>
      <c r="H125" s="230"/>
    </row>
    <row r="126" spans="3:8" x14ac:dyDescent="0.15">
      <c r="C126" s="230"/>
      <c r="D126" s="231"/>
      <c r="E126" s="230"/>
      <c r="F126" s="230"/>
      <c r="G126" s="230"/>
      <c r="H126" s="230"/>
    </row>
    <row r="127" spans="3:8" x14ac:dyDescent="0.15">
      <c r="C127" s="230"/>
      <c r="D127" s="231"/>
      <c r="E127" s="230"/>
      <c r="F127" s="230"/>
      <c r="G127" s="230"/>
      <c r="H127" s="230"/>
    </row>
    <row r="128" spans="3:8" x14ac:dyDescent="0.15">
      <c r="C128" s="230"/>
      <c r="D128" s="231"/>
      <c r="E128" s="230"/>
      <c r="F128" s="230"/>
      <c r="G128" s="230"/>
      <c r="H128" s="230"/>
    </row>
    <row r="129" spans="3:8" x14ac:dyDescent="0.15">
      <c r="C129" s="230"/>
      <c r="D129" s="231"/>
      <c r="E129" s="230"/>
      <c r="F129" s="230"/>
      <c r="G129" s="230"/>
      <c r="H129" s="230"/>
    </row>
    <row r="130" spans="3:8" x14ac:dyDescent="0.15">
      <c r="C130" s="230"/>
      <c r="D130" s="231"/>
      <c r="E130" s="230"/>
      <c r="F130" s="230"/>
      <c r="G130" s="230"/>
      <c r="H130" s="230"/>
    </row>
    <row r="131" spans="3:8" x14ac:dyDescent="0.15">
      <c r="C131" s="230"/>
      <c r="D131" s="231"/>
      <c r="E131" s="230"/>
      <c r="F131" s="230"/>
      <c r="G131" s="230"/>
      <c r="H131" s="230"/>
    </row>
    <row r="132" spans="3:8" x14ac:dyDescent="0.15">
      <c r="C132" s="230"/>
      <c r="D132" s="231"/>
      <c r="E132" s="230"/>
      <c r="F132" s="230"/>
      <c r="G132" s="230"/>
      <c r="H132" s="230"/>
    </row>
    <row r="133" spans="3:8" x14ac:dyDescent="0.15">
      <c r="C133" s="230"/>
      <c r="D133" s="231"/>
      <c r="E133" s="230"/>
      <c r="F133" s="230"/>
      <c r="G133" s="230"/>
      <c r="H133" s="230"/>
    </row>
    <row r="134" spans="3:8" x14ac:dyDescent="0.15">
      <c r="C134" s="230"/>
      <c r="D134" s="231"/>
      <c r="E134" s="230"/>
      <c r="F134" s="230"/>
      <c r="G134" s="230"/>
      <c r="H134" s="230"/>
    </row>
    <row r="135" spans="3:8" x14ac:dyDescent="0.15">
      <c r="C135" s="230"/>
      <c r="D135" s="231"/>
      <c r="E135" s="230"/>
      <c r="F135" s="230"/>
      <c r="G135" s="230"/>
      <c r="H135" s="230"/>
    </row>
    <row r="136" spans="3:8" x14ac:dyDescent="0.15">
      <c r="C136" s="230"/>
      <c r="D136" s="231"/>
      <c r="E136" s="230"/>
      <c r="F136" s="230"/>
      <c r="G136" s="230"/>
      <c r="H136" s="230"/>
    </row>
    <row r="137" spans="3:8" x14ac:dyDescent="0.15">
      <c r="C137" s="230"/>
      <c r="D137" s="231"/>
      <c r="E137" s="230"/>
      <c r="F137" s="230"/>
      <c r="G137" s="230"/>
      <c r="H137" s="230"/>
    </row>
    <row r="138" spans="3:8" x14ac:dyDescent="0.15">
      <c r="C138" s="230"/>
      <c r="D138" s="231"/>
      <c r="E138" s="230"/>
      <c r="F138" s="230"/>
      <c r="G138" s="230"/>
      <c r="H138" s="230"/>
    </row>
    <row r="139" spans="3:8" x14ac:dyDescent="0.15">
      <c r="C139" s="230"/>
      <c r="D139" s="231"/>
      <c r="E139" s="230"/>
      <c r="F139" s="230"/>
      <c r="G139" s="230"/>
      <c r="H139" s="230"/>
    </row>
    <row r="140" spans="3:8" x14ac:dyDescent="0.15">
      <c r="C140" s="230"/>
      <c r="D140" s="231"/>
      <c r="E140" s="230"/>
      <c r="F140" s="230"/>
      <c r="G140" s="230"/>
      <c r="H140" s="230"/>
    </row>
    <row r="141" spans="3:8" x14ac:dyDescent="0.15">
      <c r="C141" s="230"/>
      <c r="D141" s="231"/>
      <c r="E141" s="230"/>
      <c r="F141" s="230"/>
      <c r="G141" s="230"/>
      <c r="H141" s="230"/>
    </row>
    <row r="142" spans="3:8" x14ac:dyDescent="0.15">
      <c r="C142" s="230"/>
      <c r="D142" s="231"/>
      <c r="E142" s="230"/>
      <c r="F142" s="230"/>
      <c r="G142" s="230"/>
      <c r="H142" s="230"/>
    </row>
    <row r="143" spans="3:8" x14ac:dyDescent="0.15">
      <c r="C143" s="230"/>
      <c r="D143" s="231"/>
      <c r="E143" s="230"/>
      <c r="F143" s="230"/>
      <c r="G143" s="230"/>
      <c r="H143" s="230"/>
    </row>
    <row r="144" spans="3:8" x14ac:dyDescent="0.15">
      <c r="C144" s="230"/>
      <c r="D144" s="231"/>
      <c r="E144" s="230"/>
      <c r="F144" s="230"/>
      <c r="G144" s="230"/>
      <c r="H144" s="230"/>
    </row>
    <row r="145" spans="3:8" x14ac:dyDescent="0.15">
      <c r="C145" s="230"/>
      <c r="D145" s="231"/>
      <c r="E145" s="230"/>
      <c r="F145" s="230"/>
      <c r="G145" s="230"/>
      <c r="H145" s="230"/>
    </row>
    <row r="146" spans="3:8" x14ac:dyDescent="0.15">
      <c r="C146" s="230"/>
      <c r="D146" s="231"/>
      <c r="E146" s="230"/>
      <c r="F146" s="230"/>
      <c r="G146" s="230"/>
      <c r="H146" s="230"/>
    </row>
    <row r="147" spans="3:8" x14ac:dyDescent="0.15">
      <c r="C147" s="230"/>
      <c r="D147" s="231"/>
      <c r="E147" s="230"/>
      <c r="F147" s="230"/>
      <c r="G147" s="230"/>
      <c r="H147" s="230"/>
    </row>
    <row r="148" spans="3:8" x14ac:dyDescent="0.15">
      <c r="C148" s="230"/>
      <c r="D148" s="231"/>
      <c r="E148" s="230"/>
      <c r="F148" s="230"/>
      <c r="G148" s="230"/>
      <c r="H148" s="230"/>
    </row>
    <row r="149" spans="3:8" x14ac:dyDescent="0.15">
      <c r="C149" s="230"/>
      <c r="D149" s="231"/>
      <c r="E149" s="230"/>
      <c r="F149" s="230"/>
      <c r="G149" s="230"/>
      <c r="H149" s="230"/>
    </row>
    <row r="150" spans="3:8" x14ac:dyDescent="0.15">
      <c r="C150" s="230"/>
      <c r="D150" s="231"/>
      <c r="E150" s="230"/>
      <c r="F150" s="230"/>
      <c r="G150" s="230"/>
      <c r="H150" s="230"/>
    </row>
    <row r="151" spans="3:8" x14ac:dyDescent="0.15">
      <c r="C151" s="230"/>
      <c r="D151" s="231"/>
      <c r="E151" s="230"/>
      <c r="F151" s="230"/>
      <c r="G151" s="230"/>
      <c r="H151" s="230"/>
    </row>
    <row r="152" spans="3:8" x14ac:dyDescent="0.15">
      <c r="C152" s="230"/>
      <c r="D152" s="231"/>
      <c r="E152" s="230"/>
      <c r="F152" s="230"/>
      <c r="G152" s="230"/>
      <c r="H152" s="230"/>
    </row>
    <row r="153" spans="3:8" x14ac:dyDescent="0.15">
      <c r="C153" s="230"/>
      <c r="D153" s="231"/>
      <c r="E153" s="230"/>
      <c r="F153" s="230"/>
      <c r="G153" s="230"/>
      <c r="H153" s="230"/>
    </row>
    <row r="154" spans="3:8" x14ac:dyDescent="0.15">
      <c r="C154" s="230"/>
      <c r="D154" s="231"/>
      <c r="E154" s="230"/>
      <c r="F154" s="230"/>
      <c r="G154" s="230"/>
      <c r="H154" s="230"/>
    </row>
    <row r="155" spans="3:8" x14ac:dyDescent="0.15">
      <c r="C155" s="230"/>
      <c r="D155" s="231"/>
      <c r="E155" s="230"/>
      <c r="F155" s="230"/>
      <c r="G155" s="230"/>
      <c r="H155" s="230"/>
    </row>
    <row r="156" spans="3:8" x14ac:dyDescent="0.15">
      <c r="C156" s="230"/>
      <c r="D156" s="231"/>
      <c r="E156" s="230"/>
      <c r="F156" s="230"/>
      <c r="G156" s="230"/>
      <c r="H156" s="230"/>
    </row>
    <row r="157" spans="3:8" x14ac:dyDescent="0.15">
      <c r="C157" s="230"/>
      <c r="D157" s="231"/>
      <c r="E157" s="230"/>
      <c r="F157" s="230"/>
      <c r="G157" s="230"/>
      <c r="H157" s="230"/>
    </row>
    <row r="158" spans="3:8" x14ac:dyDescent="0.15">
      <c r="C158" s="230"/>
      <c r="D158" s="231"/>
      <c r="E158" s="230"/>
      <c r="F158" s="230"/>
      <c r="G158" s="230"/>
      <c r="H158" s="230"/>
    </row>
    <row r="159" spans="3:8" x14ac:dyDescent="0.15">
      <c r="C159" s="230"/>
      <c r="D159" s="231"/>
      <c r="E159" s="230"/>
      <c r="F159" s="230"/>
      <c r="G159" s="230"/>
      <c r="H159" s="230"/>
    </row>
    <row r="160" spans="3:8" x14ac:dyDescent="0.15">
      <c r="C160" s="230"/>
      <c r="D160" s="231"/>
      <c r="E160" s="230"/>
      <c r="F160" s="230"/>
      <c r="G160" s="230"/>
      <c r="H160" s="230"/>
    </row>
    <row r="161" spans="3:8" x14ac:dyDescent="0.15">
      <c r="C161" s="230"/>
      <c r="D161" s="231"/>
      <c r="E161" s="230"/>
      <c r="F161" s="230"/>
      <c r="G161" s="230"/>
      <c r="H161" s="230"/>
    </row>
    <row r="162" spans="3:8" x14ac:dyDescent="0.15">
      <c r="C162" s="230"/>
      <c r="D162" s="231"/>
      <c r="E162" s="230"/>
      <c r="F162" s="230"/>
      <c r="G162" s="230"/>
      <c r="H162" s="230"/>
    </row>
    <row r="163" spans="3:8" x14ac:dyDescent="0.15">
      <c r="C163" s="230"/>
      <c r="D163" s="231"/>
      <c r="E163" s="230"/>
      <c r="F163" s="230"/>
      <c r="G163" s="230"/>
      <c r="H163" s="230"/>
    </row>
    <row r="164" spans="3:8" x14ac:dyDescent="0.15">
      <c r="C164" s="230"/>
      <c r="D164" s="231"/>
      <c r="E164" s="230"/>
      <c r="F164" s="230"/>
      <c r="G164" s="230"/>
      <c r="H164" s="230"/>
    </row>
    <row r="165" spans="3:8" x14ac:dyDescent="0.15">
      <c r="C165" s="230"/>
      <c r="D165" s="231"/>
      <c r="E165" s="230"/>
      <c r="F165" s="230"/>
      <c r="G165" s="230"/>
      <c r="H165" s="230"/>
    </row>
    <row r="166" spans="3:8" x14ac:dyDescent="0.15">
      <c r="C166" s="230"/>
      <c r="D166" s="231"/>
      <c r="E166" s="230"/>
      <c r="F166" s="230"/>
      <c r="G166" s="230"/>
      <c r="H166" s="230"/>
    </row>
    <row r="167" spans="3:8" x14ac:dyDescent="0.15">
      <c r="C167" s="230"/>
      <c r="D167" s="231"/>
      <c r="E167" s="230"/>
      <c r="F167" s="230"/>
      <c r="G167" s="230"/>
      <c r="H167" s="230"/>
    </row>
    <row r="168" spans="3:8" x14ac:dyDescent="0.15">
      <c r="C168" s="230"/>
      <c r="D168" s="231"/>
      <c r="E168" s="230"/>
      <c r="F168" s="230"/>
      <c r="G168" s="230"/>
      <c r="H168" s="230"/>
    </row>
    <row r="169" spans="3:8" x14ac:dyDescent="0.15">
      <c r="C169" s="230"/>
      <c r="D169" s="231"/>
      <c r="E169" s="230"/>
      <c r="F169" s="230"/>
      <c r="G169" s="230"/>
      <c r="H169" s="230"/>
    </row>
    <row r="170" spans="3:8" x14ac:dyDescent="0.15">
      <c r="C170" s="230"/>
      <c r="D170" s="231"/>
      <c r="E170" s="230"/>
      <c r="F170" s="230"/>
      <c r="G170" s="230"/>
      <c r="H170" s="230"/>
    </row>
    <row r="171" spans="3:8" x14ac:dyDescent="0.15">
      <c r="C171" s="230"/>
      <c r="D171" s="231"/>
      <c r="E171" s="230"/>
      <c r="F171" s="230"/>
      <c r="G171" s="230"/>
      <c r="H171" s="230"/>
    </row>
    <row r="172" spans="3:8" x14ac:dyDescent="0.15">
      <c r="C172" s="230"/>
      <c r="D172" s="231"/>
      <c r="E172" s="230"/>
      <c r="F172" s="230"/>
      <c r="G172" s="230"/>
      <c r="H172" s="230"/>
    </row>
    <row r="173" spans="3:8" x14ac:dyDescent="0.15">
      <c r="D173" s="232"/>
    </row>
    <row r="174" spans="3:8" x14ac:dyDescent="0.15">
      <c r="D174" s="232"/>
    </row>
    <row r="175" spans="3:8" x14ac:dyDescent="0.15">
      <c r="D175" s="232"/>
    </row>
    <row r="176" spans="3:8" x14ac:dyDescent="0.15">
      <c r="D176" s="232"/>
    </row>
    <row r="177" spans="4:4" x14ac:dyDescent="0.15">
      <c r="D177" s="232"/>
    </row>
    <row r="178" spans="4:4" x14ac:dyDescent="0.15">
      <c r="D178" s="232"/>
    </row>
    <row r="179" spans="4:4" x14ac:dyDescent="0.15">
      <c r="D179" s="232"/>
    </row>
    <row r="180" spans="4:4" x14ac:dyDescent="0.15">
      <c r="D180" s="232"/>
    </row>
    <row r="181" spans="4:4" x14ac:dyDescent="0.15">
      <c r="D181" s="232"/>
    </row>
    <row r="182" spans="4:4" x14ac:dyDescent="0.15">
      <c r="D182" s="232"/>
    </row>
    <row r="183" spans="4:4" x14ac:dyDescent="0.15">
      <c r="D183" s="232"/>
    </row>
    <row r="184" spans="4:4" x14ac:dyDescent="0.15">
      <c r="D184" s="232"/>
    </row>
    <row r="185" spans="4:4" x14ac:dyDescent="0.15">
      <c r="D185" s="232"/>
    </row>
    <row r="186" spans="4:4" x14ac:dyDescent="0.15">
      <c r="D186" s="232"/>
    </row>
    <row r="187" spans="4:4" x14ac:dyDescent="0.15">
      <c r="D187" s="232"/>
    </row>
    <row r="188" spans="4:4" x14ac:dyDescent="0.15">
      <c r="D188" s="232"/>
    </row>
    <row r="189" spans="4:4" x14ac:dyDescent="0.15">
      <c r="D189" s="232"/>
    </row>
    <row r="190" spans="4:4" x14ac:dyDescent="0.15">
      <c r="D190" s="232"/>
    </row>
    <row r="191" spans="4:4" x14ac:dyDescent="0.15">
      <c r="D191" s="232"/>
    </row>
    <row r="192" spans="4:4" x14ac:dyDescent="0.15">
      <c r="D192" s="232"/>
    </row>
    <row r="193" spans="4:4" x14ac:dyDescent="0.15">
      <c r="D193" s="232"/>
    </row>
    <row r="194" spans="4:4" x14ac:dyDescent="0.15">
      <c r="D194" s="232"/>
    </row>
    <row r="195" spans="4:4" x14ac:dyDescent="0.15">
      <c r="D195" s="232"/>
    </row>
    <row r="196" spans="4:4" x14ac:dyDescent="0.15">
      <c r="D196" s="232"/>
    </row>
    <row r="197" spans="4:4" x14ac:dyDescent="0.15">
      <c r="D197" s="232"/>
    </row>
    <row r="198" spans="4:4" x14ac:dyDescent="0.15">
      <c r="D198" s="232"/>
    </row>
    <row r="199" spans="4:4" x14ac:dyDescent="0.15">
      <c r="D199" s="232"/>
    </row>
    <row r="200" spans="4:4" x14ac:dyDescent="0.15">
      <c r="D200" s="232"/>
    </row>
    <row r="201" spans="4:4" x14ac:dyDescent="0.15">
      <c r="D201" s="232"/>
    </row>
    <row r="202" spans="4:4" x14ac:dyDescent="0.15">
      <c r="D202" s="232"/>
    </row>
    <row r="203" spans="4:4" x14ac:dyDescent="0.15">
      <c r="D203" s="232"/>
    </row>
    <row r="204" spans="4:4" x14ac:dyDescent="0.15">
      <c r="D204" s="232"/>
    </row>
    <row r="205" spans="4:4" x14ac:dyDescent="0.15">
      <c r="D205" s="232"/>
    </row>
    <row r="206" spans="4:4" x14ac:dyDescent="0.15">
      <c r="D206" s="232"/>
    </row>
    <row r="207" spans="4:4" x14ac:dyDescent="0.15">
      <c r="D207" s="232"/>
    </row>
    <row r="208" spans="4:4" x14ac:dyDescent="0.15">
      <c r="D208" s="232"/>
    </row>
    <row r="209" spans="4:4" x14ac:dyDescent="0.15">
      <c r="D209" s="232"/>
    </row>
    <row r="210" spans="4:4" x14ac:dyDescent="0.15">
      <c r="D210" s="232"/>
    </row>
    <row r="211" spans="4:4" x14ac:dyDescent="0.15">
      <c r="D211" s="232"/>
    </row>
    <row r="212" spans="4:4" x14ac:dyDescent="0.15">
      <c r="D212" s="232"/>
    </row>
    <row r="213" spans="4:4" x14ac:dyDescent="0.15">
      <c r="D213" s="232"/>
    </row>
    <row r="214" spans="4:4" x14ac:dyDescent="0.15">
      <c r="D214" s="232"/>
    </row>
    <row r="215" spans="4:4" x14ac:dyDescent="0.15">
      <c r="D215" s="232"/>
    </row>
    <row r="216" spans="4:4" x14ac:dyDescent="0.15">
      <c r="D216" s="232"/>
    </row>
    <row r="217" spans="4:4" x14ac:dyDescent="0.15">
      <c r="D217" s="232"/>
    </row>
    <row r="218" spans="4:4" x14ac:dyDescent="0.15">
      <c r="D218" s="232"/>
    </row>
    <row r="219" spans="4:4" x14ac:dyDescent="0.15">
      <c r="D219" s="232"/>
    </row>
    <row r="220" spans="4:4" x14ac:dyDescent="0.15">
      <c r="D220" s="232"/>
    </row>
    <row r="221" spans="4:4" x14ac:dyDescent="0.15">
      <c r="D221" s="232"/>
    </row>
    <row r="222" spans="4:4" x14ac:dyDescent="0.15">
      <c r="D222" s="232"/>
    </row>
    <row r="223" spans="4:4" x14ac:dyDescent="0.15">
      <c r="D223" s="232"/>
    </row>
    <row r="224" spans="4:4" x14ac:dyDescent="0.15">
      <c r="D224" s="232"/>
    </row>
    <row r="225" spans="4:4" x14ac:dyDescent="0.15">
      <c r="D225" s="232"/>
    </row>
    <row r="226" spans="4:4" x14ac:dyDescent="0.15">
      <c r="D226" s="232"/>
    </row>
    <row r="227" spans="4:4" x14ac:dyDescent="0.15">
      <c r="D227" s="232"/>
    </row>
    <row r="228" spans="4:4" x14ac:dyDescent="0.15">
      <c r="D228" s="232"/>
    </row>
    <row r="229" spans="4:4" x14ac:dyDescent="0.15">
      <c r="D229" s="232"/>
    </row>
    <row r="230" spans="4:4" x14ac:dyDescent="0.15">
      <c r="D230" s="232"/>
    </row>
    <row r="231" spans="4:4" x14ac:dyDescent="0.15">
      <c r="D231" s="232"/>
    </row>
    <row r="232" spans="4:4" x14ac:dyDescent="0.15">
      <c r="D232" s="232"/>
    </row>
    <row r="233" spans="4:4" x14ac:dyDescent="0.15">
      <c r="D233" s="232"/>
    </row>
    <row r="234" spans="4:4" x14ac:dyDescent="0.15">
      <c r="D234" s="232"/>
    </row>
    <row r="235" spans="4:4" x14ac:dyDescent="0.15">
      <c r="D235" s="232"/>
    </row>
    <row r="236" spans="4:4" x14ac:dyDescent="0.15">
      <c r="D236" s="232"/>
    </row>
    <row r="237" spans="4:4" x14ac:dyDescent="0.15">
      <c r="D237" s="232"/>
    </row>
    <row r="238" spans="4:4" x14ac:dyDescent="0.15">
      <c r="D238" s="232"/>
    </row>
    <row r="239" spans="4:4" x14ac:dyDescent="0.15">
      <c r="D239" s="232"/>
    </row>
    <row r="240" spans="4:4" x14ac:dyDescent="0.15">
      <c r="D240" s="232"/>
    </row>
    <row r="241" spans="4:4" x14ac:dyDescent="0.15">
      <c r="D241" s="232"/>
    </row>
    <row r="242" spans="4:4" x14ac:dyDescent="0.15">
      <c r="D242" s="232"/>
    </row>
    <row r="243" spans="4:4" x14ac:dyDescent="0.15">
      <c r="D243" s="232"/>
    </row>
    <row r="244" spans="4:4" x14ac:dyDescent="0.15">
      <c r="D244" s="232"/>
    </row>
    <row r="245" spans="4:4" x14ac:dyDescent="0.15">
      <c r="D245" s="232"/>
    </row>
    <row r="246" spans="4:4" x14ac:dyDescent="0.15">
      <c r="D246" s="232"/>
    </row>
    <row r="247" spans="4:4" x14ac:dyDescent="0.15">
      <c r="D247" s="232"/>
    </row>
    <row r="248" spans="4:4" x14ac:dyDescent="0.15">
      <c r="D248" s="232"/>
    </row>
    <row r="249" spans="4:4" x14ac:dyDescent="0.15">
      <c r="D249" s="232"/>
    </row>
    <row r="250" spans="4:4" x14ac:dyDescent="0.15">
      <c r="D250" s="232"/>
    </row>
    <row r="251" spans="4:4" x14ac:dyDescent="0.15">
      <c r="D251" s="232"/>
    </row>
    <row r="252" spans="4:4" x14ac:dyDescent="0.15">
      <c r="D252" s="232"/>
    </row>
    <row r="253" spans="4:4" x14ac:dyDescent="0.15">
      <c r="D253" s="232"/>
    </row>
    <row r="254" spans="4:4" x14ac:dyDescent="0.15">
      <c r="D254" s="232"/>
    </row>
    <row r="255" spans="4:4" x14ac:dyDescent="0.15">
      <c r="D255" s="232"/>
    </row>
    <row r="256" spans="4:4" x14ac:dyDescent="0.15">
      <c r="D256" s="232"/>
    </row>
    <row r="257" spans="4:4" x14ac:dyDescent="0.15">
      <c r="D257" s="232"/>
    </row>
    <row r="258" spans="4:4" x14ac:dyDescent="0.15">
      <c r="D258" s="232"/>
    </row>
    <row r="259" spans="4:4" x14ac:dyDescent="0.15">
      <c r="D259" s="232"/>
    </row>
    <row r="260" spans="4:4" x14ac:dyDescent="0.15">
      <c r="D260" s="232"/>
    </row>
    <row r="261" spans="4:4" x14ac:dyDescent="0.15">
      <c r="D261" s="232"/>
    </row>
    <row r="262" spans="4:4" x14ac:dyDescent="0.15">
      <c r="D262" s="232"/>
    </row>
    <row r="263" spans="4:4" x14ac:dyDescent="0.15">
      <c r="D263" s="232"/>
    </row>
    <row r="264" spans="4:4" x14ac:dyDescent="0.15">
      <c r="D264" s="232"/>
    </row>
    <row r="265" spans="4:4" x14ac:dyDescent="0.15">
      <c r="D265" s="232"/>
    </row>
    <row r="266" spans="4:4" x14ac:dyDescent="0.15">
      <c r="D266" s="232"/>
    </row>
    <row r="267" spans="4:4" x14ac:dyDescent="0.15">
      <c r="D267" s="232"/>
    </row>
    <row r="268" spans="4:4" x14ac:dyDescent="0.15">
      <c r="D268" s="232"/>
    </row>
    <row r="269" spans="4:4" x14ac:dyDescent="0.15">
      <c r="D269" s="232"/>
    </row>
    <row r="270" spans="4:4" x14ac:dyDescent="0.15">
      <c r="D270" s="232"/>
    </row>
    <row r="271" spans="4:4" x14ac:dyDescent="0.15">
      <c r="D271" s="232"/>
    </row>
    <row r="272" spans="4:4" x14ac:dyDescent="0.15">
      <c r="D272" s="232"/>
    </row>
    <row r="273" spans="4:4" x14ac:dyDescent="0.15">
      <c r="D273" s="232"/>
    </row>
    <row r="274" spans="4:4" x14ac:dyDescent="0.15">
      <c r="D274" s="232"/>
    </row>
    <row r="275" spans="4:4" x14ac:dyDescent="0.15">
      <c r="D275" s="232"/>
    </row>
    <row r="276" spans="4:4" x14ac:dyDescent="0.15">
      <c r="D276" s="232"/>
    </row>
    <row r="277" spans="4:4" x14ac:dyDescent="0.15">
      <c r="D277" s="232"/>
    </row>
    <row r="278" spans="4:4" x14ac:dyDescent="0.15">
      <c r="D278" s="232"/>
    </row>
    <row r="279" spans="4:4" x14ac:dyDescent="0.15">
      <c r="D279" s="232"/>
    </row>
    <row r="280" spans="4:4" x14ac:dyDescent="0.15">
      <c r="D280" s="232"/>
    </row>
    <row r="281" spans="4:4" x14ac:dyDescent="0.15">
      <c r="D281" s="232"/>
    </row>
    <row r="282" spans="4:4" x14ac:dyDescent="0.15">
      <c r="D282" s="232"/>
    </row>
    <row r="283" spans="4:4" x14ac:dyDescent="0.15">
      <c r="D283" s="232"/>
    </row>
    <row r="284" spans="4:4" x14ac:dyDescent="0.15">
      <c r="D284" s="232"/>
    </row>
    <row r="285" spans="4:4" x14ac:dyDescent="0.15">
      <c r="D285" s="232"/>
    </row>
    <row r="286" spans="4:4" x14ac:dyDescent="0.15">
      <c r="D286" s="232"/>
    </row>
    <row r="287" spans="4:4" x14ac:dyDescent="0.15">
      <c r="D287" s="232"/>
    </row>
    <row r="288" spans="4:4" x14ac:dyDescent="0.15">
      <c r="D288" s="232"/>
    </row>
    <row r="289" spans="4:4" x14ac:dyDescent="0.15">
      <c r="D289" s="232"/>
    </row>
    <row r="290" spans="4:4" x14ac:dyDescent="0.15">
      <c r="D290" s="232"/>
    </row>
    <row r="291" spans="4:4" x14ac:dyDescent="0.15">
      <c r="D291" s="232"/>
    </row>
    <row r="292" spans="4:4" x14ac:dyDescent="0.15">
      <c r="D292" s="232"/>
    </row>
    <row r="293" spans="4:4" x14ac:dyDescent="0.15">
      <c r="D293" s="232"/>
    </row>
    <row r="294" spans="4:4" x14ac:dyDescent="0.15">
      <c r="D294" s="232"/>
    </row>
    <row r="295" spans="4:4" x14ac:dyDescent="0.15">
      <c r="D295" s="232"/>
    </row>
    <row r="296" spans="4:4" x14ac:dyDescent="0.15">
      <c r="D296" s="232"/>
    </row>
    <row r="297" spans="4:4" x14ac:dyDescent="0.15">
      <c r="D297" s="232"/>
    </row>
    <row r="298" spans="4:4" x14ac:dyDescent="0.15">
      <c r="D298" s="232"/>
    </row>
    <row r="299" spans="4:4" x14ac:dyDescent="0.15">
      <c r="D299" s="232"/>
    </row>
    <row r="300" spans="4:4" x14ac:dyDescent="0.15">
      <c r="D300" s="232"/>
    </row>
    <row r="301" spans="4:4" x14ac:dyDescent="0.15">
      <c r="D301" s="232"/>
    </row>
    <row r="302" spans="4:4" x14ac:dyDescent="0.15">
      <c r="D302" s="232"/>
    </row>
    <row r="303" spans="4:4" x14ac:dyDescent="0.15">
      <c r="D303" s="232"/>
    </row>
    <row r="304" spans="4:4" x14ac:dyDescent="0.15">
      <c r="D304" s="232"/>
    </row>
    <row r="305" spans="4:4" x14ac:dyDescent="0.15">
      <c r="D305" s="232"/>
    </row>
    <row r="306" spans="4:4" x14ac:dyDescent="0.15">
      <c r="D306" s="232"/>
    </row>
    <row r="307" spans="4:4" x14ac:dyDescent="0.15">
      <c r="D307" s="232"/>
    </row>
    <row r="308" spans="4:4" x14ac:dyDescent="0.15">
      <c r="D308" s="232"/>
    </row>
    <row r="309" spans="4:4" x14ac:dyDescent="0.15">
      <c r="D309" s="232"/>
    </row>
    <row r="310" spans="4:4" x14ac:dyDescent="0.15">
      <c r="D310" s="232"/>
    </row>
    <row r="311" spans="4:4" x14ac:dyDescent="0.15">
      <c r="D311" s="232"/>
    </row>
    <row r="312" spans="4:4" x14ac:dyDescent="0.15">
      <c r="D312" s="232"/>
    </row>
    <row r="313" spans="4:4" x14ac:dyDescent="0.15">
      <c r="D313" s="232"/>
    </row>
    <row r="314" spans="4:4" x14ac:dyDescent="0.15">
      <c r="D314" s="232"/>
    </row>
    <row r="315" spans="4:4" x14ac:dyDescent="0.15">
      <c r="D315" s="232"/>
    </row>
    <row r="316" spans="4:4" x14ac:dyDescent="0.15">
      <c r="D316" s="232"/>
    </row>
    <row r="317" spans="4:4" x14ac:dyDescent="0.15">
      <c r="D317" s="232"/>
    </row>
    <row r="318" spans="4:4" x14ac:dyDescent="0.15">
      <c r="D318" s="232"/>
    </row>
    <row r="319" spans="4:4" x14ac:dyDescent="0.15">
      <c r="D319" s="232"/>
    </row>
    <row r="320" spans="4:4" x14ac:dyDescent="0.15">
      <c r="D320" s="232"/>
    </row>
    <row r="321" spans="4:4" x14ac:dyDescent="0.15">
      <c r="D321" s="232"/>
    </row>
    <row r="322" spans="4:4" x14ac:dyDescent="0.15">
      <c r="D322" s="232"/>
    </row>
    <row r="323" spans="4:4" x14ac:dyDescent="0.15">
      <c r="D323" s="232"/>
    </row>
    <row r="324" spans="4:4" x14ac:dyDescent="0.15">
      <c r="D324" s="232"/>
    </row>
    <row r="325" spans="4:4" x14ac:dyDescent="0.15">
      <c r="D325" s="232"/>
    </row>
    <row r="326" spans="4:4" x14ac:dyDescent="0.15">
      <c r="D326" s="232"/>
    </row>
    <row r="327" spans="4:4" x14ac:dyDescent="0.15">
      <c r="D327" s="232"/>
    </row>
    <row r="328" spans="4:4" x14ac:dyDescent="0.15">
      <c r="D328" s="232"/>
    </row>
    <row r="329" spans="4:4" x14ac:dyDescent="0.15">
      <c r="D329" s="232"/>
    </row>
    <row r="330" spans="4:4" x14ac:dyDescent="0.15">
      <c r="D330" s="232"/>
    </row>
    <row r="331" spans="4:4" x14ac:dyDescent="0.15">
      <c r="D331" s="232"/>
    </row>
    <row r="332" spans="4:4" x14ac:dyDescent="0.15">
      <c r="D332" s="232"/>
    </row>
    <row r="333" spans="4:4" x14ac:dyDescent="0.15">
      <c r="D333" s="232"/>
    </row>
    <row r="334" spans="4:4" x14ac:dyDescent="0.15">
      <c r="D334" s="232"/>
    </row>
    <row r="335" spans="4:4" x14ac:dyDescent="0.15">
      <c r="D335" s="232"/>
    </row>
    <row r="336" spans="4:4" x14ac:dyDescent="0.15">
      <c r="D336" s="232"/>
    </row>
    <row r="337" spans="4:4" x14ac:dyDescent="0.15">
      <c r="D337" s="232"/>
    </row>
    <row r="338" spans="4:4" x14ac:dyDescent="0.15">
      <c r="D338" s="232"/>
    </row>
    <row r="339" spans="4:4" x14ac:dyDescent="0.15">
      <c r="D339" s="232"/>
    </row>
    <row r="340" spans="4:4" x14ac:dyDescent="0.15">
      <c r="D340" s="232"/>
    </row>
    <row r="341" spans="4:4" x14ac:dyDescent="0.15">
      <c r="D341" s="232"/>
    </row>
    <row r="342" spans="4:4" x14ac:dyDescent="0.15">
      <c r="D342" s="232"/>
    </row>
    <row r="343" spans="4:4" x14ac:dyDescent="0.15">
      <c r="D343" s="232"/>
    </row>
    <row r="344" spans="4:4" x14ac:dyDescent="0.15">
      <c r="D344" s="232"/>
    </row>
    <row r="345" spans="4:4" x14ac:dyDescent="0.15">
      <c r="D345" s="232"/>
    </row>
    <row r="346" spans="4:4" x14ac:dyDescent="0.15">
      <c r="D346" s="232"/>
    </row>
    <row r="347" spans="4:4" x14ac:dyDescent="0.15">
      <c r="D347" s="232"/>
    </row>
    <row r="348" spans="4:4" x14ac:dyDescent="0.15">
      <c r="D348" s="232"/>
    </row>
    <row r="349" spans="4:4" x14ac:dyDescent="0.15">
      <c r="D349" s="232"/>
    </row>
    <row r="350" spans="4:4" x14ac:dyDescent="0.15">
      <c r="D350" s="232"/>
    </row>
    <row r="351" spans="4:4" x14ac:dyDescent="0.15">
      <c r="D351" s="232"/>
    </row>
    <row r="352" spans="4:4" x14ac:dyDescent="0.15">
      <c r="D352" s="232"/>
    </row>
    <row r="353" spans="4:4" x14ac:dyDescent="0.15">
      <c r="D353" s="232"/>
    </row>
    <row r="354" spans="4:4" x14ac:dyDescent="0.15">
      <c r="D354" s="232"/>
    </row>
    <row r="355" spans="4:4" x14ac:dyDescent="0.15">
      <c r="D355" s="232"/>
    </row>
    <row r="356" spans="4:4" x14ac:dyDescent="0.15">
      <c r="D356" s="232"/>
    </row>
    <row r="357" spans="4:4" x14ac:dyDescent="0.15">
      <c r="D357" s="232"/>
    </row>
    <row r="358" spans="4:4" x14ac:dyDescent="0.15">
      <c r="D358" s="232"/>
    </row>
    <row r="359" spans="4:4" x14ac:dyDescent="0.15">
      <c r="D359" s="232"/>
    </row>
    <row r="360" spans="4:4" x14ac:dyDescent="0.15">
      <c r="D360" s="232"/>
    </row>
    <row r="361" spans="4:4" x14ac:dyDescent="0.15">
      <c r="D361" s="232"/>
    </row>
    <row r="362" spans="4:4" x14ac:dyDescent="0.15">
      <c r="D362" s="232"/>
    </row>
    <row r="363" spans="4:4" x14ac:dyDescent="0.15">
      <c r="D363" s="232"/>
    </row>
    <row r="364" spans="4:4" x14ac:dyDescent="0.15">
      <c r="D364" s="232"/>
    </row>
    <row r="365" spans="4:4" x14ac:dyDescent="0.15">
      <c r="D365" s="232"/>
    </row>
    <row r="366" spans="4:4" x14ac:dyDescent="0.15">
      <c r="D366" s="232"/>
    </row>
    <row r="367" spans="4:4" x14ac:dyDescent="0.15">
      <c r="D367" s="232"/>
    </row>
    <row r="368" spans="4:4" x14ac:dyDescent="0.15">
      <c r="D368" s="232"/>
    </row>
    <row r="369" spans="4:4" x14ac:dyDescent="0.15">
      <c r="D369" s="232"/>
    </row>
    <row r="370" spans="4:4" x14ac:dyDescent="0.15">
      <c r="D370" s="232"/>
    </row>
    <row r="371" spans="4:4" x14ac:dyDescent="0.15">
      <c r="D371" s="232"/>
    </row>
    <row r="372" spans="4:4" x14ac:dyDescent="0.15">
      <c r="D372" s="232"/>
    </row>
    <row r="373" spans="4:4" x14ac:dyDescent="0.15">
      <c r="D373" s="232"/>
    </row>
    <row r="374" spans="4:4" x14ac:dyDescent="0.15">
      <c r="D374" s="232"/>
    </row>
    <row r="375" spans="4:4" x14ac:dyDescent="0.15">
      <c r="D375" s="232"/>
    </row>
    <row r="376" spans="4:4" x14ac:dyDescent="0.15">
      <c r="D376" s="232"/>
    </row>
    <row r="377" spans="4:4" x14ac:dyDescent="0.15">
      <c r="D377" s="232"/>
    </row>
    <row r="378" spans="4:4" x14ac:dyDescent="0.15">
      <c r="D378" s="232"/>
    </row>
    <row r="379" spans="4:4" x14ac:dyDescent="0.15">
      <c r="D379" s="232"/>
    </row>
    <row r="380" spans="4:4" x14ac:dyDescent="0.15">
      <c r="D380" s="232"/>
    </row>
    <row r="381" spans="4:4" x14ac:dyDescent="0.15">
      <c r="D381" s="232"/>
    </row>
    <row r="382" spans="4:4" x14ac:dyDescent="0.15">
      <c r="D382" s="232"/>
    </row>
    <row r="383" spans="4:4" x14ac:dyDescent="0.15">
      <c r="D383" s="232"/>
    </row>
    <row r="384" spans="4:4" x14ac:dyDescent="0.15">
      <c r="D384" s="232"/>
    </row>
    <row r="385" spans="4:4" x14ac:dyDescent="0.15">
      <c r="D385" s="232"/>
    </row>
    <row r="386" spans="4:4" x14ac:dyDescent="0.15">
      <c r="D386" s="232"/>
    </row>
    <row r="387" spans="4:4" x14ac:dyDescent="0.15">
      <c r="D387" s="232"/>
    </row>
    <row r="388" spans="4:4" x14ac:dyDescent="0.15">
      <c r="D388" s="232"/>
    </row>
    <row r="389" spans="4:4" x14ac:dyDescent="0.15">
      <c r="D389" s="232"/>
    </row>
    <row r="390" spans="4:4" x14ac:dyDescent="0.15">
      <c r="D390" s="232"/>
    </row>
    <row r="391" spans="4:4" x14ac:dyDescent="0.15">
      <c r="D391" s="232"/>
    </row>
    <row r="392" spans="4:4" x14ac:dyDescent="0.15">
      <c r="D392" s="232"/>
    </row>
    <row r="393" spans="4:4" x14ac:dyDescent="0.15">
      <c r="D393" s="232"/>
    </row>
    <row r="394" spans="4:4" x14ac:dyDescent="0.15">
      <c r="D394" s="232"/>
    </row>
    <row r="395" spans="4:4" x14ac:dyDescent="0.15">
      <c r="D395" s="232"/>
    </row>
    <row r="396" spans="4:4" x14ac:dyDescent="0.15">
      <c r="D396" s="232"/>
    </row>
    <row r="397" spans="4:4" x14ac:dyDescent="0.15">
      <c r="D397" s="232"/>
    </row>
    <row r="398" spans="4:4" x14ac:dyDescent="0.15">
      <c r="D398" s="232"/>
    </row>
    <row r="399" spans="4:4" x14ac:dyDescent="0.15">
      <c r="D399" s="232"/>
    </row>
    <row r="400" spans="4:4" x14ac:dyDescent="0.15">
      <c r="D400" s="232"/>
    </row>
    <row r="401" spans="4:4" x14ac:dyDescent="0.15">
      <c r="D401" s="232"/>
    </row>
    <row r="402" spans="4:4" x14ac:dyDescent="0.15">
      <c r="D402" s="232"/>
    </row>
    <row r="403" spans="4:4" x14ac:dyDescent="0.15">
      <c r="D403" s="232"/>
    </row>
    <row r="404" spans="4:4" x14ac:dyDescent="0.15">
      <c r="D404" s="232"/>
    </row>
    <row r="405" spans="4:4" x14ac:dyDescent="0.15">
      <c r="D405" s="232"/>
    </row>
    <row r="406" spans="4:4" x14ac:dyDescent="0.15">
      <c r="D406" s="232"/>
    </row>
    <row r="407" spans="4:4" x14ac:dyDescent="0.15">
      <c r="D407" s="232"/>
    </row>
    <row r="408" spans="4:4" x14ac:dyDescent="0.15">
      <c r="D408" s="232"/>
    </row>
    <row r="409" spans="4:4" x14ac:dyDescent="0.15">
      <c r="D409" s="232"/>
    </row>
    <row r="410" spans="4:4" x14ac:dyDescent="0.15">
      <c r="D410" s="232"/>
    </row>
    <row r="411" spans="4:4" x14ac:dyDescent="0.15">
      <c r="D411" s="232"/>
    </row>
    <row r="412" spans="4:4" x14ac:dyDescent="0.15">
      <c r="D412" s="232"/>
    </row>
    <row r="413" spans="4:4" x14ac:dyDescent="0.15">
      <c r="D413" s="232"/>
    </row>
    <row r="414" spans="4:4" x14ac:dyDescent="0.15">
      <c r="D414" s="232"/>
    </row>
    <row r="415" spans="4:4" x14ac:dyDescent="0.15">
      <c r="D415" s="232"/>
    </row>
    <row r="416" spans="4:4" x14ac:dyDescent="0.15">
      <c r="D416" s="232"/>
    </row>
    <row r="417" spans="4:4" x14ac:dyDescent="0.15">
      <c r="D417" s="232"/>
    </row>
    <row r="418" spans="4:4" x14ac:dyDescent="0.15">
      <c r="D418" s="232"/>
    </row>
    <row r="419" spans="4:4" x14ac:dyDescent="0.15">
      <c r="D419" s="232"/>
    </row>
    <row r="420" spans="4:4" x14ac:dyDescent="0.15">
      <c r="D420" s="232"/>
    </row>
    <row r="421" spans="4:4" x14ac:dyDescent="0.15">
      <c r="D421" s="232"/>
    </row>
    <row r="422" spans="4:4" x14ac:dyDescent="0.15">
      <c r="D422" s="232"/>
    </row>
    <row r="423" spans="4:4" x14ac:dyDescent="0.15">
      <c r="D423" s="232"/>
    </row>
    <row r="424" spans="4:4" x14ac:dyDescent="0.15">
      <c r="D424" s="232"/>
    </row>
    <row r="425" spans="4:4" x14ac:dyDescent="0.15">
      <c r="D425" s="232"/>
    </row>
    <row r="426" spans="4:4" x14ac:dyDescent="0.15">
      <c r="D426" s="232"/>
    </row>
    <row r="427" spans="4:4" x14ac:dyDescent="0.15">
      <c r="D427" s="232"/>
    </row>
    <row r="428" spans="4:4" x14ac:dyDescent="0.15">
      <c r="D428" s="232"/>
    </row>
    <row r="429" spans="4:4" x14ac:dyDescent="0.15">
      <c r="D429" s="232"/>
    </row>
    <row r="430" spans="4:4" x14ac:dyDescent="0.15">
      <c r="D430" s="232"/>
    </row>
    <row r="431" spans="4:4" x14ac:dyDescent="0.15">
      <c r="D431" s="232"/>
    </row>
    <row r="432" spans="4:4" x14ac:dyDescent="0.15">
      <c r="D432" s="232"/>
    </row>
    <row r="433" spans="4:4" x14ac:dyDescent="0.15">
      <c r="D433" s="232"/>
    </row>
    <row r="434" spans="4:4" x14ac:dyDescent="0.15">
      <c r="D434" s="232"/>
    </row>
    <row r="435" spans="4:4" x14ac:dyDescent="0.15">
      <c r="D435" s="232"/>
    </row>
    <row r="436" spans="4:4" x14ac:dyDescent="0.15">
      <c r="D436" s="232"/>
    </row>
    <row r="437" spans="4:4" x14ac:dyDescent="0.15">
      <c r="D437" s="232"/>
    </row>
    <row r="438" spans="4:4" x14ac:dyDescent="0.15">
      <c r="D438" s="232"/>
    </row>
    <row r="439" spans="4:4" x14ac:dyDescent="0.15">
      <c r="D439" s="232"/>
    </row>
    <row r="440" spans="4:4" x14ac:dyDescent="0.15">
      <c r="D440" s="232"/>
    </row>
    <row r="441" spans="4:4" x14ac:dyDescent="0.15">
      <c r="D441" s="232"/>
    </row>
    <row r="442" spans="4:4" x14ac:dyDescent="0.15">
      <c r="D442" s="232"/>
    </row>
    <row r="443" spans="4:4" x14ac:dyDescent="0.15">
      <c r="D443" s="232"/>
    </row>
    <row r="444" spans="4:4" x14ac:dyDescent="0.15">
      <c r="D444" s="232"/>
    </row>
    <row r="445" spans="4:4" x14ac:dyDescent="0.15">
      <c r="D445" s="232"/>
    </row>
    <row r="446" spans="4:4" x14ac:dyDescent="0.15">
      <c r="D446" s="232"/>
    </row>
    <row r="447" spans="4:4" x14ac:dyDescent="0.15">
      <c r="D447" s="232"/>
    </row>
    <row r="448" spans="4:4" x14ac:dyDescent="0.15">
      <c r="D448" s="232"/>
    </row>
    <row r="449" spans="4:4" x14ac:dyDescent="0.15">
      <c r="D449" s="232"/>
    </row>
    <row r="450" spans="4:4" x14ac:dyDescent="0.15">
      <c r="D450" s="232"/>
    </row>
    <row r="451" spans="4:4" x14ac:dyDescent="0.15">
      <c r="D451" s="232"/>
    </row>
    <row r="452" spans="4:4" x14ac:dyDescent="0.15">
      <c r="D452" s="232"/>
    </row>
    <row r="453" spans="4:4" x14ac:dyDescent="0.15">
      <c r="D453" s="232"/>
    </row>
    <row r="454" spans="4:4" x14ac:dyDescent="0.15">
      <c r="D454" s="232"/>
    </row>
    <row r="455" spans="4:4" x14ac:dyDescent="0.15">
      <c r="D455" s="232"/>
    </row>
    <row r="456" spans="4:4" x14ac:dyDescent="0.15">
      <c r="D456" s="232"/>
    </row>
    <row r="457" spans="4:4" x14ac:dyDescent="0.15">
      <c r="D457" s="232"/>
    </row>
    <row r="458" spans="4:4" x14ac:dyDescent="0.15">
      <c r="D458" s="232"/>
    </row>
    <row r="459" spans="4:4" x14ac:dyDescent="0.15">
      <c r="D459" s="232"/>
    </row>
    <row r="460" spans="4:4" x14ac:dyDescent="0.15">
      <c r="D460" s="232"/>
    </row>
    <row r="461" spans="4:4" x14ac:dyDescent="0.15">
      <c r="D461" s="232"/>
    </row>
    <row r="462" spans="4:4" x14ac:dyDescent="0.15">
      <c r="D462" s="232"/>
    </row>
    <row r="463" spans="4:4" x14ac:dyDescent="0.15">
      <c r="D463" s="232"/>
    </row>
    <row r="464" spans="4:4" x14ac:dyDescent="0.15">
      <c r="D464" s="232"/>
    </row>
    <row r="465" spans="4:4" x14ac:dyDescent="0.15">
      <c r="D465" s="232"/>
    </row>
    <row r="466" spans="4:4" x14ac:dyDescent="0.15">
      <c r="D466" s="232"/>
    </row>
    <row r="467" spans="4:4" x14ac:dyDescent="0.15">
      <c r="D467" s="232"/>
    </row>
    <row r="468" spans="4:4" x14ac:dyDescent="0.15">
      <c r="D468" s="232"/>
    </row>
    <row r="469" spans="4:4" x14ac:dyDescent="0.15">
      <c r="D469" s="232"/>
    </row>
    <row r="470" spans="4:4" x14ac:dyDescent="0.15">
      <c r="D470" s="232"/>
    </row>
    <row r="471" spans="4:4" x14ac:dyDescent="0.15">
      <c r="D471" s="232"/>
    </row>
    <row r="472" spans="4:4" x14ac:dyDescent="0.15">
      <c r="D472" s="232"/>
    </row>
    <row r="473" spans="4:4" x14ac:dyDescent="0.15">
      <c r="D473" s="232"/>
    </row>
    <row r="474" spans="4:4" x14ac:dyDescent="0.15">
      <c r="D474" s="232"/>
    </row>
    <row r="475" spans="4:4" x14ac:dyDescent="0.15">
      <c r="D475" s="232"/>
    </row>
    <row r="476" spans="4:4" x14ac:dyDescent="0.15">
      <c r="D476" s="232"/>
    </row>
    <row r="477" spans="4:4" x14ac:dyDescent="0.15">
      <c r="D477" s="232"/>
    </row>
    <row r="478" spans="4:4" x14ac:dyDescent="0.15">
      <c r="D478" s="232"/>
    </row>
    <row r="479" spans="4:4" x14ac:dyDescent="0.15">
      <c r="D479" s="232"/>
    </row>
    <row r="480" spans="4:4" x14ac:dyDescent="0.15">
      <c r="D480" s="232"/>
    </row>
    <row r="481" spans="4:4" x14ac:dyDescent="0.15">
      <c r="D481" s="232"/>
    </row>
    <row r="482" spans="4:4" x14ac:dyDescent="0.15">
      <c r="D482" s="232"/>
    </row>
    <row r="483" spans="4:4" x14ac:dyDescent="0.15">
      <c r="D483" s="232"/>
    </row>
    <row r="484" spans="4:4" x14ac:dyDescent="0.15">
      <c r="D484" s="232"/>
    </row>
    <row r="485" spans="4:4" x14ac:dyDescent="0.15">
      <c r="D485" s="232"/>
    </row>
    <row r="486" spans="4:4" x14ac:dyDescent="0.15">
      <c r="D486" s="232"/>
    </row>
    <row r="487" spans="4:4" x14ac:dyDescent="0.15">
      <c r="D487" s="232"/>
    </row>
    <row r="488" spans="4:4" x14ac:dyDescent="0.15">
      <c r="D488" s="232"/>
    </row>
    <row r="489" spans="4:4" x14ac:dyDescent="0.15">
      <c r="D489" s="232"/>
    </row>
    <row r="490" spans="4:4" x14ac:dyDescent="0.15">
      <c r="D490" s="232"/>
    </row>
    <row r="491" spans="4:4" x14ac:dyDescent="0.15">
      <c r="D491" s="232"/>
    </row>
    <row r="492" spans="4:4" x14ac:dyDescent="0.15">
      <c r="D492" s="232"/>
    </row>
    <row r="493" spans="4:4" x14ac:dyDescent="0.15">
      <c r="D493" s="232"/>
    </row>
    <row r="494" spans="4:4" x14ac:dyDescent="0.15">
      <c r="D494" s="232"/>
    </row>
    <row r="495" spans="4:4" x14ac:dyDescent="0.15">
      <c r="D495" s="232"/>
    </row>
    <row r="496" spans="4:4" x14ac:dyDescent="0.15">
      <c r="D496" s="232"/>
    </row>
    <row r="497" spans="4:4" x14ac:dyDescent="0.15">
      <c r="D497" s="232"/>
    </row>
    <row r="498" spans="4:4" x14ac:dyDescent="0.15">
      <c r="D498" s="232"/>
    </row>
    <row r="499" spans="4:4" x14ac:dyDescent="0.15">
      <c r="D499" s="232"/>
    </row>
    <row r="500" spans="4:4" x14ac:dyDescent="0.15">
      <c r="D500" s="232"/>
    </row>
    <row r="501" spans="4:4" x14ac:dyDescent="0.15">
      <c r="D501" s="232"/>
    </row>
    <row r="502" spans="4:4" x14ac:dyDescent="0.15">
      <c r="D502" s="232"/>
    </row>
    <row r="503" spans="4:4" x14ac:dyDescent="0.15">
      <c r="D503" s="232"/>
    </row>
    <row r="504" spans="4:4" x14ac:dyDescent="0.15">
      <c r="D504" s="232"/>
    </row>
    <row r="505" spans="4:4" x14ac:dyDescent="0.15">
      <c r="D505" s="232"/>
    </row>
    <row r="506" spans="4:4" x14ac:dyDescent="0.15">
      <c r="D506" s="232"/>
    </row>
    <row r="507" spans="4:4" x14ac:dyDescent="0.15">
      <c r="D507" s="232"/>
    </row>
    <row r="508" spans="4:4" x14ac:dyDescent="0.15">
      <c r="D508" s="232"/>
    </row>
    <row r="509" spans="4:4" x14ac:dyDescent="0.15">
      <c r="D509" s="232"/>
    </row>
    <row r="510" spans="4:4" x14ac:dyDescent="0.15">
      <c r="D510" s="232"/>
    </row>
    <row r="511" spans="4:4" x14ac:dyDescent="0.15">
      <c r="D511" s="232"/>
    </row>
    <row r="512" spans="4:4" x14ac:dyDescent="0.15">
      <c r="D512" s="232"/>
    </row>
    <row r="513" spans="4:4" x14ac:dyDescent="0.15">
      <c r="D513" s="232"/>
    </row>
    <row r="514" spans="4:4" x14ac:dyDescent="0.15">
      <c r="D514" s="232"/>
    </row>
    <row r="515" spans="4:4" x14ac:dyDescent="0.15">
      <c r="D515" s="232"/>
    </row>
    <row r="516" spans="4:4" x14ac:dyDescent="0.15">
      <c r="D516" s="232"/>
    </row>
    <row r="517" spans="4:4" x14ac:dyDescent="0.15">
      <c r="D517" s="232"/>
    </row>
    <row r="518" spans="4:4" x14ac:dyDescent="0.15">
      <c r="D518" s="232"/>
    </row>
    <row r="519" spans="4:4" x14ac:dyDescent="0.15">
      <c r="D519" s="232"/>
    </row>
    <row r="520" spans="4:4" x14ac:dyDescent="0.15">
      <c r="D520" s="232"/>
    </row>
    <row r="521" spans="4:4" x14ac:dyDescent="0.15">
      <c r="D521" s="232"/>
    </row>
    <row r="522" spans="4:4" x14ac:dyDescent="0.15">
      <c r="D522" s="232"/>
    </row>
    <row r="523" spans="4:4" x14ac:dyDescent="0.15">
      <c r="D523" s="232"/>
    </row>
    <row r="524" spans="4:4" x14ac:dyDescent="0.15">
      <c r="D524" s="232"/>
    </row>
    <row r="525" spans="4:4" x14ac:dyDescent="0.15">
      <c r="D525" s="232"/>
    </row>
    <row r="526" spans="4:4" x14ac:dyDescent="0.15">
      <c r="D526" s="232"/>
    </row>
    <row r="527" spans="4:4" x14ac:dyDescent="0.15">
      <c r="D527" s="232"/>
    </row>
    <row r="528" spans="4:4" x14ac:dyDescent="0.15">
      <c r="D528" s="232"/>
    </row>
    <row r="529" spans="4:4" x14ac:dyDescent="0.15">
      <c r="D529" s="232"/>
    </row>
    <row r="530" spans="4:4" x14ac:dyDescent="0.15">
      <c r="D530" s="232"/>
    </row>
    <row r="531" spans="4:4" x14ac:dyDescent="0.15">
      <c r="D531" s="232"/>
    </row>
    <row r="532" spans="4:4" x14ac:dyDescent="0.15">
      <c r="D532" s="232"/>
    </row>
    <row r="533" spans="4:4" x14ac:dyDescent="0.15">
      <c r="D533" s="232"/>
    </row>
    <row r="534" spans="4:4" x14ac:dyDescent="0.15">
      <c r="D534" s="232"/>
    </row>
    <row r="535" spans="4:4" x14ac:dyDescent="0.15">
      <c r="D535" s="232"/>
    </row>
    <row r="536" spans="4:4" x14ac:dyDescent="0.15">
      <c r="D536" s="232"/>
    </row>
    <row r="537" spans="4:4" x14ac:dyDescent="0.15">
      <c r="D537" s="232"/>
    </row>
    <row r="538" spans="4:4" x14ac:dyDescent="0.15">
      <c r="D538" s="232"/>
    </row>
    <row r="539" spans="4:4" x14ac:dyDescent="0.15">
      <c r="D539" s="232"/>
    </row>
    <row r="540" spans="4:4" x14ac:dyDescent="0.15">
      <c r="D540" s="232"/>
    </row>
    <row r="541" spans="4:4" x14ac:dyDescent="0.15">
      <c r="D541" s="232"/>
    </row>
    <row r="542" spans="4:4" x14ac:dyDescent="0.15">
      <c r="D542" s="232"/>
    </row>
    <row r="543" spans="4:4" x14ac:dyDescent="0.15">
      <c r="D543" s="232"/>
    </row>
    <row r="544" spans="4:4" x14ac:dyDescent="0.15">
      <c r="D544" s="232"/>
    </row>
    <row r="545" spans="4:4" x14ac:dyDescent="0.15">
      <c r="D545" s="232"/>
    </row>
    <row r="546" spans="4:4" x14ac:dyDescent="0.15">
      <c r="D546" s="232"/>
    </row>
    <row r="547" spans="4:4" x14ac:dyDescent="0.15">
      <c r="D547" s="232"/>
    </row>
    <row r="548" spans="4:4" x14ac:dyDescent="0.15">
      <c r="D548" s="232"/>
    </row>
    <row r="549" spans="4:4" x14ac:dyDescent="0.15">
      <c r="D549" s="232"/>
    </row>
    <row r="550" spans="4:4" x14ac:dyDescent="0.15">
      <c r="D550" s="232"/>
    </row>
    <row r="551" spans="4:4" x14ac:dyDescent="0.15">
      <c r="D551" s="232"/>
    </row>
    <row r="552" spans="4:4" x14ac:dyDescent="0.15">
      <c r="D552" s="232"/>
    </row>
    <row r="553" spans="4:4" x14ac:dyDescent="0.15">
      <c r="D553" s="232"/>
    </row>
    <row r="554" spans="4:4" x14ac:dyDescent="0.15">
      <c r="D554" s="232"/>
    </row>
    <row r="555" spans="4:4" x14ac:dyDescent="0.15">
      <c r="D555" s="232"/>
    </row>
    <row r="556" spans="4:4" x14ac:dyDescent="0.15">
      <c r="D556" s="232"/>
    </row>
    <row r="557" spans="4:4" x14ac:dyDescent="0.15">
      <c r="D557" s="232"/>
    </row>
    <row r="558" spans="4:4" x14ac:dyDescent="0.15">
      <c r="D558" s="232"/>
    </row>
    <row r="559" spans="4:4" x14ac:dyDescent="0.15">
      <c r="D559" s="232"/>
    </row>
    <row r="560" spans="4:4" x14ac:dyDescent="0.15">
      <c r="D560" s="232"/>
    </row>
    <row r="561" spans="4:4" x14ac:dyDescent="0.15">
      <c r="D561" s="232"/>
    </row>
    <row r="562" spans="4:4" x14ac:dyDescent="0.15">
      <c r="D562" s="232"/>
    </row>
    <row r="563" spans="4:4" x14ac:dyDescent="0.15">
      <c r="D563" s="232"/>
    </row>
    <row r="564" spans="4:4" x14ac:dyDescent="0.15">
      <c r="D564" s="232"/>
    </row>
    <row r="565" spans="4:4" x14ac:dyDescent="0.15">
      <c r="D565" s="232"/>
    </row>
    <row r="566" spans="4:4" x14ac:dyDescent="0.15">
      <c r="D566" s="232"/>
    </row>
    <row r="567" spans="4:4" x14ac:dyDescent="0.15">
      <c r="D567" s="232"/>
    </row>
    <row r="568" spans="4:4" x14ac:dyDescent="0.15">
      <c r="D568" s="232"/>
    </row>
    <row r="569" spans="4:4" x14ac:dyDescent="0.15">
      <c r="D569" s="232"/>
    </row>
    <row r="570" spans="4:4" x14ac:dyDescent="0.15">
      <c r="D570" s="232"/>
    </row>
    <row r="571" spans="4:4" x14ac:dyDescent="0.15">
      <c r="D571" s="232"/>
    </row>
    <row r="572" spans="4:4" x14ac:dyDescent="0.15">
      <c r="D572" s="232"/>
    </row>
    <row r="573" spans="4:4" x14ac:dyDescent="0.15">
      <c r="D573" s="232"/>
    </row>
    <row r="574" spans="4:4" x14ac:dyDescent="0.15">
      <c r="D574" s="232"/>
    </row>
    <row r="575" spans="4:4" x14ac:dyDescent="0.15">
      <c r="D575" s="232"/>
    </row>
    <row r="576" spans="4:4" x14ac:dyDescent="0.15">
      <c r="D576" s="232"/>
    </row>
    <row r="577" spans="4:4" x14ac:dyDescent="0.15">
      <c r="D577" s="232"/>
    </row>
    <row r="578" spans="4:4" x14ac:dyDescent="0.15">
      <c r="D578" s="232"/>
    </row>
    <row r="579" spans="4:4" x14ac:dyDescent="0.15">
      <c r="D579" s="232"/>
    </row>
    <row r="580" spans="4:4" x14ac:dyDescent="0.15">
      <c r="D580" s="232"/>
    </row>
    <row r="581" spans="4:4" x14ac:dyDescent="0.15">
      <c r="D581" s="232"/>
    </row>
    <row r="582" spans="4:4" x14ac:dyDescent="0.15">
      <c r="D582" s="232"/>
    </row>
    <row r="583" spans="4:4" x14ac:dyDescent="0.15">
      <c r="D583" s="232"/>
    </row>
    <row r="584" spans="4:4" x14ac:dyDescent="0.15">
      <c r="D584" s="232"/>
    </row>
    <row r="585" spans="4:4" x14ac:dyDescent="0.15">
      <c r="D585" s="232"/>
    </row>
    <row r="586" spans="4:4" x14ac:dyDescent="0.15">
      <c r="D586" s="232"/>
    </row>
    <row r="587" spans="4:4" x14ac:dyDescent="0.15">
      <c r="D587" s="232"/>
    </row>
    <row r="588" spans="4:4" x14ac:dyDescent="0.15">
      <c r="D588" s="232"/>
    </row>
    <row r="589" spans="4:4" x14ac:dyDescent="0.15">
      <c r="D589" s="232"/>
    </row>
    <row r="590" spans="4:4" x14ac:dyDescent="0.15">
      <c r="D590" s="232"/>
    </row>
    <row r="591" spans="4:4" x14ac:dyDescent="0.15">
      <c r="D591" s="232"/>
    </row>
    <row r="592" spans="4:4" x14ac:dyDescent="0.15">
      <c r="D592" s="232"/>
    </row>
    <row r="593" spans="4:4" x14ac:dyDescent="0.15">
      <c r="D593" s="232"/>
    </row>
    <row r="594" spans="4:4" x14ac:dyDescent="0.15">
      <c r="D594" s="232"/>
    </row>
    <row r="595" spans="4:4" x14ac:dyDescent="0.15">
      <c r="D595" s="232"/>
    </row>
    <row r="596" spans="4:4" x14ac:dyDescent="0.15">
      <c r="D596" s="232"/>
    </row>
    <row r="597" spans="4:4" x14ac:dyDescent="0.15">
      <c r="D597" s="232"/>
    </row>
    <row r="598" spans="4:4" x14ac:dyDescent="0.15">
      <c r="D598" s="232"/>
    </row>
    <row r="599" spans="4:4" x14ac:dyDescent="0.15">
      <c r="D599" s="232"/>
    </row>
    <row r="600" spans="4:4" x14ac:dyDescent="0.15">
      <c r="D600" s="232"/>
    </row>
    <row r="601" spans="4:4" x14ac:dyDescent="0.15">
      <c r="D601" s="232"/>
    </row>
    <row r="602" spans="4:4" x14ac:dyDescent="0.15">
      <c r="D602" s="232"/>
    </row>
    <row r="603" spans="4:4" x14ac:dyDescent="0.15">
      <c r="D603" s="232"/>
    </row>
    <row r="604" spans="4:4" x14ac:dyDescent="0.15">
      <c r="D604" s="232"/>
    </row>
    <row r="605" spans="4:4" x14ac:dyDescent="0.15">
      <c r="D605" s="232"/>
    </row>
    <row r="606" spans="4:4" x14ac:dyDescent="0.15">
      <c r="D606" s="232"/>
    </row>
    <row r="607" spans="4:4" x14ac:dyDescent="0.15">
      <c r="D607" s="232"/>
    </row>
    <row r="608" spans="4:4" x14ac:dyDescent="0.15">
      <c r="D608" s="232"/>
    </row>
    <row r="609" spans="4:4" x14ac:dyDescent="0.15">
      <c r="D609" s="232"/>
    </row>
    <row r="610" spans="4:4" x14ac:dyDescent="0.15">
      <c r="D610" s="232"/>
    </row>
    <row r="611" spans="4:4" x14ac:dyDescent="0.15">
      <c r="D611" s="232"/>
    </row>
    <row r="612" spans="4:4" x14ac:dyDescent="0.15">
      <c r="D612" s="232"/>
    </row>
    <row r="613" spans="4:4" x14ac:dyDescent="0.15">
      <c r="D613" s="232"/>
    </row>
    <row r="614" spans="4:4" x14ac:dyDescent="0.15">
      <c r="D614" s="232"/>
    </row>
    <row r="615" spans="4:4" x14ac:dyDescent="0.15">
      <c r="D615" s="232"/>
    </row>
    <row r="616" spans="4:4" x14ac:dyDescent="0.15">
      <c r="D616" s="232"/>
    </row>
    <row r="617" spans="4:4" x14ac:dyDescent="0.15">
      <c r="D617" s="232"/>
    </row>
    <row r="618" spans="4:4" x14ac:dyDescent="0.15">
      <c r="D618" s="232"/>
    </row>
    <row r="619" spans="4:4" x14ac:dyDescent="0.15">
      <c r="D619" s="232"/>
    </row>
    <row r="620" spans="4:4" x14ac:dyDescent="0.15">
      <c r="D620" s="232"/>
    </row>
    <row r="621" spans="4:4" x14ac:dyDescent="0.15">
      <c r="D621" s="232"/>
    </row>
    <row r="622" spans="4:4" x14ac:dyDescent="0.15">
      <c r="D622" s="232"/>
    </row>
    <row r="623" spans="4:4" x14ac:dyDescent="0.15">
      <c r="D623" s="232"/>
    </row>
    <row r="624" spans="4:4" x14ac:dyDescent="0.15">
      <c r="D624" s="232"/>
    </row>
    <row r="625" spans="4:4" x14ac:dyDescent="0.15">
      <c r="D625" s="232"/>
    </row>
    <row r="626" spans="4:4" x14ac:dyDescent="0.15">
      <c r="D626" s="232"/>
    </row>
    <row r="627" spans="4:4" x14ac:dyDescent="0.15">
      <c r="D627" s="232"/>
    </row>
    <row r="628" spans="4:4" x14ac:dyDescent="0.15">
      <c r="D628" s="232"/>
    </row>
    <row r="629" spans="4:4" x14ac:dyDescent="0.15">
      <c r="D629" s="232"/>
    </row>
    <row r="630" spans="4:4" x14ac:dyDescent="0.15">
      <c r="D630" s="232"/>
    </row>
    <row r="631" spans="4:4" x14ac:dyDescent="0.15">
      <c r="D631" s="232"/>
    </row>
    <row r="632" spans="4:4" x14ac:dyDescent="0.15">
      <c r="D632" s="232"/>
    </row>
    <row r="633" spans="4:4" x14ac:dyDescent="0.15">
      <c r="D633" s="232"/>
    </row>
    <row r="634" spans="4:4" x14ac:dyDescent="0.15">
      <c r="D634" s="232"/>
    </row>
    <row r="635" spans="4:4" x14ac:dyDescent="0.15">
      <c r="D635" s="232"/>
    </row>
    <row r="636" spans="4:4" x14ac:dyDescent="0.15">
      <c r="D636" s="232"/>
    </row>
    <row r="637" spans="4:4" x14ac:dyDescent="0.15">
      <c r="D637" s="232"/>
    </row>
    <row r="638" spans="4:4" x14ac:dyDescent="0.15">
      <c r="D638" s="232"/>
    </row>
    <row r="639" spans="4:4" x14ac:dyDescent="0.15">
      <c r="D639" s="232"/>
    </row>
    <row r="640" spans="4:4" x14ac:dyDescent="0.15">
      <c r="D640" s="232"/>
    </row>
    <row r="641" spans="4:4" x14ac:dyDescent="0.15">
      <c r="D641" s="232"/>
    </row>
    <row r="642" spans="4:4" x14ac:dyDescent="0.15">
      <c r="D642" s="232"/>
    </row>
    <row r="643" spans="4:4" x14ac:dyDescent="0.15">
      <c r="D643" s="232"/>
    </row>
    <row r="644" spans="4:4" x14ac:dyDescent="0.15">
      <c r="D644" s="232"/>
    </row>
    <row r="645" spans="4:4" x14ac:dyDescent="0.15">
      <c r="D645" s="232"/>
    </row>
    <row r="646" spans="4:4" x14ac:dyDescent="0.15">
      <c r="D646" s="232"/>
    </row>
    <row r="647" spans="4:4" x14ac:dyDescent="0.15">
      <c r="D647" s="232"/>
    </row>
    <row r="648" spans="4:4" x14ac:dyDescent="0.15">
      <c r="D648" s="232"/>
    </row>
    <row r="649" spans="4:4" x14ac:dyDescent="0.15">
      <c r="D649" s="232"/>
    </row>
    <row r="650" spans="4:4" x14ac:dyDescent="0.15">
      <c r="D650" s="232"/>
    </row>
    <row r="651" spans="4:4" x14ac:dyDescent="0.15">
      <c r="D651" s="232"/>
    </row>
    <row r="652" spans="4:4" x14ac:dyDescent="0.15">
      <c r="D652" s="232"/>
    </row>
    <row r="653" spans="4:4" x14ac:dyDescent="0.15">
      <c r="D653" s="232"/>
    </row>
    <row r="654" spans="4:4" x14ac:dyDescent="0.15">
      <c r="D654" s="232"/>
    </row>
    <row r="655" spans="4:4" x14ac:dyDescent="0.15">
      <c r="D655" s="232"/>
    </row>
    <row r="656" spans="4:4" x14ac:dyDescent="0.15">
      <c r="D656" s="232"/>
    </row>
    <row r="657" spans="4:4" x14ac:dyDescent="0.15">
      <c r="D657" s="232"/>
    </row>
    <row r="658" spans="4:4" x14ac:dyDescent="0.15">
      <c r="D658" s="232"/>
    </row>
    <row r="659" spans="4:4" x14ac:dyDescent="0.15">
      <c r="D659" s="232"/>
    </row>
    <row r="660" spans="4:4" x14ac:dyDescent="0.15">
      <c r="D660" s="232"/>
    </row>
    <row r="661" spans="4:4" x14ac:dyDescent="0.15">
      <c r="D661" s="232"/>
    </row>
    <row r="662" spans="4:4" x14ac:dyDescent="0.15">
      <c r="D662" s="232"/>
    </row>
    <row r="663" spans="4:4" x14ac:dyDescent="0.15">
      <c r="D663" s="232"/>
    </row>
    <row r="664" spans="4:4" x14ac:dyDescent="0.15">
      <c r="D664" s="232"/>
    </row>
    <row r="665" spans="4:4" x14ac:dyDescent="0.15">
      <c r="D665" s="232"/>
    </row>
    <row r="666" spans="4:4" x14ac:dyDescent="0.15">
      <c r="D666" s="232"/>
    </row>
    <row r="667" spans="4:4" x14ac:dyDescent="0.15">
      <c r="D667" s="232"/>
    </row>
    <row r="668" spans="4:4" x14ac:dyDescent="0.15">
      <c r="D668" s="232"/>
    </row>
    <row r="669" spans="4:4" x14ac:dyDescent="0.15">
      <c r="D669" s="232"/>
    </row>
    <row r="670" spans="4:4" x14ac:dyDescent="0.15">
      <c r="D670" s="232"/>
    </row>
    <row r="671" spans="4:4" x14ac:dyDescent="0.15">
      <c r="D671" s="232"/>
    </row>
    <row r="672" spans="4:4" x14ac:dyDescent="0.15">
      <c r="D672" s="232"/>
    </row>
    <row r="673" spans="4:4" x14ac:dyDescent="0.15">
      <c r="D673" s="232"/>
    </row>
    <row r="674" spans="4:4" x14ac:dyDescent="0.15">
      <c r="D674" s="232"/>
    </row>
    <row r="675" spans="4:4" x14ac:dyDescent="0.15">
      <c r="D675" s="232"/>
    </row>
    <row r="676" spans="4:4" x14ac:dyDescent="0.15">
      <c r="D676" s="232"/>
    </row>
    <row r="677" spans="4:4" x14ac:dyDescent="0.15">
      <c r="D677" s="232"/>
    </row>
    <row r="678" spans="4:4" x14ac:dyDescent="0.15">
      <c r="D678" s="232"/>
    </row>
    <row r="679" spans="4:4" x14ac:dyDescent="0.15">
      <c r="D679" s="232"/>
    </row>
    <row r="680" spans="4:4" x14ac:dyDescent="0.15">
      <c r="D680" s="232"/>
    </row>
    <row r="681" spans="4:4" x14ac:dyDescent="0.15">
      <c r="D681" s="232"/>
    </row>
    <row r="682" spans="4:4" x14ac:dyDescent="0.15">
      <c r="D682" s="232"/>
    </row>
    <row r="683" spans="4:4" x14ac:dyDescent="0.15">
      <c r="D683" s="232"/>
    </row>
    <row r="684" spans="4:4" x14ac:dyDescent="0.15">
      <c r="D684" s="232"/>
    </row>
    <row r="685" spans="4:4" x14ac:dyDescent="0.15">
      <c r="D685" s="232"/>
    </row>
    <row r="686" spans="4:4" x14ac:dyDescent="0.15">
      <c r="D686" s="232"/>
    </row>
    <row r="687" spans="4:4" x14ac:dyDescent="0.15">
      <c r="D687" s="232"/>
    </row>
    <row r="688" spans="4:4" x14ac:dyDescent="0.15">
      <c r="D688" s="232"/>
    </row>
    <row r="689" spans="4:4" x14ac:dyDescent="0.15">
      <c r="D689" s="232"/>
    </row>
    <row r="690" spans="4:4" x14ac:dyDescent="0.15">
      <c r="D690" s="232"/>
    </row>
    <row r="691" spans="4:4" x14ac:dyDescent="0.15">
      <c r="D691" s="232"/>
    </row>
    <row r="692" spans="4:4" x14ac:dyDescent="0.15">
      <c r="D692" s="232"/>
    </row>
    <row r="693" spans="4:4" x14ac:dyDescent="0.15">
      <c r="D693" s="232"/>
    </row>
    <row r="694" spans="4:4" x14ac:dyDescent="0.15">
      <c r="D694" s="232"/>
    </row>
    <row r="695" spans="4:4" x14ac:dyDescent="0.15">
      <c r="D695" s="232"/>
    </row>
    <row r="696" spans="4:4" x14ac:dyDescent="0.15">
      <c r="D696" s="232"/>
    </row>
    <row r="697" spans="4:4" x14ac:dyDescent="0.15">
      <c r="D697" s="232"/>
    </row>
    <row r="698" spans="4:4" x14ac:dyDescent="0.15">
      <c r="D698" s="232"/>
    </row>
    <row r="699" spans="4:4" x14ac:dyDescent="0.15">
      <c r="D699" s="232"/>
    </row>
    <row r="700" spans="4:4" x14ac:dyDescent="0.15">
      <c r="D700" s="232"/>
    </row>
    <row r="701" spans="4:4" x14ac:dyDescent="0.15">
      <c r="D701" s="232"/>
    </row>
    <row r="702" spans="4:4" x14ac:dyDescent="0.15">
      <c r="D702" s="232"/>
    </row>
    <row r="703" spans="4:4" x14ac:dyDescent="0.15">
      <c r="D703" s="232"/>
    </row>
    <row r="704" spans="4:4" x14ac:dyDescent="0.15">
      <c r="D704" s="232"/>
    </row>
    <row r="705" spans="4:4" x14ac:dyDescent="0.15">
      <c r="D705" s="232"/>
    </row>
    <row r="706" spans="4:4" x14ac:dyDescent="0.15">
      <c r="D706" s="232"/>
    </row>
    <row r="707" spans="4:4" x14ac:dyDescent="0.15">
      <c r="D707" s="232"/>
    </row>
    <row r="708" spans="4:4" x14ac:dyDescent="0.15">
      <c r="D708" s="232"/>
    </row>
    <row r="709" spans="4:4" x14ac:dyDescent="0.15">
      <c r="D709" s="232"/>
    </row>
    <row r="710" spans="4:4" x14ac:dyDescent="0.15">
      <c r="D710" s="232"/>
    </row>
    <row r="711" spans="4:4" x14ac:dyDescent="0.15">
      <c r="D711" s="232"/>
    </row>
    <row r="712" spans="4:4" x14ac:dyDescent="0.15">
      <c r="D712" s="232"/>
    </row>
    <row r="713" spans="4:4" x14ac:dyDescent="0.15">
      <c r="D713" s="232"/>
    </row>
    <row r="714" spans="4:4" x14ac:dyDescent="0.15">
      <c r="D714" s="232"/>
    </row>
    <row r="715" spans="4:4" x14ac:dyDescent="0.15">
      <c r="D715" s="232"/>
    </row>
    <row r="716" spans="4:4" x14ac:dyDescent="0.15">
      <c r="D716" s="232"/>
    </row>
    <row r="717" spans="4:4" x14ac:dyDescent="0.15">
      <c r="D717" s="232"/>
    </row>
    <row r="718" spans="4:4" x14ac:dyDescent="0.15">
      <c r="D718" s="232"/>
    </row>
    <row r="719" spans="4:4" x14ac:dyDescent="0.15">
      <c r="D719" s="232"/>
    </row>
    <row r="720" spans="4:4" x14ac:dyDescent="0.15">
      <c r="D720" s="232"/>
    </row>
    <row r="721" spans="4:4" x14ac:dyDescent="0.15">
      <c r="D721" s="232"/>
    </row>
    <row r="722" spans="4:4" x14ac:dyDescent="0.15">
      <c r="D722" s="232"/>
    </row>
    <row r="723" spans="4:4" x14ac:dyDescent="0.15">
      <c r="D723" s="232"/>
    </row>
    <row r="724" spans="4:4" x14ac:dyDescent="0.15">
      <c r="D724" s="232"/>
    </row>
    <row r="725" spans="4:4" x14ac:dyDescent="0.15">
      <c r="D725" s="232"/>
    </row>
    <row r="726" spans="4:4" x14ac:dyDescent="0.15">
      <c r="D726" s="232"/>
    </row>
    <row r="727" spans="4:4" x14ac:dyDescent="0.15">
      <c r="D727" s="232"/>
    </row>
    <row r="728" spans="4:4" x14ac:dyDescent="0.15">
      <c r="D728" s="232"/>
    </row>
    <row r="729" spans="4:4" x14ac:dyDescent="0.15">
      <c r="D729" s="232"/>
    </row>
    <row r="730" spans="4:4" x14ac:dyDescent="0.15">
      <c r="D730" s="232"/>
    </row>
    <row r="731" spans="4:4" x14ac:dyDescent="0.15">
      <c r="D731" s="232"/>
    </row>
    <row r="732" spans="4:4" x14ac:dyDescent="0.15">
      <c r="D732" s="232"/>
    </row>
    <row r="733" spans="4:4" x14ac:dyDescent="0.15">
      <c r="D733" s="232"/>
    </row>
    <row r="734" spans="4:4" x14ac:dyDescent="0.15">
      <c r="D734" s="232"/>
    </row>
    <row r="735" spans="4:4" x14ac:dyDescent="0.15">
      <c r="D735" s="232"/>
    </row>
    <row r="736" spans="4:4" x14ac:dyDescent="0.15">
      <c r="D736" s="232"/>
    </row>
    <row r="737" spans="4:4" x14ac:dyDescent="0.15">
      <c r="D737" s="232"/>
    </row>
    <row r="738" spans="4:4" x14ac:dyDescent="0.15">
      <c r="D738" s="232"/>
    </row>
    <row r="739" spans="4:4" x14ac:dyDescent="0.15">
      <c r="D739" s="232"/>
    </row>
    <row r="740" spans="4:4" x14ac:dyDescent="0.15">
      <c r="D740" s="232"/>
    </row>
    <row r="741" spans="4:4" x14ac:dyDescent="0.15">
      <c r="D741" s="232"/>
    </row>
    <row r="742" spans="4:4" x14ac:dyDescent="0.15">
      <c r="D742" s="232"/>
    </row>
    <row r="743" spans="4:4" x14ac:dyDescent="0.15">
      <c r="D743" s="232"/>
    </row>
    <row r="744" spans="4:4" x14ac:dyDescent="0.15">
      <c r="D744" s="232"/>
    </row>
    <row r="745" spans="4:4" x14ac:dyDescent="0.15">
      <c r="D745" s="232"/>
    </row>
    <row r="746" spans="4:4" x14ac:dyDescent="0.15">
      <c r="D746" s="232"/>
    </row>
    <row r="747" spans="4:4" x14ac:dyDescent="0.15">
      <c r="D747" s="232"/>
    </row>
    <row r="748" spans="4:4" x14ac:dyDescent="0.15">
      <c r="D748" s="232"/>
    </row>
    <row r="749" spans="4:4" x14ac:dyDescent="0.15">
      <c r="D749" s="232"/>
    </row>
    <row r="750" spans="4:4" x14ac:dyDescent="0.15">
      <c r="D750" s="232"/>
    </row>
    <row r="751" spans="4:4" x14ac:dyDescent="0.15">
      <c r="D751" s="232"/>
    </row>
    <row r="752" spans="4:4" x14ac:dyDescent="0.15">
      <c r="D752" s="232"/>
    </row>
    <row r="753" spans="4:4" x14ac:dyDescent="0.15">
      <c r="D753" s="232"/>
    </row>
    <row r="754" spans="4:4" x14ac:dyDescent="0.15">
      <c r="D754" s="232"/>
    </row>
    <row r="755" spans="4:4" x14ac:dyDescent="0.15">
      <c r="D755" s="232"/>
    </row>
    <row r="756" spans="4:4" x14ac:dyDescent="0.15">
      <c r="D756" s="232"/>
    </row>
    <row r="757" spans="4:4" x14ac:dyDescent="0.15">
      <c r="D757" s="232"/>
    </row>
    <row r="758" spans="4:4" x14ac:dyDescent="0.15">
      <c r="D758" s="232"/>
    </row>
    <row r="759" spans="4:4" x14ac:dyDescent="0.15">
      <c r="D759" s="232"/>
    </row>
    <row r="760" spans="4:4" x14ac:dyDescent="0.15">
      <c r="D760" s="232"/>
    </row>
    <row r="761" spans="4:4" x14ac:dyDescent="0.15">
      <c r="D761" s="232"/>
    </row>
    <row r="762" spans="4:4" x14ac:dyDescent="0.15">
      <c r="D762" s="232"/>
    </row>
    <row r="763" spans="4:4" x14ac:dyDescent="0.15">
      <c r="D763" s="232"/>
    </row>
    <row r="764" spans="4:4" x14ac:dyDescent="0.15">
      <c r="D764" s="232"/>
    </row>
    <row r="765" spans="4:4" x14ac:dyDescent="0.15">
      <c r="D765" s="232"/>
    </row>
    <row r="766" spans="4:4" x14ac:dyDescent="0.15">
      <c r="D766" s="232"/>
    </row>
    <row r="767" spans="4:4" x14ac:dyDescent="0.15">
      <c r="D767" s="232"/>
    </row>
    <row r="768" spans="4:4" x14ac:dyDescent="0.15">
      <c r="D768" s="232"/>
    </row>
    <row r="769" spans="4:4" x14ac:dyDescent="0.15">
      <c r="D769" s="232"/>
    </row>
    <row r="770" spans="4:4" x14ac:dyDescent="0.15">
      <c r="D770" s="232"/>
    </row>
    <row r="771" spans="4:4" x14ac:dyDescent="0.15">
      <c r="D771" s="232"/>
    </row>
    <row r="772" spans="4:4" x14ac:dyDescent="0.15">
      <c r="D772" s="232"/>
    </row>
    <row r="773" spans="4:4" x14ac:dyDescent="0.15">
      <c r="D773" s="232"/>
    </row>
    <row r="774" spans="4:4" x14ac:dyDescent="0.15">
      <c r="D774" s="232"/>
    </row>
    <row r="775" spans="4:4" x14ac:dyDescent="0.15">
      <c r="D775" s="232"/>
    </row>
    <row r="776" spans="4:4" x14ac:dyDescent="0.15">
      <c r="D776" s="232"/>
    </row>
    <row r="777" spans="4:4" x14ac:dyDescent="0.15">
      <c r="D777" s="232"/>
    </row>
    <row r="778" spans="4:4" x14ac:dyDescent="0.15">
      <c r="D778" s="232"/>
    </row>
    <row r="779" spans="4:4" x14ac:dyDescent="0.15">
      <c r="D779" s="232"/>
    </row>
    <row r="780" spans="4:4" x14ac:dyDescent="0.15">
      <c r="D780" s="232"/>
    </row>
    <row r="781" spans="4:4" x14ac:dyDescent="0.15">
      <c r="D781" s="232"/>
    </row>
    <row r="782" spans="4:4" x14ac:dyDescent="0.15">
      <c r="D782" s="232"/>
    </row>
    <row r="783" spans="4:4" x14ac:dyDescent="0.15">
      <c r="D783" s="232"/>
    </row>
    <row r="784" spans="4:4" x14ac:dyDescent="0.15">
      <c r="D784" s="232"/>
    </row>
    <row r="785" spans="4:4" x14ac:dyDescent="0.15">
      <c r="D785" s="232"/>
    </row>
    <row r="786" spans="4:4" x14ac:dyDescent="0.15">
      <c r="D786" s="232"/>
    </row>
    <row r="787" spans="4:4" x14ac:dyDescent="0.15">
      <c r="D787" s="232"/>
    </row>
    <row r="788" spans="4:4" x14ac:dyDescent="0.15">
      <c r="D788" s="232"/>
    </row>
    <row r="789" spans="4:4" x14ac:dyDescent="0.15">
      <c r="D789" s="232"/>
    </row>
    <row r="790" spans="4:4" x14ac:dyDescent="0.15">
      <c r="D790" s="232"/>
    </row>
    <row r="791" spans="4:4" x14ac:dyDescent="0.15">
      <c r="D791" s="232"/>
    </row>
    <row r="792" spans="4:4" x14ac:dyDescent="0.15">
      <c r="D792" s="232"/>
    </row>
    <row r="793" spans="4:4" x14ac:dyDescent="0.15">
      <c r="D793" s="232"/>
    </row>
    <row r="794" spans="4:4" x14ac:dyDescent="0.15">
      <c r="D794" s="232"/>
    </row>
    <row r="795" spans="4:4" x14ac:dyDescent="0.15">
      <c r="D795" s="232"/>
    </row>
    <row r="796" spans="4:4" x14ac:dyDescent="0.15">
      <c r="D796" s="232"/>
    </row>
    <row r="797" spans="4:4" x14ac:dyDescent="0.15">
      <c r="D797" s="232"/>
    </row>
    <row r="798" spans="4:4" x14ac:dyDescent="0.15">
      <c r="D798" s="232"/>
    </row>
    <row r="799" spans="4:4" x14ac:dyDescent="0.15">
      <c r="D799" s="232"/>
    </row>
    <row r="800" spans="4:4" x14ac:dyDescent="0.15">
      <c r="D800" s="232"/>
    </row>
    <row r="801" spans="4:4" x14ac:dyDescent="0.15">
      <c r="D801" s="232"/>
    </row>
    <row r="802" spans="4:4" x14ac:dyDescent="0.15">
      <c r="D802" s="232"/>
    </row>
    <row r="803" spans="4:4" x14ac:dyDescent="0.15">
      <c r="D803" s="232"/>
    </row>
    <row r="804" spans="4:4" x14ac:dyDescent="0.15">
      <c r="D804" s="232"/>
    </row>
    <row r="805" spans="4:4" x14ac:dyDescent="0.15">
      <c r="D805" s="232"/>
    </row>
    <row r="806" spans="4:4" x14ac:dyDescent="0.15">
      <c r="D806" s="232"/>
    </row>
    <row r="807" spans="4:4" x14ac:dyDescent="0.15">
      <c r="D807" s="232"/>
    </row>
    <row r="808" spans="4:4" x14ac:dyDescent="0.15">
      <c r="D808" s="232"/>
    </row>
    <row r="809" spans="4:4" x14ac:dyDescent="0.15">
      <c r="D809" s="232"/>
    </row>
    <row r="810" spans="4:4" x14ac:dyDescent="0.15">
      <c r="D810" s="232"/>
    </row>
    <row r="811" spans="4:4" x14ac:dyDescent="0.15">
      <c r="D811" s="232"/>
    </row>
    <row r="812" spans="4:4" x14ac:dyDescent="0.15">
      <c r="D812" s="232"/>
    </row>
    <row r="813" spans="4:4" x14ac:dyDescent="0.15">
      <c r="D813" s="232"/>
    </row>
    <row r="814" spans="4:4" x14ac:dyDescent="0.15">
      <c r="D814" s="232"/>
    </row>
    <row r="815" spans="4:4" x14ac:dyDescent="0.15">
      <c r="D815" s="232"/>
    </row>
    <row r="816" spans="4:4" x14ac:dyDescent="0.15">
      <c r="D816" s="232"/>
    </row>
    <row r="817" spans="4:4" x14ac:dyDescent="0.15">
      <c r="D817" s="232"/>
    </row>
    <row r="818" spans="4:4" x14ac:dyDescent="0.15">
      <c r="D818" s="232"/>
    </row>
    <row r="819" spans="4:4" x14ac:dyDescent="0.15">
      <c r="D819" s="232"/>
    </row>
    <row r="820" spans="4:4" x14ac:dyDescent="0.15">
      <c r="D820" s="232"/>
    </row>
    <row r="821" spans="4:4" x14ac:dyDescent="0.15">
      <c r="D821" s="232"/>
    </row>
    <row r="822" spans="4:4" x14ac:dyDescent="0.15">
      <c r="D822" s="232"/>
    </row>
    <row r="823" spans="4:4" x14ac:dyDescent="0.15">
      <c r="D823" s="232"/>
    </row>
    <row r="824" spans="4:4" x14ac:dyDescent="0.15">
      <c r="D824" s="232"/>
    </row>
    <row r="825" spans="4:4" x14ac:dyDescent="0.15">
      <c r="D825" s="232"/>
    </row>
    <row r="826" spans="4:4" x14ac:dyDescent="0.15">
      <c r="D826" s="232"/>
    </row>
    <row r="827" spans="4:4" x14ac:dyDescent="0.15">
      <c r="D827" s="232"/>
    </row>
    <row r="828" spans="4:4" x14ac:dyDescent="0.15">
      <c r="D828" s="232"/>
    </row>
    <row r="829" spans="4:4" x14ac:dyDescent="0.15">
      <c r="D829" s="232"/>
    </row>
    <row r="830" spans="4:4" x14ac:dyDescent="0.15">
      <c r="D830" s="232"/>
    </row>
    <row r="831" spans="4:4" x14ac:dyDescent="0.15">
      <c r="D831" s="232"/>
    </row>
    <row r="832" spans="4:4" x14ac:dyDescent="0.15">
      <c r="D832" s="232"/>
    </row>
    <row r="833" spans="4:4" x14ac:dyDescent="0.15">
      <c r="D833" s="232"/>
    </row>
    <row r="834" spans="4:4" x14ac:dyDescent="0.15">
      <c r="D834" s="232"/>
    </row>
    <row r="835" spans="4:4" x14ac:dyDescent="0.15">
      <c r="D835" s="232"/>
    </row>
    <row r="836" spans="4:4" x14ac:dyDescent="0.15">
      <c r="D836" s="232"/>
    </row>
    <row r="837" spans="4:4" x14ac:dyDescent="0.15">
      <c r="D837" s="232"/>
    </row>
    <row r="838" spans="4:4" x14ac:dyDescent="0.15">
      <c r="D838" s="232"/>
    </row>
    <row r="839" spans="4:4" x14ac:dyDescent="0.15">
      <c r="D839" s="232"/>
    </row>
    <row r="840" spans="4:4" x14ac:dyDescent="0.15">
      <c r="D840" s="232"/>
    </row>
    <row r="841" spans="4:4" x14ac:dyDescent="0.15">
      <c r="D841" s="232"/>
    </row>
    <row r="842" spans="4:4" x14ac:dyDescent="0.15">
      <c r="D842" s="232"/>
    </row>
    <row r="843" spans="4:4" x14ac:dyDescent="0.15">
      <c r="D843" s="232"/>
    </row>
    <row r="844" spans="4:4" x14ac:dyDescent="0.15">
      <c r="D844" s="232"/>
    </row>
    <row r="845" spans="4:4" x14ac:dyDescent="0.15">
      <c r="D845" s="232"/>
    </row>
    <row r="846" spans="4:4" x14ac:dyDescent="0.15">
      <c r="D846" s="232"/>
    </row>
    <row r="847" spans="4:4" x14ac:dyDescent="0.15">
      <c r="D847" s="232"/>
    </row>
    <row r="848" spans="4:4" x14ac:dyDescent="0.15">
      <c r="D848" s="232"/>
    </row>
    <row r="849" spans="4:4" x14ac:dyDescent="0.15">
      <c r="D849" s="232"/>
    </row>
    <row r="850" spans="4:4" x14ac:dyDescent="0.15">
      <c r="D850" s="232"/>
    </row>
    <row r="851" spans="4:4" x14ac:dyDescent="0.15">
      <c r="D851" s="232"/>
    </row>
    <row r="852" spans="4:4" x14ac:dyDescent="0.15">
      <c r="D852" s="232"/>
    </row>
    <row r="853" spans="4:4" x14ac:dyDescent="0.15">
      <c r="D853" s="232"/>
    </row>
    <row r="854" spans="4:4" x14ac:dyDescent="0.15">
      <c r="D854" s="232"/>
    </row>
    <row r="855" spans="4:4" x14ac:dyDescent="0.15">
      <c r="D855" s="232"/>
    </row>
    <row r="856" spans="4:4" x14ac:dyDescent="0.15">
      <c r="D856" s="232"/>
    </row>
    <row r="857" spans="4:4" x14ac:dyDescent="0.15">
      <c r="D857" s="232"/>
    </row>
    <row r="858" spans="4:4" x14ac:dyDescent="0.15">
      <c r="D858" s="232"/>
    </row>
    <row r="859" spans="4:4" x14ac:dyDescent="0.15">
      <c r="D859" s="232"/>
    </row>
    <row r="860" spans="4:4" x14ac:dyDescent="0.15">
      <c r="D860" s="232"/>
    </row>
    <row r="861" spans="4:4" x14ac:dyDescent="0.15">
      <c r="D861" s="232"/>
    </row>
    <row r="862" spans="4:4" x14ac:dyDescent="0.15">
      <c r="D862" s="232"/>
    </row>
    <row r="863" spans="4:4" x14ac:dyDescent="0.15">
      <c r="D863" s="232"/>
    </row>
    <row r="864" spans="4:4" x14ac:dyDescent="0.15">
      <c r="D864" s="232"/>
    </row>
    <row r="865" spans="4:4" x14ac:dyDescent="0.15">
      <c r="D865" s="232"/>
    </row>
    <row r="866" spans="4:4" x14ac:dyDescent="0.15">
      <c r="D866" s="232"/>
    </row>
    <row r="867" spans="4:4" x14ac:dyDescent="0.15">
      <c r="D867" s="232"/>
    </row>
    <row r="868" spans="4:4" x14ac:dyDescent="0.15">
      <c r="D868" s="232"/>
    </row>
    <row r="869" spans="4:4" x14ac:dyDescent="0.15">
      <c r="D869" s="232"/>
    </row>
    <row r="870" spans="4:4" x14ac:dyDescent="0.15">
      <c r="D870" s="232"/>
    </row>
    <row r="871" spans="4:4" x14ac:dyDescent="0.15">
      <c r="D871" s="232"/>
    </row>
    <row r="872" spans="4:4" x14ac:dyDescent="0.15">
      <c r="D872" s="232"/>
    </row>
    <row r="873" spans="4:4" x14ac:dyDescent="0.15">
      <c r="D873" s="232"/>
    </row>
    <row r="874" spans="4:4" x14ac:dyDescent="0.15">
      <c r="D874" s="232"/>
    </row>
    <row r="875" spans="4:4" x14ac:dyDescent="0.15">
      <c r="D875" s="232"/>
    </row>
    <row r="876" spans="4:4" x14ac:dyDescent="0.15">
      <c r="D876" s="232"/>
    </row>
    <row r="877" spans="4:4" x14ac:dyDescent="0.15">
      <c r="D877" s="232"/>
    </row>
    <row r="878" spans="4:4" x14ac:dyDescent="0.15">
      <c r="D878" s="232"/>
    </row>
    <row r="879" spans="4:4" x14ac:dyDescent="0.15">
      <c r="D879" s="232"/>
    </row>
    <row r="880" spans="4:4" x14ac:dyDescent="0.15">
      <c r="D880" s="232"/>
    </row>
    <row r="881" spans="4:4" x14ac:dyDescent="0.15">
      <c r="D881" s="232"/>
    </row>
    <row r="882" spans="4:4" x14ac:dyDescent="0.15">
      <c r="D882" s="232"/>
    </row>
    <row r="883" spans="4:4" x14ac:dyDescent="0.15">
      <c r="D883" s="232"/>
    </row>
    <row r="884" spans="4:4" x14ac:dyDescent="0.15">
      <c r="D884" s="232"/>
    </row>
    <row r="885" spans="4:4" x14ac:dyDescent="0.15">
      <c r="D885" s="232"/>
    </row>
    <row r="886" spans="4:4" x14ac:dyDescent="0.15">
      <c r="D886" s="232"/>
    </row>
    <row r="887" spans="4:4" x14ac:dyDescent="0.15">
      <c r="D887" s="232"/>
    </row>
    <row r="888" spans="4:4" x14ac:dyDescent="0.15">
      <c r="D888" s="232"/>
    </row>
    <row r="889" spans="4:4" x14ac:dyDescent="0.15">
      <c r="D889" s="232"/>
    </row>
    <row r="890" spans="4:4" x14ac:dyDescent="0.15">
      <c r="D890" s="232"/>
    </row>
    <row r="891" spans="4:4" x14ac:dyDescent="0.15">
      <c r="D891" s="232"/>
    </row>
    <row r="892" spans="4:4" x14ac:dyDescent="0.15">
      <c r="D892" s="232"/>
    </row>
    <row r="893" spans="4:4" x14ac:dyDescent="0.15">
      <c r="D893" s="232"/>
    </row>
    <row r="894" spans="4:4" x14ac:dyDescent="0.15">
      <c r="D894" s="232"/>
    </row>
    <row r="895" spans="4:4" x14ac:dyDescent="0.15">
      <c r="D895" s="232"/>
    </row>
    <row r="896" spans="4:4" x14ac:dyDescent="0.15">
      <c r="D896" s="232"/>
    </row>
    <row r="897" spans="4:4" x14ac:dyDescent="0.15">
      <c r="D897" s="232"/>
    </row>
    <row r="898" spans="4:4" x14ac:dyDescent="0.15">
      <c r="D898" s="232"/>
    </row>
    <row r="899" spans="4:4" x14ac:dyDescent="0.15">
      <c r="D899" s="232"/>
    </row>
    <row r="900" spans="4:4" x14ac:dyDescent="0.15">
      <c r="D900" s="232"/>
    </row>
    <row r="901" spans="4:4" x14ac:dyDescent="0.15">
      <c r="D901" s="232"/>
    </row>
    <row r="902" spans="4:4" x14ac:dyDescent="0.15">
      <c r="D902" s="232"/>
    </row>
    <row r="903" spans="4:4" x14ac:dyDescent="0.15">
      <c r="D903" s="232"/>
    </row>
    <row r="904" spans="4:4" x14ac:dyDescent="0.15">
      <c r="D904" s="232"/>
    </row>
    <row r="905" spans="4:4" x14ac:dyDescent="0.15">
      <c r="D905" s="232"/>
    </row>
    <row r="906" spans="4:4" x14ac:dyDescent="0.15">
      <c r="D906" s="232"/>
    </row>
    <row r="907" spans="4:4" x14ac:dyDescent="0.15">
      <c r="D907" s="232"/>
    </row>
    <row r="908" spans="4:4" x14ac:dyDescent="0.15">
      <c r="D908" s="232"/>
    </row>
    <row r="909" spans="4:4" x14ac:dyDescent="0.15">
      <c r="D909" s="232"/>
    </row>
    <row r="910" spans="4:4" x14ac:dyDescent="0.15">
      <c r="D910" s="232"/>
    </row>
    <row r="911" spans="4:4" x14ac:dyDescent="0.15">
      <c r="D911" s="232"/>
    </row>
    <row r="912" spans="4:4" x14ac:dyDescent="0.15">
      <c r="D912" s="232"/>
    </row>
    <row r="913" spans="4:4" x14ac:dyDescent="0.15">
      <c r="D913" s="232"/>
    </row>
    <row r="914" spans="4:4" x14ac:dyDescent="0.15">
      <c r="D914" s="232"/>
    </row>
    <row r="915" spans="4:4" x14ac:dyDescent="0.15">
      <c r="D915" s="232"/>
    </row>
    <row r="916" spans="4:4" x14ac:dyDescent="0.15">
      <c r="D916" s="232"/>
    </row>
    <row r="917" spans="4:4" x14ac:dyDescent="0.15">
      <c r="D917" s="232"/>
    </row>
    <row r="918" spans="4:4" x14ac:dyDescent="0.15">
      <c r="D918" s="232"/>
    </row>
    <row r="919" spans="4:4" x14ac:dyDescent="0.15">
      <c r="D919" s="232"/>
    </row>
    <row r="920" spans="4:4" x14ac:dyDescent="0.15">
      <c r="D920" s="232"/>
    </row>
    <row r="921" spans="4:4" x14ac:dyDescent="0.15">
      <c r="D921" s="232"/>
    </row>
    <row r="922" spans="4:4" x14ac:dyDescent="0.15">
      <c r="D922" s="232"/>
    </row>
    <row r="923" spans="4:4" x14ac:dyDescent="0.15">
      <c r="D923" s="232"/>
    </row>
    <row r="924" spans="4:4" x14ac:dyDescent="0.15">
      <c r="D924" s="232"/>
    </row>
    <row r="925" spans="4:4" x14ac:dyDescent="0.15">
      <c r="D925" s="232"/>
    </row>
    <row r="926" spans="4:4" x14ac:dyDescent="0.15">
      <c r="D926" s="232"/>
    </row>
    <row r="927" spans="4:4" x14ac:dyDescent="0.15">
      <c r="D927" s="232"/>
    </row>
    <row r="928" spans="4:4" x14ac:dyDescent="0.15">
      <c r="D928" s="232"/>
    </row>
    <row r="929" spans="4:4" x14ac:dyDescent="0.15">
      <c r="D929" s="232"/>
    </row>
    <row r="930" spans="4:4" x14ac:dyDescent="0.15">
      <c r="D930" s="232"/>
    </row>
    <row r="931" spans="4:4" x14ac:dyDescent="0.15">
      <c r="D931" s="232"/>
    </row>
    <row r="932" spans="4:4" x14ac:dyDescent="0.15">
      <c r="D932" s="232"/>
    </row>
    <row r="933" spans="4:4" x14ac:dyDescent="0.15">
      <c r="D933" s="232"/>
    </row>
    <row r="934" spans="4:4" x14ac:dyDescent="0.15">
      <c r="D934" s="232"/>
    </row>
    <row r="935" spans="4:4" x14ac:dyDescent="0.15">
      <c r="D935" s="232"/>
    </row>
    <row r="936" spans="4:4" x14ac:dyDescent="0.15">
      <c r="D936" s="232"/>
    </row>
    <row r="937" spans="4:4" x14ac:dyDescent="0.15">
      <c r="D937" s="232"/>
    </row>
    <row r="938" spans="4:4" x14ac:dyDescent="0.15">
      <c r="D938" s="232"/>
    </row>
    <row r="939" spans="4:4" x14ac:dyDescent="0.15">
      <c r="D939" s="232"/>
    </row>
    <row r="940" spans="4:4" x14ac:dyDescent="0.15">
      <c r="D940" s="232"/>
    </row>
    <row r="941" spans="4:4" x14ac:dyDescent="0.15">
      <c r="D941" s="232"/>
    </row>
    <row r="942" spans="4:4" x14ac:dyDescent="0.15">
      <c r="D942" s="232"/>
    </row>
    <row r="943" spans="4:4" x14ac:dyDescent="0.15">
      <c r="D943" s="232"/>
    </row>
    <row r="944" spans="4:4" x14ac:dyDescent="0.15">
      <c r="D944" s="232"/>
    </row>
    <row r="945" spans="4:4" x14ac:dyDescent="0.15">
      <c r="D945" s="232"/>
    </row>
    <row r="946" spans="4:4" x14ac:dyDescent="0.15">
      <c r="D946" s="232"/>
    </row>
    <row r="947" spans="4:4" x14ac:dyDescent="0.15">
      <c r="D947" s="232"/>
    </row>
    <row r="948" spans="4:4" x14ac:dyDescent="0.15">
      <c r="D948" s="232"/>
    </row>
    <row r="949" spans="4:4" x14ac:dyDescent="0.15">
      <c r="D949" s="232"/>
    </row>
    <row r="950" spans="4:4" x14ac:dyDescent="0.15">
      <c r="D950" s="232"/>
    </row>
    <row r="951" spans="4:4" x14ac:dyDescent="0.15">
      <c r="D951" s="232"/>
    </row>
    <row r="952" spans="4:4" x14ac:dyDescent="0.15">
      <c r="D952" s="232"/>
    </row>
    <row r="953" spans="4:4" x14ac:dyDescent="0.15">
      <c r="D953" s="232"/>
    </row>
    <row r="954" spans="4:4" x14ac:dyDescent="0.15">
      <c r="D954" s="232"/>
    </row>
    <row r="955" spans="4:4" x14ac:dyDescent="0.15">
      <c r="D955" s="232"/>
    </row>
    <row r="956" spans="4:4" x14ac:dyDescent="0.15">
      <c r="D956" s="232"/>
    </row>
    <row r="957" spans="4:4" x14ac:dyDescent="0.15">
      <c r="D957" s="232"/>
    </row>
    <row r="958" spans="4:4" x14ac:dyDescent="0.15">
      <c r="D958" s="232"/>
    </row>
    <row r="959" spans="4:4" x14ac:dyDescent="0.15">
      <c r="D959" s="232"/>
    </row>
    <row r="960" spans="4:4" x14ac:dyDescent="0.15">
      <c r="D960" s="232"/>
    </row>
    <row r="961" spans="4:4" x14ac:dyDescent="0.15">
      <c r="D961" s="232"/>
    </row>
    <row r="962" spans="4:4" x14ac:dyDescent="0.15">
      <c r="D962" s="232"/>
    </row>
    <row r="963" spans="4:4" x14ac:dyDescent="0.15">
      <c r="D963" s="232"/>
    </row>
    <row r="964" spans="4:4" x14ac:dyDescent="0.15">
      <c r="D964" s="232"/>
    </row>
    <row r="965" spans="4:4" x14ac:dyDescent="0.15">
      <c r="D965" s="232"/>
    </row>
    <row r="966" spans="4:4" x14ac:dyDescent="0.15">
      <c r="D966" s="232"/>
    </row>
    <row r="967" spans="4:4" x14ac:dyDescent="0.15">
      <c r="D967" s="232"/>
    </row>
    <row r="968" spans="4:4" x14ac:dyDescent="0.15">
      <c r="D968" s="232"/>
    </row>
    <row r="969" spans="4:4" x14ac:dyDescent="0.15">
      <c r="D969" s="232"/>
    </row>
    <row r="970" spans="4:4" x14ac:dyDescent="0.15">
      <c r="D970" s="232"/>
    </row>
    <row r="971" spans="4:4" x14ac:dyDescent="0.15">
      <c r="D971" s="232"/>
    </row>
    <row r="972" spans="4:4" x14ac:dyDescent="0.15">
      <c r="D972" s="232"/>
    </row>
    <row r="973" spans="4:4" x14ac:dyDescent="0.15">
      <c r="D973" s="232"/>
    </row>
    <row r="974" spans="4:4" x14ac:dyDescent="0.15">
      <c r="D974" s="232"/>
    </row>
    <row r="975" spans="4:4" x14ac:dyDescent="0.15">
      <c r="D975" s="232"/>
    </row>
    <row r="976" spans="4:4" x14ac:dyDescent="0.15">
      <c r="D976" s="232"/>
    </row>
    <row r="977" spans="4:4" x14ac:dyDescent="0.15">
      <c r="D977" s="232"/>
    </row>
    <row r="978" spans="4:4" x14ac:dyDescent="0.15">
      <c r="D978" s="232"/>
    </row>
    <row r="979" spans="4:4" x14ac:dyDescent="0.15">
      <c r="D979" s="232"/>
    </row>
    <row r="980" spans="4:4" x14ac:dyDescent="0.15">
      <c r="D980" s="232"/>
    </row>
    <row r="981" spans="4:4" x14ac:dyDescent="0.15">
      <c r="D981" s="232"/>
    </row>
    <row r="982" spans="4:4" x14ac:dyDescent="0.15">
      <c r="D982" s="232"/>
    </row>
    <row r="983" spans="4:4" x14ac:dyDescent="0.15">
      <c r="D983" s="232"/>
    </row>
    <row r="984" spans="4:4" x14ac:dyDescent="0.15">
      <c r="D984" s="232"/>
    </row>
    <row r="985" spans="4:4" x14ac:dyDescent="0.15">
      <c r="D985" s="232"/>
    </row>
    <row r="986" spans="4:4" x14ac:dyDescent="0.15">
      <c r="D986" s="232"/>
    </row>
    <row r="987" spans="4:4" x14ac:dyDescent="0.15">
      <c r="D987" s="232"/>
    </row>
    <row r="988" spans="4:4" x14ac:dyDescent="0.15">
      <c r="D988" s="232"/>
    </row>
    <row r="989" spans="4:4" x14ac:dyDescent="0.15">
      <c r="D989" s="232"/>
    </row>
    <row r="990" spans="4:4" x14ac:dyDescent="0.15">
      <c r="D990" s="232"/>
    </row>
    <row r="991" spans="4:4" x14ac:dyDescent="0.15">
      <c r="D991" s="232"/>
    </row>
    <row r="992" spans="4:4" x14ac:dyDescent="0.15">
      <c r="D992" s="232"/>
    </row>
    <row r="993" spans="4:4" x14ac:dyDescent="0.15">
      <c r="D993" s="232"/>
    </row>
    <row r="994" spans="4:4" x14ac:dyDescent="0.15">
      <c r="D994" s="232"/>
    </row>
    <row r="995" spans="4:4" x14ac:dyDescent="0.15">
      <c r="D995" s="232"/>
    </row>
    <row r="996" spans="4:4" x14ac:dyDescent="0.15">
      <c r="D996" s="232"/>
    </row>
    <row r="997" spans="4:4" x14ac:dyDescent="0.15">
      <c r="D997" s="232"/>
    </row>
    <row r="998" spans="4:4" x14ac:dyDescent="0.15">
      <c r="D998" s="232"/>
    </row>
    <row r="999" spans="4:4" x14ac:dyDescent="0.15">
      <c r="D999" s="232"/>
    </row>
    <row r="1000" spans="4:4" x14ac:dyDescent="0.15">
      <c r="D1000" s="232"/>
    </row>
    <row r="1001" spans="4:4" x14ac:dyDescent="0.15">
      <c r="D1001" s="232"/>
    </row>
    <row r="1002" spans="4:4" x14ac:dyDescent="0.15">
      <c r="D1002" s="232"/>
    </row>
    <row r="1003" spans="4:4" x14ac:dyDescent="0.15">
      <c r="D1003" s="232"/>
    </row>
    <row r="1004" spans="4:4" x14ac:dyDescent="0.15">
      <c r="D1004" s="232"/>
    </row>
    <row r="1005" spans="4:4" x14ac:dyDescent="0.15">
      <c r="D1005" s="232"/>
    </row>
    <row r="1006" spans="4:4" x14ac:dyDescent="0.15">
      <c r="D1006" s="232"/>
    </row>
    <row r="1007" spans="4:4" x14ac:dyDescent="0.15">
      <c r="D1007" s="232"/>
    </row>
    <row r="1008" spans="4:4" x14ac:dyDescent="0.15">
      <c r="D1008" s="232"/>
    </row>
    <row r="1009" spans="4:4" x14ac:dyDescent="0.15">
      <c r="D1009" s="232"/>
    </row>
    <row r="1010" spans="4:4" x14ac:dyDescent="0.15">
      <c r="D1010" s="232"/>
    </row>
    <row r="1011" spans="4:4" x14ac:dyDescent="0.15">
      <c r="D1011" s="232"/>
    </row>
    <row r="1012" spans="4:4" x14ac:dyDescent="0.15">
      <c r="D1012" s="232"/>
    </row>
    <row r="1013" spans="4:4" x14ac:dyDescent="0.15">
      <c r="D1013" s="232"/>
    </row>
    <row r="1014" spans="4:4" x14ac:dyDescent="0.15">
      <c r="D1014" s="232"/>
    </row>
    <row r="1015" spans="4:4" x14ac:dyDescent="0.15">
      <c r="D1015" s="232"/>
    </row>
    <row r="1016" spans="4:4" x14ac:dyDescent="0.15">
      <c r="D1016" s="232"/>
    </row>
    <row r="1017" spans="4:4" x14ac:dyDescent="0.15">
      <c r="D1017" s="232"/>
    </row>
    <row r="1018" spans="4:4" x14ac:dyDescent="0.15">
      <c r="D1018" s="232"/>
    </row>
    <row r="1019" spans="4:4" x14ac:dyDescent="0.15">
      <c r="D1019" s="232"/>
    </row>
    <row r="1020" spans="4:4" x14ac:dyDescent="0.15">
      <c r="D1020" s="232"/>
    </row>
    <row r="1021" spans="4:4" x14ac:dyDescent="0.15">
      <c r="D1021" s="232"/>
    </row>
    <row r="1022" spans="4:4" x14ac:dyDescent="0.15">
      <c r="D1022" s="232"/>
    </row>
    <row r="1023" spans="4:4" x14ac:dyDescent="0.15">
      <c r="D1023" s="232"/>
    </row>
    <row r="1024" spans="4:4" x14ac:dyDescent="0.15">
      <c r="D1024" s="232"/>
    </row>
    <row r="1025" spans="4:4" x14ac:dyDescent="0.15">
      <c r="D1025" s="232"/>
    </row>
    <row r="1026" spans="4:4" x14ac:dyDescent="0.15">
      <c r="D1026" s="232"/>
    </row>
    <row r="1027" spans="4:4" x14ac:dyDescent="0.15">
      <c r="D1027" s="232"/>
    </row>
    <row r="1028" spans="4:4" x14ac:dyDescent="0.15">
      <c r="D1028" s="232"/>
    </row>
    <row r="1029" spans="4:4" x14ac:dyDescent="0.15">
      <c r="D1029" s="232"/>
    </row>
    <row r="1030" spans="4:4" x14ac:dyDescent="0.15">
      <c r="D1030" s="232"/>
    </row>
    <row r="1031" spans="4:4" x14ac:dyDescent="0.15">
      <c r="D1031" s="232"/>
    </row>
    <row r="1032" spans="4:4" x14ac:dyDescent="0.15">
      <c r="D1032" s="232"/>
    </row>
    <row r="1033" spans="4:4" x14ac:dyDescent="0.15">
      <c r="D1033" s="232"/>
    </row>
    <row r="1034" spans="4:4" x14ac:dyDescent="0.15">
      <c r="D1034" s="232"/>
    </row>
    <row r="1035" spans="4:4" x14ac:dyDescent="0.15">
      <c r="D1035" s="232"/>
    </row>
    <row r="1036" spans="4:4" x14ac:dyDescent="0.15">
      <c r="D1036" s="232"/>
    </row>
    <row r="1037" spans="4:4" x14ac:dyDescent="0.15">
      <c r="D1037" s="232"/>
    </row>
    <row r="1038" spans="4:4" x14ac:dyDescent="0.15">
      <c r="D1038" s="232"/>
    </row>
    <row r="1039" spans="4:4" x14ac:dyDescent="0.15">
      <c r="D1039" s="232"/>
    </row>
    <row r="1040" spans="4:4" x14ac:dyDescent="0.15">
      <c r="D1040" s="232"/>
    </row>
    <row r="1041" spans="4:4" x14ac:dyDescent="0.15">
      <c r="D1041" s="232"/>
    </row>
    <row r="1042" spans="4:4" x14ac:dyDescent="0.15">
      <c r="D1042" s="232"/>
    </row>
    <row r="1043" spans="4:4" x14ac:dyDescent="0.15">
      <c r="D1043" s="232"/>
    </row>
    <row r="1044" spans="4:4" x14ac:dyDescent="0.15">
      <c r="D1044" s="232"/>
    </row>
    <row r="1045" spans="4:4" x14ac:dyDescent="0.15">
      <c r="D1045" s="232"/>
    </row>
    <row r="1046" spans="4:4" x14ac:dyDescent="0.15">
      <c r="D1046" s="232"/>
    </row>
    <row r="1047" spans="4:4" x14ac:dyDescent="0.15">
      <c r="D1047" s="232"/>
    </row>
    <row r="1048" spans="4:4" x14ac:dyDescent="0.15">
      <c r="D1048" s="232"/>
    </row>
    <row r="1049" spans="4:4" x14ac:dyDescent="0.15">
      <c r="D1049" s="232"/>
    </row>
    <row r="1050" spans="4:4" x14ac:dyDescent="0.15">
      <c r="D1050" s="232"/>
    </row>
    <row r="1051" spans="4:4" x14ac:dyDescent="0.15">
      <c r="D1051" s="232"/>
    </row>
    <row r="1052" spans="4:4" x14ac:dyDescent="0.15">
      <c r="D1052" s="232"/>
    </row>
    <row r="1053" spans="4:4" x14ac:dyDescent="0.15">
      <c r="D1053" s="232"/>
    </row>
    <row r="1054" spans="4:4" x14ac:dyDescent="0.15">
      <c r="D1054" s="232"/>
    </row>
    <row r="1055" spans="4:4" x14ac:dyDescent="0.15">
      <c r="D1055" s="232"/>
    </row>
    <row r="1056" spans="4:4" x14ac:dyDescent="0.15">
      <c r="D1056" s="232"/>
    </row>
    <row r="1057" spans="4:4" x14ac:dyDescent="0.15">
      <c r="D1057" s="232"/>
    </row>
    <row r="1058" spans="4:4" x14ac:dyDescent="0.15">
      <c r="D1058" s="232"/>
    </row>
    <row r="1059" spans="4:4" x14ac:dyDescent="0.15">
      <c r="D1059" s="232"/>
    </row>
    <row r="1060" spans="4:4" x14ac:dyDescent="0.15">
      <c r="D1060" s="232"/>
    </row>
  </sheetData>
  <mergeCells count="2">
    <mergeCell ref="B4:D4"/>
    <mergeCell ref="B19:D19"/>
  </mergeCells>
  <phoneticPr fontId="2" type="noConversion"/>
  <pageMargins left="0.75" right="0.75" top="1" bottom="1" header="0.5" footer="0.5"/>
  <pageSetup paperSize="9" scale="62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67"/>
  <sheetViews>
    <sheetView zoomScale="90" zoomScaleNormal="90" workbookViewId="0">
      <selection activeCell="D39" sqref="D39"/>
    </sheetView>
  </sheetViews>
  <sheetFormatPr defaultRowHeight="10.5" x14ac:dyDescent="0.15"/>
  <cols>
    <col min="1" max="1" width="2.28515625" style="75" customWidth="1"/>
    <col min="2" max="2" width="45.7109375" style="117" customWidth="1"/>
    <col min="3" max="8" width="14.7109375" style="60" customWidth="1"/>
    <col min="9" max="9" width="9.140625" style="60"/>
    <col min="10" max="10" width="12.28515625" style="60" bestFit="1" customWidth="1"/>
    <col min="11" max="16384" width="9.140625" style="60"/>
  </cols>
  <sheetData>
    <row r="1" spans="1:8" x14ac:dyDescent="0.15">
      <c r="B1" s="222" t="s">
        <v>768</v>
      </c>
    </row>
    <row r="2" spans="1:8" x14ac:dyDescent="0.15">
      <c r="B2" s="222"/>
    </row>
    <row r="3" spans="1:8" ht="17.100000000000001" customHeight="1" x14ac:dyDescent="0.15">
      <c r="B3" s="1309" t="s">
        <v>1498</v>
      </c>
      <c r="C3" s="76"/>
      <c r="D3" s="76"/>
      <c r="E3" s="76"/>
      <c r="F3" s="76"/>
      <c r="G3" s="76"/>
      <c r="H3" s="76"/>
    </row>
    <row r="4" spans="1:8" s="125" customFormat="1" ht="33" customHeight="1" x14ac:dyDescent="0.2">
      <c r="A4" s="233"/>
      <c r="B4" s="1310" t="s">
        <v>782</v>
      </c>
      <c r="C4" s="1210" t="s">
        <v>116</v>
      </c>
      <c r="D4" s="1210" t="s">
        <v>305</v>
      </c>
      <c r="E4" s="1210" t="s">
        <v>306</v>
      </c>
      <c r="F4" s="1210" t="s">
        <v>307</v>
      </c>
      <c r="G4" s="1210" t="s">
        <v>117</v>
      </c>
      <c r="H4" s="1287" t="s">
        <v>855</v>
      </c>
    </row>
    <row r="5" spans="1:8" ht="15" customHeight="1" x14ac:dyDescent="0.15">
      <c r="B5" s="1288" t="s">
        <v>308</v>
      </c>
      <c r="C5" s="1289">
        <v>2199</v>
      </c>
      <c r="D5" s="1289">
        <v>958</v>
      </c>
      <c r="E5" s="1289">
        <v>3050</v>
      </c>
      <c r="F5" s="1289">
        <v>0</v>
      </c>
      <c r="G5" s="1289">
        <v>0</v>
      </c>
      <c r="H5" s="1290">
        <f>SUM(C5:G5)</f>
        <v>6207</v>
      </c>
    </row>
    <row r="6" spans="1:8" ht="15" customHeight="1" x14ac:dyDescent="0.15">
      <c r="B6" s="1291" t="s">
        <v>380</v>
      </c>
      <c r="C6" s="1292">
        <v>1174</v>
      </c>
      <c r="D6" s="1292">
        <v>798</v>
      </c>
      <c r="E6" s="1292">
        <v>168</v>
      </c>
      <c r="F6" s="1292">
        <v>0</v>
      </c>
      <c r="G6" s="1292">
        <v>0</v>
      </c>
      <c r="H6" s="1293">
        <f>SUM(C6:G6)</f>
        <v>2140</v>
      </c>
    </row>
    <row r="7" spans="1:8" ht="15" customHeight="1" x14ac:dyDescent="0.15">
      <c r="B7" s="1291" t="s">
        <v>381</v>
      </c>
      <c r="C7" s="1292">
        <v>84342</v>
      </c>
      <c r="D7" s="1292">
        <v>205915</v>
      </c>
      <c r="E7" s="1292">
        <v>258092</v>
      </c>
      <c r="F7" s="1292">
        <v>887736</v>
      </c>
      <c r="G7" s="1292">
        <v>215548</v>
      </c>
      <c r="H7" s="1293">
        <f t="shared" ref="H7:H13" si="0">SUM(C7:G7)</f>
        <v>1651633</v>
      </c>
    </row>
    <row r="8" spans="1:8" ht="15" customHeight="1" x14ac:dyDescent="0.15">
      <c r="B8" s="1311" t="s">
        <v>909</v>
      </c>
      <c r="C8" s="1292">
        <v>0</v>
      </c>
      <c r="D8" s="1292">
        <v>370</v>
      </c>
      <c r="E8" s="1292">
        <v>2692</v>
      </c>
      <c r="F8" s="1292">
        <v>15446</v>
      </c>
      <c r="G8" s="1292">
        <v>29607</v>
      </c>
      <c r="H8" s="1293">
        <f t="shared" si="0"/>
        <v>48115</v>
      </c>
    </row>
    <row r="9" spans="1:8" ht="15" customHeight="1" x14ac:dyDescent="0.15">
      <c r="B9" s="1291" t="s">
        <v>382</v>
      </c>
      <c r="C9" s="1292">
        <v>22017</v>
      </c>
      <c r="D9" s="1292">
        <v>-5020</v>
      </c>
      <c r="E9" s="1292">
        <v>-35874</v>
      </c>
      <c r="F9" s="1292">
        <v>-35365</v>
      </c>
      <c r="G9" s="1292">
        <v>1331</v>
      </c>
      <c r="H9" s="1293">
        <f t="shared" si="0"/>
        <v>-52911</v>
      </c>
    </row>
    <row r="10" spans="1:8" ht="15" hidden="1" customHeight="1" x14ac:dyDescent="0.15">
      <c r="B10" s="1291" t="s">
        <v>383</v>
      </c>
      <c r="C10" s="1292">
        <v>0</v>
      </c>
      <c r="D10" s="1292">
        <v>0</v>
      </c>
      <c r="E10" s="1292">
        <v>0</v>
      </c>
      <c r="F10" s="1292">
        <v>0</v>
      </c>
      <c r="G10" s="1292">
        <v>0</v>
      </c>
      <c r="H10" s="1293">
        <f t="shared" si="0"/>
        <v>0</v>
      </c>
    </row>
    <row r="11" spans="1:8" ht="15" customHeight="1" x14ac:dyDescent="0.15">
      <c r="B11" s="1291" t="s">
        <v>309</v>
      </c>
      <c r="C11" s="1292">
        <v>7508</v>
      </c>
      <c r="D11" s="1292">
        <v>502</v>
      </c>
      <c r="E11" s="1292">
        <v>-5854</v>
      </c>
      <c r="F11" s="1292">
        <v>-4070</v>
      </c>
      <c r="G11" s="1292">
        <v>-120</v>
      </c>
      <c r="H11" s="1293">
        <f t="shared" si="0"/>
        <v>-2034</v>
      </c>
    </row>
    <row r="12" spans="1:8" ht="15" customHeight="1" x14ac:dyDescent="0.15">
      <c r="B12" s="1291" t="s">
        <v>310</v>
      </c>
      <c r="C12" s="1292">
        <v>0</v>
      </c>
      <c r="D12" s="1292">
        <v>-1</v>
      </c>
      <c r="E12" s="1292">
        <v>0</v>
      </c>
      <c r="F12" s="1292">
        <v>0</v>
      </c>
      <c r="G12" s="1292">
        <v>0</v>
      </c>
      <c r="H12" s="1293">
        <f t="shared" si="0"/>
        <v>-1</v>
      </c>
    </row>
    <row r="13" spans="1:8" ht="15" customHeight="1" thickBot="1" x14ac:dyDescent="0.2">
      <c r="B13" s="1294" t="s">
        <v>28</v>
      </c>
      <c r="C13" s="1295">
        <v>2477</v>
      </c>
      <c r="D13" s="1295">
        <v>6844</v>
      </c>
      <c r="E13" s="1295">
        <v>12605</v>
      </c>
      <c r="F13" s="1295">
        <v>850</v>
      </c>
      <c r="G13" s="1295">
        <v>0</v>
      </c>
      <c r="H13" s="1296">
        <f t="shared" si="0"/>
        <v>22776</v>
      </c>
    </row>
    <row r="14" spans="1:8" ht="18" customHeight="1" thickBot="1" x14ac:dyDescent="0.2">
      <c r="B14" s="419" t="s">
        <v>311</v>
      </c>
      <c r="C14" s="1297">
        <f t="shared" ref="C14:H14" si="1">SUM(C5:C7,C9:C13)</f>
        <v>119717</v>
      </c>
      <c r="D14" s="1297">
        <f t="shared" si="1"/>
        <v>209996</v>
      </c>
      <c r="E14" s="1297">
        <f t="shared" si="1"/>
        <v>232187</v>
      </c>
      <c r="F14" s="1297">
        <f t="shared" si="1"/>
        <v>849151</v>
      </c>
      <c r="G14" s="1297">
        <f t="shared" si="1"/>
        <v>216759</v>
      </c>
      <c r="H14" s="1298">
        <f t="shared" si="1"/>
        <v>1627810</v>
      </c>
    </row>
    <row r="15" spans="1:8" ht="12.75" customHeight="1" x14ac:dyDescent="0.15">
      <c r="B15" s="76"/>
      <c r="C15" s="76"/>
      <c r="D15" s="76"/>
      <c r="E15" s="76"/>
      <c r="F15" s="76"/>
      <c r="G15" s="76"/>
      <c r="H15" s="76"/>
    </row>
    <row r="16" spans="1:8" ht="20.100000000000001" customHeight="1" x14ac:dyDescent="0.15">
      <c r="B16" s="1309" t="s">
        <v>1498</v>
      </c>
      <c r="C16" s="234"/>
      <c r="D16" s="234"/>
      <c r="E16" s="225"/>
      <c r="F16" s="76"/>
      <c r="G16" s="76"/>
      <c r="H16" s="76"/>
    </row>
    <row r="17" spans="1:8" ht="33" customHeight="1" thickBot="1" x14ac:dyDescent="0.2">
      <c r="A17" s="60"/>
      <c r="B17" s="1310" t="s">
        <v>775</v>
      </c>
      <c r="C17" s="1210" t="s">
        <v>116</v>
      </c>
      <c r="D17" s="1210" t="s">
        <v>305</v>
      </c>
      <c r="E17" s="1210" t="s">
        <v>306</v>
      </c>
      <c r="F17" s="1210" t="s">
        <v>307</v>
      </c>
      <c r="G17" s="1210" t="s">
        <v>117</v>
      </c>
      <c r="H17" s="1287" t="s">
        <v>855</v>
      </c>
    </row>
    <row r="18" spans="1:8" ht="15" customHeight="1" thickBot="1" x14ac:dyDescent="0.2">
      <c r="B18" s="419" t="s">
        <v>769</v>
      </c>
      <c r="C18" s="1297"/>
      <c r="D18" s="1297"/>
      <c r="E18" s="1297"/>
      <c r="F18" s="1297"/>
      <c r="G18" s="1297"/>
      <c r="H18" s="1298"/>
    </row>
    <row r="19" spans="1:8" ht="15" customHeight="1" thickBot="1" x14ac:dyDescent="0.2">
      <c r="B19" s="419" t="s">
        <v>770</v>
      </c>
      <c r="C19" s="1297">
        <v>18477230</v>
      </c>
      <c r="D19" s="1297">
        <v>5981653</v>
      </c>
      <c r="E19" s="1297">
        <v>6121559</v>
      </c>
      <c r="F19" s="1297">
        <v>932698</v>
      </c>
      <c r="G19" s="1297">
        <v>0</v>
      </c>
      <c r="H19" s="1298">
        <f>SUM(C19:G19)</f>
        <v>31513140</v>
      </c>
    </row>
    <row r="20" spans="1:8" ht="15" customHeight="1" thickBot="1" x14ac:dyDescent="0.2">
      <c r="B20" s="419" t="s">
        <v>771</v>
      </c>
      <c r="C20" s="1297">
        <v>18552994</v>
      </c>
      <c r="D20" s="1297">
        <v>6003320</v>
      </c>
      <c r="E20" s="1297">
        <v>6115410</v>
      </c>
      <c r="F20" s="1297">
        <v>915710</v>
      </c>
      <c r="G20" s="1297">
        <v>0</v>
      </c>
      <c r="H20" s="1298">
        <f>SUM(C20:G20)</f>
        <v>31587434</v>
      </c>
    </row>
    <row r="21" spans="1:8" ht="12.75" customHeight="1" x14ac:dyDescent="0.15">
      <c r="B21" s="225"/>
      <c r="C21" s="234"/>
      <c r="D21" s="76"/>
      <c r="E21" s="76"/>
      <c r="F21" s="76"/>
      <c r="G21" s="76"/>
      <c r="H21" s="76"/>
    </row>
    <row r="22" spans="1:8" ht="12.75" customHeight="1" x14ac:dyDescent="0.15">
      <c r="B22" s="225"/>
      <c r="C22" s="234"/>
      <c r="D22" s="76"/>
      <c r="E22" s="76"/>
      <c r="F22" s="76"/>
      <c r="G22" s="76"/>
      <c r="H22" s="76"/>
    </row>
    <row r="23" spans="1:8" ht="20.100000000000001" customHeight="1" x14ac:dyDescent="0.15">
      <c r="A23" s="60"/>
      <c r="B23" s="1309" t="s">
        <v>1214</v>
      </c>
      <c r="C23" s="76"/>
      <c r="D23" s="76"/>
      <c r="E23" s="76"/>
      <c r="F23" s="76"/>
      <c r="G23" s="76"/>
      <c r="H23" s="76"/>
    </row>
    <row r="24" spans="1:8" ht="33" customHeight="1" x14ac:dyDescent="0.15">
      <c r="A24" s="60"/>
      <c r="B24" s="1310" t="s">
        <v>782</v>
      </c>
      <c r="C24" s="1210" t="s">
        <v>116</v>
      </c>
      <c r="D24" s="1210" t="s">
        <v>305</v>
      </c>
      <c r="E24" s="1210" t="s">
        <v>306</v>
      </c>
      <c r="F24" s="1210" t="s">
        <v>307</v>
      </c>
      <c r="G24" s="1210" t="s">
        <v>117</v>
      </c>
      <c r="H24" s="1287" t="s">
        <v>855</v>
      </c>
    </row>
    <row r="25" spans="1:8" ht="15" customHeight="1" x14ac:dyDescent="0.15">
      <c r="A25" s="60"/>
      <c r="B25" s="1288" t="s">
        <v>308</v>
      </c>
      <c r="C25" s="1289">
        <v>4405</v>
      </c>
      <c r="D25" s="1289">
        <v>12096</v>
      </c>
      <c r="E25" s="1289">
        <v>2815</v>
      </c>
      <c r="F25" s="1289">
        <v>505</v>
      </c>
      <c r="G25" s="1289">
        <v>0</v>
      </c>
      <c r="H25" s="1290">
        <f t="shared" ref="H25:H33" si="2">SUM(C25:G25)</f>
        <v>19821</v>
      </c>
    </row>
    <row r="26" spans="1:8" ht="15" customHeight="1" x14ac:dyDescent="0.15">
      <c r="A26" s="60"/>
      <c r="B26" s="1291" t="s">
        <v>380</v>
      </c>
      <c r="C26" s="1292">
        <v>78</v>
      </c>
      <c r="D26" s="1292">
        <v>331</v>
      </c>
      <c r="E26" s="1292">
        <v>616</v>
      </c>
      <c r="F26" s="1292">
        <v>93</v>
      </c>
      <c r="G26" s="1292">
        <v>0</v>
      </c>
      <c r="H26" s="1293">
        <f t="shared" si="2"/>
        <v>1118</v>
      </c>
    </row>
    <row r="27" spans="1:8" ht="15" customHeight="1" x14ac:dyDescent="0.15">
      <c r="A27" s="60"/>
      <c r="B27" s="1291" t="s">
        <v>381</v>
      </c>
      <c r="C27" s="1292">
        <v>74196</v>
      </c>
      <c r="D27" s="1292">
        <v>360473</v>
      </c>
      <c r="E27" s="1292">
        <v>692750</v>
      </c>
      <c r="F27" s="1292">
        <v>1645746</v>
      </c>
      <c r="G27" s="1292">
        <v>279670</v>
      </c>
      <c r="H27" s="1293">
        <f t="shared" si="2"/>
        <v>3052835</v>
      </c>
    </row>
    <row r="28" spans="1:8" ht="15" hidden="1" customHeight="1" x14ac:dyDescent="0.15">
      <c r="A28" s="60"/>
      <c r="B28" s="1311" t="s">
        <v>909</v>
      </c>
      <c r="C28" s="1292">
        <v>0</v>
      </c>
      <c r="D28" s="1292">
        <v>0</v>
      </c>
      <c r="E28" s="1292">
        <v>0</v>
      </c>
      <c r="F28" s="1292">
        <v>0</v>
      </c>
      <c r="G28" s="1292">
        <v>0</v>
      </c>
      <c r="H28" s="1293">
        <f t="shared" si="2"/>
        <v>0</v>
      </c>
    </row>
    <row r="29" spans="1:8" ht="15" customHeight="1" x14ac:dyDescent="0.15">
      <c r="A29" s="60"/>
      <c r="B29" s="1291" t="s">
        <v>382</v>
      </c>
      <c r="C29" s="1292">
        <v>14888</v>
      </c>
      <c r="D29" s="1292">
        <v>-2452</v>
      </c>
      <c r="E29" s="1292">
        <v>-18874</v>
      </c>
      <c r="F29" s="1292">
        <v>-8278</v>
      </c>
      <c r="G29" s="1292">
        <v>984</v>
      </c>
      <c r="H29" s="1293">
        <f t="shared" si="2"/>
        <v>-13732</v>
      </c>
    </row>
    <row r="30" spans="1:8" ht="15" hidden="1" customHeight="1" x14ac:dyDescent="0.15">
      <c r="A30" s="60"/>
      <c r="B30" s="1291" t="s">
        <v>383</v>
      </c>
      <c r="C30" s="1292">
        <v>0</v>
      </c>
      <c r="D30" s="1292">
        <v>0</v>
      </c>
      <c r="E30" s="1292">
        <v>0</v>
      </c>
      <c r="F30" s="1292">
        <v>0</v>
      </c>
      <c r="G30" s="1292">
        <v>0</v>
      </c>
      <c r="H30" s="1293">
        <f t="shared" si="2"/>
        <v>0</v>
      </c>
    </row>
    <row r="31" spans="1:8" ht="15" customHeight="1" x14ac:dyDescent="0.15">
      <c r="A31" s="60"/>
      <c r="B31" s="1291" t="s">
        <v>309</v>
      </c>
      <c r="C31" s="1292">
        <v>-2766</v>
      </c>
      <c r="D31" s="1292">
        <v>1377</v>
      </c>
      <c r="E31" s="1292">
        <v>-11212</v>
      </c>
      <c r="F31" s="1292">
        <v>-141</v>
      </c>
      <c r="G31" s="1292">
        <v>-2</v>
      </c>
      <c r="H31" s="1293">
        <f t="shared" si="2"/>
        <v>-12744</v>
      </c>
    </row>
    <row r="32" spans="1:8" ht="15" hidden="1" customHeight="1" x14ac:dyDescent="0.15">
      <c r="A32" s="60"/>
      <c r="B32" s="1291" t="s">
        <v>310</v>
      </c>
      <c r="C32" s="1292">
        <v>0</v>
      </c>
      <c r="D32" s="1292">
        <v>0</v>
      </c>
      <c r="E32" s="1292">
        <v>0</v>
      </c>
      <c r="F32" s="1292">
        <v>0</v>
      </c>
      <c r="G32" s="1292">
        <v>0</v>
      </c>
      <c r="H32" s="1293">
        <f t="shared" si="2"/>
        <v>0</v>
      </c>
    </row>
    <row r="33" spans="1:8" ht="15" customHeight="1" thickBot="1" x14ac:dyDescent="0.2">
      <c r="A33" s="60"/>
      <c r="B33" s="1294" t="s">
        <v>28</v>
      </c>
      <c r="C33" s="1295">
        <v>113</v>
      </c>
      <c r="D33" s="1295">
        <v>2064</v>
      </c>
      <c r="E33" s="1295">
        <v>3576</v>
      </c>
      <c r="F33" s="1295">
        <v>381</v>
      </c>
      <c r="G33" s="1295">
        <v>0</v>
      </c>
      <c r="H33" s="1296">
        <f t="shared" si="2"/>
        <v>6134</v>
      </c>
    </row>
    <row r="34" spans="1:8" ht="18" customHeight="1" thickBot="1" x14ac:dyDescent="0.2">
      <c r="A34" s="60"/>
      <c r="B34" s="419" t="s">
        <v>311</v>
      </c>
      <c r="C34" s="1297">
        <f>SUM(C25:C33)</f>
        <v>90914</v>
      </c>
      <c r="D34" s="1297">
        <f>SUM(D25:D33)</f>
        <v>373889</v>
      </c>
      <c r="E34" s="1297">
        <f>SUM(E25:E33)</f>
        <v>669671</v>
      </c>
      <c r="F34" s="1297">
        <f>SUM(F25:F33)</f>
        <v>1638306</v>
      </c>
      <c r="G34" s="1297">
        <f>SUM(G25:G33)</f>
        <v>280652</v>
      </c>
      <c r="H34" s="1298">
        <f>SUM(C34:G34)</f>
        <v>3053432</v>
      </c>
    </row>
    <row r="35" spans="1:8" x14ac:dyDescent="0.15">
      <c r="A35" s="60"/>
      <c r="B35" s="76"/>
      <c r="C35" s="76"/>
      <c r="D35" s="76"/>
      <c r="E35" s="76"/>
      <c r="F35" s="76"/>
      <c r="G35" s="76"/>
      <c r="H35" s="76"/>
    </row>
    <row r="36" spans="1:8" ht="20.100000000000001" customHeight="1" x14ac:dyDescent="0.15">
      <c r="A36" s="60"/>
      <c r="B36" s="1309" t="s">
        <v>1214</v>
      </c>
      <c r="C36" s="234"/>
      <c r="D36" s="234"/>
      <c r="E36" s="225"/>
      <c r="F36" s="76"/>
      <c r="G36" s="76"/>
      <c r="H36" s="76"/>
    </row>
    <row r="37" spans="1:8" ht="33" customHeight="1" thickBot="1" x14ac:dyDescent="0.2">
      <c r="A37" s="60"/>
      <c r="B37" s="1310" t="s">
        <v>775</v>
      </c>
      <c r="C37" s="1210" t="s">
        <v>116</v>
      </c>
      <c r="D37" s="1210" t="s">
        <v>305</v>
      </c>
      <c r="E37" s="1210" t="s">
        <v>306</v>
      </c>
      <c r="F37" s="1210" t="s">
        <v>307</v>
      </c>
      <c r="G37" s="1210" t="s">
        <v>117</v>
      </c>
      <c r="H37" s="1287" t="s">
        <v>855</v>
      </c>
    </row>
    <row r="38" spans="1:8" ht="15" customHeight="1" thickBot="1" x14ac:dyDescent="0.2">
      <c r="A38" s="60"/>
      <c r="B38" s="419" t="s">
        <v>769</v>
      </c>
      <c r="C38" s="1297"/>
      <c r="D38" s="1297"/>
      <c r="E38" s="1297"/>
      <c r="F38" s="1297"/>
      <c r="G38" s="1297"/>
      <c r="H38" s="1298"/>
    </row>
    <row r="39" spans="1:8" ht="15" customHeight="1" thickBot="1" x14ac:dyDescent="0.2">
      <c r="A39" s="60"/>
      <c r="B39" s="419" t="s">
        <v>770</v>
      </c>
      <c r="C39" s="1297">
        <v>15078298</v>
      </c>
      <c r="D39" s="1297">
        <v>4600883</v>
      </c>
      <c r="E39" s="1297">
        <v>8408120</v>
      </c>
      <c r="F39" s="1297">
        <v>1051490</v>
      </c>
      <c r="G39" s="1297">
        <v>0</v>
      </c>
      <c r="H39" s="1298">
        <f>SUM(C39:G39)</f>
        <v>29138791</v>
      </c>
    </row>
    <row r="40" spans="1:8" ht="15" customHeight="1" thickBot="1" x14ac:dyDescent="0.2">
      <c r="A40" s="60"/>
      <c r="B40" s="419" t="s">
        <v>771</v>
      </c>
      <c r="C40" s="1297">
        <v>15109535</v>
      </c>
      <c r="D40" s="1297">
        <v>4588461</v>
      </c>
      <c r="E40" s="1297">
        <v>8480786</v>
      </c>
      <c r="F40" s="1297">
        <v>1034073</v>
      </c>
      <c r="G40" s="1297">
        <v>0</v>
      </c>
      <c r="H40" s="1298">
        <f>SUM(C40:G40)</f>
        <v>29212855</v>
      </c>
    </row>
    <row r="41" spans="1:8" x14ac:dyDescent="0.15">
      <c r="A41" s="60"/>
      <c r="B41" s="60"/>
    </row>
    <row r="42" spans="1:8" x14ac:dyDescent="0.15">
      <c r="A42" s="60"/>
      <c r="B42" s="60"/>
    </row>
    <row r="43" spans="1:8" x14ac:dyDescent="0.15">
      <c r="A43" s="60"/>
      <c r="B43" s="60"/>
    </row>
    <row r="44" spans="1:8" x14ac:dyDescent="0.15">
      <c r="A44" s="60"/>
      <c r="B44" s="60"/>
    </row>
    <row r="45" spans="1:8" x14ac:dyDescent="0.15">
      <c r="A45" s="60"/>
      <c r="B45" s="60"/>
    </row>
    <row r="46" spans="1:8" x14ac:dyDescent="0.15">
      <c r="A46" s="60"/>
      <c r="B46" s="60"/>
    </row>
    <row r="47" spans="1:8" ht="6" customHeight="1" x14ac:dyDescent="0.15">
      <c r="A47" s="60"/>
      <c r="B47" s="60"/>
    </row>
    <row r="48" spans="1:8" x14ac:dyDescent="0.15">
      <c r="A48" s="60"/>
      <c r="B48" s="60"/>
    </row>
    <row r="49" spans="1:2" x14ac:dyDescent="0.15">
      <c r="A49" s="60"/>
      <c r="B49" s="60"/>
    </row>
    <row r="50" spans="1:2" x14ac:dyDescent="0.15">
      <c r="A50" s="60"/>
      <c r="B50" s="60"/>
    </row>
    <row r="51" spans="1:2" x14ac:dyDescent="0.15">
      <c r="A51" s="60"/>
      <c r="B51" s="60"/>
    </row>
    <row r="52" spans="1:2" x14ac:dyDescent="0.15">
      <c r="A52" s="60"/>
      <c r="B52" s="60"/>
    </row>
    <row r="53" spans="1:2" x14ac:dyDescent="0.15">
      <c r="A53" s="60"/>
      <c r="B53" s="60"/>
    </row>
    <row r="54" spans="1:2" ht="6" customHeight="1" x14ac:dyDescent="0.15">
      <c r="A54" s="60"/>
      <c r="B54" s="60"/>
    </row>
    <row r="55" spans="1:2" x14ac:dyDescent="0.15">
      <c r="A55" s="60"/>
      <c r="B55" s="60"/>
    </row>
    <row r="56" spans="1:2" x14ac:dyDescent="0.15">
      <c r="A56" s="60"/>
      <c r="B56" s="60"/>
    </row>
    <row r="57" spans="1:2" x14ac:dyDescent="0.15">
      <c r="A57" s="60"/>
      <c r="B57" s="60"/>
    </row>
    <row r="58" spans="1:2" x14ac:dyDescent="0.15">
      <c r="A58" s="60"/>
      <c r="B58" s="60"/>
    </row>
    <row r="59" spans="1:2" x14ac:dyDescent="0.15">
      <c r="A59" s="60"/>
      <c r="B59" s="60"/>
    </row>
    <row r="60" spans="1:2" x14ac:dyDescent="0.15">
      <c r="A60" s="60"/>
      <c r="B60" s="60"/>
    </row>
    <row r="61" spans="1:2" x14ac:dyDescent="0.15">
      <c r="A61" s="60"/>
      <c r="B61" s="60"/>
    </row>
    <row r="62" spans="1:2" x14ac:dyDescent="0.15">
      <c r="A62" s="60"/>
      <c r="B62" s="60"/>
    </row>
    <row r="63" spans="1:2" x14ac:dyDescent="0.15">
      <c r="A63" s="60"/>
      <c r="B63" s="60"/>
    </row>
    <row r="64" spans="1:2" x14ac:dyDescent="0.15">
      <c r="A64" s="60"/>
      <c r="B64" s="60"/>
    </row>
    <row r="65" spans="1:2" x14ac:dyDescent="0.15">
      <c r="A65" s="60"/>
      <c r="B65" s="60"/>
    </row>
    <row r="66" spans="1:2" x14ac:dyDescent="0.15">
      <c r="A66" s="60"/>
      <c r="B66" s="60"/>
    </row>
    <row r="67" spans="1:2" x14ac:dyDescent="0.15">
      <c r="A67" s="60"/>
      <c r="B67" s="60"/>
    </row>
  </sheetData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B1" sqref="B1:F17"/>
    </sheetView>
  </sheetViews>
  <sheetFormatPr defaultRowHeight="12.75" x14ac:dyDescent="0.2"/>
  <cols>
    <col min="1" max="1" width="3.5703125" customWidth="1"/>
    <col min="2" max="2" width="38.28515625" customWidth="1"/>
    <col min="3" max="6" width="11.7109375" customWidth="1"/>
  </cols>
  <sheetData>
    <row r="2" spans="2:6" x14ac:dyDescent="0.2">
      <c r="B2" s="2686" t="s">
        <v>1851</v>
      </c>
      <c r="C2" s="2687"/>
      <c r="D2" s="2687"/>
      <c r="E2" s="2687"/>
      <c r="F2" s="2687"/>
    </row>
    <row r="3" spans="2:6" ht="13.5" thickBot="1" x14ac:dyDescent="0.25">
      <c r="B3" s="2687"/>
      <c r="C3" s="2687"/>
      <c r="D3" s="2687"/>
      <c r="E3" s="2687"/>
      <c r="F3" s="2687"/>
    </row>
    <row r="4" spans="2:6" ht="13.5" thickTop="1" x14ac:dyDescent="0.2">
      <c r="B4" s="2717"/>
      <c r="C4" s="2717"/>
      <c r="D4" s="2718"/>
      <c r="E4" s="2717"/>
      <c r="F4" s="2717"/>
    </row>
    <row r="5" spans="2:6" ht="21" x14ac:dyDescent="0.2">
      <c r="B5" s="2749" t="s">
        <v>1838</v>
      </c>
      <c r="C5" s="2750">
        <v>2015</v>
      </c>
      <c r="D5" s="2751">
        <v>2016</v>
      </c>
      <c r="E5" s="2752" t="s">
        <v>1839</v>
      </c>
      <c r="F5" s="2750" t="s">
        <v>1840</v>
      </c>
    </row>
    <row r="6" spans="2:6" x14ac:dyDescent="0.2">
      <c r="B6" s="2724" t="s">
        <v>793</v>
      </c>
      <c r="C6" s="2725">
        <v>-854.8</v>
      </c>
      <c r="D6" s="2726">
        <v>-876.7</v>
      </c>
      <c r="E6" s="2727">
        <v>-21.9</v>
      </c>
      <c r="F6" s="2753">
        <v>2.5609079870006823E-2</v>
      </c>
    </row>
    <row r="7" spans="2:6" x14ac:dyDescent="0.2">
      <c r="B7" s="2724" t="s">
        <v>1852</v>
      </c>
      <c r="C7" s="2725">
        <v>-633.9</v>
      </c>
      <c r="D7" s="2726">
        <v>-671.3</v>
      </c>
      <c r="E7" s="2727">
        <v>-37.5</v>
      </c>
      <c r="F7" s="2753">
        <v>5.9097112115547024E-2</v>
      </c>
    </row>
    <row r="8" spans="2:6" x14ac:dyDescent="0.2">
      <c r="B8" s="2724" t="s">
        <v>1853</v>
      </c>
      <c r="C8" s="2725">
        <v>-24.7</v>
      </c>
      <c r="D8" s="2726">
        <v>-22.8</v>
      </c>
      <c r="E8" s="2727">
        <v>1.9</v>
      </c>
      <c r="F8" s="2753">
        <v>-7.5053667625258225E-2</v>
      </c>
    </row>
    <row r="9" spans="2:6" ht="21" x14ac:dyDescent="0.2">
      <c r="B9" s="2724" t="s">
        <v>365</v>
      </c>
      <c r="C9" s="2725">
        <v>-278.2</v>
      </c>
      <c r="D9" s="2726">
        <v>-161.69999999999999</v>
      </c>
      <c r="E9" s="2727">
        <v>116.4</v>
      </c>
      <c r="F9" s="2753">
        <v>-0.4184968812352825</v>
      </c>
    </row>
    <row r="10" spans="2:6" ht="21" x14ac:dyDescent="0.2">
      <c r="B10" s="2724" t="s">
        <v>1854</v>
      </c>
      <c r="C10" s="2725">
        <v>-52.1</v>
      </c>
      <c r="D10" s="2726">
        <v>0</v>
      </c>
      <c r="E10" s="2727">
        <v>52.1</v>
      </c>
      <c r="F10" s="2753">
        <v>-1</v>
      </c>
    </row>
    <row r="11" spans="2:6" x14ac:dyDescent="0.2">
      <c r="B11" s="2724" t="s">
        <v>1855</v>
      </c>
      <c r="C11" s="2725">
        <v>-7.3</v>
      </c>
      <c r="D11" s="2726">
        <v>-7.1</v>
      </c>
      <c r="E11" s="2727">
        <v>0.3</v>
      </c>
      <c r="F11" s="2753">
        <v>-4.2958129418162017E-2</v>
      </c>
    </row>
    <row r="12" spans="2:6" x14ac:dyDescent="0.2">
      <c r="B12" s="2724" t="s">
        <v>28</v>
      </c>
      <c r="C12" s="2725">
        <v>0</v>
      </c>
      <c r="D12" s="2726">
        <v>0</v>
      </c>
      <c r="E12" s="2727">
        <v>0</v>
      </c>
      <c r="F12" s="2753" t="s">
        <v>621</v>
      </c>
    </row>
    <row r="13" spans="2:6" x14ac:dyDescent="0.2">
      <c r="B13" s="2724" t="s">
        <v>1856</v>
      </c>
      <c r="C13" s="2725">
        <v>-199.6</v>
      </c>
      <c r="D13" s="2726">
        <v>-223.7</v>
      </c>
      <c r="E13" s="2727">
        <v>-24</v>
      </c>
      <c r="F13" s="2753">
        <v>0.1201652892561984</v>
      </c>
    </row>
    <row r="14" spans="2:6" x14ac:dyDescent="0.2">
      <c r="B14" s="2734" t="s">
        <v>1857</v>
      </c>
      <c r="C14" s="2735">
        <v>-2050.6</v>
      </c>
      <c r="D14" s="2736">
        <v>-1963.3</v>
      </c>
      <c r="E14" s="2737">
        <v>87.3</v>
      </c>
      <c r="F14" s="2754">
        <v>-4.257884049320293E-2</v>
      </c>
    </row>
    <row r="15" spans="2:6" x14ac:dyDescent="0.2">
      <c r="B15" s="2724" t="s">
        <v>1845</v>
      </c>
      <c r="C15" s="2755">
        <v>0.50094418810083585</v>
      </c>
      <c r="D15" s="2756">
        <v>0.45706013859746369</v>
      </c>
      <c r="E15" s="2757" t="s">
        <v>621</v>
      </c>
      <c r="F15" s="2758" t="s">
        <v>621</v>
      </c>
    </row>
    <row r="16" spans="2:6" x14ac:dyDescent="0.2">
      <c r="B16" s="2724" t="s">
        <v>1858</v>
      </c>
      <c r="C16" s="2759">
        <v>6540</v>
      </c>
      <c r="D16" s="2760">
        <v>6528</v>
      </c>
      <c r="E16" s="2761">
        <v>-12</v>
      </c>
      <c r="F16" s="2762">
        <v>-1.8348623853210455E-3</v>
      </c>
    </row>
    <row r="17" spans="2:6" ht="13.5" thickBot="1" x14ac:dyDescent="0.25">
      <c r="B17" s="2717"/>
      <c r="C17" s="2717"/>
      <c r="D17" s="2739"/>
      <c r="E17" s="2717"/>
      <c r="F17" s="2717"/>
    </row>
    <row r="18" spans="2:6" ht="13.5" thickTop="1" x14ac:dyDescent="0.2"/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D7"/>
  <sheetViews>
    <sheetView workbookViewId="0">
      <selection activeCell="C32" sqref="C32"/>
    </sheetView>
  </sheetViews>
  <sheetFormatPr defaultRowHeight="12.75" x14ac:dyDescent="0.2"/>
  <cols>
    <col min="1" max="1" width="3.42578125" style="80" customWidth="1"/>
    <col min="2" max="2" width="41.85546875" style="82" bestFit="1" customWidth="1"/>
    <col min="3" max="4" width="25.7109375" style="82" customWidth="1"/>
    <col min="5" max="16384" width="9.140625" style="80"/>
  </cols>
  <sheetData>
    <row r="2" spans="2:4" ht="39.950000000000003" customHeight="1" thickBot="1" x14ac:dyDescent="0.25">
      <c r="B2" s="2067" t="s">
        <v>1419</v>
      </c>
      <c r="C2" s="1312" t="s">
        <v>1420</v>
      </c>
      <c r="D2" s="2066" t="s">
        <v>1608</v>
      </c>
    </row>
    <row r="3" spans="2:4" ht="17.100000000000001" customHeight="1" thickTop="1" x14ac:dyDescent="0.2">
      <c r="B3" s="2068" t="s">
        <v>1421</v>
      </c>
      <c r="C3" s="2069">
        <v>0.45</v>
      </c>
      <c r="D3" s="2070">
        <v>1.2999999999999999E-2</v>
      </c>
    </row>
    <row r="4" spans="2:4" ht="17.100000000000001" customHeight="1" x14ac:dyDescent="0.2">
      <c r="B4" s="440" t="s">
        <v>1422</v>
      </c>
      <c r="C4" s="2071">
        <v>0.43</v>
      </c>
      <c r="D4" s="2072">
        <v>1.2999999999999999E-2</v>
      </c>
    </row>
    <row r="5" spans="2:4" ht="17.100000000000001" customHeight="1" x14ac:dyDescent="0.2">
      <c r="B5" s="440" t="s">
        <v>1423</v>
      </c>
      <c r="C5" s="2071">
        <v>0.02</v>
      </c>
      <c r="D5" s="2072">
        <v>1E-3</v>
      </c>
    </row>
    <row r="6" spans="2:4" ht="17.100000000000001" customHeight="1" x14ac:dyDescent="0.2">
      <c r="B6" s="440" t="s">
        <v>28</v>
      </c>
      <c r="C6" s="2071">
        <v>0.1</v>
      </c>
      <c r="D6" s="2072">
        <v>-3.0000000000000001E-3</v>
      </c>
    </row>
    <row r="7" spans="2:4" ht="17.100000000000001" customHeight="1" thickBot="1" x14ac:dyDescent="0.25">
      <c r="B7" s="2073" t="s">
        <v>855</v>
      </c>
      <c r="C7" s="2074">
        <v>1</v>
      </c>
      <c r="D7" s="2075">
        <v>2.4E-2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4" tint="0.39997558519241921"/>
  </sheetPr>
  <dimension ref="A2:K26"/>
  <sheetViews>
    <sheetView zoomScale="110" zoomScaleNormal="110" workbookViewId="0">
      <selection activeCell="B33" sqref="B33"/>
    </sheetView>
  </sheetViews>
  <sheetFormatPr defaultRowHeight="10.5" x14ac:dyDescent="0.15"/>
  <cols>
    <col min="1" max="1" width="2.28515625" style="75" customWidth="1"/>
    <col min="2" max="2" width="46.5703125" style="117" customWidth="1"/>
    <col min="3" max="6" width="15.7109375" style="64" customWidth="1"/>
    <col min="7" max="7" width="9.140625" style="60"/>
    <col min="8" max="8" width="16.5703125" style="60" customWidth="1"/>
    <col min="9" max="9" width="9.140625" style="60"/>
    <col min="10" max="10" width="12" style="60" customWidth="1"/>
    <col min="11" max="16384" width="9.140625" style="60"/>
  </cols>
  <sheetData>
    <row r="2" spans="1:11" ht="15" customHeight="1" thickBot="1" x14ac:dyDescent="0.2">
      <c r="B2" s="1209"/>
      <c r="C2" s="2432" t="s">
        <v>1498</v>
      </c>
      <c r="D2" s="2481"/>
      <c r="E2" s="2482" t="s">
        <v>1214</v>
      </c>
      <c r="F2" s="2483"/>
    </row>
    <row r="3" spans="1:11" ht="24.95" customHeight="1" x14ac:dyDescent="0.15">
      <c r="B3" s="1313"/>
      <c r="C3" s="1314" t="s">
        <v>32</v>
      </c>
      <c r="D3" s="1314" t="s">
        <v>630</v>
      </c>
      <c r="E3" s="1314" t="s">
        <v>32</v>
      </c>
      <c r="F3" s="669" t="s">
        <v>630</v>
      </c>
      <c r="G3" s="117"/>
    </row>
    <row r="4" spans="1:11" ht="17.100000000000001" customHeight="1" thickBot="1" x14ac:dyDescent="0.2">
      <c r="B4" s="585" t="s">
        <v>123</v>
      </c>
      <c r="C4" s="685"/>
      <c r="D4" s="1315"/>
      <c r="E4" s="1315"/>
      <c r="F4" s="1316"/>
      <c r="H4" s="64"/>
      <c r="I4" s="64"/>
      <c r="J4" s="64"/>
      <c r="K4" s="64"/>
    </row>
    <row r="5" spans="1:11" ht="17.100000000000001" customHeight="1" thickBot="1" x14ac:dyDescent="0.2">
      <c r="B5" s="419" t="s">
        <v>754</v>
      </c>
      <c r="C5" s="1317">
        <v>3082855</v>
      </c>
      <c r="D5" s="637">
        <v>3079257</v>
      </c>
      <c r="E5" s="1317">
        <v>1897334</v>
      </c>
      <c r="F5" s="1318">
        <v>1895673</v>
      </c>
      <c r="H5" s="235"/>
      <c r="I5" s="204"/>
      <c r="J5" s="64"/>
      <c r="K5" s="64"/>
    </row>
    <row r="6" spans="1:11" ht="17.100000000000001" customHeight="1" thickBot="1" x14ac:dyDescent="0.2">
      <c r="B6" s="419" t="s">
        <v>33</v>
      </c>
      <c r="C6" s="637">
        <v>81763277</v>
      </c>
      <c r="D6" s="637">
        <v>82917783</v>
      </c>
      <c r="E6" s="637">
        <v>78433546</v>
      </c>
      <c r="F6" s="1318">
        <v>78962650</v>
      </c>
      <c r="H6" s="64"/>
      <c r="I6" s="204"/>
      <c r="J6" s="64"/>
      <c r="K6" s="64"/>
    </row>
    <row r="7" spans="1:11" s="237" customFormat="1" ht="17.100000000000001" customHeight="1" thickBot="1" x14ac:dyDescent="0.2">
      <c r="A7" s="236"/>
      <c r="B7" s="419" t="s">
        <v>738</v>
      </c>
      <c r="C7" s="637">
        <f>SUM(C8:C9)</f>
        <v>47434490</v>
      </c>
      <c r="D7" s="637">
        <f>SUM(D8:D9)</f>
        <v>48649710</v>
      </c>
      <c r="E7" s="637">
        <f>SUM(E8:E9)</f>
        <v>44726181</v>
      </c>
      <c r="F7" s="1318">
        <f>SUM(F8:F9)</f>
        <v>45635346</v>
      </c>
      <c r="H7" s="238"/>
      <c r="I7" s="238"/>
      <c r="J7" s="238"/>
      <c r="K7" s="238"/>
    </row>
    <row r="8" spans="1:11" ht="17.100000000000001" customHeight="1" x14ac:dyDescent="0.15">
      <c r="B8" s="1319" t="s">
        <v>739</v>
      </c>
      <c r="C8" s="632">
        <v>5843990</v>
      </c>
      <c r="D8" s="1320">
        <v>5885276</v>
      </c>
      <c r="E8" s="632">
        <v>5214087</v>
      </c>
      <c r="F8" s="1321">
        <v>5283808</v>
      </c>
      <c r="H8" s="64"/>
      <c r="I8" s="64"/>
      <c r="J8" s="64"/>
      <c r="K8" s="64"/>
    </row>
    <row r="9" spans="1:11" ht="17.100000000000001" customHeight="1" x14ac:dyDescent="0.15">
      <c r="B9" s="1322" t="s">
        <v>743</v>
      </c>
      <c r="C9" s="531">
        <v>41590500</v>
      </c>
      <c r="D9" s="766">
        <v>42764434</v>
      </c>
      <c r="E9" s="531">
        <v>39512094</v>
      </c>
      <c r="F9" s="765">
        <v>40351538</v>
      </c>
      <c r="H9" s="64"/>
      <c r="I9" s="64"/>
      <c r="J9" s="64"/>
      <c r="K9" s="64"/>
    </row>
    <row r="10" spans="1:11" ht="17.100000000000001" customHeight="1" thickBot="1" x14ac:dyDescent="0.2">
      <c r="B10" s="1323" t="s">
        <v>744</v>
      </c>
      <c r="C10" s="635">
        <v>34853185</v>
      </c>
      <c r="D10" s="1324">
        <v>35827969</v>
      </c>
      <c r="E10" s="635">
        <v>33692879</v>
      </c>
      <c r="F10" s="1325">
        <v>34412912</v>
      </c>
      <c r="H10" s="64"/>
      <c r="I10" s="64"/>
      <c r="J10" s="64"/>
      <c r="K10" s="64"/>
    </row>
    <row r="11" spans="1:11" s="237" customFormat="1" ht="17.100000000000001" customHeight="1" thickBot="1" x14ac:dyDescent="0.2">
      <c r="A11" s="236"/>
      <c r="B11" s="419" t="s">
        <v>741</v>
      </c>
      <c r="C11" s="637">
        <f>SUM(C12:C13,C16:C17)</f>
        <v>32872882</v>
      </c>
      <c r="D11" s="637">
        <f>SUM(D12:D13,D16:D17)</f>
        <v>32812343</v>
      </c>
      <c r="E11" s="637">
        <f>SUM(E12:E13,E16:E17)</f>
        <v>32004393</v>
      </c>
      <c r="F11" s="1318">
        <f>SUM(F12:F13,F16:F17)</f>
        <v>31635612</v>
      </c>
      <c r="H11" s="238"/>
      <c r="I11" s="238"/>
      <c r="J11" s="238"/>
      <c r="K11" s="238"/>
    </row>
    <row r="12" spans="1:11" ht="17.100000000000001" customHeight="1" x14ac:dyDescent="0.15">
      <c r="B12" s="1319" t="s">
        <v>739</v>
      </c>
      <c r="C12" s="632">
        <v>3934915</v>
      </c>
      <c r="D12" s="1320">
        <v>3905205</v>
      </c>
      <c r="E12" s="632">
        <v>3771327</v>
      </c>
      <c r="F12" s="1321">
        <v>3737886</v>
      </c>
      <c r="H12" s="64"/>
      <c r="I12" s="64"/>
      <c r="J12" s="64"/>
      <c r="K12" s="64"/>
    </row>
    <row r="13" spans="1:11" ht="17.100000000000001" customHeight="1" x14ac:dyDescent="0.15">
      <c r="B13" s="1322" t="s">
        <v>740</v>
      </c>
      <c r="C13" s="766">
        <f>SUM(C14:C15)</f>
        <v>27210974</v>
      </c>
      <c r="D13" s="766">
        <f>SUM(D14:D15)</f>
        <v>27179853</v>
      </c>
      <c r="E13" s="766">
        <f>SUM(E14:E15)</f>
        <v>25788441</v>
      </c>
      <c r="F13" s="765">
        <f>SUM(F14:F15)</f>
        <v>25453099</v>
      </c>
      <c r="H13" s="64"/>
      <c r="I13" s="64"/>
      <c r="J13" s="64"/>
      <c r="K13" s="64"/>
    </row>
    <row r="14" spans="1:11" ht="17.100000000000001" customHeight="1" x14ac:dyDescent="0.15">
      <c r="B14" s="1326" t="s">
        <v>745</v>
      </c>
      <c r="C14" s="531">
        <v>5008394</v>
      </c>
      <c r="D14" s="766">
        <v>4975669</v>
      </c>
      <c r="E14" s="531">
        <v>5667803</v>
      </c>
      <c r="F14" s="765">
        <v>5591521</v>
      </c>
      <c r="H14" s="64"/>
      <c r="I14" s="64"/>
      <c r="J14" s="64"/>
      <c r="K14" s="64"/>
    </row>
    <row r="15" spans="1:11" ht="17.100000000000001" customHeight="1" x14ac:dyDescent="0.15">
      <c r="B15" s="1326" t="s">
        <v>453</v>
      </c>
      <c r="C15" s="531">
        <v>22202580</v>
      </c>
      <c r="D15" s="766">
        <v>22204184</v>
      </c>
      <c r="E15" s="531">
        <v>20120638</v>
      </c>
      <c r="F15" s="765">
        <v>19861578</v>
      </c>
      <c r="H15" s="239"/>
      <c r="I15" s="64"/>
      <c r="J15" s="64"/>
      <c r="K15" s="64"/>
    </row>
    <row r="16" spans="1:11" ht="17.100000000000001" customHeight="1" x14ac:dyDescent="0.15">
      <c r="B16" s="1322" t="s">
        <v>454</v>
      </c>
      <c r="C16" s="531">
        <v>56676</v>
      </c>
      <c r="D16" s="766">
        <v>56676</v>
      </c>
      <c r="E16" s="531">
        <v>1031029</v>
      </c>
      <c r="F16" s="765">
        <v>1031029</v>
      </c>
      <c r="H16" s="64"/>
      <c r="I16" s="64"/>
      <c r="J16" s="64"/>
      <c r="K16" s="64"/>
    </row>
    <row r="17" spans="1:11" ht="17.100000000000001" customHeight="1" thickBot="1" x14ac:dyDescent="0.2">
      <c r="B17" s="1327" t="s">
        <v>742</v>
      </c>
      <c r="C17" s="635">
        <v>1670317</v>
      </c>
      <c r="D17" s="1324">
        <v>1670609</v>
      </c>
      <c r="E17" s="635">
        <v>1413596</v>
      </c>
      <c r="F17" s="1325">
        <v>1413598</v>
      </c>
      <c r="H17" s="64"/>
      <c r="I17" s="64"/>
      <c r="J17" s="64"/>
      <c r="K17" s="64"/>
    </row>
    <row r="18" spans="1:11" s="237" customFormat="1" ht="17.100000000000001" customHeight="1" thickBot="1" x14ac:dyDescent="0.2">
      <c r="A18" s="236"/>
      <c r="B18" s="419" t="s">
        <v>698</v>
      </c>
      <c r="C18" s="637">
        <v>1227481</v>
      </c>
      <c r="D18" s="637">
        <v>1227306</v>
      </c>
      <c r="E18" s="637">
        <v>1519617</v>
      </c>
      <c r="F18" s="1318">
        <v>1508337</v>
      </c>
      <c r="H18" s="238"/>
      <c r="I18" s="238"/>
      <c r="J18" s="238"/>
      <c r="K18" s="238"/>
    </row>
    <row r="19" spans="1:11" s="237" customFormat="1" ht="17.100000000000001" customHeight="1" thickBot="1" x14ac:dyDescent="0.2">
      <c r="A19" s="236"/>
      <c r="B19" s="419" t="s">
        <v>235</v>
      </c>
      <c r="C19" s="637">
        <v>228424</v>
      </c>
      <c r="D19" s="637">
        <v>228424</v>
      </c>
      <c r="E19" s="637">
        <v>183355</v>
      </c>
      <c r="F19" s="1318">
        <v>183355</v>
      </c>
      <c r="H19" s="238"/>
      <c r="I19" s="238"/>
      <c r="J19" s="238"/>
      <c r="K19" s="238"/>
    </row>
    <row r="20" spans="1:11" ht="17.100000000000001" customHeight="1" thickBot="1" x14ac:dyDescent="0.2">
      <c r="B20" s="1328" t="s">
        <v>124</v>
      </c>
      <c r="C20" s="1329"/>
      <c r="D20" s="1329"/>
      <c r="E20" s="1330"/>
      <c r="F20" s="1331"/>
      <c r="H20" s="64"/>
      <c r="I20" s="64"/>
      <c r="J20" s="64"/>
      <c r="K20" s="64"/>
    </row>
    <row r="21" spans="1:11" ht="17.100000000000001" customHeight="1" thickBot="1" x14ac:dyDescent="0.2">
      <c r="B21" s="419" t="s">
        <v>788</v>
      </c>
      <c r="C21" s="637">
        <v>8486753</v>
      </c>
      <c r="D21" s="637">
        <v>8509677</v>
      </c>
      <c r="E21" s="637">
        <v>12019331</v>
      </c>
      <c r="F21" s="1318">
        <v>11813534</v>
      </c>
      <c r="H21" s="64"/>
      <c r="I21" s="64"/>
      <c r="J21" s="64"/>
      <c r="K21" s="64"/>
    </row>
    <row r="22" spans="1:11" ht="17.100000000000001" customHeight="1" thickBot="1" x14ac:dyDescent="0.2">
      <c r="B22" s="419" t="s">
        <v>794</v>
      </c>
      <c r="C22" s="637">
        <v>91417962</v>
      </c>
      <c r="D22" s="637">
        <v>91535698</v>
      </c>
      <c r="E22" s="637">
        <v>81140866</v>
      </c>
      <c r="F22" s="1318">
        <v>81266808</v>
      </c>
      <c r="H22" s="239"/>
      <c r="I22" s="240"/>
      <c r="J22" s="240"/>
      <c r="K22" s="64"/>
    </row>
    <row r="23" spans="1:11" ht="17.100000000000001" customHeight="1" thickBot="1" x14ac:dyDescent="0.2">
      <c r="B23" s="419" t="s">
        <v>795</v>
      </c>
      <c r="C23" s="637">
        <v>12660389</v>
      </c>
      <c r="D23" s="637">
        <v>12909157</v>
      </c>
      <c r="E23" s="637">
        <v>8946195</v>
      </c>
      <c r="F23" s="1318">
        <v>8890686</v>
      </c>
      <c r="H23" s="200"/>
    </row>
    <row r="24" spans="1:11" ht="17.100000000000001" customHeight="1" thickBot="1" x14ac:dyDescent="0.2">
      <c r="B24" s="419" t="s">
        <v>548</v>
      </c>
      <c r="C24" s="637">
        <v>3943349</v>
      </c>
      <c r="D24" s="637">
        <v>3853900</v>
      </c>
      <c r="E24" s="637">
        <v>3827315</v>
      </c>
      <c r="F24" s="1318">
        <v>3919644</v>
      </c>
      <c r="H24" s="200"/>
    </row>
    <row r="25" spans="1:11" x14ac:dyDescent="0.15">
      <c r="H25" s="64"/>
      <c r="I25" s="64"/>
      <c r="J25" s="64"/>
      <c r="K25" s="64"/>
    </row>
    <row r="26" spans="1:11" x14ac:dyDescent="0.15">
      <c r="C26" s="174">
        <f>C7+C11+C18+C19</f>
        <v>81763277</v>
      </c>
      <c r="D26" s="64">
        <f>D7+D11+D18+D19</f>
        <v>82917783</v>
      </c>
      <c r="E26" s="64">
        <f>E7+E11+E18+E19</f>
        <v>78433546</v>
      </c>
      <c r="F26" s="64">
        <f>F7+F11+F18+F19</f>
        <v>78962650</v>
      </c>
    </row>
  </sheetData>
  <mergeCells count="2">
    <mergeCell ref="C2:D2"/>
    <mergeCell ref="E2:F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08"/>
  <sheetViews>
    <sheetView zoomScale="90" zoomScaleNormal="90" workbookViewId="0">
      <selection activeCell="A30" sqref="A30"/>
    </sheetView>
  </sheetViews>
  <sheetFormatPr defaultRowHeight="10.5" x14ac:dyDescent="0.15"/>
  <cols>
    <col min="1" max="1" width="56.42578125" style="60" customWidth="1"/>
    <col min="2" max="5" width="18.140625" style="60" customWidth="1"/>
    <col min="6" max="6" width="12.5703125" style="60" customWidth="1"/>
    <col min="7" max="7" width="45.140625" style="60" customWidth="1"/>
    <col min="8" max="8" width="19.140625" style="60" customWidth="1"/>
    <col min="9" max="16384" width="9.140625" style="60"/>
  </cols>
  <sheetData>
    <row r="1" spans="1:8" ht="11.25" thickBot="1" x14ac:dyDescent="0.2">
      <c r="B1" s="61"/>
      <c r="C1" s="61"/>
      <c r="D1" s="61"/>
      <c r="E1" s="61"/>
      <c r="F1" s="241"/>
      <c r="G1" s="61"/>
    </row>
    <row r="2" spans="1:8" s="76" customFormat="1" ht="15.95" customHeight="1" thickBot="1" x14ac:dyDescent="0.25">
      <c r="A2" s="2487" t="s">
        <v>1498</v>
      </c>
      <c r="B2" s="2489" t="s">
        <v>118</v>
      </c>
      <c r="C2" s="1352" t="s">
        <v>119</v>
      </c>
      <c r="D2" s="1352" t="s">
        <v>120</v>
      </c>
      <c r="E2" s="1353" t="s">
        <v>121</v>
      </c>
      <c r="F2" s="1354"/>
      <c r="G2" s="1355"/>
    </row>
    <row r="3" spans="1:8" ht="45" customHeight="1" x14ac:dyDescent="0.15">
      <c r="A3" s="2488"/>
      <c r="B3" s="2490"/>
      <c r="C3" s="1332" t="s">
        <v>1050</v>
      </c>
      <c r="D3" s="1332" t="s">
        <v>1051</v>
      </c>
      <c r="E3" s="1333" t="s">
        <v>1043</v>
      </c>
      <c r="F3" s="119"/>
      <c r="G3" s="62"/>
    </row>
    <row r="4" spans="1:8" ht="17.100000000000001" customHeight="1" thickBot="1" x14ac:dyDescent="0.2">
      <c r="A4" s="1356" t="s">
        <v>1052</v>
      </c>
      <c r="B4" s="1357"/>
      <c r="C4" s="1358"/>
      <c r="D4" s="1358"/>
      <c r="E4" s="1359"/>
      <c r="F4" s="119"/>
      <c r="G4" s="62"/>
    </row>
    <row r="5" spans="1:8" ht="17.100000000000001" customHeight="1" thickBot="1" x14ac:dyDescent="0.2">
      <c r="A5" s="1360" t="s">
        <v>1045</v>
      </c>
      <c r="B5" s="1361"/>
      <c r="C5" s="1362"/>
      <c r="D5" s="1362"/>
      <c r="E5" s="1363"/>
      <c r="F5" s="119"/>
      <c r="G5" s="62"/>
    </row>
    <row r="6" spans="1:8" ht="17.100000000000001" customHeight="1" x14ac:dyDescent="0.15">
      <c r="A6" s="648" t="s">
        <v>754</v>
      </c>
      <c r="B6" s="1364">
        <v>3079257</v>
      </c>
      <c r="C6" s="1364">
        <v>0</v>
      </c>
      <c r="D6" s="1364">
        <v>0</v>
      </c>
      <c r="E6" s="1365">
        <v>3079257</v>
      </c>
      <c r="F6" s="1336"/>
    </row>
    <row r="7" spans="1:8" ht="17.100000000000001" customHeight="1" thickBot="1" x14ac:dyDescent="0.2">
      <c r="A7" s="1366" t="s">
        <v>33</v>
      </c>
      <c r="B7" s="889">
        <v>82917783</v>
      </c>
      <c r="C7" s="889">
        <v>0</v>
      </c>
      <c r="D7" s="889">
        <v>0</v>
      </c>
      <c r="E7" s="890">
        <v>82917783</v>
      </c>
      <c r="F7" s="1336"/>
    </row>
    <row r="8" spans="1:8" ht="9.9499999999999993" customHeight="1" thickBot="1" x14ac:dyDescent="0.2">
      <c r="A8" s="646"/>
      <c r="B8" s="902"/>
      <c r="C8" s="902"/>
      <c r="D8" s="902"/>
      <c r="E8" s="902"/>
      <c r="F8" s="1338"/>
    </row>
    <row r="9" spans="1:8" ht="17.100000000000001" customHeight="1" thickBot="1" x14ac:dyDescent="0.2">
      <c r="A9" s="1367" t="s">
        <v>1048</v>
      </c>
      <c r="B9" s="1368"/>
      <c r="C9" s="1368"/>
      <c r="D9" s="1368"/>
      <c r="E9" s="1368"/>
      <c r="F9" s="1339"/>
      <c r="G9" s="63"/>
    </row>
    <row r="10" spans="1:8" ht="17.100000000000001" customHeight="1" x14ac:dyDescent="0.15">
      <c r="A10" s="648" t="s">
        <v>788</v>
      </c>
      <c r="B10" s="1364">
        <v>8509677</v>
      </c>
      <c r="C10" s="1364">
        <v>0</v>
      </c>
      <c r="D10" s="825">
        <v>6987831</v>
      </c>
      <c r="E10" s="826">
        <v>1521846</v>
      </c>
      <c r="F10" s="1340"/>
      <c r="G10" s="62"/>
    </row>
    <row r="11" spans="1:8" ht="17.100000000000001" customHeight="1" x14ac:dyDescent="0.15">
      <c r="A11" s="655" t="s">
        <v>794</v>
      </c>
      <c r="B11" s="886">
        <v>91535698</v>
      </c>
      <c r="C11" s="886">
        <v>0</v>
      </c>
      <c r="D11" s="839">
        <v>6048113</v>
      </c>
      <c r="E11" s="884">
        <v>85487585</v>
      </c>
      <c r="F11" s="1341"/>
      <c r="G11" s="229"/>
      <c r="H11" s="242"/>
    </row>
    <row r="12" spans="1:8" ht="17.100000000000001" customHeight="1" x14ac:dyDescent="0.15">
      <c r="A12" s="655" t="s">
        <v>795</v>
      </c>
      <c r="B12" s="886">
        <v>12909157</v>
      </c>
      <c r="C12" s="886">
        <v>7570459</v>
      </c>
      <c r="D12" s="886">
        <v>0</v>
      </c>
      <c r="E12" s="887">
        <v>5338698</v>
      </c>
      <c r="F12" s="1341"/>
      <c r="G12" s="63"/>
    </row>
    <row r="13" spans="1:8" ht="17.100000000000001" customHeight="1" thickBot="1" x14ac:dyDescent="0.2">
      <c r="A13" s="651" t="s">
        <v>548</v>
      </c>
      <c r="B13" s="889">
        <v>3853900</v>
      </c>
      <c r="C13" s="889">
        <v>0</v>
      </c>
      <c r="D13" s="889">
        <v>3853900</v>
      </c>
      <c r="E13" s="890">
        <v>0</v>
      </c>
      <c r="F13" s="1341"/>
      <c r="G13" s="63"/>
    </row>
    <row r="14" spans="1:8" ht="9.9499999999999993" customHeight="1" thickBot="1" x14ac:dyDescent="0.2">
      <c r="A14" s="1369"/>
      <c r="B14" s="1370"/>
      <c r="C14" s="1370"/>
      <c r="D14" s="1370"/>
      <c r="E14" s="1370"/>
      <c r="F14" s="1339"/>
      <c r="G14" s="63"/>
    </row>
    <row r="15" spans="1:8" ht="17.100000000000001" customHeight="1" x14ac:dyDescent="0.15">
      <c r="A15" s="1371" t="s">
        <v>127</v>
      </c>
      <c r="B15" s="1372">
        <v>85997040</v>
      </c>
      <c r="C15" s="1372">
        <v>0</v>
      </c>
      <c r="D15" s="1372">
        <v>0</v>
      </c>
      <c r="E15" s="1373">
        <v>85997040</v>
      </c>
      <c r="F15" s="1339"/>
      <c r="G15" s="63"/>
    </row>
    <row r="16" spans="1:8" ht="17.100000000000001" customHeight="1" thickBot="1" x14ac:dyDescent="0.2">
      <c r="A16" s="1374" t="s">
        <v>588</v>
      </c>
      <c r="B16" s="1375">
        <v>116808432</v>
      </c>
      <c r="C16" s="1375">
        <v>7570459</v>
      </c>
      <c r="D16" s="1375">
        <v>16889844</v>
      </c>
      <c r="E16" s="1376">
        <v>92348129</v>
      </c>
      <c r="F16" s="1339"/>
      <c r="G16" s="63"/>
    </row>
    <row r="17" spans="1:7" ht="11.25" thickBot="1" x14ac:dyDescent="0.2"/>
    <row r="18" spans="1:7" s="76" customFormat="1" ht="15.95" customHeight="1" thickBot="1" x14ac:dyDescent="0.25">
      <c r="A18" s="2487" t="s">
        <v>1214</v>
      </c>
      <c r="B18" s="2489" t="s">
        <v>118</v>
      </c>
      <c r="C18" s="1352" t="s">
        <v>119</v>
      </c>
      <c r="D18" s="1352" t="s">
        <v>120</v>
      </c>
      <c r="E18" s="1353" t="s">
        <v>121</v>
      </c>
      <c r="F18" s="1354"/>
      <c r="G18" s="1355"/>
    </row>
    <row r="19" spans="1:7" ht="45" customHeight="1" x14ac:dyDescent="0.15">
      <c r="A19" s="2488"/>
      <c r="B19" s="2490"/>
      <c r="C19" s="1332" t="s">
        <v>1050</v>
      </c>
      <c r="D19" s="1332" t="s">
        <v>1051</v>
      </c>
      <c r="E19" s="1333" t="s">
        <v>1043</v>
      </c>
      <c r="F19" s="119"/>
      <c r="G19" s="62"/>
    </row>
    <row r="20" spans="1:7" ht="17.100000000000001" customHeight="1" thickBot="1" x14ac:dyDescent="0.2">
      <c r="A20" s="1356" t="s">
        <v>1052</v>
      </c>
      <c r="B20" s="1357"/>
      <c r="C20" s="1358"/>
      <c r="D20" s="1358"/>
      <c r="E20" s="1359"/>
      <c r="F20" s="119"/>
      <c r="G20" s="62"/>
    </row>
    <row r="21" spans="1:7" ht="17.100000000000001" customHeight="1" thickBot="1" x14ac:dyDescent="0.2">
      <c r="A21" s="1360" t="s">
        <v>1045</v>
      </c>
      <c r="B21" s="1361"/>
      <c r="C21" s="1362"/>
      <c r="D21" s="1362"/>
      <c r="E21" s="1363"/>
      <c r="F21" s="119"/>
      <c r="G21" s="62"/>
    </row>
    <row r="22" spans="1:7" ht="17.100000000000001" customHeight="1" x14ac:dyDescent="0.15">
      <c r="A22" s="648" t="s">
        <v>754</v>
      </c>
      <c r="B22" s="1364">
        <v>1895673</v>
      </c>
      <c r="C22" s="1364">
        <v>0</v>
      </c>
      <c r="D22" s="1364">
        <v>0</v>
      </c>
      <c r="E22" s="1365">
        <v>1895673</v>
      </c>
      <c r="F22" s="1340"/>
      <c r="G22" s="62"/>
    </row>
    <row r="23" spans="1:7" ht="17.100000000000001" customHeight="1" thickBot="1" x14ac:dyDescent="0.2">
      <c r="A23" s="1366" t="s">
        <v>33</v>
      </c>
      <c r="B23" s="889">
        <v>78962650</v>
      </c>
      <c r="C23" s="889">
        <v>0</v>
      </c>
      <c r="D23" s="889">
        <v>0</v>
      </c>
      <c r="E23" s="890">
        <v>78962650</v>
      </c>
      <c r="F23" s="1340"/>
      <c r="G23" s="62"/>
    </row>
    <row r="24" spans="1:7" ht="9.9499999999999993" customHeight="1" thickBot="1" x14ac:dyDescent="0.2">
      <c r="A24" s="646"/>
      <c r="B24" s="902"/>
      <c r="C24" s="902"/>
      <c r="D24" s="902"/>
      <c r="E24" s="902"/>
      <c r="F24" s="1343"/>
      <c r="G24" s="62"/>
    </row>
    <row r="25" spans="1:7" ht="17.100000000000001" customHeight="1" thickBot="1" x14ac:dyDescent="0.2">
      <c r="A25" s="1367" t="s">
        <v>1048</v>
      </c>
      <c r="B25" s="1368"/>
      <c r="C25" s="1368"/>
      <c r="D25" s="1368"/>
      <c r="E25" s="1368"/>
      <c r="F25" s="1343"/>
      <c r="G25" s="62"/>
    </row>
    <row r="26" spans="1:7" ht="17.100000000000001" customHeight="1" x14ac:dyDescent="0.15">
      <c r="A26" s="648" t="s">
        <v>788</v>
      </c>
      <c r="B26" s="1364">
        <v>11813534</v>
      </c>
      <c r="C26" s="1364">
        <v>0</v>
      </c>
      <c r="D26" s="825">
        <v>9143977</v>
      </c>
      <c r="E26" s="826">
        <v>2669557</v>
      </c>
      <c r="F26" s="1340"/>
      <c r="G26" s="62"/>
    </row>
    <row r="27" spans="1:7" ht="17.100000000000001" customHeight="1" x14ac:dyDescent="0.15">
      <c r="A27" s="655" t="s">
        <v>794</v>
      </c>
      <c r="B27" s="886">
        <v>81266808</v>
      </c>
      <c r="C27" s="886">
        <v>0</v>
      </c>
      <c r="D27" s="839">
        <v>1631894</v>
      </c>
      <c r="E27" s="884">
        <v>79634914</v>
      </c>
      <c r="F27" s="1340"/>
      <c r="G27" s="62"/>
    </row>
    <row r="28" spans="1:7" ht="17.100000000000001" customHeight="1" x14ac:dyDescent="0.15">
      <c r="A28" s="655" t="s">
        <v>795</v>
      </c>
      <c r="B28" s="886">
        <v>8890686</v>
      </c>
      <c r="C28" s="886">
        <v>5144935</v>
      </c>
      <c r="D28" s="886">
        <v>0</v>
      </c>
      <c r="E28" s="887">
        <v>3745751</v>
      </c>
      <c r="F28" s="1340"/>
      <c r="G28" s="62"/>
    </row>
    <row r="29" spans="1:7" ht="17.100000000000001" customHeight="1" thickBot="1" x14ac:dyDescent="0.2">
      <c r="A29" s="651" t="s">
        <v>548</v>
      </c>
      <c r="B29" s="889">
        <v>3919644</v>
      </c>
      <c r="C29" s="889">
        <v>0</v>
      </c>
      <c r="D29" s="889">
        <v>3919644</v>
      </c>
      <c r="E29" s="890">
        <v>0</v>
      </c>
      <c r="F29" s="1340"/>
      <c r="G29" s="62"/>
    </row>
    <row r="30" spans="1:7" ht="9.9499999999999993" customHeight="1" thickBot="1" x14ac:dyDescent="0.2">
      <c r="A30" s="1369"/>
      <c r="B30" s="1370"/>
      <c r="C30" s="1370"/>
      <c r="D30" s="1370"/>
      <c r="E30" s="1370"/>
      <c r="F30" s="1343"/>
      <c r="G30" s="62"/>
    </row>
    <row r="31" spans="1:7" ht="17.100000000000001" customHeight="1" x14ac:dyDescent="0.15">
      <c r="A31" s="1371" t="s">
        <v>127</v>
      </c>
      <c r="B31" s="1372">
        <v>80858323</v>
      </c>
      <c r="C31" s="1372">
        <v>0</v>
      </c>
      <c r="D31" s="1372">
        <v>0</v>
      </c>
      <c r="E31" s="1373">
        <v>80858323</v>
      </c>
      <c r="F31" s="1343"/>
      <c r="G31" s="62"/>
    </row>
    <row r="32" spans="1:7" ht="17.100000000000001" customHeight="1" thickBot="1" x14ac:dyDescent="0.2">
      <c r="A32" s="1374" t="s">
        <v>588</v>
      </c>
      <c r="B32" s="1375">
        <v>105890672</v>
      </c>
      <c r="C32" s="1375">
        <v>5144935</v>
      </c>
      <c r="D32" s="1375">
        <v>14695515</v>
      </c>
      <c r="E32" s="1376">
        <v>86050222</v>
      </c>
      <c r="F32" s="1343"/>
      <c r="G32" s="62"/>
    </row>
    <row r="33" spans="6:7" x14ac:dyDescent="0.15">
      <c r="F33" s="119"/>
      <c r="G33" s="62"/>
    </row>
    <row r="50" spans="1:8" ht="15.75" thickBot="1" x14ac:dyDescent="0.3">
      <c r="A50" s="243"/>
      <c r="B50" s="2485"/>
      <c r="C50" s="2486"/>
      <c r="D50" s="2484"/>
      <c r="E50" s="2484"/>
      <c r="F50" s="245"/>
      <c r="G50" s="245"/>
    </row>
    <row r="51" spans="1:8" ht="12.75" x14ac:dyDescent="0.2">
      <c r="A51" s="246"/>
      <c r="B51" s="247"/>
      <c r="C51" s="244"/>
      <c r="D51" s="2484"/>
      <c r="E51" s="2484"/>
      <c r="F51" s="245"/>
      <c r="G51" s="245"/>
    </row>
    <row r="52" spans="1:8" ht="13.5" thickBot="1" x14ac:dyDescent="0.25">
      <c r="A52" s="248"/>
      <c r="B52" s="249"/>
      <c r="C52" s="250"/>
      <c r="D52" s="251"/>
      <c r="E52" s="251"/>
      <c r="F52" s="245"/>
      <c r="G52" s="245"/>
    </row>
    <row r="53" spans="1:8" ht="13.5" thickBot="1" x14ac:dyDescent="0.25">
      <c r="A53" s="1344"/>
      <c r="B53" s="1345"/>
      <c r="C53" s="1346"/>
      <c r="D53" s="252"/>
      <c r="E53" s="252"/>
      <c r="F53" s="245"/>
      <c r="G53" s="245"/>
    </row>
    <row r="54" spans="1:8" ht="12.75" x14ac:dyDescent="0.2">
      <c r="A54" s="1347"/>
      <c r="B54" s="1348"/>
      <c r="C54" s="1348"/>
      <c r="D54" s="252"/>
      <c r="E54" s="252"/>
      <c r="F54" s="245"/>
      <c r="G54" s="245"/>
    </row>
    <row r="55" spans="1:8" ht="12.75" x14ac:dyDescent="0.2">
      <c r="A55" s="253"/>
      <c r="B55" s="254"/>
      <c r="C55" s="255"/>
      <c r="D55" s="256"/>
      <c r="E55" s="256"/>
      <c r="F55" s="245"/>
      <c r="G55" s="245"/>
    </row>
    <row r="56" spans="1:8" ht="12.75" x14ac:dyDescent="0.2">
      <c r="A56" s="253"/>
      <c r="B56" s="254"/>
      <c r="C56" s="254"/>
      <c r="D56" s="256"/>
      <c r="E56" s="256"/>
      <c r="F56" s="245"/>
      <c r="G56" s="245"/>
    </row>
    <row r="57" spans="1:8" ht="12.75" x14ac:dyDescent="0.2">
      <c r="A57" s="257"/>
      <c r="B57" s="258"/>
      <c r="C57" s="259"/>
      <c r="D57" s="252"/>
      <c r="E57" s="252"/>
      <c r="F57" s="260"/>
      <c r="G57" s="260"/>
    </row>
    <row r="58" spans="1:8" ht="12.75" x14ac:dyDescent="0.2">
      <c r="A58" s="257"/>
      <c r="B58" s="258"/>
      <c r="C58" s="259"/>
      <c r="D58" s="252"/>
      <c r="E58" s="252"/>
      <c r="F58" s="245"/>
      <c r="G58" s="245"/>
    </row>
    <row r="59" spans="1:8" ht="13.5" thickBot="1" x14ac:dyDescent="0.25">
      <c r="A59" s="253"/>
      <c r="B59" s="254"/>
      <c r="C59" s="255"/>
      <c r="D59" s="261"/>
      <c r="E59" s="261"/>
      <c r="F59" s="245"/>
      <c r="G59" s="245"/>
    </row>
    <row r="60" spans="1:8" ht="13.5" thickBot="1" x14ac:dyDescent="0.25">
      <c r="A60" s="1344"/>
      <c r="B60" s="1345"/>
      <c r="C60" s="1345"/>
      <c r="D60" s="261"/>
      <c r="E60" s="261"/>
      <c r="F60" s="245"/>
      <c r="G60" s="245"/>
    </row>
    <row r="61" spans="1:8" ht="13.5" thickBot="1" x14ac:dyDescent="0.25">
      <c r="A61" s="1347"/>
      <c r="B61" s="1349"/>
      <c r="C61" s="1349"/>
      <c r="D61" s="261"/>
      <c r="E61" s="261"/>
      <c r="F61" s="245"/>
      <c r="G61" s="245"/>
    </row>
    <row r="62" spans="1:8" ht="12.75" x14ac:dyDescent="0.2">
      <c r="A62" s="262"/>
      <c r="B62" s="263"/>
      <c r="C62" s="264"/>
      <c r="D62" s="265"/>
      <c r="E62" s="265"/>
      <c r="F62" s="245"/>
      <c r="G62" s="245"/>
    </row>
    <row r="63" spans="1:8" ht="13.5" thickBot="1" x14ac:dyDescent="0.25">
      <c r="A63" s="266"/>
      <c r="B63" s="267"/>
      <c r="C63" s="268"/>
      <c r="D63" s="269"/>
      <c r="E63" s="269"/>
      <c r="F63" s="245"/>
      <c r="G63" s="245"/>
    </row>
    <row r="64" spans="1:8" ht="12.75" x14ac:dyDescent="0.2">
      <c r="G64" s="270"/>
      <c r="H64" s="271"/>
    </row>
    <row r="65" spans="1:6" ht="15" x14ac:dyDescent="0.25">
      <c r="B65" s="2485"/>
      <c r="C65" s="2486"/>
      <c r="D65" s="2485"/>
      <c r="E65" s="2486"/>
    </row>
    <row r="66" spans="1:6" ht="16.5" customHeight="1" x14ac:dyDescent="0.2">
      <c r="A66" s="272"/>
      <c r="B66" s="1350"/>
      <c r="C66" s="1350"/>
      <c r="D66" s="1351"/>
      <c r="E66" s="1351"/>
      <c r="F66" s="273"/>
    </row>
    <row r="67" spans="1:6" ht="12.75" x14ac:dyDescent="0.2">
      <c r="A67" s="273"/>
      <c r="B67" s="273"/>
      <c r="C67" s="273"/>
      <c r="D67" s="273"/>
      <c r="E67" s="273"/>
      <c r="F67" s="273"/>
    </row>
    <row r="68" spans="1:6" ht="12.75" x14ac:dyDescent="0.2">
      <c r="A68" s="273"/>
      <c r="B68" s="273"/>
      <c r="C68" s="273"/>
      <c r="D68" s="273"/>
      <c r="E68" s="273"/>
      <c r="F68" s="273"/>
    </row>
    <row r="69" spans="1:6" ht="12.75" x14ac:dyDescent="0.2">
      <c r="A69" s="273"/>
      <c r="B69" s="273"/>
      <c r="C69" s="273"/>
      <c r="D69" s="273"/>
      <c r="E69" s="273"/>
      <c r="F69" s="273"/>
    </row>
    <row r="70" spans="1:6" ht="12.75" x14ac:dyDescent="0.2">
      <c r="A70" s="273"/>
      <c r="B70" s="273"/>
      <c r="C70" s="273"/>
      <c r="D70" s="273"/>
      <c r="E70" s="273"/>
      <c r="F70" s="273"/>
    </row>
    <row r="71" spans="1:6" ht="12.75" x14ac:dyDescent="0.2">
      <c r="A71" s="273"/>
      <c r="B71" s="273"/>
      <c r="C71" s="273"/>
      <c r="D71" s="273"/>
      <c r="E71" s="273"/>
      <c r="F71" s="273"/>
    </row>
    <row r="72" spans="1:6" ht="12.75" x14ac:dyDescent="0.2">
      <c r="A72" s="273"/>
      <c r="B72" s="273"/>
      <c r="C72" s="273"/>
      <c r="D72" s="273"/>
      <c r="E72" s="273"/>
      <c r="F72" s="273"/>
    </row>
    <row r="73" spans="1:6" ht="12.75" x14ac:dyDescent="0.2">
      <c r="A73" s="273"/>
      <c r="B73" s="273"/>
      <c r="C73" s="273"/>
      <c r="D73" s="273"/>
      <c r="E73" s="273"/>
      <c r="F73" s="273"/>
    </row>
    <row r="74" spans="1:6" ht="12.75" x14ac:dyDescent="0.2">
      <c r="A74" s="273"/>
      <c r="B74" s="273"/>
      <c r="C74" s="273"/>
      <c r="D74" s="273"/>
      <c r="E74" s="273"/>
      <c r="F74" s="273"/>
    </row>
    <row r="75" spans="1:6" ht="12.75" x14ac:dyDescent="0.2">
      <c r="A75" s="273"/>
      <c r="B75" s="273"/>
      <c r="C75" s="273"/>
      <c r="D75" s="273"/>
      <c r="E75" s="273"/>
      <c r="F75" s="273"/>
    </row>
    <row r="76" spans="1:6" ht="12.75" x14ac:dyDescent="0.2">
      <c r="A76" s="273"/>
      <c r="B76" s="273"/>
      <c r="C76" s="273"/>
      <c r="D76" s="273"/>
      <c r="E76" s="273"/>
      <c r="F76" s="273"/>
    </row>
    <row r="77" spans="1:6" ht="12.75" x14ac:dyDescent="0.2">
      <c r="A77" s="273"/>
      <c r="B77" s="273"/>
      <c r="C77" s="273"/>
      <c r="D77" s="273"/>
      <c r="E77" s="273"/>
      <c r="F77" s="273"/>
    </row>
    <row r="78" spans="1:6" ht="12.75" x14ac:dyDescent="0.2">
      <c r="A78" s="273"/>
      <c r="B78" s="273"/>
      <c r="C78" s="273"/>
      <c r="D78" s="273"/>
      <c r="E78" s="273"/>
      <c r="F78" s="273"/>
    </row>
    <row r="79" spans="1:6" ht="12.75" x14ac:dyDescent="0.2">
      <c r="A79" s="273"/>
      <c r="B79" s="273"/>
      <c r="C79" s="273"/>
      <c r="D79" s="273"/>
      <c r="E79" s="273"/>
      <c r="F79" s="273"/>
    </row>
    <row r="80" spans="1:6" ht="12.75" x14ac:dyDescent="0.2">
      <c r="A80" s="273"/>
      <c r="B80" s="273"/>
      <c r="C80" s="273"/>
      <c r="D80" s="273"/>
      <c r="E80" s="273"/>
      <c r="F80" s="273"/>
    </row>
    <row r="81" spans="1:6" ht="12.75" x14ac:dyDescent="0.2">
      <c r="A81" s="273"/>
      <c r="B81" s="273"/>
      <c r="C81" s="273"/>
      <c r="D81" s="273"/>
      <c r="E81" s="273"/>
      <c r="F81" s="273"/>
    </row>
    <row r="82" spans="1:6" ht="12.75" x14ac:dyDescent="0.2">
      <c r="A82" s="273"/>
      <c r="B82" s="273"/>
      <c r="C82" s="273"/>
      <c r="D82" s="273"/>
      <c r="E82" s="273"/>
      <c r="F82" s="273"/>
    </row>
    <row r="83" spans="1:6" ht="12.75" x14ac:dyDescent="0.2">
      <c r="A83" s="273"/>
      <c r="B83" s="273"/>
      <c r="C83" s="273"/>
      <c r="D83" s="273"/>
      <c r="E83" s="273"/>
      <c r="F83" s="273"/>
    </row>
    <row r="84" spans="1:6" ht="12.75" x14ac:dyDescent="0.2">
      <c r="A84" s="273"/>
      <c r="B84" s="273"/>
      <c r="C84" s="273"/>
      <c r="D84" s="273"/>
      <c r="E84" s="273"/>
      <c r="F84" s="273"/>
    </row>
    <row r="85" spans="1:6" ht="12.75" x14ac:dyDescent="0.2">
      <c r="A85" s="273"/>
      <c r="B85" s="273"/>
      <c r="C85" s="273"/>
      <c r="D85" s="273"/>
      <c r="E85" s="273"/>
      <c r="F85" s="273"/>
    </row>
    <row r="86" spans="1:6" ht="12.75" x14ac:dyDescent="0.2">
      <c r="A86" s="273"/>
      <c r="B86" s="273"/>
      <c r="C86" s="273"/>
      <c r="D86" s="273"/>
      <c r="E86" s="273"/>
      <c r="F86" s="273"/>
    </row>
    <row r="87" spans="1:6" ht="12.75" x14ac:dyDescent="0.2">
      <c r="A87" s="273"/>
      <c r="B87" s="273"/>
      <c r="C87" s="273"/>
      <c r="D87" s="273"/>
      <c r="E87" s="273"/>
      <c r="F87" s="273"/>
    </row>
    <row r="88" spans="1:6" ht="12.75" x14ac:dyDescent="0.2">
      <c r="A88" s="273"/>
      <c r="B88" s="273"/>
      <c r="C88" s="273"/>
      <c r="D88" s="273"/>
      <c r="E88" s="273"/>
      <c r="F88" s="273"/>
    </row>
    <row r="89" spans="1:6" ht="12.75" x14ac:dyDescent="0.2">
      <c r="A89" s="273"/>
      <c r="B89" s="273"/>
      <c r="C89" s="273"/>
      <c r="D89" s="273"/>
      <c r="E89" s="273"/>
      <c r="F89" s="273"/>
    </row>
    <row r="90" spans="1:6" ht="12.75" x14ac:dyDescent="0.2">
      <c r="A90" s="273"/>
      <c r="B90" s="273"/>
      <c r="C90" s="273"/>
      <c r="D90" s="273"/>
      <c r="E90" s="273"/>
      <c r="F90" s="273"/>
    </row>
    <row r="91" spans="1:6" ht="12.75" x14ac:dyDescent="0.2">
      <c r="A91" s="273"/>
      <c r="B91" s="273"/>
      <c r="C91" s="273"/>
      <c r="D91" s="273"/>
      <c r="E91" s="273"/>
      <c r="F91" s="273"/>
    </row>
    <row r="92" spans="1:6" ht="12.75" x14ac:dyDescent="0.2">
      <c r="A92" s="273"/>
      <c r="B92" s="273"/>
      <c r="C92" s="273"/>
      <c r="D92" s="273"/>
      <c r="E92" s="273"/>
      <c r="F92" s="273"/>
    </row>
    <row r="93" spans="1:6" ht="12.75" x14ac:dyDescent="0.2">
      <c r="A93" s="273"/>
      <c r="B93" s="273"/>
      <c r="C93" s="273"/>
      <c r="D93" s="273"/>
      <c r="E93" s="273"/>
      <c r="F93" s="273"/>
    </row>
    <row r="94" spans="1:6" ht="12.75" x14ac:dyDescent="0.2">
      <c r="A94" s="273"/>
      <c r="B94" s="273"/>
      <c r="C94" s="273"/>
      <c r="D94" s="273"/>
      <c r="E94" s="273"/>
      <c r="F94" s="273"/>
    </row>
    <row r="95" spans="1:6" ht="12.75" x14ac:dyDescent="0.2">
      <c r="A95" s="273"/>
      <c r="B95" s="273"/>
      <c r="C95" s="273"/>
      <c r="D95" s="273"/>
      <c r="E95" s="273"/>
      <c r="F95" s="273"/>
    </row>
    <row r="96" spans="1:6" ht="12.75" x14ac:dyDescent="0.2">
      <c r="A96" s="273"/>
      <c r="B96" s="273"/>
      <c r="C96" s="273"/>
      <c r="D96" s="273"/>
      <c r="E96" s="273"/>
      <c r="F96" s="273"/>
    </row>
    <row r="97" spans="1:6" ht="12.75" x14ac:dyDescent="0.2">
      <c r="A97" s="273"/>
      <c r="B97" s="273"/>
      <c r="C97" s="273"/>
      <c r="D97" s="273"/>
      <c r="E97" s="273"/>
      <c r="F97" s="273"/>
    </row>
    <row r="98" spans="1:6" ht="12.75" x14ac:dyDescent="0.2">
      <c r="A98" s="273"/>
      <c r="B98" s="273"/>
      <c r="C98" s="273"/>
      <c r="D98" s="273"/>
      <c r="E98" s="273"/>
      <c r="F98" s="273"/>
    </row>
    <row r="99" spans="1:6" ht="12.75" x14ac:dyDescent="0.2">
      <c r="A99" s="273"/>
      <c r="B99" s="273"/>
      <c r="C99" s="273"/>
      <c r="D99" s="273"/>
      <c r="E99" s="273"/>
      <c r="F99" s="273"/>
    </row>
    <row r="100" spans="1:6" ht="12.75" x14ac:dyDescent="0.2">
      <c r="A100" s="273"/>
      <c r="B100" s="273"/>
      <c r="C100" s="273"/>
      <c r="D100" s="273"/>
      <c r="E100" s="273"/>
      <c r="F100" s="273"/>
    </row>
    <row r="101" spans="1:6" ht="12.75" x14ac:dyDescent="0.2">
      <c r="A101" s="273"/>
      <c r="B101" s="273"/>
      <c r="C101" s="273"/>
      <c r="D101" s="273"/>
      <c r="E101" s="273"/>
      <c r="F101" s="273"/>
    </row>
    <row r="102" spans="1:6" ht="12.75" x14ac:dyDescent="0.2">
      <c r="A102" s="273"/>
      <c r="B102" s="273"/>
      <c r="C102" s="273"/>
      <c r="D102" s="273"/>
      <c r="E102" s="273"/>
      <c r="F102" s="273"/>
    </row>
    <row r="103" spans="1:6" ht="12.75" x14ac:dyDescent="0.2">
      <c r="A103" s="273"/>
      <c r="B103" s="273"/>
      <c r="C103" s="273"/>
      <c r="D103" s="273"/>
      <c r="E103" s="273"/>
      <c r="F103" s="273"/>
    </row>
    <row r="104" spans="1:6" ht="12.75" x14ac:dyDescent="0.2">
      <c r="A104" s="273"/>
      <c r="B104" s="273"/>
      <c r="C104" s="273"/>
      <c r="D104" s="273"/>
      <c r="E104" s="273"/>
      <c r="F104" s="273"/>
    </row>
    <row r="105" spans="1:6" ht="12.75" x14ac:dyDescent="0.2">
      <c r="A105" s="273"/>
      <c r="B105" s="273"/>
      <c r="C105" s="273"/>
      <c r="D105" s="273"/>
      <c r="E105" s="273"/>
      <c r="F105" s="273"/>
    </row>
    <row r="106" spans="1:6" ht="12.75" x14ac:dyDescent="0.2">
      <c r="A106" s="273"/>
      <c r="B106" s="273"/>
      <c r="C106" s="273"/>
      <c r="D106" s="273"/>
      <c r="E106" s="273"/>
      <c r="F106" s="273"/>
    </row>
    <row r="107" spans="1:6" ht="12.75" x14ac:dyDescent="0.2">
      <c r="A107" s="273"/>
      <c r="B107" s="273"/>
      <c r="C107" s="273"/>
      <c r="D107" s="273"/>
      <c r="E107" s="273"/>
      <c r="F107" s="273"/>
    </row>
    <row r="108" spans="1:6" ht="12.75" x14ac:dyDescent="0.2">
      <c r="A108" s="273"/>
      <c r="B108" s="273"/>
      <c r="C108" s="273"/>
      <c r="D108" s="273"/>
      <c r="E108" s="273"/>
      <c r="F108" s="273"/>
    </row>
  </sheetData>
  <mergeCells count="9">
    <mergeCell ref="E50:E51"/>
    <mergeCell ref="B65:C65"/>
    <mergeCell ref="D65:E65"/>
    <mergeCell ref="A18:A19"/>
    <mergeCell ref="B18:B19"/>
    <mergeCell ref="A2:A3"/>
    <mergeCell ref="B2:B3"/>
    <mergeCell ref="B50:C50"/>
    <mergeCell ref="D50:D5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169"/>
  <sheetViews>
    <sheetView topLeftCell="A49" zoomScale="80" zoomScaleNormal="80" workbookViewId="0">
      <selection activeCell="B157" sqref="B157"/>
    </sheetView>
  </sheetViews>
  <sheetFormatPr defaultRowHeight="10.5" x14ac:dyDescent="0.15"/>
  <cols>
    <col min="1" max="1" width="56.42578125" style="60" customWidth="1"/>
    <col min="2" max="5" width="20.7109375" style="60" customWidth="1"/>
    <col min="6" max="6" width="56.42578125" style="60" customWidth="1"/>
    <col min="7" max="11" width="16.7109375" style="60" customWidth="1"/>
    <col min="12" max="16384" width="9.140625" style="60"/>
  </cols>
  <sheetData>
    <row r="1" spans="1:7" ht="11.25" thickBot="1" x14ac:dyDescent="0.2">
      <c r="B1" s="61"/>
      <c r="C1" s="61"/>
      <c r="D1" s="61"/>
      <c r="E1" s="61"/>
      <c r="F1" s="61"/>
      <c r="G1" s="61"/>
    </row>
    <row r="2" spans="1:7" ht="20.100000000000001" customHeight="1" thickBot="1" x14ac:dyDescent="0.2">
      <c r="A2" s="2491" t="s">
        <v>1498</v>
      </c>
      <c r="B2" s="2493" t="s">
        <v>118</v>
      </c>
      <c r="C2" s="1377" t="s">
        <v>119</v>
      </c>
      <c r="D2" s="1377" t="s">
        <v>120</v>
      </c>
      <c r="E2" s="1378" t="s">
        <v>121</v>
      </c>
      <c r="F2" s="61"/>
      <c r="G2" s="61"/>
    </row>
    <row r="3" spans="1:7" ht="50.1" customHeight="1" x14ac:dyDescent="0.15">
      <c r="A3" s="2495"/>
      <c r="B3" s="2494"/>
      <c r="C3" s="1379" t="s">
        <v>1050</v>
      </c>
      <c r="D3" s="1379" t="s">
        <v>1051</v>
      </c>
      <c r="E3" s="1380" t="s">
        <v>1043</v>
      </c>
      <c r="F3" s="62"/>
      <c r="G3" s="62"/>
    </row>
    <row r="4" spans="1:7" ht="17.100000000000001" customHeight="1" thickBot="1" x14ac:dyDescent="0.2">
      <c r="A4" s="1381" t="s">
        <v>1044</v>
      </c>
      <c r="B4" s="1382"/>
      <c r="C4" s="1381"/>
      <c r="D4" s="1381"/>
      <c r="E4" s="1381"/>
      <c r="F4" s="62"/>
      <c r="G4" s="62"/>
    </row>
    <row r="5" spans="1:7" ht="17.100000000000001" customHeight="1" thickBot="1" x14ac:dyDescent="0.2">
      <c r="A5" s="1383" t="s">
        <v>1045</v>
      </c>
      <c r="B5" s="1384"/>
      <c r="C5" s="1383"/>
      <c r="D5" s="1383"/>
      <c r="E5" s="1383"/>
      <c r="F5" s="62"/>
      <c r="G5" s="62"/>
    </row>
    <row r="6" spans="1:7" ht="17.100000000000001" customHeight="1" thickBot="1" x14ac:dyDescent="0.2">
      <c r="A6" s="963" t="s">
        <v>1053</v>
      </c>
      <c r="B6" s="899">
        <f>SUM(C6:E6)</f>
        <v>3800634</v>
      </c>
      <c r="C6" s="899">
        <f>C7+C16</f>
        <v>3509935</v>
      </c>
      <c r="D6" s="899">
        <f>D7+D16</f>
        <v>155</v>
      </c>
      <c r="E6" s="900">
        <f>E7+E16</f>
        <v>290544</v>
      </c>
    </row>
    <row r="7" spans="1:7" ht="17.100000000000001" customHeight="1" thickBot="1" x14ac:dyDescent="0.2">
      <c r="A7" s="1385" t="s">
        <v>415</v>
      </c>
      <c r="B7" s="1386">
        <f>SUM(C7:E7)</f>
        <v>3796457</v>
      </c>
      <c r="C7" s="1386">
        <f>SUM(C8:C15)</f>
        <v>3505913</v>
      </c>
      <c r="D7" s="1386">
        <f>SUM(D8:D15)</f>
        <v>0</v>
      </c>
      <c r="E7" s="1387">
        <f>SUM(E8:E15)</f>
        <v>290544</v>
      </c>
    </row>
    <row r="8" spans="1:7" ht="17.100000000000001" customHeight="1" x14ac:dyDescent="0.15">
      <c r="A8" s="1388" t="s">
        <v>399</v>
      </c>
      <c r="B8" s="1364">
        <f>SUM(C8:E8)</f>
        <v>3503029</v>
      </c>
      <c r="C8" s="1364">
        <v>3503029</v>
      </c>
      <c r="D8" s="1364">
        <v>0</v>
      </c>
      <c r="E8" s="1365">
        <v>0</v>
      </c>
    </row>
    <row r="9" spans="1:7" ht="17.100000000000001" hidden="1" customHeight="1" x14ac:dyDescent="0.15">
      <c r="A9" s="1389" t="s">
        <v>400</v>
      </c>
      <c r="B9" s="886">
        <f t="shared" ref="B9:B15" si="0">SUM(C9:E9)</f>
        <v>0</v>
      </c>
      <c r="C9" s="886">
        <v>0</v>
      </c>
      <c r="D9" s="886">
        <v>0</v>
      </c>
      <c r="E9" s="887">
        <v>0</v>
      </c>
    </row>
    <row r="10" spans="1:7" ht="17.100000000000001" hidden="1" customHeight="1" x14ac:dyDescent="0.15">
      <c r="A10" s="1389" t="s">
        <v>1054</v>
      </c>
      <c r="B10" s="886">
        <f t="shared" si="0"/>
        <v>0</v>
      </c>
      <c r="C10" s="886">
        <v>0</v>
      </c>
      <c r="D10" s="886">
        <v>0</v>
      </c>
      <c r="E10" s="887">
        <v>0</v>
      </c>
    </row>
    <row r="11" spans="1:7" ht="17.100000000000001" customHeight="1" x14ac:dyDescent="0.15">
      <c r="A11" s="1389" t="s">
        <v>403</v>
      </c>
      <c r="B11" s="886">
        <f t="shared" si="0"/>
        <v>16146</v>
      </c>
      <c r="C11" s="886">
        <v>0</v>
      </c>
      <c r="D11" s="886">
        <v>0</v>
      </c>
      <c r="E11" s="887">
        <v>16146</v>
      </c>
    </row>
    <row r="12" spans="1:7" ht="17.100000000000001" hidden="1" customHeight="1" x14ac:dyDescent="0.15">
      <c r="A12" s="1389" t="s">
        <v>1055</v>
      </c>
      <c r="B12" s="886">
        <f t="shared" si="0"/>
        <v>0</v>
      </c>
      <c r="C12" s="886">
        <v>0</v>
      </c>
      <c r="D12" s="886">
        <v>0</v>
      </c>
      <c r="E12" s="887">
        <v>0</v>
      </c>
    </row>
    <row r="13" spans="1:7" ht="17.100000000000001" customHeight="1" x14ac:dyDescent="0.15">
      <c r="A13" s="1389" t="s">
        <v>1056</v>
      </c>
      <c r="B13" s="886">
        <f t="shared" si="0"/>
        <v>109904</v>
      </c>
      <c r="C13" s="886">
        <v>0</v>
      </c>
      <c r="D13" s="886">
        <v>0</v>
      </c>
      <c r="E13" s="887">
        <v>109904</v>
      </c>
    </row>
    <row r="14" spans="1:7" ht="17.100000000000001" customHeight="1" thickBot="1" x14ac:dyDescent="0.2">
      <c r="A14" s="1389" t="s">
        <v>404</v>
      </c>
      <c r="B14" s="886">
        <f t="shared" si="0"/>
        <v>167378</v>
      </c>
      <c r="C14" s="886">
        <v>2884</v>
      </c>
      <c r="D14" s="886">
        <v>0</v>
      </c>
      <c r="E14" s="887">
        <v>164494</v>
      </c>
    </row>
    <row r="15" spans="1:7" ht="17.100000000000001" hidden="1" customHeight="1" thickBot="1" x14ac:dyDescent="0.2">
      <c r="A15" s="1390" t="s">
        <v>405</v>
      </c>
      <c r="B15" s="889">
        <f t="shared" si="0"/>
        <v>0</v>
      </c>
      <c r="C15" s="889">
        <v>0</v>
      </c>
      <c r="D15" s="889">
        <v>0</v>
      </c>
      <c r="E15" s="890">
        <v>0</v>
      </c>
    </row>
    <row r="16" spans="1:7" ht="17.100000000000001" customHeight="1" thickBot="1" x14ac:dyDescent="0.2">
      <c r="A16" s="1385" t="s">
        <v>1046</v>
      </c>
      <c r="B16" s="1386">
        <f>SUM(C16:E16)</f>
        <v>4177</v>
      </c>
      <c r="C16" s="1386">
        <f>SUM(C17:C18)</f>
        <v>4022</v>
      </c>
      <c r="D16" s="1386">
        <f>SUM(D17:D18)</f>
        <v>155</v>
      </c>
      <c r="E16" s="1387">
        <f>SUM(E17:E18)</f>
        <v>0</v>
      </c>
    </row>
    <row r="17" spans="1:5" ht="17.100000000000001" customHeight="1" x14ac:dyDescent="0.15">
      <c r="A17" s="1388" t="s">
        <v>290</v>
      </c>
      <c r="B17" s="1364">
        <f>SUM(C17:E17)</f>
        <v>4022</v>
      </c>
      <c r="C17" s="1364">
        <v>4022</v>
      </c>
      <c r="D17" s="1364">
        <v>0</v>
      </c>
      <c r="E17" s="1365">
        <v>0</v>
      </c>
    </row>
    <row r="18" spans="1:5" ht="17.100000000000001" customHeight="1" thickBot="1" x14ac:dyDescent="0.2">
      <c r="A18" s="1390" t="s">
        <v>291</v>
      </c>
      <c r="B18" s="889">
        <f>SUM(C18:E18)</f>
        <v>155</v>
      </c>
      <c r="C18" s="889">
        <v>0</v>
      </c>
      <c r="D18" s="889">
        <v>155</v>
      </c>
      <c r="E18" s="890">
        <v>0</v>
      </c>
    </row>
    <row r="19" spans="1:5" ht="17.100000000000001" customHeight="1" thickBot="1" x14ac:dyDescent="0.2">
      <c r="A19" s="1385" t="s">
        <v>1057</v>
      </c>
      <c r="B19" s="1386">
        <f>SUM(C19:E19)</f>
        <v>1808847</v>
      </c>
      <c r="C19" s="1386">
        <f>C20+C24</f>
        <v>0</v>
      </c>
      <c r="D19" s="1386">
        <f>D20+D24</f>
        <v>1808847</v>
      </c>
      <c r="E19" s="1387">
        <f>E20+E24</f>
        <v>0</v>
      </c>
    </row>
    <row r="20" spans="1:5" ht="17.100000000000001" customHeight="1" thickBot="1" x14ac:dyDescent="0.2">
      <c r="A20" s="1385" t="s">
        <v>1058</v>
      </c>
      <c r="B20" s="1386">
        <f>SUM(B21:B23)</f>
        <v>1584027</v>
      </c>
      <c r="C20" s="1386">
        <f>SUM(C21:C23)</f>
        <v>0</v>
      </c>
      <c r="D20" s="1386">
        <f>SUM(D21:D23)</f>
        <v>1584027</v>
      </c>
      <c r="E20" s="1387">
        <f>SUM(E21:E23)</f>
        <v>0</v>
      </c>
    </row>
    <row r="21" spans="1:5" ht="17.100000000000001" customHeight="1" x14ac:dyDescent="0.15">
      <c r="A21" s="1391" t="s">
        <v>1059</v>
      </c>
      <c r="B21" s="1364">
        <f t="shared" ref="B21:B29" si="1">SUM(C21:E21)</f>
        <v>1173304</v>
      </c>
      <c r="C21" s="1364">
        <v>0</v>
      </c>
      <c r="D21" s="1364">
        <v>1173304</v>
      </c>
      <c r="E21" s="1365">
        <v>0</v>
      </c>
    </row>
    <row r="22" spans="1:5" ht="17.100000000000001" customHeight="1" x14ac:dyDescent="0.15">
      <c r="A22" s="1392" t="s">
        <v>1060</v>
      </c>
      <c r="B22" s="886">
        <f t="shared" si="1"/>
        <v>369381</v>
      </c>
      <c r="C22" s="886">
        <v>0</v>
      </c>
      <c r="D22" s="886">
        <v>369381</v>
      </c>
      <c r="E22" s="887">
        <v>0</v>
      </c>
    </row>
    <row r="23" spans="1:5" ht="17.100000000000001" customHeight="1" thickBot="1" x14ac:dyDescent="0.2">
      <c r="A23" s="1393" t="s">
        <v>1061</v>
      </c>
      <c r="B23" s="889">
        <f t="shared" si="1"/>
        <v>41342</v>
      </c>
      <c r="C23" s="889">
        <v>0</v>
      </c>
      <c r="D23" s="889">
        <v>41342</v>
      </c>
      <c r="E23" s="890">
        <v>0</v>
      </c>
    </row>
    <row r="24" spans="1:5" ht="17.100000000000001" customHeight="1" thickBot="1" x14ac:dyDescent="0.2">
      <c r="A24" s="1385" t="s">
        <v>1062</v>
      </c>
      <c r="B24" s="1386">
        <f t="shared" si="1"/>
        <v>224820</v>
      </c>
      <c r="C24" s="1386">
        <f>SUM(C25:C26)</f>
        <v>0</v>
      </c>
      <c r="D24" s="1386">
        <f>SUM(D25:D26)</f>
        <v>224820</v>
      </c>
      <c r="E24" s="1387">
        <f>SUM(E25:E26)</f>
        <v>0</v>
      </c>
    </row>
    <row r="25" spans="1:5" ht="17.100000000000001" customHeight="1" x14ac:dyDescent="0.15">
      <c r="A25" s="1391" t="s">
        <v>1063</v>
      </c>
      <c r="B25" s="1364">
        <f t="shared" si="1"/>
        <v>196634</v>
      </c>
      <c r="C25" s="1364">
        <v>0</v>
      </c>
      <c r="D25" s="1364">
        <v>196634</v>
      </c>
      <c r="E25" s="1365">
        <v>0</v>
      </c>
    </row>
    <row r="26" spans="1:5" ht="17.100000000000001" customHeight="1" thickBot="1" x14ac:dyDescent="0.2">
      <c r="A26" s="1392" t="s">
        <v>1064</v>
      </c>
      <c r="B26" s="886">
        <f t="shared" si="1"/>
        <v>28186</v>
      </c>
      <c r="C26" s="839">
        <v>0</v>
      </c>
      <c r="D26" s="886">
        <v>28186</v>
      </c>
      <c r="E26" s="887">
        <v>0</v>
      </c>
    </row>
    <row r="27" spans="1:5" ht="17.100000000000001" customHeight="1" thickBot="1" x14ac:dyDescent="0.2">
      <c r="A27" s="1394" t="s">
        <v>1065</v>
      </c>
      <c r="B27" s="899">
        <f t="shared" si="1"/>
        <v>31393352</v>
      </c>
      <c r="C27" s="899">
        <f>C28+C37</f>
        <v>28610129</v>
      </c>
      <c r="D27" s="899">
        <f>D28+D37</f>
        <v>1816077</v>
      </c>
      <c r="E27" s="900">
        <f>E28+E37</f>
        <v>967146</v>
      </c>
    </row>
    <row r="28" spans="1:5" ht="17.100000000000001" customHeight="1" thickBot="1" x14ac:dyDescent="0.2">
      <c r="A28" s="1385" t="s">
        <v>415</v>
      </c>
      <c r="B28" s="1386">
        <f t="shared" si="1"/>
        <v>31327252</v>
      </c>
      <c r="C28" s="1386">
        <f>SUM(C29:C36)</f>
        <v>28609290</v>
      </c>
      <c r="D28" s="1386">
        <f>SUM(D29:D36)</f>
        <v>1816077</v>
      </c>
      <c r="E28" s="1387">
        <f>SUM(E29:E36)</f>
        <v>901885</v>
      </c>
    </row>
    <row r="29" spans="1:5" ht="17.100000000000001" customHeight="1" x14ac:dyDescent="0.15">
      <c r="A29" s="1388" t="s">
        <v>399</v>
      </c>
      <c r="B29" s="1364">
        <f t="shared" si="1"/>
        <v>28251321</v>
      </c>
      <c r="C29" s="1364">
        <v>28251321</v>
      </c>
      <c r="D29" s="1364">
        <v>0</v>
      </c>
      <c r="E29" s="1365">
        <v>0</v>
      </c>
    </row>
    <row r="30" spans="1:5" ht="17.100000000000001" hidden="1" customHeight="1" x14ac:dyDescent="0.15">
      <c r="A30" s="1389" t="s">
        <v>400</v>
      </c>
      <c r="B30" s="886">
        <f t="shared" ref="B30:B36" si="2">SUM(C30:E30)</f>
        <v>0</v>
      </c>
      <c r="C30" s="886">
        <v>0</v>
      </c>
      <c r="D30" s="886">
        <v>0</v>
      </c>
      <c r="E30" s="887">
        <v>0</v>
      </c>
    </row>
    <row r="31" spans="1:5" ht="17.100000000000001" customHeight="1" x14ac:dyDescent="0.15">
      <c r="A31" s="1389" t="s">
        <v>1054</v>
      </c>
      <c r="B31" s="886">
        <f t="shared" si="2"/>
        <v>1816077</v>
      </c>
      <c r="C31" s="886">
        <v>0</v>
      </c>
      <c r="D31" s="886">
        <v>1816077</v>
      </c>
      <c r="E31" s="887">
        <v>0</v>
      </c>
    </row>
    <row r="32" spans="1:5" ht="17.100000000000001" customHeight="1" x14ac:dyDescent="0.15">
      <c r="A32" s="1389" t="s">
        <v>403</v>
      </c>
      <c r="B32" s="886">
        <f t="shared" si="2"/>
        <v>50466</v>
      </c>
      <c r="C32" s="886">
        <v>0</v>
      </c>
      <c r="D32" s="886">
        <v>0</v>
      </c>
      <c r="E32" s="887">
        <v>50466</v>
      </c>
    </row>
    <row r="33" spans="1:7" ht="17.100000000000001" hidden="1" customHeight="1" x14ac:dyDescent="0.15">
      <c r="A33" s="1389" t="s">
        <v>1055</v>
      </c>
      <c r="B33" s="886">
        <f t="shared" si="2"/>
        <v>0</v>
      </c>
      <c r="C33" s="886">
        <v>0</v>
      </c>
      <c r="D33" s="886">
        <v>0</v>
      </c>
      <c r="E33" s="887">
        <v>0</v>
      </c>
    </row>
    <row r="34" spans="1:7" ht="17.100000000000001" customHeight="1" x14ac:dyDescent="0.15">
      <c r="A34" s="1389" t="s">
        <v>1056</v>
      </c>
      <c r="B34" s="886">
        <f t="shared" si="2"/>
        <v>140880</v>
      </c>
      <c r="C34" s="886">
        <v>0</v>
      </c>
      <c r="D34" s="886">
        <v>0</v>
      </c>
      <c r="E34" s="887">
        <v>140880</v>
      </c>
    </row>
    <row r="35" spans="1:7" ht="17.100000000000001" customHeight="1" x14ac:dyDescent="0.15">
      <c r="A35" s="1389" t="s">
        <v>404</v>
      </c>
      <c r="B35" s="886">
        <f t="shared" si="2"/>
        <v>1031538</v>
      </c>
      <c r="C35" s="886">
        <v>357969</v>
      </c>
      <c r="D35" s="886">
        <v>0</v>
      </c>
      <c r="E35" s="887">
        <v>673569</v>
      </c>
    </row>
    <row r="36" spans="1:7" ht="17.100000000000001" customHeight="1" thickBot="1" x14ac:dyDescent="0.2">
      <c r="A36" s="1390" t="s">
        <v>405</v>
      </c>
      <c r="B36" s="889">
        <f t="shared" si="2"/>
        <v>36970</v>
      </c>
      <c r="C36" s="889">
        <v>0</v>
      </c>
      <c r="D36" s="889">
        <v>0</v>
      </c>
      <c r="E36" s="890">
        <v>36970</v>
      </c>
    </row>
    <row r="37" spans="1:7" ht="17.100000000000001" customHeight="1" thickBot="1" x14ac:dyDescent="0.2">
      <c r="A37" s="1385" t="s">
        <v>1046</v>
      </c>
      <c r="B37" s="1386">
        <f>SUM(C37:E37)</f>
        <v>66100</v>
      </c>
      <c r="C37" s="1386">
        <f>SUM(C38:C39)</f>
        <v>839</v>
      </c>
      <c r="D37" s="1386">
        <f>SUM(D38:D39)</f>
        <v>0</v>
      </c>
      <c r="E37" s="1387">
        <f>SUM(E38:E39)</f>
        <v>65261</v>
      </c>
    </row>
    <row r="38" spans="1:7" ht="17.100000000000001" hidden="1" customHeight="1" x14ac:dyDescent="0.15">
      <c r="A38" s="1388" t="s">
        <v>290</v>
      </c>
      <c r="B38" s="1364">
        <f>SUM(C38:E38)</f>
        <v>0</v>
      </c>
      <c r="C38" s="1364">
        <v>0</v>
      </c>
      <c r="D38" s="1364">
        <v>0</v>
      </c>
      <c r="E38" s="1365">
        <v>0</v>
      </c>
    </row>
    <row r="39" spans="1:7" ht="17.100000000000001" customHeight="1" thickBot="1" x14ac:dyDescent="0.2">
      <c r="A39" s="1390" t="s">
        <v>291</v>
      </c>
      <c r="B39" s="889">
        <f>SUM(C39:E39)</f>
        <v>66100</v>
      </c>
      <c r="C39" s="889">
        <v>839</v>
      </c>
      <c r="D39" s="889">
        <v>0</v>
      </c>
      <c r="E39" s="890">
        <v>65261</v>
      </c>
    </row>
    <row r="40" spans="1:7" ht="17.100000000000001" customHeight="1" thickBot="1" x14ac:dyDescent="0.2">
      <c r="A40" s="1394" t="s">
        <v>1047</v>
      </c>
      <c r="B40" s="899">
        <f>B6+B20+B27+B24</f>
        <v>37002833</v>
      </c>
      <c r="C40" s="899">
        <f>C6+C20+C27</f>
        <v>32120064</v>
      </c>
      <c r="D40" s="899">
        <f>D6+D20+D27+D24</f>
        <v>3625079</v>
      </c>
      <c r="E40" s="900">
        <f>E6+E20+E27</f>
        <v>1257690</v>
      </c>
    </row>
    <row r="41" spans="1:7" ht="15" customHeight="1" thickBot="1" x14ac:dyDescent="0.2">
      <c r="A41" s="69"/>
      <c r="B41" s="70"/>
      <c r="C41" s="70"/>
      <c r="D41" s="70"/>
      <c r="E41" s="70"/>
    </row>
    <row r="42" spans="1:7" ht="20.100000000000001" customHeight="1" thickBot="1" x14ac:dyDescent="0.2">
      <c r="A42" s="2491" t="s">
        <v>1498</v>
      </c>
      <c r="B42" s="2493" t="s">
        <v>118</v>
      </c>
      <c r="C42" s="1395" t="s">
        <v>119</v>
      </c>
      <c r="D42" s="1395" t="s">
        <v>120</v>
      </c>
      <c r="E42" s="1396" t="s">
        <v>121</v>
      </c>
    </row>
    <row r="43" spans="1:7" ht="50.1" customHeight="1" thickBot="1" x14ac:dyDescent="0.2">
      <c r="A43" s="2492"/>
      <c r="B43" s="2494"/>
      <c r="C43" s="1397" t="s">
        <v>1050</v>
      </c>
      <c r="D43" s="1397" t="s">
        <v>1051</v>
      </c>
      <c r="E43" s="1398" t="s">
        <v>1043</v>
      </c>
    </row>
    <row r="44" spans="1:7" ht="17.100000000000001" customHeight="1" thickBot="1" x14ac:dyDescent="0.2">
      <c r="A44" s="1367" t="s">
        <v>1048</v>
      </c>
      <c r="B44" s="1368"/>
      <c r="C44" s="1368"/>
      <c r="D44" s="1368"/>
      <c r="E44" s="1368"/>
      <c r="F44" s="63"/>
      <c r="G44" s="63"/>
    </row>
    <row r="45" spans="1:7" ht="17.100000000000001" customHeight="1" thickBot="1" x14ac:dyDescent="0.2">
      <c r="A45" s="1385" t="s">
        <v>498</v>
      </c>
      <c r="B45" s="1386">
        <f t="shared" ref="B45:B52" si="3">SUM(C45:E45)</f>
        <v>1599266</v>
      </c>
      <c r="C45" s="1386">
        <f>C46+C50</f>
        <v>0</v>
      </c>
      <c r="D45" s="1386">
        <f>D46+D50</f>
        <v>1599266</v>
      </c>
      <c r="E45" s="1387">
        <f>E46+E50</f>
        <v>0</v>
      </c>
    </row>
    <row r="46" spans="1:7" ht="17.100000000000001" customHeight="1" thickBot="1" x14ac:dyDescent="0.2">
      <c r="A46" s="1385" t="s">
        <v>1058</v>
      </c>
      <c r="B46" s="1386">
        <f t="shared" si="3"/>
        <v>1580737</v>
      </c>
      <c r="C46" s="1386">
        <f>SUM(C47:C49)</f>
        <v>0</v>
      </c>
      <c r="D46" s="1386">
        <f>SUM(D47:D49)</f>
        <v>1580737</v>
      </c>
      <c r="E46" s="1387">
        <f>SUM(E47:E49)</f>
        <v>0</v>
      </c>
    </row>
    <row r="47" spans="1:7" ht="17.100000000000001" customHeight="1" x14ac:dyDescent="0.15">
      <c r="A47" s="1391" t="s">
        <v>1059</v>
      </c>
      <c r="B47" s="1364">
        <f t="shared" si="3"/>
        <v>1195992</v>
      </c>
      <c r="C47" s="1364">
        <v>0</v>
      </c>
      <c r="D47" s="1364">
        <v>1195992</v>
      </c>
      <c r="E47" s="1365">
        <v>0</v>
      </c>
    </row>
    <row r="48" spans="1:7" ht="17.100000000000001" customHeight="1" x14ac:dyDescent="0.15">
      <c r="A48" s="1392" t="s">
        <v>1060</v>
      </c>
      <c r="B48" s="886">
        <f t="shared" si="3"/>
        <v>353784</v>
      </c>
      <c r="C48" s="886">
        <v>0</v>
      </c>
      <c r="D48" s="886">
        <v>353784</v>
      </c>
      <c r="E48" s="887">
        <v>0</v>
      </c>
    </row>
    <row r="49" spans="1:11" ht="17.100000000000001" customHeight="1" thickBot="1" x14ac:dyDescent="0.2">
      <c r="A49" s="1393" t="s">
        <v>1061</v>
      </c>
      <c r="B49" s="889">
        <f t="shared" si="3"/>
        <v>30961</v>
      </c>
      <c r="C49" s="889">
        <v>0</v>
      </c>
      <c r="D49" s="889">
        <v>30961</v>
      </c>
      <c r="E49" s="890">
        <v>0</v>
      </c>
    </row>
    <row r="50" spans="1:11" ht="17.100000000000001" customHeight="1" thickBot="1" x14ac:dyDescent="0.2">
      <c r="A50" s="1385" t="s">
        <v>1058</v>
      </c>
      <c r="B50" s="1386">
        <f t="shared" si="3"/>
        <v>18529</v>
      </c>
      <c r="C50" s="1386">
        <f>SUM(C51:C52)</f>
        <v>0</v>
      </c>
      <c r="D50" s="1386">
        <f>SUM(D51:D52)</f>
        <v>18529</v>
      </c>
      <c r="E50" s="1387">
        <f>SUM(E51:E52)</f>
        <v>0</v>
      </c>
    </row>
    <row r="51" spans="1:11" ht="17.100000000000001" customHeight="1" x14ac:dyDescent="0.15">
      <c r="A51" s="1391" t="s">
        <v>1063</v>
      </c>
      <c r="B51" s="1364">
        <f t="shared" si="3"/>
        <v>19485</v>
      </c>
      <c r="C51" s="1364">
        <v>0</v>
      </c>
      <c r="D51" s="1364">
        <v>19485</v>
      </c>
      <c r="E51" s="1365">
        <v>0</v>
      </c>
    </row>
    <row r="52" spans="1:11" ht="17.100000000000001" customHeight="1" thickBot="1" x14ac:dyDescent="0.2">
      <c r="A52" s="1393" t="s">
        <v>1064</v>
      </c>
      <c r="B52" s="889">
        <f t="shared" si="3"/>
        <v>-956</v>
      </c>
      <c r="C52" s="1399">
        <v>0</v>
      </c>
      <c r="D52" s="889">
        <v>-956</v>
      </c>
      <c r="E52" s="890">
        <v>0</v>
      </c>
    </row>
    <row r="53" spans="1:11" ht="17.100000000000001" customHeight="1" thickBot="1" x14ac:dyDescent="0.2">
      <c r="A53" s="1385" t="s">
        <v>588</v>
      </c>
      <c r="B53" s="1386">
        <f>SUM(B45)</f>
        <v>1599266</v>
      </c>
      <c r="C53" s="1386">
        <f>SUM(C45)</f>
        <v>0</v>
      </c>
      <c r="D53" s="1386">
        <f>SUM(D45)</f>
        <v>1599266</v>
      </c>
      <c r="E53" s="1387">
        <f>SUM(E45)</f>
        <v>0</v>
      </c>
      <c r="F53" s="63"/>
      <c r="G53" s="63"/>
    </row>
    <row r="54" spans="1:11" ht="9.9499999999999993" customHeight="1" thickBot="1" x14ac:dyDescent="0.2">
      <c r="A54" s="1369"/>
      <c r="B54" s="1370"/>
      <c r="C54" s="1370"/>
      <c r="D54" s="1370"/>
      <c r="E54" s="1370"/>
      <c r="F54" s="63"/>
      <c r="G54" s="63"/>
    </row>
    <row r="55" spans="1:11" ht="17.100000000000001" customHeight="1" thickBot="1" x14ac:dyDescent="0.2">
      <c r="A55" s="1367" t="s">
        <v>1049</v>
      </c>
      <c r="B55" s="1368"/>
      <c r="C55" s="1368"/>
      <c r="D55" s="1368"/>
      <c r="E55" s="1368"/>
      <c r="F55" s="63"/>
      <c r="G55" s="63"/>
    </row>
    <row r="56" spans="1:11" ht="17.100000000000001" customHeight="1" thickBot="1" x14ac:dyDescent="0.2">
      <c r="A56" s="1394" t="s">
        <v>1045</v>
      </c>
      <c r="B56" s="899">
        <f>SUM(C56:E56)</f>
        <v>37002833</v>
      </c>
      <c r="C56" s="899">
        <f>C40</f>
        <v>32120064</v>
      </c>
      <c r="D56" s="899">
        <f>D40</f>
        <v>3625079</v>
      </c>
      <c r="E56" s="900">
        <f>E40</f>
        <v>1257690</v>
      </c>
      <c r="F56" s="63"/>
      <c r="G56" s="63"/>
    </row>
    <row r="57" spans="1:11" ht="17.100000000000001" customHeight="1" thickBot="1" x14ac:dyDescent="0.2">
      <c r="A57" s="1394" t="s">
        <v>1048</v>
      </c>
      <c r="B57" s="899">
        <f>SUM(C57:E57)</f>
        <v>1599266</v>
      </c>
      <c r="C57" s="899">
        <f>C53</f>
        <v>0</v>
      </c>
      <c r="D57" s="899">
        <f>D53</f>
        <v>1599266</v>
      </c>
      <c r="E57" s="900">
        <f>E53</f>
        <v>0</v>
      </c>
      <c r="F57" s="63"/>
      <c r="G57" s="63"/>
    </row>
    <row r="60" spans="1:11" ht="35.1" customHeight="1" x14ac:dyDescent="0.15">
      <c r="A60" s="65"/>
      <c r="B60" s="66"/>
      <c r="C60" s="66"/>
      <c r="D60" s="66"/>
      <c r="E60" s="66"/>
      <c r="F60" s="1310" t="s">
        <v>1516</v>
      </c>
      <c r="G60" s="2076" t="s">
        <v>140</v>
      </c>
      <c r="H60" s="2076" t="s">
        <v>141</v>
      </c>
      <c r="I60" s="2076" t="s">
        <v>757</v>
      </c>
      <c r="J60" s="2076" t="s">
        <v>142</v>
      </c>
      <c r="K60" s="2077" t="s">
        <v>143</v>
      </c>
    </row>
    <row r="61" spans="1:11" ht="17.100000000000001" customHeight="1" thickBot="1" x14ac:dyDescent="0.2">
      <c r="A61" s="67"/>
      <c r="B61" s="68"/>
      <c r="C61" s="68"/>
      <c r="D61" s="68"/>
      <c r="E61" s="68"/>
      <c r="F61" s="643" t="s">
        <v>376</v>
      </c>
      <c r="G61" s="1401">
        <v>371229</v>
      </c>
      <c r="H61" s="1401">
        <v>0</v>
      </c>
      <c r="I61" s="1401">
        <v>420</v>
      </c>
      <c r="J61" s="1401">
        <v>816614</v>
      </c>
      <c r="K61" s="1402">
        <v>198624</v>
      </c>
    </row>
    <row r="62" spans="1:11" ht="17.100000000000001" customHeight="1" x14ac:dyDescent="0.15">
      <c r="A62" s="69"/>
      <c r="B62" s="70"/>
      <c r="C62" s="70"/>
      <c r="D62" s="70"/>
      <c r="E62" s="70"/>
      <c r="F62" s="1371" t="s">
        <v>131</v>
      </c>
      <c r="G62" s="1403">
        <f>G63+G66</f>
        <v>556</v>
      </c>
      <c r="H62" s="1403">
        <f>H63+H66</f>
        <v>0</v>
      </c>
      <c r="I62" s="1403">
        <f>I63+I66</f>
        <v>-420</v>
      </c>
      <c r="J62" s="1403">
        <f>J63+J66</f>
        <v>-12531</v>
      </c>
      <c r="K62" s="1404">
        <f>K63+K66</f>
        <v>83301</v>
      </c>
    </row>
    <row r="63" spans="1:11" ht="17.100000000000001" customHeight="1" x14ac:dyDescent="0.15">
      <c r="A63" s="71"/>
      <c r="B63" s="72"/>
      <c r="C63" s="72"/>
      <c r="D63" s="72"/>
      <c r="E63" s="72"/>
      <c r="F63" s="1405" t="s">
        <v>1066</v>
      </c>
      <c r="G63" s="839">
        <f>G64+G65</f>
        <v>556</v>
      </c>
      <c r="H63" s="839">
        <f>H64+H65</f>
        <v>0</v>
      </c>
      <c r="I63" s="839">
        <f>I64+I65</f>
        <v>-420</v>
      </c>
      <c r="J63" s="839">
        <f>J64+J65</f>
        <v>0</v>
      </c>
      <c r="K63" s="884">
        <f>K64+K65</f>
        <v>250147</v>
      </c>
    </row>
    <row r="64" spans="1:11" ht="17.100000000000001" customHeight="1" x14ac:dyDescent="0.15">
      <c r="A64" s="71"/>
      <c r="B64" s="72"/>
      <c r="C64" s="72"/>
      <c r="D64" s="72"/>
      <c r="E64" s="72"/>
      <c r="F64" s="2016" t="s">
        <v>1067</v>
      </c>
      <c r="G64" s="837">
        <v>556</v>
      </c>
      <c r="H64" s="837">
        <v>0</v>
      </c>
      <c r="I64" s="837">
        <v>-420</v>
      </c>
      <c r="J64" s="837">
        <v>0</v>
      </c>
      <c r="K64" s="1406">
        <v>7959</v>
      </c>
    </row>
    <row r="65" spans="1:11" ht="30" customHeight="1" x14ac:dyDescent="0.15">
      <c r="A65" s="71"/>
      <c r="B65" s="72"/>
      <c r="C65" s="72"/>
      <c r="D65" s="72"/>
      <c r="E65" s="72"/>
      <c r="F65" s="2016" t="s">
        <v>1068</v>
      </c>
      <c r="G65" s="837">
        <v>0</v>
      </c>
      <c r="H65" s="837">
        <v>0</v>
      </c>
      <c r="I65" s="837">
        <v>0</v>
      </c>
      <c r="J65" s="837">
        <v>0</v>
      </c>
      <c r="K65" s="1406">
        <v>242188</v>
      </c>
    </row>
    <row r="66" spans="1:11" ht="17.100000000000001" customHeight="1" x14ac:dyDescent="0.15">
      <c r="A66" s="71"/>
      <c r="B66" s="72"/>
      <c r="C66" s="72"/>
      <c r="D66" s="72"/>
      <c r="E66" s="72"/>
      <c r="F66" s="1407" t="s">
        <v>1069</v>
      </c>
      <c r="G66" s="837">
        <v>0</v>
      </c>
      <c r="H66" s="837">
        <v>0</v>
      </c>
      <c r="I66" s="837">
        <v>0</v>
      </c>
      <c r="J66" s="837">
        <v>-12531</v>
      </c>
      <c r="K66" s="1406">
        <v>-166846</v>
      </c>
    </row>
    <row r="67" spans="1:11" ht="17.100000000000001" customHeight="1" x14ac:dyDescent="0.15">
      <c r="A67" s="71"/>
      <c r="B67" s="72"/>
      <c r="C67" s="72"/>
      <c r="D67" s="72"/>
      <c r="E67" s="72"/>
      <c r="F67" s="2016" t="s">
        <v>1070</v>
      </c>
      <c r="G67" s="837">
        <v>0</v>
      </c>
      <c r="H67" s="837">
        <v>0</v>
      </c>
      <c r="I67" s="837">
        <v>0</v>
      </c>
      <c r="J67" s="837">
        <v>-12531</v>
      </c>
      <c r="K67" s="1406">
        <v>-166846</v>
      </c>
    </row>
    <row r="68" spans="1:11" ht="17.100000000000001" customHeight="1" x14ac:dyDescent="0.15">
      <c r="A68" s="69"/>
      <c r="B68" s="70"/>
      <c r="C68" s="70"/>
      <c r="D68" s="70"/>
      <c r="E68" s="70"/>
      <c r="F68" s="655" t="s">
        <v>134</v>
      </c>
      <c r="G68" s="839">
        <v>1719767</v>
      </c>
      <c r="H68" s="839">
        <v>0</v>
      </c>
      <c r="I68" s="839">
        <v>0</v>
      </c>
      <c r="J68" s="839">
        <v>616264</v>
      </c>
      <c r="K68" s="884">
        <v>5238</v>
      </c>
    </row>
    <row r="69" spans="1:11" ht="17.100000000000001" customHeight="1" x14ac:dyDescent="0.15">
      <c r="A69" s="69"/>
      <c r="B69" s="70"/>
      <c r="C69" s="70"/>
      <c r="D69" s="70"/>
      <c r="E69" s="70"/>
      <c r="F69" s="655" t="s">
        <v>122</v>
      </c>
      <c r="G69" s="839">
        <v>-365693</v>
      </c>
      <c r="H69" s="839">
        <v>0</v>
      </c>
      <c r="I69" s="839">
        <v>0</v>
      </c>
      <c r="J69" s="839">
        <v>0</v>
      </c>
      <c r="K69" s="884">
        <v>0</v>
      </c>
    </row>
    <row r="70" spans="1:11" ht="17.100000000000001" customHeight="1" x14ac:dyDescent="0.15">
      <c r="A70" s="69"/>
      <c r="B70" s="70"/>
      <c r="C70" s="70"/>
      <c r="D70" s="70"/>
      <c r="E70" s="70"/>
      <c r="F70" s="655" t="s">
        <v>668</v>
      </c>
      <c r="G70" s="839">
        <v>-4567069</v>
      </c>
      <c r="H70" s="839">
        <v>0</v>
      </c>
      <c r="I70" s="839">
        <v>0</v>
      </c>
      <c r="J70" s="839">
        <v>-1110093</v>
      </c>
      <c r="K70" s="884">
        <v>-221902</v>
      </c>
    </row>
    <row r="71" spans="1:11" ht="17.100000000000001" customHeight="1" x14ac:dyDescent="0.15">
      <c r="A71" s="69"/>
      <c r="B71" s="70"/>
      <c r="C71" s="70"/>
      <c r="D71" s="70"/>
      <c r="E71" s="70"/>
      <c r="F71" s="655" t="s">
        <v>135</v>
      </c>
      <c r="G71" s="839">
        <v>3130780</v>
      </c>
      <c r="H71" s="839">
        <v>0</v>
      </c>
      <c r="I71" s="839">
        <v>0</v>
      </c>
      <c r="J71" s="839">
        <v>552540</v>
      </c>
      <c r="K71" s="884">
        <v>0</v>
      </c>
    </row>
    <row r="72" spans="1:11" ht="15" hidden="1" customHeight="1" x14ac:dyDescent="0.15">
      <c r="A72" s="69"/>
      <c r="B72" s="70"/>
      <c r="C72" s="70"/>
      <c r="D72" s="70"/>
      <c r="E72" s="70"/>
      <c r="F72" s="655" t="s">
        <v>136</v>
      </c>
      <c r="G72" s="839">
        <v>0</v>
      </c>
      <c r="H72" s="839">
        <v>0</v>
      </c>
      <c r="I72" s="839">
        <v>0</v>
      </c>
      <c r="J72" s="839">
        <v>0</v>
      </c>
      <c r="K72" s="884">
        <v>0</v>
      </c>
    </row>
    <row r="73" spans="1:11" ht="17.100000000000001" customHeight="1" thickBot="1" x14ac:dyDescent="0.2">
      <c r="A73" s="69"/>
      <c r="B73" s="70"/>
      <c r="C73" s="70"/>
      <c r="D73" s="70"/>
      <c r="E73" s="70"/>
      <c r="F73" s="655" t="s">
        <v>137</v>
      </c>
      <c r="G73" s="839">
        <v>974</v>
      </c>
      <c r="H73" s="839">
        <v>0</v>
      </c>
      <c r="I73" s="839">
        <v>0</v>
      </c>
      <c r="J73" s="839">
        <v>39091</v>
      </c>
      <c r="K73" s="884">
        <v>0</v>
      </c>
    </row>
    <row r="74" spans="1:11" ht="15" hidden="1" customHeight="1" thickBot="1" x14ac:dyDescent="0.2">
      <c r="A74" s="69"/>
      <c r="B74" s="70"/>
      <c r="C74" s="70"/>
      <c r="D74" s="70"/>
      <c r="E74" s="70"/>
      <c r="F74" s="651" t="s">
        <v>138</v>
      </c>
      <c r="G74" s="1408">
        <v>0</v>
      </c>
      <c r="H74" s="1408">
        <v>0</v>
      </c>
      <c r="I74" s="1408">
        <v>0</v>
      </c>
      <c r="J74" s="1408">
        <v>0</v>
      </c>
      <c r="K74" s="1409">
        <v>0</v>
      </c>
    </row>
    <row r="75" spans="1:11" ht="17.100000000000001" customHeight="1" thickBot="1" x14ac:dyDescent="0.2">
      <c r="A75" s="67"/>
      <c r="B75" s="68"/>
      <c r="C75" s="68"/>
      <c r="D75" s="68"/>
      <c r="E75" s="68"/>
      <c r="F75" s="963" t="s">
        <v>462</v>
      </c>
      <c r="G75" s="899">
        <f>SUM(G61:G62,G68:G74)</f>
        <v>290544</v>
      </c>
      <c r="H75" s="899">
        <f>SUM(H61:H62,H68:H74)</f>
        <v>0</v>
      </c>
      <c r="I75" s="899">
        <f>SUM(I61:I62,I68:I74)</f>
        <v>0</v>
      </c>
      <c r="J75" s="899">
        <f>SUM(J61:J62,J68:J74)</f>
        <v>901885</v>
      </c>
      <c r="K75" s="900">
        <f>SUM(K61:K62,K68:K74)</f>
        <v>65261</v>
      </c>
    </row>
    <row r="76" spans="1:11" ht="37.5" hidden="1" customHeight="1" x14ac:dyDescent="0.15">
      <c r="F76" s="999" t="s">
        <v>139</v>
      </c>
      <c r="G76" s="1334"/>
      <c r="H76" s="1334"/>
      <c r="I76" s="1334"/>
      <c r="J76" s="1334"/>
      <c r="K76" s="1335"/>
    </row>
    <row r="77" spans="1:11" ht="17.25" customHeight="1" x14ac:dyDescent="0.2">
      <c r="A77" s="1410" t="s">
        <v>1277</v>
      </c>
    </row>
    <row r="79" spans="1:11" s="84" customFormat="1" ht="21.95" customHeight="1" thickBot="1" x14ac:dyDescent="0.2">
      <c r="A79" s="1411" t="s">
        <v>1279</v>
      </c>
      <c r="B79" s="1412" t="s">
        <v>1159</v>
      </c>
      <c r="C79" s="1412" t="s">
        <v>1160</v>
      </c>
      <c r="D79" s="1412" t="s">
        <v>1474</v>
      </c>
      <c r="E79" s="1413" t="s">
        <v>1475</v>
      </c>
    </row>
    <row r="80" spans="1:11" s="84" customFormat="1" ht="17.100000000000001" customHeight="1" x14ac:dyDescent="0.15">
      <c r="A80" s="1414" t="s">
        <v>760</v>
      </c>
      <c r="B80" s="1403">
        <v>4</v>
      </c>
      <c r="C80" s="1403">
        <v>-238</v>
      </c>
      <c r="D80" s="1403">
        <v>0</v>
      </c>
      <c r="E80" s="1404">
        <v>0</v>
      </c>
    </row>
    <row r="81" spans="1:7" s="84" customFormat="1" ht="17.100000000000001" hidden="1" customHeight="1" x14ac:dyDescent="0.15">
      <c r="A81" s="1415"/>
      <c r="B81" s="1416">
        <v>0</v>
      </c>
      <c r="C81" s="839">
        <v>0</v>
      </c>
      <c r="D81" s="839">
        <v>0</v>
      </c>
      <c r="E81" s="884">
        <v>0</v>
      </c>
    </row>
    <row r="82" spans="1:7" s="84" customFormat="1" ht="17.100000000000001" customHeight="1" thickBot="1" x14ac:dyDescent="0.2">
      <c r="A82" s="2082" t="s">
        <v>1046</v>
      </c>
      <c r="B82" s="1399">
        <v>4</v>
      </c>
      <c r="C82" s="1399">
        <v>-238</v>
      </c>
      <c r="D82" s="1399">
        <v>0</v>
      </c>
      <c r="E82" s="1417">
        <v>0</v>
      </c>
    </row>
    <row r="83" spans="1:7" x14ac:dyDescent="0.15">
      <c r="A83" s="64"/>
    </row>
    <row r="84" spans="1:7" x14ac:dyDescent="0.15">
      <c r="A84" s="64"/>
    </row>
    <row r="85" spans="1:7" ht="11.25" thickBot="1" x14ac:dyDescent="0.2">
      <c r="A85" s="64"/>
    </row>
    <row r="86" spans="1:7" s="1423" customFormat="1" ht="15.95" customHeight="1" thickBot="1" x14ac:dyDescent="0.25">
      <c r="A86" s="2491" t="s">
        <v>1214</v>
      </c>
      <c r="B86" s="2493" t="s">
        <v>118</v>
      </c>
      <c r="C86" s="1377" t="s">
        <v>119</v>
      </c>
      <c r="D86" s="1377" t="s">
        <v>120</v>
      </c>
      <c r="E86" s="1378" t="s">
        <v>121</v>
      </c>
      <c r="F86" s="1422"/>
      <c r="G86" s="1422"/>
    </row>
    <row r="87" spans="1:7" s="273" customFormat="1" ht="50.1" customHeight="1" x14ac:dyDescent="0.2">
      <c r="A87" s="2495"/>
      <c r="B87" s="2494"/>
      <c r="C87" s="1379" t="s">
        <v>1050</v>
      </c>
      <c r="D87" s="1379" t="s">
        <v>1051</v>
      </c>
      <c r="E87" s="1380" t="s">
        <v>1043</v>
      </c>
      <c r="F87" s="274"/>
      <c r="G87" s="274"/>
    </row>
    <row r="88" spans="1:7" ht="17.100000000000001" customHeight="1" thickBot="1" x14ac:dyDescent="0.2">
      <c r="A88" s="1381" t="s">
        <v>1044</v>
      </c>
      <c r="B88" s="1382"/>
      <c r="C88" s="1381"/>
      <c r="D88" s="1381"/>
      <c r="E88" s="1381"/>
      <c r="F88" s="62"/>
      <c r="G88" s="62"/>
    </row>
    <row r="89" spans="1:7" ht="17.100000000000001" customHeight="1" thickBot="1" x14ac:dyDescent="0.2">
      <c r="A89" s="1383" t="s">
        <v>1045</v>
      </c>
      <c r="B89" s="1384"/>
      <c r="C89" s="1383"/>
      <c r="D89" s="1383"/>
      <c r="E89" s="1383"/>
      <c r="F89" s="62"/>
      <c r="G89" s="62"/>
    </row>
    <row r="90" spans="1:7" ht="17.100000000000001" customHeight="1" thickBot="1" x14ac:dyDescent="0.2">
      <c r="A90" s="963" t="s">
        <v>1053</v>
      </c>
      <c r="B90" s="899">
        <f>SUM(C90:E90)</f>
        <v>557541</v>
      </c>
      <c r="C90" s="899">
        <f>C91+C100</f>
        <v>183658</v>
      </c>
      <c r="D90" s="899">
        <f>D91+D100</f>
        <v>2654</v>
      </c>
      <c r="E90" s="900">
        <f>E91+E100</f>
        <v>371229</v>
      </c>
    </row>
    <row r="91" spans="1:7" ht="17.100000000000001" customHeight="1" thickBot="1" x14ac:dyDescent="0.2">
      <c r="A91" s="1385" t="s">
        <v>415</v>
      </c>
      <c r="B91" s="1386">
        <f>SUM(C91:E91)</f>
        <v>550695</v>
      </c>
      <c r="C91" s="1386">
        <f>SUM(C92:C99)</f>
        <v>179466</v>
      </c>
      <c r="D91" s="1386">
        <f>SUM(D92:D99)</f>
        <v>0</v>
      </c>
      <c r="E91" s="1387">
        <f>SUM(E92:E99)</f>
        <v>371229</v>
      </c>
    </row>
    <row r="92" spans="1:7" ht="17.100000000000001" customHeight="1" x14ac:dyDescent="0.15">
      <c r="A92" s="1388" t="s">
        <v>399</v>
      </c>
      <c r="B92" s="1364">
        <f>SUM(C92:E92)</f>
        <v>178492</v>
      </c>
      <c r="C92" s="1364">
        <v>178492</v>
      </c>
      <c r="D92" s="1364">
        <v>0</v>
      </c>
      <c r="E92" s="1365">
        <v>0</v>
      </c>
    </row>
    <row r="93" spans="1:7" ht="17.100000000000001" hidden="1" customHeight="1" x14ac:dyDescent="0.15">
      <c r="A93" s="1389" t="s">
        <v>400</v>
      </c>
      <c r="B93" s="886">
        <f t="shared" ref="B93:B99" si="4">SUM(C93:E93)</f>
        <v>0</v>
      </c>
      <c r="C93" s="886">
        <v>0</v>
      </c>
      <c r="D93" s="886">
        <v>0</v>
      </c>
      <c r="E93" s="887">
        <v>0</v>
      </c>
    </row>
    <row r="94" spans="1:7" ht="17.100000000000001" hidden="1" customHeight="1" x14ac:dyDescent="0.15">
      <c r="A94" s="1389" t="s">
        <v>1054</v>
      </c>
      <c r="B94" s="886">
        <f t="shared" si="4"/>
        <v>0</v>
      </c>
      <c r="C94" s="886">
        <v>0</v>
      </c>
      <c r="D94" s="886">
        <v>0</v>
      </c>
      <c r="E94" s="887">
        <v>0</v>
      </c>
    </row>
    <row r="95" spans="1:7" ht="17.100000000000001" customHeight="1" x14ac:dyDescent="0.15">
      <c r="A95" s="1389" t="s">
        <v>403</v>
      </c>
      <c r="B95" s="886">
        <f t="shared" si="4"/>
        <v>73124</v>
      </c>
      <c r="C95" s="886">
        <v>0</v>
      </c>
      <c r="D95" s="886">
        <v>0</v>
      </c>
      <c r="E95" s="887">
        <v>73124</v>
      </c>
    </row>
    <row r="96" spans="1:7" ht="17.100000000000001" hidden="1" customHeight="1" x14ac:dyDescent="0.15">
      <c r="A96" s="1389" t="s">
        <v>1055</v>
      </c>
      <c r="B96" s="886">
        <f t="shared" si="4"/>
        <v>0</v>
      </c>
      <c r="C96" s="886">
        <v>0</v>
      </c>
      <c r="D96" s="886">
        <v>0</v>
      </c>
      <c r="E96" s="887">
        <v>0</v>
      </c>
    </row>
    <row r="97" spans="1:5" ht="17.100000000000001" customHeight="1" x14ac:dyDescent="0.15">
      <c r="A97" s="1389" t="s">
        <v>1056</v>
      </c>
      <c r="B97" s="886">
        <f t="shared" si="4"/>
        <v>248156</v>
      </c>
      <c r="C97" s="886">
        <v>974</v>
      </c>
      <c r="D97" s="886">
        <v>0</v>
      </c>
      <c r="E97" s="887">
        <v>247182</v>
      </c>
    </row>
    <row r="98" spans="1:5" ht="17.100000000000001" customHeight="1" thickBot="1" x14ac:dyDescent="0.2">
      <c r="A98" s="1389" t="s">
        <v>404</v>
      </c>
      <c r="B98" s="886">
        <f t="shared" si="4"/>
        <v>50923</v>
      </c>
      <c r="C98" s="886">
        <v>0</v>
      </c>
      <c r="D98" s="886">
        <v>0</v>
      </c>
      <c r="E98" s="887">
        <v>50923</v>
      </c>
    </row>
    <row r="99" spans="1:5" ht="17.100000000000001" hidden="1" customHeight="1" thickBot="1" x14ac:dyDescent="0.2">
      <c r="A99" s="1390" t="s">
        <v>405</v>
      </c>
      <c r="B99" s="889">
        <f t="shared" si="4"/>
        <v>0</v>
      </c>
      <c r="C99" s="889">
        <v>0</v>
      </c>
      <c r="D99" s="889">
        <v>0</v>
      </c>
      <c r="E99" s="890">
        <v>0</v>
      </c>
    </row>
    <row r="100" spans="1:5" ht="17.100000000000001" customHeight="1" thickBot="1" x14ac:dyDescent="0.2">
      <c r="A100" s="1385" t="s">
        <v>1046</v>
      </c>
      <c r="B100" s="1386">
        <f>SUM(C100:E100)</f>
        <v>6846</v>
      </c>
      <c r="C100" s="1386">
        <f>SUM(C101:C102)</f>
        <v>4192</v>
      </c>
      <c r="D100" s="1386">
        <f>SUM(D101:D102)</f>
        <v>2654</v>
      </c>
      <c r="E100" s="1387">
        <f>SUM(E101:E102)</f>
        <v>0</v>
      </c>
    </row>
    <row r="101" spans="1:5" ht="17.100000000000001" customHeight="1" x14ac:dyDescent="0.15">
      <c r="A101" s="1388" t="s">
        <v>290</v>
      </c>
      <c r="B101" s="1364">
        <f>SUM(C101:E101)</f>
        <v>4192</v>
      </c>
      <c r="C101" s="1364">
        <v>4192</v>
      </c>
      <c r="D101" s="1364">
        <v>0</v>
      </c>
      <c r="E101" s="1365">
        <v>0</v>
      </c>
    </row>
    <row r="102" spans="1:5" ht="17.100000000000001" customHeight="1" thickBot="1" x14ac:dyDescent="0.2">
      <c r="A102" s="1390" t="s">
        <v>291</v>
      </c>
      <c r="B102" s="889">
        <f>SUM(C102:E102)</f>
        <v>2654</v>
      </c>
      <c r="C102" s="889">
        <v>0</v>
      </c>
      <c r="D102" s="889">
        <v>2654</v>
      </c>
      <c r="E102" s="890">
        <v>0</v>
      </c>
    </row>
    <row r="103" spans="1:5" ht="17.100000000000001" customHeight="1" thickBot="1" x14ac:dyDescent="0.2">
      <c r="A103" s="1385" t="s">
        <v>1057</v>
      </c>
      <c r="B103" s="1386">
        <f>SUM(C103:E103)</f>
        <v>3349328</v>
      </c>
      <c r="C103" s="1386">
        <f>C104+C108</f>
        <v>0</v>
      </c>
      <c r="D103" s="1386">
        <f>D104+D108</f>
        <v>3348908</v>
      </c>
      <c r="E103" s="1387">
        <f>E104+E108</f>
        <v>420</v>
      </c>
    </row>
    <row r="104" spans="1:5" ht="17.100000000000001" customHeight="1" thickBot="1" x14ac:dyDescent="0.2">
      <c r="A104" s="1385" t="s">
        <v>1058</v>
      </c>
      <c r="B104" s="1386">
        <f>SUM(B105:B107)</f>
        <v>3151873</v>
      </c>
      <c r="C104" s="1386">
        <f>SUM(C105:C107)</f>
        <v>0</v>
      </c>
      <c r="D104" s="1386">
        <f>SUM(D105:D107)</f>
        <v>3151453</v>
      </c>
      <c r="E104" s="1387">
        <f>SUM(E105:E107)</f>
        <v>420</v>
      </c>
    </row>
    <row r="105" spans="1:5" ht="17.100000000000001" customHeight="1" x14ac:dyDescent="0.15">
      <c r="A105" s="1391" t="s">
        <v>1059</v>
      </c>
      <c r="B105" s="1364">
        <f t="shared" ref="B105:B113" si="5">SUM(C105:E105)</f>
        <v>2783388</v>
      </c>
      <c r="C105" s="1364">
        <v>0</v>
      </c>
      <c r="D105" s="1364">
        <v>2783388</v>
      </c>
      <c r="E105" s="1365">
        <v>0</v>
      </c>
    </row>
    <row r="106" spans="1:5" ht="17.100000000000001" customHeight="1" x14ac:dyDescent="0.15">
      <c r="A106" s="1392" t="s">
        <v>1060</v>
      </c>
      <c r="B106" s="886">
        <f t="shared" si="5"/>
        <v>348317</v>
      </c>
      <c r="C106" s="886">
        <v>0</v>
      </c>
      <c r="D106" s="886">
        <v>348317</v>
      </c>
      <c r="E106" s="887">
        <v>0</v>
      </c>
    </row>
    <row r="107" spans="1:5" ht="17.100000000000001" customHeight="1" thickBot="1" x14ac:dyDescent="0.2">
      <c r="A107" s="1393" t="s">
        <v>1061</v>
      </c>
      <c r="B107" s="889">
        <f t="shared" si="5"/>
        <v>20168</v>
      </c>
      <c r="C107" s="889">
        <v>0</v>
      </c>
      <c r="D107" s="889">
        <v>19748</v>
      </c>
      <c r="E107" s="890">
        <v>420</v>
      </c>
    </row>
    <row r="108" spans="1:5" ht="17.100000000000001" customHeight="1" thickBot="1" x14ac:dyDescent="0.2">
      <c r="A108" s="1385" t="s">
        <v>1062</v>
      </c>
      <c r="B108" s="1386">
        <f t="shared" si="5"/>
        <v>197455</v>
      </c>
      <c r="C108" s="1386">
        <f>SUM(C109:C110)</f>
        <v>0</v>
      </c>
      <c r="D108" s="1386">
        <f>SUM(D109:D110)</f>
        <v>197455</v>
      </c>
      <c r="E108" s="1387">
        <f>SUM(E109:E110)</f>
        <v>0</v>
      </c>
    </row>
    <row r="109" spans="1:5" ht="17.100000000000001" customHeight="1" x14ac:dyDescent="0.15">
      <c r="A109" s="1391" t="s">
        <v>1063</v>
      </c>
      <c r="B109" s="1364">
        <f t="shared" si="5"/>
        <v>146694</v>
      </c>
      <c r="C109" s="1364">
        <v>0</v>
      </c>
      <c r="D109" s="1364">
        <v>146694</v>
      </c>
      <c r="E109" s="1365">
        <v>0</v>
      </c>
    </row>
    <row r="110" spans="1:5" ht="17.100000000000001" customHeight="1" thickBot="1" x14ac:dyDescent="0.2">
      <c r="A110" s="1392" t="s">
        <v>1064</v>
      </c>
      <c r="B110" s="886">
        <f t="shared" si="5"/>
        <v>50761</v>
      </c>
      <c r="C110" s="839">
        <v>0</v>
      </c>
      <c r="D110" s="886">
        <v>50761</v>
      </c>
      <c r="E110" s="887">
        <v>0</v>
      </c>
    </row>
    <row r="111" spans="1:5" ht="17.100000000000001" customHeight="1" thickBot="1" x14ac:dyDescent="0.2">
      <c r="A111" s="1394" t="s">
        <v>1065</v>
      </c>
      <c r="B111" s="899">
        <f t="shared" si="5"/>
        <v>30736949</v>
      </c>
      <c r="C111" s="899">
        <f>C112+C121</f>
        <v>22279327</v>
      </c>
      <c r="D111" s="899">
        <f>D112+D121</f>
        <v>7442384</v>
      </c>
      <c r="E111" s="900">
        <f>E112+E121</f>
        <v>1015238</v>
      </c>
    </row>
    <row r="112" spans="1:5" ht="17.100000000000001" customHeight="1" thickBot="1" x14ac:dyDescent="0.2">
      <c r="A112" s="1385" t="s">
        <v>415</v>
      </c>
      <c r="B112" s="1386">
        <f t="shared" si="5"/>
        <v>30537570</v>
      </c>
      <c r="C112" s="1386">
        <f>SUM(C113:C120)</f>
        <v>22278572</v>
      </c>
      <c r="D112" s="1386">
        <f>SUM(D113:D120)</f>
        <v>7442384</v>
      </c>
      <c r="E112" s="1387">
        <f>SUM(E113:E120)</f>
        <v>816614</v>
      </c>
    </row>
    <row r="113" spans="1:7" ht="17.100000000000001" customHeight="1" x14ac:dyDescent="0.15">
      <c r="A113" s="1388" t="s">
        <v>399</v>
      </c>
      <c r="B113" s="1364">
        <f t="shared" si="5"/>
        <v>22238625</v>
      </c>
      <c r="C113" s="1364">
        <v>22238625</v>
      </c>
      <c r="D113" s="1364">
        <v>0</v>
      </c>
      <c r="E113" s="1365">
        <v>0</v>
      </c>
    </row>
    <row r="114" spans="1:7" ht="17.100000000000001" hidden="1" customHeight="1" x14ac:dyDescent="0.15">
      <c r="A114" s="1389" t="s">
        <v>400</v>
      </c>
      <c r="B114" s="886">
        <f t="shared" ref="B114:B120" si="6">SUM(C114:E114)</f>
        <v>0</v>
      </c>
      <c r="C114" s="886">
        <v>0</v>
      </c>
      <c r="D114" s="886">
        <v>0</v>
      </c>
      <c r="E114" s="887">
        <v>0</v>
      </c>
    </row>
    <row r="115" spans="1:7" ht="17.100000000000001" customHeight="1" x14ac:dyDescent="0.15">
      <c r="A115" s="1389" t="s">
        <v>1054</v>
      </c>
      <c r="B115" s="886">
        <f t="shared" si="6"/>
        <v>7442384</v>
      </c>
      <c r="C115" s="886">
        <v>0</v>
      </c>
      <c r="D115" s="886">
        <v>7442384</v>
      </c>
      <c r="E115" s="887">
        <v>0</v>
      </c>
    </row>
    <row r="116" spans="1:7" ht="17.100000000000001" hidden="1" customHeight="1" x14ac:dyDescent="0.15">
      <c r="A116" s="1389" t="s">
        <v>403</v>
      </c>
      <c r="B116" s="886">
        <f t="shared" si="6"/>
        <v>0</v>
      </c>
      <c r="C116" s="886">
        <v>0</v>
      </c>
      <c r="D116" s="886">
        <v>0</v>
      </c>
      <c r="E116" s="887">
        <v>0</v>
      </c>
    </row>
    <row r="117" spans="1:7" ht="17.100000000000001" hidden="1" customHeight="1" x14ac:dyDescent="0.15">
      <c r="A117" s="1389" t="s">
        <v>1055</v>
      </c>
      <c r="B117" s="886">
        <f t="shared" si="6"/>
        <v>0</v>
      </c>
      <c r="C117" s="886">
        <v>0</v>
      </c>
      <c r="D117" s="886">
        <v>0</v>
      </c>
      <c r="E117" s="887">
        <v>0</v>
      </c>
    </row>
    <row r="118" spans="1:7" ht="17.100000000000001" customHeight="1" x14ac:dyDescent="0.15">
      <c r="A118" s="1389" t="s">
        <v>1056</v>
      </c>
      <c r="B118" s="886">
        <f t="shared" si="6"/>
        <v>233158</v>
      </c>
      <c r="C118" s="886">
        <v>0</v>
      </c>
      <c r="D118" s="886">
        <v>0</v>
      </c>
      <c r="E118" s="887">
        <v>233158</v>
      </c>
    </row>
    <row r="119" spans="1:7" ht="17.100000000000001" customHeight="1" x14ac:dyDescent="0.15">
      <c r="A119" s="1389" t="s">
        <v>404</v>
      </c>
      <c r="B119" s="886">
        <f t="shared" si="6"/>
        <v>583456</v>
      </c>
      <c r="C119" s="886">
        <v>0</v>
      </c>
      <c r="D119" s="886">
        <v>0</v>
      </c>
      <c r="E119" s="887">
        <v>583456</v>
      </c>
    </row>
    <row r="120" spans="1:7" ht="17.100000000000001" customHeight="1" thickBot="1" x14ac:dyDescent="0.2">
      <c r="A120" s="1390" t="s">
        <v>405</v>
      </c>
      <c r="B120" s="889">
        <f t="shared" si="6"/>
        <v>39947</v>
      </c>
      <c r="C120" s="889">
        <v>39947</v>
      </c>
      <c r="D120" s="889">
        <v>0</v>
      </c>
      <c r="E120" s="890">
        <v>0</v>
      </c>
    </row>
    <row r="121" spans="1:7" ht="17.100000000000001" customHeight="1" thickBot="1" x14ac:dyDescent="0.2">
      <c r="A121" s="1385" t="s">
        <v>1046</v>
      </c>
      <c r="B121" s="1386">
        <f>SUM(C121:E121)</f>
        <v>199379</v>
      </c>
      <c r="C121" s="1386">
        <f>SUM(C122:C123)</f>
        <v>755</v>
      </c>
      <c r="D121" s="1386">
        <f>SUM(D122:D123)</f>
        <v>0</v>
      </c>
      <c r="E121" s="1387">
        <f>SUM(E122:E123)</f>
        <v>198624</v>
      </c>
    </row>
    <row r="122" spans="1:7" ht="17.100000000000001" hidden="1" customHeight="1" x14ac:dyDescent="0.15">
      <c r="A122" s="1388" t="s">
        <v>290</v>
      </c>
      <c r="B122" s="1364">
        <f>SUM(C122:E122)</f>
        <v>0</v>
      </c>
      <c r="C122" s="1364">
        <v>0</v>
      </c>
      <c r="D122" s="1364">
        <v>0</v>
      </c>
      <c r="E122" s="1365">
        <v>0</v>
      </c>
    </row>
    <row r="123" spans="1:7" ht="17.100000000000001" customHeight="1" thickBot="1" x14ac:dyDescent="0.2">
      <c r="A123" s="1390" t="s">
        <v>291</v>
      </c>
      <c r="B123" s="889">
        <f>SUM(C123:E123)</f>
        <v>199379</v>
      </c>
      <c r="C123" s="889">
        <v>755</v>
      </c>
      <c r="D123" s="889">
        <v>0</v>
      </c>
      <c r="E123" s="890">
        <v>198624</v>
      </c>
    </row>
    <row r="124" spans="1:7" ht="17.100000000000001" customHeight="1" thickBot="1" x14ac:dyDescent="0.2">
      <c r="A124" s="1394" t="s">
        <v>1047</v>
      </c>
      <c r="B124" s="899">
        <f>B90+B104+B111+B108</f>
        <v>34643818</v>
      </c>
      <c r="C124" s="899">
        <f>C90+C104+C111</f>
        <v>22462985</v>
      </c>
      <c r="D124" s="899">
        <f>D90+D104+D111+D108</f>
        <v>10793946</v>
      </c>
      <c r="E124" s="900">
        <f>E90+E104+E111</f>
        <v>1386887</v>
      </c>
    </row>
    <row r="125" spans="1:7" ht="15" customHeight="1" thickBot="1" x14ac:dyDescent="0.2">
      <c r="A125" s="69"/>
      <c r="B125" s="70"/>
      <c r="C125" s="70"/>
      <c r="D125" s="70"/>
      <c r="E125" s="70"/>
    </row>
    <row r="126" spans="1:7" s="793" customFormat="1" ht="15.95" customHeight="1" thickBot="1" x14ac:dyDescent="0.25">
      <c r="A126" s="2491" t="s">
        <v>1214</v>
      </c>
      <c r="B126" s="2493" t="s">
        <v>118</v>
      </c>
      <c r="C126" s="1395" t="s">
        <v>119</v>
      </c>
      <c r="D126" s="1395" t="s">
        <v>120</v>
      </c>
      <c r="E126" s="1396" t="s">
        <v>121</v>
      </c>
    </row>
    <row r="127" spans="1:7" s="128" customFormat="1" ht="50.1" customHeight="1" thickBot="1" x14ac:dyDescent="0.2">
      <c r="A127" s="2492"/>
      <c r="B127" s="2494"/>
      <c r="C127" s="1397" t="s">
        <v>1050</v>
      </c>
      <c r="D127" s="1397" t="s">
        <v>1051</v>
      </c>
      <c r="E127" s="1398" t="s">
        <v>1043</v>
      </c>
    </row>
    <row r="128" spans="1:7" ht="17.100000000000001" customHeight="1" thickBot="1" x14ac:dyDescent="0.2">
      <c r="A128" s="1367" t="s">
        <v>1048</v>
      </c>
      <c r="B128" s="1368"/>
      <c r="C128" s="1368"/>
      <c r="D128" s="1368"/>
      <c r="E128" s="1368"/>
      <c r="F128" s="63"/>
      <c r="G128" s="63"/>
    </row>
    <row r="129" spans="1:11" ht="17.100000000000001" customHeight="1" thickBot="1" x14ac:dyDescent="0.2">
      <c r="A129" s="1385" t="s">
        <v>498</v>
      </c>
      <c r="B129" s="1386">
        <f t="shared" ref="B129:B136" si="7">SUM(C129:E129)</f>
        <v>3173638</v>
      </c>
      <c r="C129" s="1386">
        <f>C130+C134</f>
        <v>0</v>
      </c>
      <c r="D129" s="1386">
        <f>D130+D134</f>
        <v>3173638</v>
      </c>
      <c r="E129" s="1387">
        <f>E130+E134</f>
        <v>0</v>
      </c>
    </row>
    <row r="130" spans="1:11" ht="17.100000000000001" customHeight="1" thickBot="1" x14ac:dyDescent="0.2">
      <c r="A130" s="1385" t="s">
        <v>1058</v>
      </c>
      <c r="B130" s="1386">
        <f t="shared" si="7"/>
        <v>3171624</v>
      </c>
      <c r="C130" s="1386">
        <f>SUM(C131:C133)</f>
        <v>0</v>
      </c>
      <c r="D130" s="1386">
        <f>SUM(D131:D133)</f>
        <v>3171624</v>
      </c>
      <c r="E130" s="1387">
        <f>SUM(E131:E133)</f>
        <v>0</v>
      </c>
    </row>
    <row r="131" spans="1:11" ht="17.100000000000001" customHeight="1" x14ac:dyDescent="0.15">
      <c r="A131" s="1391" t="s">
        <v>1059</v>
      </c>
      <c r="B131" s="1364">
        <f t="shared" si="7"/>
        <v>2811493</v>
      </c>
      <c r="C131" s="1364">
        <v>0</v>
      </c>
      <c r="D131" s="1364">
        <v>2811493</v>
      </c>
      <c r="E131" s="1365">
        <v>0</v>
      </c>
    </row>
    <row r="132" spans="1:11" ht="17.100000000000001" customHeight="1" x14ac:dyDescent="0.15">
      <c r="A132" s="1392" t="s">
        <v>1060</v>
      </c>
      <c r="B132" s="886">
        <f t="shared" si="7"/>
        <v>342407</v>
      </c>
      <c r="C132" s="886">
        <v>0</v>
      </c>
      <c r="D132" s="886">
        <v>342407</v>
      </c>
      <c r="E132" s="887">
        <v>0</v>
      </c>
    </row>
    <row r="133" spans="1:11" ht="17.100000000000001" customHeight="1" thickBot="1" x14ac:dyDescent="0.2">
      <c r="A133" s="1393" t="s">
        <v>1061</v>
      </c>
      <c r="B133" s="889">
        <f t="shared" si="7"/>
        <v>17724</v>
      </c>
      <c r="C133" s="889">
        <v>0</v>
      </c>
      <c r="D133" s="889">
        <v>17724</v>
      </c>
      <c r="E133" s="890">
        <v>0</v>
      </c>
    </row>
    <row r="134" spans="1:11" ht="17.100000000000001" customHeight="1" thickBot="1" x14ac:dyDescent="0.2">
      <c r="A134" s="1385" t="s">
        <v>1058</v>
      </c>
      <c r="B134" s="1386">
        <f t="shared" si="7"/>
        <v>2014</v>
      </c>
      <c r="C134" s="1386">
        <f>SUM(C135:C136)</f>
        <v>0</v>
      </c>
      <c r="D134" s="1386">
        <f>SUM(D135:D136)</f>
        <v>2014</v>
      </c>
      <c r="E134" s="1387">
        <f>SUM(E135:E136)</f>
        <v>0</v>
      </c>
    </row>
    <row r="135" spans="1:11" ht="17.100000000000001" customHeight="1" thickBot="1" x14ac:dyDescent="0.2">
      <c r="A135" s="1391" t="s">
        <v>1063</v>
      </c>
      <c r="B135" s="1364">
        <f t="shared" si="7"/>
        <v>2014</v>
      </c>
      <c r="C135" s="1364">
        <v>0</v>
      </c>
      <c r="D135" s="1364">
        <v>2014</v>
      </c>
      <c r="E135" s="1365">
        <v>0</v>
      </c>
    </row>
    <row r="136" spans="1:11" ht="17.100000000000001" hidden="1" customHeight="1" thickBot="1" x14ac:dyDescent="0.2">
      <c r="A136" s="1393" t="s">
        <v>1064</v>
      </c>
      <c r="B136" s="889">
        <f t="shared" si="7"/>
        <v>0</v>
      </c>
      <c r="C136" s="1399">
        <v>0</v>
      </c>
      <c r="D136" s="889">
        <v>0</v>
      </c>
      <c r="E136" s="890">
        <v>0</v>
      </c>
    </row>
    <row r="137" spans="1:11" ht="17.100000000000001" customHeight="1" thickBot="1" x14ac:dyDescent="0.2">
      <c r="A137" s="1385" t="s">
        <v>588</v>
      </c>
      <c r="B137" s="1386">
        <f>SUM(B129)</f>
        <v>3173638</v>
      </c>
      <c r="C137" s="1386">
        <f>SUM(C129)</f>
        <v>0</v>
      </c>
      <c r="D137" s="1386">
        <f>SUM(D129)</f>
        <v>3173638</v>
      </c>
      <c r="E137" s="1387">
        <f>SUM(E129)</f>
        <v>0</v>
      </c>
      <c r="F137" s="63"/>
      <c r="G137" s="63"/>
    </row>
    <row r="138" spans="1:11" ht="9.9499999999999993" customHeight="1" thickBot="1" x14ac:dyDescent="0.2">
      <c r="A138" s="1369"/>
      <c r="B138" s="1370"/>
      <c r="C138" s="1370"/>
      <c r="D138" s="1370"/>
      <c r="E138" s="1370"/>
      <c r="F138" s="63"/>
      <c r="G138" s="63"/>
    </row>
    <row r="139" spans="1:11" ht="17.100000000000001" customHeight="1" thickBot="1" x14ac:dyDescent="0.2">
      <c r="A139" s="1367" t="s">
        <v>1049</v>
      </c>
      <c r="B139" s="1368"/>
      <c r="C139" s="1368"/>
      <c r="D139" s="1368"/>
      <c r="E139" s="1368"/>
      <c r="F139" s="63"/>
      <c r="G139" s="63"/>
    </row>
    <row r="140" spans="1:11" ht="17.100000000000001" customHeight="1" thickBot="1" x14ac:dyDescent="0.2">
      <c r="A140" s="1394" t="s">
        <v>1045</v>
      </c>
      <c r="B140" s="899">
        <f>SUM(C140:E140)</f>
        <v>34643818</v>
      </c>
      <c r="C140" s="899">
        <f>C124</f>
        <v>22462985</v>
      </c>
      <c r="D140" s="899">
        <f>D124</f>
        <v>10793946</v>
      </c>
      <c r="E140" s="900">
        <f>E124</f>
        <v>1386887</v>
      </c>
      <c r="F140" s="63"/>
      <c r="G140" s="63"/>
    </row>
    <row r="141" spans="1:11" ht="17.100000000000001" customHeight="1" thickBot="1" x14ac:dyDescent="0.2">
      <c r="A141" s="1394" t="s">
        <v>1048</v>
      </c>
      <c r="B141" s="899">
        <f>SUM(C141:E141)</f>
        <v>3173638</v>
      </c>
      <c r="C141" s="899">
        <f>C137</f>
        <v>0</v>
      </c>
      <c r="D141" s="899">
        <f>D137</f>
        <v>3173638</v>
      </c>
      <c r="E141" s="900">
        <f>E137</f>
        <v>0</v>
      </c>
      <c r="F141" s="63"/>
      <c r="G141" s="63"/>
    </row>
    <row r="142" spans="1:11" ht="15" customHeight="1" x14ac:dyDescent="0.15">
      <c r="A142" s="69"/>
      <c r="B142" s="70"/>
      <c r="C142" s="70"/>
      <c r="D142" s="70"/>
      <c r="E142" s="70"/>
    </row>
    <row r="143" spans="1:11" ht="15" customHeight="1" x14ac:dyDescent="0.15">
      <c r="A143" s="69"/>
      <c r="B143" s="70"/>
      <c r="C143" s="70"/>
      <c r="D143" s="70"/>
      <c r="E143" s="70"/>
    </row>
    <row r="144" spans="1:11" ht="39.950000000000003" customHeight="1" x14ac:dyDescent="0.15">
      <c r="A144" s="65"/>
      <c r="B144" s="66"/>
      <c r="C144" s="66"/>
      <c r="D144" s="66"/>
      <c r="E144" s="66"/>
      <c r="F144" s="1310" t="s">
        <v>1278</v>
      </c>
      <c r="G144" s="2076" t="s">
        <v>140</v>
      </c>
      <c r="H144" s="2076" t="s">
        <v>141</v>
      </c>
      <c r="I144" s="2076" t="s">
        <v>757</v>
      </c>
      <c r="J144" s="2076" t="s">
        <v>142</v>
      </c>
      <c r="K144" s="2077" t="s">
        <v>143</v>
      </c>
    </row>
    <row r="145" spans="1:11" ht="17.100000000000001" customHeight="1" thickBot="1" x14ac:dyDescent="0.2">
      <c r="A145" s="67"/>
      <c r="B145" s="68"/>
      <c r="C145" s="68"/>
      <c r="D145" s="68"/>
      <c r="E145" s="68"/>
      <c r="F145" s="643" t="s">
        <v>376</v>
      </c>
      <c r="G145" s="1401">
        <v>527067</v>
      </c>
      <c r="H145" s="1401">
        <v>22</v>
      </c>
      <c r="I145" s="1401">
        <v>469</v>
      </c>
      <c r="J145" s="1401">
        <v>309761</v>
      </c>
      <c r="K145" s="1402">
        <v>30696</v>
      </c>
    </row>
    <row r="146" spans="1:11" ht="17.100000000000001" customHeight="1" x14ac:dyDescent="0.15">
      <c r="A146" s="69"/>
      <c r="B146" s="70"/>
      <c r="C146" s="70"/>
      <c r="D146" s="70"/>
      <c r="E146" s="70"/>
      <c r="F146" s="1371" t="s">
        <v>131</v>
      </c>
      <c r="G146" s="1403">
        <f>G147+G150</f>
        <v>931</v>
      </c>
      <c r="H146" s="1403">
        <f>H147+H150</f>
        <v>-18</v>
      </c>
      <c r="I146" s="1403">
        <f>I147+I150</f>
        <v>-49</v>
      </c>
      <c r="J146" s="1403">
        <f>J147+J150</f>
        <v>14312</v>
      </c>
      <c r="K146" s="1404">
        <f>K147+K150</f>
        <v>160974</v>
      </c>
    </row>
    <row r="147" spans="1:11" ht="17.100000000000001" customHeight="1" x14ac:dyDescent="0.15">
      <c r="A147" s="71"/>
      <c r="B147" s="72"/>
      <c r="C147" s="72"/>
      <c r="D147" s="72"/>
      <c r="E147" s="72"/>
      <c r="F147" s="1405" t="s">
        <v>1066</v>
      </c>
      <c r="G147" s="839">
        <f>G148+G149</f>
        <v>931</v>
      </c>
      <c r="H147" s="839">
        <f>H148+H149</f>
        <v>-18</v>
      </c>
      <c r="I147" s="839">
        <f>I148+I149</f>
        <v>-49</v>
      </c>
      <c r="J147" s="839">
        <f>J148+J149</f>
        <v>3967</v>
      </c>
      <c r="K147" s="884">
        <f>K148+K149</f>
        <v>1827</v>
      </c>
    </row>
    <row r="148" spans="1:11" ht="17.100000000000001" customHeight="1" x14ac:dyDescent="0.15">
      <c r="A148" s="71"/>
      <c r="B148" s="72"/>
      <c r="C148" s="72"/>
      <c r="D148" s="72"/>
      <c r="E148" s="72"/>
      <c r="F148" s="2016" t="s">
        <v>1067</v>
      </c>
      <c r="G148" s="837">
        <v>931</v>
      </c>
      <c r="H148" s="837">
        <v>-18</v>
      </c>
      <c r="I148" s="837">
        <v>-49</v>
      </c>
      <c r="J148" s="837">
        <v>0</v>
      </c>
      <c r="K148" s="1406">
        <v>99</v>
      </c>
    </row>
    <row r="149" spans="1:11" ht="30" customHeight="1" x14ac:dyDescent="0.15">
      <c r="A149" s="71"/>
      <c r="B149" s="72"/>
      <c r="C149" s="72"/>
      <c r="D149" s="72"/>
      <c r="E149" s="72"/>
      <c r="F149" s="2016" t="s">
        <v>1068</v>
      </c>
      <c r="G149" s="837">
        <v>0</v>
      </c>
      <c r="H149" s="837">
        <v>0</v>
      </c>
      <c r="I149" s="837">
        <v>0</v>
      </c>
      <c r="J149" s="837">
        <v>3967</v>
      </c>
      <c r="K149" s="1406">
        <v>1728</v>
      </c>
    </row>
    <row r="150" spans="1:11" ht="17.100000000000001" customHeight="1" x14ac:dyDescent="0.15">
      <c r="A150" s="71"/>
      <c r="B150" s="72"/>
      <c r="C150" s="72"/>
      <c r="D150" s="72"/>
      <c r="E150" s="72"/>
      <c r="F150" s="1407" t="s">
        <v>1069</v>
      </c>
      <c r="G150" s="837">
        <v>0</v>
      </c>
      <c r="H150" s="837">
        <v>0</v>
      </c>
      <c r="I150" s="837">
        <v>0</v>
      </c>
      <c r="J150" s="837">
        <v>10345</v>
      </c>
      <c r="K150" s="1406">
        <v>159147</v>
      </c>
    </row>
    <row r="151" spans="1:11" ht="17.100000000000001" customHeight="1" x14ac:dyDescent="0.15">
      <c r="A151" s="71"/>
      <c r="B151" s="72"/>
      <c r="C151" s="72"/>
      <c r="D151" s="72"/>
      <c r="E151" s="72"/>
      <c r="F151" s="2016" t="s">
        <v>1582</v>
      </c>
      <c r="G151" s="837">
        <v>0</v>
      </c>
      <c r="H151" s="837">
        <v>0</v>
      </c>
      <c r="I151" s="837">
        <v>0</v>
      </c>
      <c r="J151" s="837">
        <v>10345</v>
      </c>
      <c r="K151" s="1406">
        <v>159147</v>
      </c>
    </row>
    <row r="152" spans="1:11" ht="17.100000000000001" customHeight="1" x14ac:dyDescent="0.15">
      <c r="A152" s="69"/>
      <c r="B152" s="70"/>
      <c r="C152" s="70"/>
      <c r="D152" s="70"/>
      <c r="E152" s="70"/>
      <c r="F152" s="655" t="s">
        <v>134</v>
      </c>
      <c r="G152" s="839">
        <v>1870076</v>
      </c>
      <c r="H152" s="839">
        <v>0</v>
      </c>
      <c r="I152" s="839">
        <v>0</v>
      </c>
      <c r="J152" s="839">
        <v>308663</v>
      </c>
      <c r="K152" s="884">
        <v>9850</v>
      </c>
    </row>
    <row r="153" spans="1:11" ht="17.100000000000001" customHeight="1" x14ac:dyDescent="0.15">
      <c r="A153" s="69"/>
      <c r="B153" s="70"/>
      <c r="C153" s="70"/>
      <c r="D153" s="70"/>
      <c r="E153" s="70"/>
      <c r="F153" s="655" t="s">
        <v>122</v>
      </c>
      <c r="G153" s="839">
        <v>-281307</v>
      </c>
      <c r="H153" s="839">
        <v>0</v>
      </c>
      <c r="I153" s="839">
        <v>0</v>
      </c>
      <c r="J153" s="839">
        <v>-49980</v>
      </c>
      <c r="K153" s="884">
        <v>0</v>
      </c>
    </row>
    <row r="154" spans="1:11" ht="17.100000000000001" customHeight="1" x14ac:dyDescent="0.15">
      <c r="A154" s="69"/>
      <c r="B154" s="70"/>
      <c r="C154" s="70"/>
      <c r="D154" s="70"/>
      <c r="E154" s="70"/>
      <c r="F154" s="655" t="s">
        <v>668</v>
      </c>
      <c r="G154" s="839">
        <v>-7594537</v>
      </c>
      <c r="H154" s="839">
        <v>0</v>
      </c>
      <c r="I154" s="839">
        <v>0</v>
      </c>
      <c r="J154" s="839">
        <v>-984211</v>
      </c>
      <c r="K154" s="884">
        <v>-2753</v>
      </c>
    </row>
    <row r="155" spans="1:11" ht="17.100000000000001" customHeight="1" x14ac:dyDescent="0.15">
      <c r="A155" s="69"/>
      <c r="B155" s="70"/>
      <c r="C155" s="70"/>
      <c r="D155" s="70"/>
      <c r="E155" s="70"/>
      <c r="F155" s="655" t="s">
        <v>135</v>
      </c>
      <c r="G155" s="839">
        <v>5848999</v>
      </c>
      <c r="H155" s="839">
        <v>0</v>
      </c>
      <c r="I155" s="839">
        <v>0</v>
      </c>
      <c r="J155" s="839">
        <v>1218069</v>
      </c>
      <c r="K155" s="884">
        <v>0</v>
      </c>
    </row>
    <row r="156" spans="1:11" ht="15" customHeight="1" x14ac:dyDescent="0.15">
      <c r="A156" s="69"/>
      <c r="B156" s="70"/>
      <c r="C156" s="70"/>
      <c r="D156" s="70"/>
      <c r="E156" s="70"/>
      <c r="F156" s="655" t="s">
        <v>136</v>
      </c>
      <c r="G156" s="839">
        <v>0</v>
      </c>
      <c r="H156" s="839">
        <v>0</v>
      </c>
      <c r="I156" s="839">
        <v>0</v>
      </c>
      <c r="J156" s="839">
        <v>0</v>
      </c>
      <c r="K156" s="884">
        <v>-381</v>
      </c>
    </row>
    <row r="157" spans="1:11" ht="15" customHeight="1" x14ac:dyDescent="0.15">
      <c r="A157" s="69"/>
      <c r="B157" s="70"/>
      <c r="C157" s="70"/>
      <c r="D157" s="70"/>
      <c r="E157" s="70"/>
      <c r="F157" s="655" t="s">
        <v>137</v>
      </c>
      <c r="G157" s="837">
        <v>0</v>
      </c>
      <c r="H157" s="837">
        <v>0</v>
      </c>
      <c r="I157" s="837">
        <v>0</v>
      </c>
      <c r="J157" s="837">
        <v>0</v>
      </c>
      <c r="K157" s="1406">
        <v>238</v>
      </c>
    </row>
    <row r="158" spans="1:11" ht="15" customHeight="1" thickBot="1" x14ac:dyDescent="0.2">
      <c r="A158" s="69"/>
      <c r="B158" s="70"/>
      <c r="C158" s="70"/>
      <c r="D158" s="70"/>
      <c r="E158" s="70"/>
      <c r="F158" s="651" t="s">
        <v>138</v>
      </c>
      <c r="G158" s="1408">
        <v>0</v>
      </c>
      <c r="H158" s="1399">
        <v>-4</v>
      </c>
      <c r="I158" s="1408">
        <v>0</v>
      </c>
      <c r="J158" s="1408">
        <v>0</v>
      </c>
      <c r="K158" s="1409">
        <v>0</v>
      </c>
    </row>
    <row r="159" spans="1:11" ht="17.100000000000001" customHeight="1" thickBot="1" x14ac:dyDescent="0.2">
      <c r="A159" s="67"/>
      <c r="B159" s="68"/>
      <c r="C159" s="68"/>
      <c r="D159" s="68"/>
      <c r="E159" s="68"/>
      <c r="F159" s="963" t="s">
        <v>462</v>
      </c>
      <c r="G159" s="899">
        <f>SUM(G145:G146,G152:G158)</f>
        <v>371229</v>
      </c>
      <c r="H159" s="899">
        <f>SUM(H145:H146,H152:H158)</f>
        <v>0</v>
      </c>
      <c r="I159" s="899">
        <f>SUM(I145:I146,I152:I158)</f>
        <v>420</v>
      </c>
      <c r="J159" s="899">
        <f>SUM(J145:J146,J152:J158)</f>
        <v>816614</v>
      </c>
      <c r="K159" s="900">
        <f>SUM(K145:K146,K152:K158)</f>
        <v>198624</v>
      </c>
    </row>
    <row r="160" spans="1:11" ht="37.5" customHeight="1" x14ac:dyDescent="0.15">
      <c r="F160" s="999" t="s">
        <v>139</v>
      </c>
      <c r="G160" s="1334"/>
      <c r="H160" s="1334"/>
      <c r="I160" s="1334"/>
      <c r="J160" s="1334"/>
      <c r="K160" s="1335"/>
    </row>
    <row r="161" spans="1:5" ht="15" customHeight="1" x14ac:dyDescent="0.15">
      <c r="A161" s="69"/>
      <c r="B161" s="70"/>
      <c r="C161" s="70"/>
      <c r="D161" s="70"/>
      <c r="E161" s="70"/>
    </row>
    <row r="162" spans="1:5" ht="15" customHeight="1" x14ac:dyDescent="0.15">
      <c r="A162" s="69"/>
      <c r="B162" s="70"/>
      <c r="C162" s="70"/>
      <c r="D162" s="70"/>
      <c r="E162" s="70"/>
    </row>
    <row r="163" spans="1:5" ht="15" customHeight="1" x14ac:dyDescent="0.15">
      <c r="A163" s="69"/>
      <c r="B163" s="70"/>
      <c r="C163" s="70"/>
      <c r="D163" s="70"/>
      <c r="E163" s="70"/>
    </row>
    <row r="164" spans="1:5" ht="15" customHeight="1" x14ac:dyDescent="0.15">
      <c r="A164" s="69"/>
      <c r="B164" s="70"/>
      <c r="C164" s="70"/>
      <c r="D164" s="70"/>
      <c r="E164" s="70"/>
    </row>
    <row r="165" spans="1:5" s="84" customFormat="1" ht="21.75" thickBot="1" x14ac:dyDescent="0.2">
      <c r="A165" s="1411" t="s">
        <v>1609</v>
      </c>
      <c r="B165" s="1412" t="s">
        <v>1159</v>
      </c>
      <c r="C165" s="1412" t="s">
        <v>1160</v>
      </c>
      <c r="D165" s="1412" t="s">
        <v>1474</v>
      </c>
      <c r="E165" s="1413" t="s">
        <v>1475</v>
      </c>
    </row>
    <row r="166" spans="1:5" s="84" customFormat="1" ht="15" customHeight="1" x14ac:dyDescent="0.15">
      <c r="A166" s="1418" t="s">
        <v>755</v>
      </c>
      <c r="B166" s="1419">
        <v>0</v>
      </c>
      <c r="C166" s="1419">
        <v>-974</v>
      </c>
      <c r="D166" s="1419">
        <v>0</v>
      </c>
      <c r="E166" s="1420">
        <v>0</v>
      </c>
    </row>
    <row r="167" spans="1:5" s="84" customFormat="1" ht="15" customHeight="1" x14ac:dyDescent="0.15">
      <c r="A167" s="2079" t="s">
        <v>415</v>
      </c>
      <c r="B167" s="1018">
        <v>0</v>
      </c>
      <c r="C167" s="1018">
        <v>-974</v>
      </c>
      <c r="D167" s="1018">
        <v>0</v>
      </c>
      <c r="E167" s="1019">
        <v>0</v>
      </c>
    </row>
    <row r="168" spans="1:5" s="84" customFormat="1" ht="15" customHeight="1" x14ac:dyDescent="0.15">
      <c r="A168" s="2078" t="s">
        <v>760</v>
      </c>
      <c r="B168" s="1421">
        <v>0</v>
      </c>
      <c r="C168" s="1421">
        <v>-39091</v>
      </c>
      <c r="D168" s="1421">
        <v>0</v>
      </c>
      <c r="E168" s="2081">
        <v>0</v>
      </c>
    </row>
    <row r="169" spans="1:5" s="84" customFormat="1" ht="15" customHeight="1" thickBot="1" x14ac:dyDescent="0.2">
      <c r="A169" s="2080" t="s">
        <v>415</v>
      </c>
      <c r="B169" s="1016">
        <v>0</v>
      </c>
      <c r="C169" s="1016">
        <v>-39091</v>
      </c>
      <c r="D169" s="1016">
        <v>0</v>
      </c>
      <c r="E169" s="702">
        <v>0</v>
      </c>
    </row>
  </sheetData>
  <mergeCells count="8">
    <mergeCell ref="A126:A127"/>
    <mergeCell ref="B126:B127"/>
    <mergeCell ref="A2:A3"/>
    <mergeCell ref="B2:B3"/>
    <mergeCell ref="A42:A43"/>
    <mergeCell ref="B42:B43"/>
    <mergeCell ref="A86:A87"/>
    <mergeCell ref="B86:B8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23" sqref="B23"/>
    </sheetView>
  </sheetViews>
  <sheetFormatPr defaultRowHeight="12.75" x14ac:dyDescent="0.2"/>
  <cols>
    <col min="1" max="1" width="44.28515625" bestFit="1" customWidth="1"/>
    <col min="2" max="2" width="21.85546875" customWidth="1"/>
    <col min="3" max="3" width="24.5703125" customWidth="1"/>
  </cols>
  <sheetData>
    <row r="1" spans="1:5" ht="13.5" thickBot="1" x14ac:dyDescent="0.25"/>
    <row r="2" spans="1:5" s="60" customFormat="1" ht="23.25" customHeight="1" thickBot="1" x14ac:dyDescent="0.2">
      <c r="A2" s="2487" t="s">
        <v>1453</v>
      </c>
      <c r="B2" s="2497" t="s">
        <v>1454</v>
      </c>
      <c r="C2" s="2474"/>
      <c r="D2" s="241"/>
      <c r="E2" s="61"/>
    </row>
    <row r="3" spans="1:5" s="60" customFormat="1" ht="17.100000000000001" customHeight="1" thickBot="1" x14ac:dyDescent="0.2">
      <c r="A3" s="2496"/>
      <c r="B3" s="497" t="s">
        <v>1498</v>
      </c>
      <c r="C3" s="1424" t="s">
        <v>1214</v>
      </c>
      <c r="D3" s="119"/>
      <c r="E3" s="62"/>
    </row>
    <row r="4" spans="1:5" s="60" customFormat="1" ht="17.100000000000001" customHeight="1" x14ac:dyDescent="0.15">
      <c r="A4" s="999" t="s">
        <v>1455</v>
      </c>
      <c r="B4" s="1334">
        <v>3402</v>
      </c>
      <c r="C4" s="1335">
        <v>1549</v>
      </c>
      <c r="D4" s="1336"/>
    </row>
    <row r="5" spans="1:5" s="60" customFormat="1" ht="17.100000000000001" customHeight="1" thickBot="1" x14ac:dyDescent="0.2">
      <c r="A5" s="414" t="s">
        <v>1456</v>
      </c>
      <c r="B5" s="1295">
        <v>6254</v>
      </c>
      <c r="C5" s="1337">
        <v>2537</v>
      </c>
      <c r="D5" s="1336"/>
    </row>
    <row r="6" spans="1:5" s="60" customFormat="1" ht="17.100000000000001" customHeight="1" thickBot="1" x14ac:dyDescent="0.2">
      <c r="A6" s="1425" t="s">
        <v>855</v>
      </c>
      <c r="B6" s="1297">
        <f>SUM(B4:B5)</f>
        <v>9656</v>
      </c>
      <c r="C6" s="1298">
        <f>SUM(C4:C5)</f>
        <v>4086</v>
      </c>
      <c r="D6" s="1336"/>
    </row>
  </sheetData>
  <mergeCells count="2">
    <mergeCell ref="A2:A3"/>
    <mergeCell ref="B2:C2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4"/>
  <sheetViews>
    <sheetView topLeftCell="C1" zoomScale="90" zoomScaleNormal="90" workbookViewId="0">
      <selection activeCell="D29" sqref="D29"/>
    </sheetView>
  </sheetViews>
  <sheetFormatPr defaultRowHeight="13.5" x14ac:dyDescent="0.2"/>
  <cols>
    <col min="1" max="1" width="3.42578125" style="275" customWidth="1"/>
    <col min="2" max="2" width="45.7109375" style="275" customWidth="1"/>
    <col min="3" max="8" width="16.7109375" style="275" customWidth="1"/>
    <col min="9" max="9" width="9.140625" style="275"/>
    <col min="10" max="10" width="9.5703125" style="275" bestFit="1" customWidth="1"/>
    <col min="11" max="11" width="12.5703125" style="275" customWidth="1"/>
    <col min="12" max="16384" width="9.140625" style="275"/>
  </cols>
  <sheetData>
    <row r="2" spans="2:12" ht="12" customHeight="1" x14ac:dyDescent="0.2">
      <c r="B2" s="115" t="s">
        <v>996</v>
      </c>
      <c r="C2" s="276"/>
      <c r="D2" s="276"/>
      <c r="E2" s="276"/>
      <c r="F2" s="276"/>
      <c r="G2" s="276"/>
      <c r="H2" s="276"/>
    </row>
    <row r="3" spans="2:12" ht="12" customHeight="1" x14ac:dyDescent="0.2">
      <c r="B3" s="2498" t="s">
        <v>1517</v>
      </c>
      <c r="C3" s="2499"/>
      <c r="D3" s="2499"/>
      <c r="E3" s="276"/>
      <c r="F3" s="276"/>
      <c r="G3" s="276"/>
      <c r="H3" s="276"/>
    </row>
    <row r="4" spans="2:12" ht="12" customHeight="1" x14ac:dyDescent="0.2">
      <c r="B4" s="115" t="s">
        <v>776</v>
      </c>
      <c r="C4" s="276"/>
      <c r="D4" s="276"/>
      <c r="E4" s="276"/>
      <c r="F4" s="276"/>
      <c r="G4" s="276"/>
      <c r="H4" s="276"/>
    </row>
    <row r="5" spans="2:12" ht="39.950000000000003" customHeight="1" thickBot="1" x14ac:dyDescent="0.25">
      <c r="B5" s="1426"/>
      <c r="C5" s="2500" t="s">
        <v>24</v>
      </c>
      <c r="D5" s="2503"/>
      <c r="E5" s="2500" t="s">
        <v>777</v>
      </c>
      <c r="F5" s="2500" t="s">
        <v>28</v>
      </c>
      <c r="G5" s="2500" t="s">
        <v>880</v>
      </c>
      <c r="H5" s="2502" t="s">
        <v>893</v>
      </c>
    </row>
    <row r="6" spans="2:12" ht="39.950000000000003" customHeight="1" thickBot="1" x14ac:dyDescent="0.25">
      <c r="B6" s="1427"/>
      <c r="C6" s="1428" t="s">
        <v>1178</v>
      </c>
      <c r="D6" s="1428" t="s">
        <v>1158</v>
      </c>
      <c r="E6" s="2501"/>
      <c r="F6" s="2501"/>
      <c r="G6" s="2501"/>
      <c r="H6" s="2449"/>
    </row>
    <row r="7" spans="2:12" ht="17.100000000000001" customHeight="1" thickBot="1" x14ac:dyDescent="0.25">
      <c r="B7" s="1429" t="s">
        <v>721</v>
      </c>
      <c r="C7" s="1430">
        <v>750522</v>
      </c>
      <c r="D7" s="1430">
        <v>314536</v>
      </c>
      <c r="E7" s="1430">
        <v>1762440</v>
      </c>
      <c r="F7" s="1430">
        <v>5345</v>
      </c>
      <c r="G7" s="1430">
        <v>2832843</v>
      </c>
      <c r="H7" s="1431">
        <v>2832843</v>
      </c>
      <c r="J7" s="277"/>
      <c r="K7" s="1432"/>
      <c r="L7" s="277"/>
    </row>
    <row r="8" spans="2:12" s="278" customFormat="1" ht="17.100000000000001" customHeight="1" x14ac:dyDescent="0.2">
      <c r="B8" s="1433" t="s">
        <v>778</v>
      </c>
      <c r="C8" s="1434">
        <v>753889</v>
      </c>
      <c r="D8" s="1434">
        <v>702398</v>
      </c>
      <c r="E8" s="1434">
        <v>1373712</v>
      </c>
      <c r="F8" s="1434">
        <v>2844</v>
      </c>
      <c r="G8" s="1434">
        <v>2832843</v>
      </c>
      <c r="H8" s="1435"/>
      <c r="J8" s="279"/>
      <c r="K8" s="1432"/>
      <c r="L8" s="279"/>
    </row>
    <row r="9" spans="2:12" s="278" customFormat="1" ht="17.100000000000001" customHeight="1" thickBot="1" x14ac:dyDescent="0.25">
      <c r="B9" s="1436" t="s">
        <v>779</v>
      </c>
      <c r="C9" s="1437">
        <v>-3367</v>
      </c>
      <c r="D9" s="1437">
        <v>-387862</v>
      </c>
      <c r="E9" s="1437">
        <v>388728</v>
      </c>
      <c r="F9" s="1437">
        <v>2501</v>
      </c>
      <c r="G9" s="1437">
        <v>0</v>
      </c>
      <c r="H9" s="1438"/>
      <c r="J9" s="279"/>
      <c r="K9" s="1432"/>
      <c r="L9" s="279"/>
    </row>
    <row r="10" spans="2:12" s="278" customFormat="1" ht="17.100000000000001" customHeight="1" thickBot="1" x14ac:dyDescent="0.25">
      <c r="B10" s="1439" t="s">
        <v>725</v>
      </c>
      <c r="C10" s="1440">
        <v>378797</v>
      </c>
      <c r="D10" s="1440">
        <v>-4560</v>
      </c>
      <c r="E10" s="1440">
        <v>517665</v>
      </c>
      <c r="F10" s="1440">
        <v>14543</v>
      </c>
      <c r="G10" s="1440">
        <v>906445</v>
      </c>
      <c r="H10" s="1441">
        <v>906445</v>
      </c>
      <c r="J10" s="279"/>
      <c r="K10" s="1432"/>
      <c r="L10" s="279"/>
    </row>
    <row r="11" spans="2:12" ht="17.100000000000001" customHeight="1" thickBot="1" x14ac:dyDescent="0.25">
      <c r="B11" s="1249" t="s">
        <v>726</v>
      </c>
      <c r="C11" s="1440">
        <v>0</v>
      </c>
      <c r="D11" s="1440">
        <v>410</v>
      </c>
      <c r="E11" s="1440">
        <v>5</v>
      </c>
      <c r="F11" s="1440">
        <v>2912</v>
      </c>
      <c r="G11" s="1440">
        <v>3327</v>
      </c>
      <c r="H11" s="1441">
        <v>3327</v>
      </c>
      <c r="J11" s="277"/>
      <c r="K11" s="1432"/>
      <c r="L11" s="277"/>
    </row>
    <row r="12" spans="2:12" ht="17.100000000000001" customHeight="1" thickBot="1" x14ac:dyDescent="0.25">
      <c r="B12" s="1249" t="s">
        <v>894</v>
      </c>
      <c r="C12" s="1440">
        <v>243641</v>
      </c>
      <c r="D12" s="1440">
        <v>-103253</v>
      </c>
      <c r="E12" s="1440">
        <v>100272</v>
      </c>
      <c r="F12" s="1440">
        <v>3971</v>
      </c>
      <c r="G12" s="1440">
        <v>244631</v>
      </c>
      <c r="H12" s="1441">
        <v>244631</v>
      </c>
      <c r="J12" s="277"/>
      <c r="K12" s="1432"/>
      <c r="L12" s="277"/>
    </row>
    <row r="13" spans="2:12" ht="24.95" customHeight="1" thickBot="1" x14ac:dyDescent="0.25">
      <c r="B13" s="1442" t="s">
        <v>772</v>
      </c>
      <c r="C13" s="1440">
        <v>20973</v>
      </c>
      <c r="D13" s="1440">
        <v>17280</v>
      </c>
      <c r="E13" s="1440">
        <v>230455</v>
      </c>
      <c r="F13" s="1440">
        <v>-7427</v>
      </c>
      <c r="G13" s="1440">
        <v>261281</v>
      </c>
      <c r="H13" s="1441">
        <v>261281</v>
      </c>
      <c r="J13" s="277"/>
      <c r="K13" s="1432"/>
      <c r="L13" s="277"/>
    </row>
    <row r="14" spans="2:12" ht="17.100000000000001" customHeight="1" thickBot="1" x14ac:dyDescent="0.25">
      <c r="B14" s="1442" t="s">
        <v>1457</v>
      </c>
      <c r="C14" s="1440">
        <v>0</v>
      </c>
      <c r="D14" s="1440">
        <v>0</v>
      </c>
      <c r="E14" s="1440">
        <v>0</v>
      </c>
      <c r="F14" s="1440">
        <v>-107</v>
      </c>
      <c r="G14" s="1440">
        <v>-107</v>
      </c>
      <c r="H14" s="1441">
        <v>-107</v>
      </c>
      <c r="J14" s="277"/>
      <c r="K14" s="1432"/>
      <c r="L14" s="277"/>
    </row>
    <row r="15" spans="2:12" ht="17.100000000000001" customHeight="1" thickBot="1" x14ac:dyDescent="0.25">
      <c r="B15" s="1249" t="s">
        <v>729</v>
      </c>
      <c r="C15" s="1440">
        <v>56348</v>
      </c>
      <c r="D15" s="1440">
        <v>83</v>
      </c>
      <c r="E15" s="1440">
        <v>41074</v>
      </c>
      <c r="F15" s="1440">
        <v>146244</v>
      </c>
      <c r="G15" s="1440">
        <v>243749</v>
      </c>
      <c r="H15" s="1441">
        <v>243749</v>
      </c>
      <c r="J15" s="277"/>
      <c r="K15" s="1432"/>
      <c r="L15" s="277"/>
    </row>
    <row r="16" spans="2:12" ht="17.100000000000001" customHeight="1" thickBot="1" x14ac:dyDescent="0.25">
      <c r="B16" s="1442" t="s">
        <v>360</v>
      </c>
      <c r="C16" s="1440">
        <v>-76548</v>
      </c>
      <c r="D16" s="1440">
        <v>-1653</v>
      </c>
      <c r="E16" s="1440">
        <v>-284922</v>
      </c>
      <c r="F16" s="1440">
        <v>-2271</v>
      </c>
      <c r="G16" s="1440">
        <v>-365394</v>
      </c>
      <c r="H16" s="1441">
        <v>-365394</v>
      </c>
      <c r="J16" s="277"/>
      <c r="K16" s="1432"/>
      <c r="L16" s="277"/>
    </row>
    <row r="17" spans="2:12" ht="17.100000000000001" customHeight="1" thickBot="1" x14ac:dyDescent="0.25">
      <c r="B17" s="1249" t="s">
        <v>730</v>
      </c>
      <c r="C17" s="1440">
        <v>-641582</v>
      </c>
      <c r="D17" s="1440">
        <v>-94940</v>
      </c>
      <c r="E17" s="1440">
        <v>-973052</v>
      </c>
      <c r="F17" s="1440">
        <v>-30069</v>
      </c>
      <c r="G17" s="1440">
        <v>-1739643</v>
      </c>
      <c r="H17" s="1441">
        <v>-1739643</v>
      </c>
      <c r="J17" s="277"/>
      <c r="K17" s="1432"/>
      <c r="L17" s="277"/>
    </row>
    <row r="18" spans="2:12" ht="17.100000000000001" customHeight="1" thickBot="1" x14ac:dyDescent="0.25">
      <c r="B18" s="1249" t="s">
        <v>1072</v>
      </c>
      <c r="C18" s="1440">
        <v>-75442</v>
      </c>
      <c r="D18" s="1440">
        <v>-9480</v>
      </c>
      <c r="E18" s="1440">
        <v>-135573</v>
      </c>
      <c r="F18" s="1440">
        <v>-3146</v>
      </c>
      <c r="G18" s="1440">
        <v>-223641</v>
      </c>
      <c r="H18" s="1441">
        <v>-223641</v>
      </c>
      <c r="J18" s="277"/>
      <c r="K18" s="1432"/>
      <c r="L18" s="277"/>
    </row>
    <row r="19" spans="2:12" ht="17.100000000000001" customHeight="1" thickBot="1" x14ac:dyDescent="0.25">
      <c r="B19" s="1249" t="s">
        <v>731</v>
      </c>
      <c r="C19" s="1440">
        <v>-38015</v>
      </c>
      <c r="D19" s="1440">
        <v>-774</v>
      </c>
      <c r="E19" s="1440">
        <v>-55913</v>
      </c>
      <c r="F19" s="1440">
        <v>-102113</v>
      </c>
      <c r="G19" s="1440">
        <v>-196815</v>
      </c>
      <c r="H19" s="1441">
        <v>-196815</v>
      </c>
      <c r="J19" s="277"/>
      <c r="K19" s="1432"/>
      <c r="L19" s="277"/>
    </row>
    <row r="20" spans="2:12" ht="17.100000000000001" customHeight="1" thickBot="1" x14ac:dyDescent="0.25">
      <c r="B20" s="1249" t="s">
        <v>732</v>
      </c>
      <c r="C20" s="1440">
        <v>618694</v>
      </c>
      <c r="D20" s="1440">
        <v>117649</v>
      </c>
      <c r="E20" s="1440">
        <v>1202451</v>
      </c>
      <c r="F20" s="1440">
        <v>27882</v>
      </c>
      <c r="G20" s="1440">
        <v>1966676</v>
      </c>
      <c r="H20" s="1441">
        <v>1966676</v>
      </c>
      <c r="J20" s="277"/>
      <c r="K20" s="1432"/>
      <c r="L20" s="277"/>
    </row>
    <row r="21" spans="2:12" ht="17.100000000000001" customHeight="1" thickBot="1" x14ac:dyDescent="0.25">
      <c r="B21" s="521" t="s">
        <v>1497</v>
      </c>
      <c r="C21" s="1440">
        <v>-120113</v>
      </c>
      <c r="D21" s="1440">
        <v>-26788</v>
      </c>
      <c r="E21" s="1440">
        <v>-178539</v>
      </c>
      <c r="F21" s="1440">
        <v>-3499</v>
      </c>
      <c r="G21" s="1440">
        <v>-328939</v>
      </c>
      <c r="H21" s="1441">
        <v>-328939</v>
      </c>
      <c r="J21" s="277"/>
      <c r="K21" s="1432"/>
      <c r="L21" s="277"/>
    </row>
    <row r="22" spans="2:12" ht="17.100000000000001" customHeight="1" thickBot="1" x14ac:dyDescent="0.25">
      <c r="B22" s="1249" t="s">
        <v>896</v>
      </c>
      <c r="C22" s="1440">
        <v>498581</v>
      </c>
      <c r="D22" s="1440">
        <v>90861</v>
      </c>
      <c r="E22" s="1440">
        <v>1023912</v>
      </c>
      <c r="F22" s="1440">
        <v>24383</v>
      </c>
      <c r="G22" s="1440">
        <v>1637737</v>
      </c>
      <c r="H22" s="1441">
        <v>1637737</v>
      </c>
      <c r="J22" s="277"/>
      <c r="K22" s="1432"/>
      <c r="L22" s="277"/>
    </row>
    <row r="23" spans="2:12" ht="17.100000000000001" customHeight="1" x14ac:dyDescent="0.2">
      <c r="B23" s="1443" t="s">
        <v>627</v>
      </c>
      <c r="C23" s="1434"/>
      <c r="D23" s="1434"/>
      <c r="E23" s="1434"/>
      <c r="F23" s="1434"/>
      <c r="G23" s="1434">
        <v>-415513</v>
      </c>
      <c r="H23" s="1444">
        <v>-415513</v>
      </c>
      <c r="J23" s="277"/>
      <c r="K23" s="1432"/>
      <c r="L23" s="277"/>
    </row>
    <row r="24" spans="2:12" ht="17.100000000000001" customHeight="1" x14ac:dyDescent="0.2">
      <c r="B24" s="1445" t="s">
        <v>986</v>
      </c>
      <c r="C24" s="1446"/>
      <c r="D24" s="1446"/>
      <c r="E24" s="1446"/>
      <c r="F24" s="1446"/>
      <c r="G24" s="1446">
        <v>1219282</v>
      </c>
      <c r="H24" s="1447">
        <v>1219282</v>
      </c>
      <c r="J24" s="277"/>
      <c r="K24" s="1432"/>
      <c r="L24" s="277"/>
    </row>
    <row r="25" spans="2:12" s="278" customFormat="1" ht="17.100000000000001" customHeight="1" thickBot="1" x14ac:dyDescent="0.25">
      <c r="B25" s="1448" t="s">
        <v>897</v>
      </c>
      <c r="C25" s="1449"/>
      <c r="D25" s="1449"/>
      <c r="E25" s="1449"/>
      <c r="F25" s="1449"/>
      <c r="G25" s="1437">
        <v>2942</v>
      </c>
      <c r="H25" s="1450">
        <v>2942</v>
      </c>
      <c r="J25" s="277"/>
      <c r="K25" s="1432"/>
      <c r="L25" s="279"/>
    </row>
    <row r="26" spans="2:12" s="278" customFormat="1" ht="17.100000000000001" customHeight="1" thickBot="1" x14ac:dyDescent="0.25">
      <c r="B26" s="1249" t="s">
        <v>871</v>
      </c>
      <c r="C26" s="1440">
        <v>34384935</v>
      </c>
      <c r="D26" s="1440">
        <v>46111056</v>
      </c>
      <c r="E26" s="1440">
        <v>51914792</v>
      </c>
      <c r="F26" s="1440">
        <v>1332719</v>
      </c>
      <c r="G26" s="1440">
        <v>133743502</v>
      </c>
      <c r="H26" s="1441">
        <v>133743502</v>
      </c>
      <c r="J26" s="279"/>
      <c r="K26" s="1432"/>
      <c r="L26" s="279"/>
    </row>
    <row r="27" spans="2:12" ht="17.100000000000001" customHeight="1" thickBot="1" x14ac:dyDescent="0.25">
      <c r="B27" s="1442" t="s">
        <v>901</v>
      </c>
      <c r="C27" s="1440">
        <v>32083584</v>
      </c>
      <c r="D27" s="1440">
        <v>32622759</v>
      </c>
      <c r="E27" s="1440">
        <v>55026967</v>
      </c>
      <c r="F27" s="1440">
        <v>959031</v>
      </c>
      <c r="G27" s="1440">
        <v>120692341</v>
      </c>
      <c r="H27" s="1441">
        <v>120692341</v>
      </c>
      <c r="J27" s="277"/>
      <c r="K27" s="1432"/>
      <c r="L27" s="277"/>
    </row>
    <row r="28" spans="2:12" ht="17.100000000000001" customHeight="1" thickBot="1" x14ac:dyDescent="0.25">
      <c r="B28" s="1439" t="s">
        <v>780</v>
      </c>
      <c r="C28" s="1451"/>
      <c r="D28" s="1451"/>
      <c r="E28" s="1451"/>
      <c r="F28" s="1451"/>
      <c r="G28" s="1440"/>
      <c r="H28" s="1452"/>
      <c r="J28" s="277"/>
      <c r="K28" s="277"/>
      <c r="L28" s="277"/>
    </row>
    <row r="29" spans="2:12" ht="24.95" customHeight="1" thickBot="1" x14ac:dyDescent="0.25">
      <c r="B29" s="1453" t="s">
        <v>781</v>
      </c>
      <c r="C29" s="1454">
        <v>205793</v>
      </c>
      <c r="D29" s="1454">
        <v>14575</v>
      </c>
      <c r="E29" s="1454">
        <v>164157</v>
      </c>
      <c r="F29" s="1454">
        <v>826</v>
      </c>
      <c r="G29" s="1451">
        <v>385351</v>
      </c>
      <c r="H29" s="1455"/>
      <c r="J29" s="277"/>
      <c r="K29" s="277"/>
      <c r="L29" s="277"/>
    </row>
    <row r="30" spans="2:12" ht="15" customHeight="1" x14ac:dyDescent="0.2"/>
    <row r="31" spans="2:12" ht="15" customHeight="1" x14ac:dyDescent="0.2"/>
    <row r="32" spans="2:12" ht="15" customHeight="1" x14ac:dyDescent="0.2"/>
    <row r="33" ht="15" customHeight="1" x14ac:dyDescent="0.2"/>
    <row r="34" ht="15" customHeight="1" x14ac:dyDescent="0.2"/>
  </sheetData>
  <mergeCells count="6">
    <mergeCell ref="B3:D3"/>
    <mergeCell ref="G5:G6"/>
    <mergeCell ref="H5:H6"/>
    <mergeCell ref="C5:D5"/>
    <mergeCell ref="E5:E6"/>
    <mergeCell ref="F5:F6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4"/>
  <sheetViews>
    <sheetView topLeftCell="C1" zoomScale="90" zoomScaleNormal="90" workbookViewId="0">
      <selection activeCell="D33" sqref="D33"/>
    </sheetView>
  </sheetViews>
  <sheetFormatPr defaultRowHeight="13.5" x14ac:dyDescent="0.2"/>
  <cols>
    <col min="1" max="1" width="3.42578125" style="275" customWidth="1"/>
    <col min="2" max="2" width="45.7109375" style="275" customWidth="1"/>
    <col min="3" max="8" width="16.7109375" style="275" customWidth="1"/>
    <col min="9" max="9" width="9.140625" style="275"/>
    <col min="10" max="10" width="9.5703125" style="275" bestFit="1" customWidth="1"/>
    <col min="11" max="11" width="12.5703125" style="275" customWidth="1"/>
    <col min="12" max="16384" width="9.140625" style="275"/>
  </cols>
  <sheetData>
    <row r="2" spans="2:12" ht="12" customHeight="1" x14ac:dyDescent="0.2">
      <c r="B2" s="115" t="s">
        <v>996</v>
      </c>
      <c r="C2" s="276"/>
      <c r="D2" s="276"/>
      <c r="E2" s="276"/>
      <c r="F2" s="276"/>
      <c r="G2" s="276"/>
      <c r="H2" s="276"/>
    </row>
    <row r="3" spans="2:12" ht="12" customHeight="1" x14ac:dyDescent="0.2">
      <c r="B3" s="2498" t="s">
        <v>1280</v>
      </c>
      <c r="C3" s="2499"/>
      <c r="D3" s="2499"/>
      <c r="E3" s="276"/>
      <c r="F3" s="276"/>
      <c r="G3" s="276"/>
      <c r="H3" s="276"/>
    </row>
    <row r="4" spans="2:12" ht="12" customHeight="1" x14ac:dyDescent="0.2">
      <c r="B4" s="115" t="s">
        <v>776</v>
      </c>
      <c r="C4" s="276"/>
      <c r="D4" s="276"/>
      <c r="E4" s="276"/>
      <c r="F4" s="276"/>
      <c r="G4" s="276"/>
      <c r="H4" s="276"/>
    </row>
    <row r="5" spans="2:12" ht="39.950000000000003" customHeight="1" thickBot="1" x14ac:dyDescent="0.25">
      <c r="B5" s="1426"/>
      <c r="C5" s="2500" t="s">
        <v>24</v>
      </c>
      <c r="D5" s="2503"/>
      <c r="E5" s="2500" t="s">
        <v>777</v>
      </c>
      <c r="F5" s="2500" t="s">
        <v>28</v>
      </c>
      <c r="G5" s="2500" t="s">
        <v>880</v>
      </c>
      <c r="H5" s="2502" t="s">
        <v>893</v>
      </c>
    </row>
    <row r="6" spans="2:12" ht="39.950000000000003" customHeight="1" thickBot="1" x14ac:dyDescent="0.25">
      <c r="B6" s="1427"/>
      <c r="C6" s="1428" t="s">
        <v>1178</v>
      </c>
      <c r="D6" s="1428" t="s">
        <v>1158</v>
      </c>
      <c r="E6" s="2501"/>
      <c r="F6" s="2501"/>
      <c r="G6" s="2501"/>
      <c r="H6" s="2449"/>
    </row>
    <row r="7" spans="2:12" ht="17.100000000000001" customHeight="1" thickBot="1" x14ac:dyDescent="0.25">
      <c r="B7" s="1429" t="s">
        <v>721</v>
      </c>
      <c r="C7" s="1430">
        <v>755179</v>
      </c>
      <c r="D7" s="1430">
        <v>191746</v>
      </c>
      <c r="E7" s="1430">
        <v>1565578</v>
      </c>
      <c r="F7" s="1430">
        <v>-1130</v>
      </c>
      <c r="G7" s="1430">
        <v>2511373</v>
      </c>
      <c r="H7" s="1431">
        <v>2511373</v>
      </c>
      <c r="J7" s="277"/>
      <c r="K7" s="1432"/>
      <c r="L7" s="277"/>
    </row>
    <row r="8" spans="2:12" s="278" customFormat="1" ht="17.100000000000001" customHeight="1" x14ac:dyDescent="0.2">
      <c r="B8" s="1433" t="s">
        <v>778</v>
      </c>
      <c r="C8" s="1434">
        <v>749959</v>
      </c>
      <c r="D8" s="1434">
        <v>607685</v>
      </c>
      <c r="E8" s="1434">
        <v>1151618</v>
      </c>
      <c r="F8" s="1434">
        <v>2111</v>
      </c>
      <c r="G8" s="1434">
        <v>2511373</v>
      </c>
      <c r="H8" s="1435"/>
      <c r="J8" s="279"/>
      <c r="K8" s="1432"/>
      <c r="L8" s="279"/>
    </row>
    <row r="9" spans="2:12" s="278" customFormat="1" ht="17.100000000000001" customHeight="1" thickBot="1" x14ac:dyDescent="0.25">
      <c r="B9" s="1436" t="s">
        <v>779</v>
      </c>
      <c r="C9" s="1437">
        <v>5220</v>
      </c>
      <c r="D9" s="1437">
        <v>-415939</v>
      </c>
      <c r="E9" s="1437">
        <v>413960</v>
      </c>
      <c r="F9" s="1437">
        <v>-3241</v>
      </c>
      <c r="G9" s="1437">
        <v>0</v>
      </c>
      <c r="H9" s="1438"/>
      <c r="J9" s="279"/>
      <c r="K9" s="1432"/>
      <c r="L9" s="279"/>
    </row>
    <row r="10" spans="2:12" s="278" customFormat="1" ht="17.100000000000001" customHeight="1" thickBot="1" x14ac:dyDescent="0.25">
      <c r="B10" s="1439" t="s">
        <v>725</v>
      </c>
      <c r="C10" s="1440">
        <v>376722</v>
      </c>
      <c r="D10" s="1440">
        <v>-1804</v>
      </c>
      <c r="E10" s="1440">
        <v>507286</v>
      </c>
      <c r="F10" s="1440">
        <v>14972</v>
      </c>
      <c r="G10" s="1440">
        <v>897176</v>
      </c>
      <c r="H10" s="1441">
        <v>897176</v>
      </c>
      <c r="J10" s="279"/>
      <c r="K10" s="1432"/>
      <c r="L10" s="279"/>
    </row>
    <row r="11" spans="2:12" ht="17.100000000000001" customHeight="1" thickBot="1" x14ac:dyDescent="0.25">
      <c r="B11" s="1249" t="s">
        <v>726</v>
      </c>
      <c r="C11" s="1440">
        <v>14226</v>
      </c>
      <c r="D11" s="1440">
        <v>139</v>
      </c>
      <c r="E11" s="1440">
        <v>77</v>
      </c>
      <c r="F11" s="1440">
        <v>3098</v>
      </c>
      <c r="G11" s="1440">
        <v>17540</v>
      </c>
      <c r="H11" s="1441">
        <v>17540</v>
      </c>
      <c r="J11" s="277"/>
      <c r="K11" s="1432"/>
      <c r="L11" s="277"/>
    </row>
    <row r="12" spans="2:12" ht="17.100000000000001" customHeight="1" thickBot="1" x14ac:dyDescent="0.25">
      <c r="B12" s="1249" t="s">
        <v>894</v>
      </c>
      <c r="C12" s="1440">
        <v>215769</v>
      </c>
      <c r="D12" s="1440">
        <v>-17419</v>
      </c>
      <c r="E12" s="1440">
        <v>95671</v>
      </c>
      <c r="F12" s="1440">
        <v>-1086</v>
      </c>
      <c r="G12" s="1440">
        <v>292935</v>
      </c>
      <c r="H12" s="1441">
        <v>292935</v>
      </c>
      <c r="J12" s="277"/>
      <c r="K12" s="1432"/>
      <c r="L12" s="277"/>
    </row>
    <row r="13" spans="2:12" ht="24.95" customHeight="1" thickBot="1" x14ac:dyDescent="0.25">
      <c r="B13" s="1442" t="s">
        <v>772</v>
      </c>
      <c r="C13" s="1440">
        <v>19138</v>
      </c>
      <c r="D13" s="1440">
        <v>5802</v>
      </c>
      <c r="E13" s="1440">
        <v>194032</v>
      </c>
      <c r="F13" s="1440">
        <v>95436</v>
      </c>
      <c r="G13" s="1440">
        <v>314408</v>
      </c>
      <c r="H13" s="1441">
        <v>314408</v>
      </c>
      <c r="J13" s="277"/>
      <c r="K13" s="1432"/>
      <c r="L13" s="277"/>
    </row>
    <row r="14" spans="2:12" ht="17.100000000000001" customHeight="1" thickBot="1" x14ac:dyDescent="0.25">
      <c r="B14" s="1442" t="s">
        <v>1457</v>
      </c>
      <c r="C14" s="1440">
        <v>0</v>
      </c>
      <c r="D14" s="1440">
        <v>0</v>
      </c>
      <c r="E14" s="1440">
        <v>0</v>
      </c>
      <c r="F14" s="1440">
        <v>-141</v>
      </c>
      <c r="G14" s="1440">
        <v>-141</v>
      </c>
      <c r="H14" s="1441">
        <v>-141</v>
      </c>
      <c r="J14" s="277"/>
      <c r="K14" s="1432"/>
      <c r="L14" s="277"/>
    </row>
    <row r="15" spans="2:12" ht="17.100000000000001" customHeight="1" thickBot="1" x14ac:dyDescent="0.25">
      <c r="B15" s="1249" t="s">
        <v>729</v>
      </c>
      <c r="C15" s="1440">
        <v>65254</v>
      </c>
      <c r="D15" s="1440">
        <v>708</v>
      </c>
      <c r="E15" s="1440">
        <v>52168</v>
      </c>
      <c r="F15" s="1440">
        <v>127729</v>
      </c>
      <c r="G15" s="1440">
        <v>245859</v>
      </c>
      <c r="H15" s="1441">
        <v>245859</v>
      </c>
      <c r="J15" s="277"/>
      <c r="K15" s="1432"/>
      <c r="L15" s="277"/>
    </row>
    <row r="16" spans="2:12" ht="17.100000000000001" customHeight="1" thickBot="1" x14ac:dyDescent="0.25">
      <c r="B16" s="1442" t="s">
        <v>360</v>
      </c>
      <c r="C16" s="1440">
        <v>-177783</v>
      </c>
      <c r="D16" s="1440">
        <v>-754</v>
      </c>
      <c r="E16" s="1440">
        <v>-224262</v>
      </c>
      <c r="F16" s="1440">
        <v>-18423</v>
      </c>
      <c r="G16" s="1440">
        <v>-421222</v>
      </c>
      <c r="H16" s="1441">
        <v>-421222</v>
      </c>
      <c r="J16" s="277"/>
      <c r="K16" s="1432"/>
      <c r="L16" s="277"/>
    </row>
    <row r="17" spans="2:12" ht="17.100000000000001" customHeight="1" thickBot="1" x14ac:dyDescent="0.25">
      <c r="B17" s="1249" t="s">
        <v>730</v>
      </c>
      <c r="C17" s="1440">
        <v>-620795</v>
      </c>
      <c r="D17" s="1440">
        <v>-89550</v>
      </c>
      <c r="E17" s="1440">
        <v>-964778</v>
      </c>
      <c r="F17" s="1440">
        <v>-175823</v>
      </c>
      <c r="G17" s="1440">
        <v>-1850946</v>
      </c>
      <c r="H17" s="1441">
        <v>-1850946</v>
      </c>
      <c r="J17" s="277"/>
      <c r="K17" s="1432"/>
      <c r="L17" s="277"/>
    </row>
    <row r="18" spans="2:12" ht="17.100000000000001" customHeight="1" thickBot="1" x14ac:dyDescent="0.25">
      <c r="B18" s="1249" t="s">
        <v>1072</v>
      </c>
      <c r="C18" s="1440">
        <v>-74939</v>
      </c>
      <c r="D18" s="1440">
        <v>-8552</v>
      </c>
      <c r="E18" s="1440">
        <v>-112638</v>
      </c>
      <c r="F18" s="1440">
        <v>-3521</v>
      </c>
      <c r="G18" s="1440">
        <v>-199650</v>
      </c>
      <c r="H18" s="1441">
        <v>-199650</v>
      </c>
      <c r="J18" s="277"/>
      <c r="K18" s="1432"/>
      <c r="L18" s="277"/>
    </row>
    <row r="19" spans="2:12" ht="17.100000000000001" customHeight="1" thickBot="1" x14ac:dyDescent="0.25">
      <c r="B19" s="1249" t="s">
        <v>731</v>
      </c>
      <c r="C19" s="1440">
        <v>-35345</v>
      </c>
      <c r="D19" s="1440">
        <v>-150</v>
      </c>
      <c r="E19" s="1440">
        <v>-48816</v>
      </c>
      <c r="F19" s="1440">
        <v>-101516</v>
      </c>
      <c r="G19" s="1440">
        <v>-185827</v>
      </c>
      <c r="H19" s="1441">
        <v>-185827</v>
      </c>
      <c r="J19" s="277"/>
      <c r="K19" s="1432"/>
      <c r="L19" s="277"/>
    </row>
    <row r="20" spans="2:12" ht="17.100000000000001" customHeight="1" thickBot="1" x14ac:dyDescent="0.25">
      <c r="B20" s="1249" t="s">
        <v>732</v>
      </c>
      <c r="C20" s="1440">
        <v>537426</v>
      </c>
      <c r="D20" s="1440">
        <v>80166</v>
      </c>
      <c r="E20" s="1440">
        <v>1064318</v>
      </c>
      <c r="F20" s="1440">
        <v>-60405</v>
      </c>
      <c r="G20" s="1440">
        <v>1621505</v>
      </c>
      <c r="H20" s="1441">
        <v>1621505</v>
      </c>
      <c r="J20" s="277"/>
      <c r="K20" s="1432"/>
      <c r="L20" s="277"/>
    </row>
    <row r="21" spans="2:12" ht="17.100000000000001" customHeight="1" thickBot="1" x14ac:dyDescent="0.25">
      <c r="B21" s="1249" t="s">
        <v>1497</v>
      </c>
      <c r="C21" s="1440">
        <v>0</v>
      </c>
      <c r="D21" s="1440">
        <v>0</v>
      </c>
      <c r="E21" s="1440">
        <v>-3650</v>
      </c>
      <c r="F21" s="1440">
        <v>0</v>
      </c>
      <c r="G21" s="1440">
        <v>-3650</v>
      </c>
      <c r="H21" s="1441">
        <v>-3650</v>
      </c>
      <c r="J21" s="277"/>
      <c r="K21" s="1432"/>
      <c r="L21" s="277"/>
    </row>
    <row r="22" spans="2:12" ht="17.100000000000001" customHeight="1" thickBot="1" x14ac:dyDescent="0.25">
      <c r="B22" s="1249" t="s">
        <v>896</v>
      </c>
      <c r="C22" s="1440">
        <v>537426</v>
      </c>
      <c r="D22" s="1440">
        <v>80166</v>
      </c>
      <c r="E22" s="1440">
        <v>1060668</v>
      </c>
      <c r="F22" s="1440">
        <v>-60405</v>
      </c>
      <c r="G22" s="1440">
        <v>1617855</v>
      </c>
      <c r="H22" s="1441">
        <v>1617855</v>
      </c>
      <c r="J22" s="277"/>
      <c r="K22" s="1432"/>
      <c r="L22" s="277"/>
    </row>
    <row r="23" spans="2:12" ht="17.100000000000001" customHeight="1" x14ac:dyDescent="0.2">
      <c r="B23" s="1443" t="s">
        <v>627</v>
      </c>
      <c r="C23" s="1434"/>
      <c r="D23" s="1434"/>
      <c r="E23" s="1434"/>
      <c r="F23" s="1434"/>
      <c r="G23" s="1434">
        <v>-313727</v>
      </c>
      <c r="H23" s="1444">
        <v>-313727</v>
      </c>
      <c r="J23" s="277"/>
      <c r="K23" s="1432"/>
      <c r="L23" s="277"/>
    </row>
    <row r="24" spans="2:12" ht="17.100000000000001" customHeight="1" x14ac:dyDescent="0.2">
      <c r="B24" s="1445" t="s">
        <v>986</v>
      </c>
      <c r="C24" s="1446"/>
      <c r="D24" s="1446"/>
      <c r="E24" s="1446"/>
      <c r="F24" s="1446"/>
      <c r="G24" s="1446">
        <v>1301246</v>
      </c>
      <c r="H24" s="1447">
        <v>1301246</v>
      </c>
      <c r="J24" s="277"/>
      <c r="K24" s="1432"/>
      <c r="L24" s="277"/>
    </row>
    <row r="25" spans="2:12" s="278" customFormat="1" ht="17.100000000000001" customHeight="1" thickBot="1" x14ac:dyDescent="0.25">
      <c r="B25" s="1448" t="s">
        <v>897</v>
      </c>
      <c r="C25" s="1449"/>
      <c r="D25" s="1449"/>
      <c r="E25" s="1449"/>
      <c r="F25" s="1449"/>
      <c r="G25" s="1437">
        <v>2882</v>
      </c>
      <c r="H25" s="1450">
        <v>2882</v>
      </c>
      <c r="J25" s="277"/>
      <c r="K25" s="1432"/>
      <c r="L25" s="279"/>
    </row>
    <row r="26" spans="2:12" s="278" customFormat="1" ht="17.100000000000001" customHeight="1" thickBot="1" x14ac:dyDescent="0.25">
      <c r="B26" s="1249" t="s">
        <v>871</v>
      </c>
      <c r="C26" s="1440">
        <v>35057604</v>
      </c>
      <c r="D26" s="1440">
        <v>41162527</v>
      </c>
      <c r="E26" s="1440">
        <v>46210195</v>
      </c>
      <c r="F26" s="1440">
        <v>1092695</v>
      </c>
      <c r="G26" s="1440">
        <v>123523021</v>
      </c>
      <c r="H26" s="1441">
        <v>123523021</v>
      </c>
      <c r="J26" s="279"/>
      <c r="K26" s="1432"/>
      <c r="L26" s="279"/>
    </row>
    <row r="27" spans="2:12" ht="17.100000000000001" customHeight="1" thickBot="1" x14ac:dyDescent="0.25">
      <c r="B27" s="1442" t="s">
        <v>901</v>
      </c>
      <c r="C27" s="1440">
        <v>30224844</v>
      </c>
      <c r="D27" s="1440">
        <v>33481611</v>
      </c>
      <c r="E27" s="1440">
        <v>46866764</v>
      </c>
      <c r="F27" s="1440">
        <v>674838</v>
      </c>
      <c r="G27" s="1440">
        <v>111248057</v>
      </c>
      <c r="H27" s="1441">
        <v>111248057</v>
      </c>
      <c r="J27" s="277"/>
      <c r="K27" s="1432"/>
      <c r="L27" s="277"/>
    </row>
    <row r="28" spans="2:12" ht="17.100000000000001" customHeight="1" thickBot="1" x14ac:dyDescent="0.25">
      <c r="B28" s="1439" t="s">
        <v>780</v>
      </c>
      <c r="C28" s="1451"/>
      <c r="D28" s="1451"/>
      <c r="E28" s="1451"/>
      <c r="F28" s="1451"/>
      <c r="G28" s="1440"/>
      <c r="H28" s="1452"/>
      <c r="J28" s="277"/>
      <c r="K28" s="277"/>
      <c r="L28" s="277"/>
    </row>
    <row r="29" spans="2:12" ht="24.95" customHeight="1" thickBot="1" x14ac:dyDescent="0.25">
      <c r="B29" s="1453" t="s">
        <v>781</v>
      </c>
      <c r="C29" s="1454">
        <v>157002</v>
      </c>
      <c r="D29" s="1454">
        <v>8922</v>
      </c>
      <c r="E29" s="1454">
        <v>185493</v>
      </c>
      <c r="F29" s="1454">
        <v>4427</v>
      </c>
      <c r="G29" s="1451">
        <v>355844</v>
      </c>
      <c r="H29" s="1455"/>
      <c r="J29" s="277"/>
      <c r="K29" s="277"/>
      <c r="L29" s="277"/>
    </row>
    <row r="30" spans="2:12" ht="15" customHeight="1" x14ac:dyDescent="0.2"/>
    <row r="31" spans="2:12" ht="15" customHeight="1" x14ac:dyDescent="0.2"/>
    <row r="32" spans="2:12" ht="15" customHeight="1" x14ac:dyDescent="0.2"/>
    <row r="33" ht="15" customHeight="1" x14ac:dyDescent="0.2"/>
    <row r="34" ht="15" customHeight="1" x14ac:dyDescent="0.2"/>
  </sheetData>
  <mergeCells count="6">
    <mergeCell ref="B3:D3"/>
    <mergeCell ref="G5:G6"/>
    <mergeCell ref="H5:H6"/>
    <mergeCell ref="C5:D5"/>
    <mergeCell ref="E5:E6"/>
    <mergeCell ref="F5:F6"/>
  </mergeCells>
  <phoneticPr fontId="2" type="noConversion"/>
  <pageMargins left="0.75" right="0.75" top="1" bottom="1" header="0.5" footer="0.5"/>
  <pageSetup paperSize="9" scale="88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6"/>
  <sheetViews>
    <sheetView workbookViewId="0">
      <selection activeCell="C37" sqref="C37"/>
    </sheetView>
  </sheetViews>
  <sheetFormatPr defaultRowHeight="10.5" x14ac:dyDescent="0.2"/>
  <cols>
    <col min="1" max="1" width="57.42578125" style="123" customWidth="1"/>
    <col min="2" max="7" width="17.7109375" style="123" customWidth="1"/>
    <col min="8" max="8" width="9.140625" style="123"/>
    <col min="9" max="9" width="16.42578125" style="123" customWidth="1"/>
    <col min="10" max="10" width="13.7109375" style="123" bestFit="1" customWidth="1"/>
    <col min="11" max="16384" width="9.140625" style="123"/>
  </cols>
  <sheetData>
    <row r="3" spans="1:10" ht="20.100000000000001" customHeight="1" thickBot="1" x14ac:dyDescent="0.25">
      <c r="A3" s="2504" t="s">
        <v>1078</v>
      </c>
      <c r="B3" s="2505">
        <v>2016</v>
      </c>
      <c r="C3" s="2506"/>
      <c r="D3" s="2506"/>
      <c r="E3" s="2507">
        <v>2015</v>
      </c>
      <c r="F3" s="2506"/>
      <c r="G3" s="2508"/>
      <c r="I3" s="1456"/>
      <c r="J3" s="1456"/>
    </row>
    <row r="4" spans="1:10" ht="20.100000000000001" customHeight="1" x14ac:dyDescent="0.2">
      <c r="A4" s="2504"/>
      <c r="B4" s="1457" t="s">
        <v>703</v>
      </c>
      <c r="C4" s="1181" t="s">
        <v>704</v>
      </c>
      <c r="D4" s="1181" t="s">
        <v>855</v>
      </c>
      <c r="E4" s="1181" t="s">
        <v>703</v>
      </c>
      <c r="F4" s="1181" t="s">
        <v>704</v>
      </c>
      <c r="G4" s="1458" t="s">
        <v>855</v>
      </c>
      <c r="I4" s="1456"/>
      <c r="J4" s="1456"/>
    </row>
    <row r="5" spans="1:10" ht="17.100000000000001" customHeight="1" thickBot="1" x14ac:dyDescent="0.25">
      <c r="A5" s="1459" t="s">
        <v>721</v>
      </c>
      <c r="B5" s="1460">
        <v>2688896.9775209329</v>
      </c>
      <c r="C5" s="1460">
        <v>143946</v>
      </c>
      <c r="D5" s="1461">
        <v>2832842.9775209329</v>
      </c>
      <c r="E5" s="1460">
        <v>2383730</v>
      </c>
      <c r="F5" s="1460">
        <v>127643</v>
      </c>
      <c r="G5" s="1462">
        <v>2511373</v>
      </c>
      <c r="I5" s="1463"/>
      <c r="J5" s="1463"/>
    </row>
    <row r="6" spans="1:10" ht="17.100000000000001" customHeight="1" thickBot="1" x14ac:dyDescent="0.25">
      <c r="A6" s="1439" t="s">
        <v>725</v>
      </c>
      <c r="B6" s="1464">
        <v>897425</v>
      </c>
      <c r="C6" s="1464">
        <v>9020</v>
      </c>
      <c r="D6" s="1465">
        <v>906445</v>
      </c>
      <c r="E6" s="1464">
        <v>871654</v>
      </c>
      <c r="F6" s="1464">
        <v>25522</v>
      </c>
      <c r="G6" s="1466">
        <v>897176</v>
      </c>
      <c r="I6" s="1463"/>
      <c r="J6" s="1463"/>
    </row>
    <row r="7" spans="1:10" ht="17.100000000000001" customHeight="1" thickBot="1" x14ac:dyDescent="0.25">
      <c r="A7" s="1249" t="s">
        <v>726</v>
      </c>
      <c r="B7" s="1464">
        <v>3327.0000000000105</v>
      </c>
      <c r="C7" s="1464">
        <v>0</v>
      </c>
      <c r="D7" s="1465">
        <v>3327.0000000000105</v>
      </c>
      <c r="E7" s="1464">
        <v>17540</v>
      </c>
      <c r="F7" s="1464">
        <v>0</v>
      </c>
      <c r="G7" s="1466">
        <v>17540</v>
      </c>
      <c r="I7" s="1463"/>
      <c r="J7" s="1463"/>
    </row>
    <row r="8" spans="1:10" ht="17.100000000000001" customHeight="1" thickBot="1" x14ac:dyDescent="0.25">
      <c r="A8" s="1249" t="s">
        <v>894</v>
      </c>
      <c r="B8" s="1464">
        <v>238867.00000000006</v>
      </c>
      <c r="C8" s="1464">
        <v>5764</v>
      </c>
      <c r="D8" s="1465">
        <v>244631.00000000006</v>
      </c>
      <c r="E8" s="1464">
        <v>288215</v>
      </c>
      <c r="F8" s="1464">
        <v>4720</v>
      </c>
      <c r="G8" s="1466">
        <v>292935</v>
      </c>
      <c r="I8" s="1463"/>
      <c r="J8" s="1463"/>
    </row>
    <row r="9" spans="1:10" ht="24.95" customHeight="1" thickBot="1" x14ac:dyDescent="0.25">
      <c r="A9" s="1442" t="s">
        <v>772</v>
      </c>
      <c r="B9" s="1464">
        <v>216977.00000000003</v>
      </c>
      <c r="C9" s="1464">
        <v>44304</v>
      </c>
      <c r="D9" s="1465">
        <v>261281.00000000003</v>
      </c>
      <c r="E9" s="1464">
        <v>314408</v>
      </c>
      <c r="F9" s="1464">
        <v>0</v>
      </c>
      <c r="G9" s="1466">
        <v>314408</v>
      </c>
      <c r="I9" s="1463"/>
      <c r="J9" s="1463"/>
    </row>
    <row r="10" spans="1:10" ht="17.100000000000001" customHeight="1" thickBot="1" x14ac:dyDescent="0.25">
      <c r="A10" s="1442" t="s">
        <v>1457</v>
      </c>
      <c r="B10" s="1464">
        <v>-107</v>
      </c>
      <c r="C10" s="1464">
        <v>0</v>
      </c>
      <c r="D10" s="1465">
        <v>-107</v>
      </c>
      <c r="E10" s="1464">
        <v>-141</v>
      </c>
      <c r="F10" s="1464">
        <v>0</v>
      </c>
      <c r="G10" s="1466">
        <v>-141</v>
      </c>
      <c r="I10" s="1463"/>
      <c r="J10" s="1463"/>
    </row>
    <row r="11" spans="1:10" ht="17.100000000000001" customHeight="1" thickBot="1" x14ac:dyDescent="0.25">
      <c r="A11" s="1442" t="s">
        <v>729</v>
      </c>
      <c r="B11" s="1464">
        <v>235153</v>
      </c>
      <c r="C11" s="1464">
        <v>8596</v>
      </c>
      <c r="D11" s="1465">
        <v>243749</v>
      </c>
      <c r="E11" s="1464">
        <v>242745</v>
      </c>
      <c r="F11" s="1464">
        <v>3114</v>
      </c>
      <c r="G11" s="1466">
        <v>245859</v>
      </c>
      <c r="I11" s="1463"/>
      <c r="J11" s="1463"/>
    </row>
    <row r="12" spans="1:10" ht="17.100000000000001" customHeight="1" thickBot="1" x14ac:dyDescent="0.25">
      <c r="A12" s="1249" t="s">
        <v>360</v>
      </c>
      <c r="B12" s="1464">
        <v>-359197.99999999994</v>
      </c>
      <c r="C12" s="1464">
        <v>-6196</v>
      </c>
      <c r="D12" s="1465">
        <v>-365393.99999999994</v>
      </c>
      <c r="E12" s="1464">
        <v>-411834</v>
      </c>
      <c r="F12" s="1464">
        <v>-9388</v>
      </c>
      <c r="G12" s="1466">
        <v>-421222</v>
      </c>
      <c r="I12" s="1463"/>
      <c r="J12" s="1463"/>
    </row>
    <row r="13" spans="1:10" ht="17.100000000000001" customHeight="1" thickBot="1" x14ac:dyDescent="0.25">
      <c r="A13" s="1249" t="s">
        <v>730</v>
      </c>
      <c r="B13" s="1464">
        <v>-1618554</v>
      </c>
      <c r="C13" s="1464">
        <v>-121089</v>
      </c>
      <c r="D13" s="1465">
        <v>-1739643</v>
      </c>
      <c r="E13" s="1467">
        <v>-1750584</v>
      </c>
      <c r="F13" s="1467">
        <v>-100362</v>
      </c>
      <c r="G13" s="1466">
        <v>-1850946</v>
      </c>
      <c r="I13" s="1463"/>
      <c r="J13" s="1463"/>
    </row>
    <row r="14" spans="1:10" ht="17.100000000000001" customHeight="1" thickBot="1" x14ac:dyDescent="0.25">
      <c r="A14" s="1249" t="s">
        <v>1072</v>
      </c>
      <c r="B14" s="1464">
        <v>-219558</v>
      </c>
      <c r="C14" s="1464">
        <v>-4083</v>
      </c>
      <c r="D14" s="1465">
        <v>-223641</v>
      </c>
      <c r="E14" s="1464">
        <v>-195794</v>
      </c>
      <c r="F14" s="1464">
        <v>-3856</v>
      </c>
      <c r="G14" s="1466">
        <v>-199650</v>
      </c>
      <c r="I14" s="1463"/>
      <c r="J14" s="1463"/>
    </row>
    <row r="15" spans="1:10" ht="17.100000000000001" customHeight="1" thickBot="1" x14ac:dyDescent="0.25">
      <c r="A15" s="1249" t="s">
        <v>731</v>
      </c>
      <c r="B15" s="1464">
        <v>-193995</v>
      </c>
      <c r="C15" s="1464">
        <v>-2820</v>
      </c>
      <c r="D15" s="1465">
        <v>-196815</v>
      </c>
      <c r="E15" s="1464">
        <v>-182917</v>
      </c>
      <c r="F15" s="1464">
        <v>-2910</v>
      </c>
      <c r="G15" s="1466">
        <v>-185827</v>
      </c>
      <c r="I15" s="1463"/>
      <c r="J15" s="1463"/>
    </row>
    <row r="16" spans="1:10" ht="17.100000000000001" customHeight="1" thickBot="1" x14ac:dyDescent="0.25">
      <c r="A16" s="1249" t="s">
        <v>732</v>
      </c>
      <c r="B16" s="1464">
        <v>1889233.9775209334</v>
      </c>
      <c r="C16" s="1464">
        <v>77442</v>
      </c>
      <c r="D16" s="1465">
        <v>1966675.9775209334</v>
      </c>
      <c r="E16" s="1464">
        <v>1577022</v>
      </c>
      <c r="F16" s="1464">
        <v>44483</v>
      </c>
      <c r="G16" s="1466">
        <v>1621505</v>
      </c>
      <c r="I16" s="1463"/>
      <c r="J16" s="1463"/>
    </row>
    <row r="17" spans="1:10" ht="17.100000000000001" customHeight="1" thickBot="1" x14ac:dyDescent="0.25">
      <c r="A17" s="521" t="s">
        <v>1497</v>
      </c>
      <c r="B17" s="1464">
        <v>-308055.00000000006</v>
      </c>
      <c r="C17" s="1464">
        <v>-20884</v>
      </c>
      <c r="D17" s="1465">
        <v>-328939.00000000006</v>
      </c>
      <c r="E17" s="1464">
        <v>0</v>
      </c>
      <c r="F17" s="1464">
        <v>-3650</v>
      </c>
      <c r="G17" s="1466">
        <v>-3650</v>
      </c>
      <c r="I17" s="1463"/>
      <c r="J17" s="1463"/>
    </row>
    <row r="18" spans="1:10" ht="17.100000000000001" customHeight="1" thickBot="1" x14ac:dyDescent="0.25">
      <c r="A18" s="1439" t="s">
        <v>896</v>
      </c>
      <c r="B18" s="1464">
        <v>1581178.9775209334</v>
      </c>
      <c r="C18" s="1464">
        <v>56558</v>
      </c>
      <c r="D18" s="1465">
        <v>1637736.9775209334</v>
      </c>
      <c r="E18" s="1464">
        <v>1577022</v>
      </c>
      <c r="F18" s="1464">
        <v>40833</v>
      </c>
      <c r="G18" s="1466">
        <v>1617855</v>
      </c>
      <c r="I18" s="1463"/>
      <c r="J18" s="1463"/>
    </row>
    <row r="19" spans="1:10" ht="17.100000000000001" customHeight="1" thickBot="1" x14ac:dyDescent="0.25">
      <c r="A19" s="1468" t="s">
        <v>627</v>
      </c>
      <c r="B19" s="1469"/>
      <c r="C19" s="1470"/>
      <c r="D19" s="1464">
        <v>-415513</v>
      </c>
      <c r="E19" s="1469"/>
      <c r="F19" s="1470"/>
      <c r="G19" s="1471">
        <v>-313727</v>
      </c>
      <c r="I19" s="1463"/>
      <c r="J19" s="1463"/>
    </row>
    <row r="20" spans="1:10" ht="17.100000000000001" customHeight="1" thickBot="1" x14ac:dyDescent="0.25">
      <c r="A20" s="1468" t="s">
        <v>986</v>
      </c>
      <c r="B20" s="1472"/>
      <c r="C20" s="1473"/>
      <c r="D20" s="1464">
        <v>1219282</v>
      </c>
      <c r="E20" s="1472"/>
      <c r="F20" s="1473"/>
      <c r="G20" s="1471">
        <v>1301246</v>
      </c>
      <c r="I20" s="1463"/>
      <c r="J20" s="1463"/>
    </row>
    <row r="21" spans="1:10" ht="17.100000000000001" customHeight="1" thickBot="1" x14ac:dyDescent="0.25">
      <c r="A21" s="1248" t="s">
        <v>897</v>
      </c>
      <c r="B21" s="1474"/>
      <c r="C21" s="1475"/>
      <c r="D21" s="1464">
        <v>2942</v>
      </c>
      <c r="E21" s="1474"/>
      <c r="F21" s="1475"/>
      <c r="G21" s="1471">
        <v>2882</v>
      </c>
      <c r="I21" s="1463"/>
      <c r="J21" s="1463"/>
    </row>
    <row r="22" spans="1:10" ht="17.100000000000001" customHeight="1" thickBot="1" x14ac:dyDescent="0.25">
      <c r="A22" s="1249" t="s">
        <v>700</v>
      </c>
      <c r="B22" s="1476">
        <v>128304363.99999999</v>
      </c>
      <c r="C22" s="1476">
        <v>5439138</v>
      </c>
      <c r="D22" s="1465">
        <v>133743501.99999999</v>
      </c>
      <c r="E22" s="1476">
        <v>119572565</v>
      </c>
      <c r="F22" s="1476">
        <v>3950456</v>
      </c>
      <c r="G22" s="1466">
        <v>123523021</v>
      </c>
      <c r="I22" s="1463"/>
      <c r="J22" s="1463"/>
    </row>
    <row r="23" spans="1:10" ht="17.100000000000001" customHeight="1" thickBot="1" x14ac:dyDescent="0.25">
      <c r="A23" s="1477" t="s">
        <v>701</v>
      </c>
      <c r="B23" s="1476">
        <v>1327824</v>
      </c>
      <c r="C23" s="1476">
        <v>12210</v>
      </c>
      <c r="D23" s="1464">
        <v>1340034</v>
      </c>
      <c r="E23" s="1476">
        <v>1253137</v>
      </c>
      <c r="F23" s="1476">
        <v>10434</v>
      </c>
      <c r="G23" s="1471">
        <v>1263571</v>
      </c>
      <c r="I23" s="1463"/>
      <c r="J23" s="1463"/>
    </row>
    <row r="24" spans="1:10" ht="17.100000000000001" customHeight="1" thickBot="1" x14ac:dyDescent="0.25">
      <c r="A24" s="1477" t="s">
        <v>702</v>
      </c>
      <c r="B24" s="1476">
        <v>538184</v>
      </c>
      <c r="C24" s="1476">
        <v>2572</v>
      </c>
      <c r="D24" s="1464">
        <v>540756</v>
      </c>
      <c r="E24" s="1476">
        <v>366088</v>
      </c>
      <c r="F24" s="1476">
        <v>0</v>
      </c>
      <c r="G24" s="1471">
        <v>366088</v>
      </c>
      <c r="I24" s="1463"/>
      <c r="J24" s="1463"/>
    </row>
    <row r="25" spans="1:10" ht="24.95" hidden="1" customHeight="1" thickBot="1" x14ac:dyDescent="0.25">
      <c r="A25" s="1478" t="s">
        <v>304</v>
      </c>
      <c r="B25" s="1476">
        <v>0</v>
      </c>
      <c r="C25" s="1476">
        <v>0</v>
      </c>
      <c r="D25" s="1464">
        <v>0</v>
      </c>
      <c r="E25" s="1476">
        <v>0</v>
      </c>
      <c r="F25" s="1476">
        <v>0</v>
      </c>
      <c r="G25" s="1466">
        <v>0</v>
      </c>
      <c r="I25" s="1463"/>
      <c r="J25" s="1463"/>
    </row>
    <row r="26" spans="1:10" ht="17.100000000000001" customHeight="1" thickBot="1" x14ac:dyDescent="0.25">
      <c r="A26" s="1442" t="s">
        <v>901</v>
      </c>
      <c r="B26" s="1476">
        <v>112706514.99999999</v>
      </c>
      <c r="C26" s="1476">
        <v>7985826</v>
      </c>
      <c r="D26" s="1465">
        <v>120692340.99999999</v>
      </c>
      <c r="E26" s="1476">
        <v>104825293</v>
      </c>
      <c r="F26" s="1476">
        <v>6422764</v>
      </c>
      <c r="G26" s="1466">
        <v>111248057</v>
      </c>
      <c r="I26" s="1463"/>
      <c r="J26" s="1463"/>
    </row>
  </sheetData>
  <mergeCells count="3">
    <mergeCell ref="A3:A4"/>
    <mergeCell ref="B3:D3"/>
    <mergeCell ref="E3:G3"/>
  </mergeCells>
  <phoneticPr fontId="2" type="noConversion"/>
  <printOptions horizontalCentered="1"/>
  <pageMargins left="0" right="0" top="0.59055118110236227" bottom="0.59055118110236227" header="0.51181102362204722" footer="0.51181102362204722"/>
  <pageSetup paperSize="9" scale="8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2:H1671"/>
  <sheetViews>
    <sheetView workbookViewId="0">
      <selection activeCell="H46" sqref="H46"/>
    </sheetView>
  </sheetViews>
  <sheetFormatPr defaultRowHeight="10.5" x14ac:dyDescent="0.15"/>
  <cols>
    <col min="1" max="1" width="2.7109375" style="75" customWidth="1"/>
    <col min="2" max="2" width="59.7109375" style="117" customWidth="1"/>
    <col min="3" max="4" width="14.7109375" style="60" customWidth="1"/>
    <col min="5" max="5" width="16.28515625" style="60" customWidth="1"/>
    <col min="6" max="7" width="9.5703125" style="60" bestFit="1" customWidth="1"/>
    <col min="8" max="16384" width="9.140625" style="60"/>
  </cols>
  <sheetData>
    <row r="2" spans="2:4" ht="17.100000000000001" customHeight="1" thickBot="1" x14ac:dyDescent="0.2">
      <c r="B2" s="582"/>
      <c r="C2" s="2381" t="s">
        <v>363</v>
      </c>
      <c r="D2" s="2382"/>
    </row>
    <row r="3" spans="2:4" ht="17.100000000000001" customHeight="1" x14ac:dyDescent="0.15">
      <c r="B3" s="582"/>
      <c r="C3" s="583">
        <v>2016</v>
      </c>
      <c r="D3" s="584">
        <v>2015</v>
      </c>
    </row>
    <row r="4" spans="2:4" ht="17.100000000000001" customHeight="1" thickBot="1" x14ac:dyDescent="0.2">
      <c r="B4" s="585" t="s">
        <v>719</v>
      </c>
      <c r="C4" s="586"/>
      <c r="D4" s="586"/>
    </row>
    <row r="5" spans="2:4" ht="17.100000000000001" customHeight="1" x14ac:dyDescent="0.15">
      <c r="B5" s="587" t="s">
        <v>240</v>
      </c>
      <c r="C5" s="1479">
        <v>2753185</v>
      </c>
      <c r="D5" s="1480">
        <v>2584546</v>
      </c>
    </row>
    <row r="6" spans="2:4" ht="17.100000000000001" customHeight="1" x14ac:dyDescent="0.15">
      <c r="B6" s="590" t="s">
        <v>760</v>
      </c>
      <c r="C6" s="1481">
        <v>707974</v>
      </c>
      <c r="D6" s="1482">
        <v>750745</v>
      </c>
    </row>
    <row r="7" spans="2:4" ht="17.100000000000001" customHeight="1" x14ac:dyDescent="0.15">
      <c r="B7" s="590" t="s">
        <v>394</v>
      </c>
      <c r="C7" s="1481">
        <v>57263</v>
      </c>
      <c r="D7" s="1482">
        <v>49855</v>
      </c>
    </row>
    <row r="8" spans="2:4" ht="17.100000000000001" customHeight="1" x14ac:dyDescent="0.15">
      <c r="B8" s="590" t="s">
        <v>555</v>
      </c>
      <c r="C8" s="1481">
        <v>76957</v>
      </c>
      <c r="D8" s="1482">
        <v>51092</v>
      </c>
    </row>
    <row r="9" spans="2:4" ht="17.100000000000001" customHeight="1" x14ac:dyDescent="0.15">
      <c r="B9" s="590" t="s">
        <v>910</v>
      </c>
      <c r="C9" s="1481">
        <v>196762</v>
      </c>
      <c r="D9" s="1482">
        <v>157511</v>
      </c>
    </row>
    <row r="10" spans="2:4" ht="17.100000000000001" customHeight="1" x14ac:dyDescent="0.15">
      <c r="B10" s="590" t="s">
        <v>1088</v>
      </c>
      <c r="C10" s="1481">
        <v>59936</v>
      </c>
      <c r="D10" s="1482">
        <v>46618</v>
      </c>
    </row>
    <row r="11" spans="2:4" ht="17.100000000000001" customHeight="1" x14ac:dyDescent="0.15">
      <c r="B11" s="590" t="s">
        <v>1089</v>
      </c>
      <c r="C11" s="1481">
        <v>15874</v>
      </c>
      <c r="D11" s="1482">
        <v>14140</v>
      </c>
    </row>
    <row r="12" spans="2:4" ht="17.100000000000001" customHeight="1" thickBot="1" x14ac:dyDescent="0.2">
      <c r="B12" s="593" t="s">
        <v>28</v>
      </c>
      <c r="C12" s="1483">
        <v>4904</v>
      </c>
      <c r="D12" s="1484">
        <v>5998</v>
      </c>
    </row>
    <row r="13" spans="2:4" ht="17.100000000000001" customHeight="1" thickBot="1" x14ac:dyDescent="0.2">
      <c r="B13" s="419" t="s">
        <v>87</v>
      </c>
      <c r="C13" s="1485">
        <f>SUM(C5:C12)</f>
        <v>3872855</v>
      </c>
      <c r="D13" s="1486">
        <f>SUM(D5:D12)</f>
        <v>3660505</v>
      </c>
    </row>
    <row r="14" spans="2:4" x14ac:dyDescent="0.15">
      <c r="B14" s="1487"/>
      <c r="C14" s="1488"/>
      <c r="D14" s="1488"/>
    </row>
    <row r="15" spans="2:4" x14ac:dyDescent="0.15">
      <c r="B15" s="1489" t="s">
        <v>619</v>
      </c>
      <c r="C15" s="1488">
        <f>C13-'skons P&amp;L'!D3</f>
        <v>0</v>
      </c>
      <c r="D15" s="280">
        <f>D13-'skons P&amp;L'!E3</f>
        <v>0</v>
      </c>
    </row>
    <row r="16" spans="2:4" ht="11.25" thickBot="1" x14ac:dyDescent="0.2">
      <c r="B16" s="1215"/>
      <c r="C16" s="1490"/>
      <c r="D16" s="1490"/>
    </row>
    <row r="17" spans="1:8" ht="17.100000000000001" customHeight="1" thickBot="1" x14ac:dyDescent="0.2">
      <c r="B17" s="598" t="s">
        <v>720</v>
      </c>
      <c r="C17" s="1491"/>
      <c r="D17" s="1491"/>
    </row>
    <row r="18" spans="1:8" ht="17.100000000000001" customHeight="1" x14ac:dyDescent="0.15">
      <c r="B18" s="587" t="s">
        <v>912</v>
      </c>
      <c r="C18" s="1479">
        <v>-63678</v>
      </c>
      <c r="D18" s="1480">
        <v>-85177</v>
      </c>
      <c r="F18" s="200"/>
      <c r="G18" s="96"/>
    </row>
    <row r="19" spans="1:8" ht="17.100000000000001" customHeight="1" x14ac:dyDescent="0.15">
      <c r="B19" s="590" t="s">
        <v>913</v>
      </c>
      <c r="C19" s="1481">
        <v>-638687</v>
      </c>
      <c r="D19" s="1482">
        <v>-696042</v>
      </c>
      <c r="F19" s="200"/>
      <c r="G19" s="96"/>
      <c r="H19" s="96"/>
    </row>
    <row r="20" spans="1:8" ht="17.100000000000001" customHeight="1" x14ac:dyDescent="0.15">
      <c r="B20" s="590" t="s">
        <v>36</v>
      </c>
      <c r="C20" s="1481">
        <v>-256992</v>
      </c>
      <c r="D20" s="1482">
        <v>-275144</v>
      </c>
      <c r="F20" s="200"/>
    </row>
    <row r="21" spans="1:8" ht="17.100000000000001" customHeight="1" x14ac:dyDescent="0.15">
      <c r="B21" s="590" t="s">
        <v>1080</v>
      </c>
      <c r="C21" s="1481">
        <v>-68661</v>
      </c>
      <c r="D21" s="1482">
        <v>-78966</v>
      </c>
      <c r="F21" s="200"/>
    </row>
    <row r="22" spans="1:8" ht="17.100000000000001" hidden="1" customHeight="1" x14ac:dyDescent="0.15">
      <c r="B22" s="590" t="s">
        <v>911</v>
      </c>
      <c r="C22" s="1481">
        <v>0</v>
      </c>
      <c r="D22" s="1482">
        <v>0</v>
      </c>
      <c r="F22" s="200"/>
    </row>
    <row r="23" spans="1:8" s="117" customFormat="1" ht="17.100000000000001" hidden="1" customHeight="1" x14ac:dyDescent="0.15">
      <c r="A23" s="112"/>
      <c r="B23" s="590" t="s">
        <v>1090</v>
      </c>
      <c r="C23" s="1481">
        <v>0</v>
      </c>
      <c r="D23" s="1482">
        <v>0</v>
      </c>
      <c r="F23" s="200"/>
    </row>
    <row r="24" spans="1:8" ht="17.100000000000001" customHeight="1" thickBot="1" x14ac:dyDescent="0.2">
      <c r="B24" s="593" t="s">
        <v>37</v>
      </c>
      <c r="C24" s="1481">
        <v>-11994</v>
      </c>
      <c r="D24" s="1484">
        <v>-13803</v>
      </c>
      <c r="F24" s="200"/>
    </row>
    <row r="25" spans="1:8" ht="17.100000000000001" customHeight="1" thickBot="1" x14ac:dyDescent="0.2">
      <c r="B25" s="419" t="s">
        <v>88</v>
      </c>
      <c r="C25" s="1485">
        <f>SUM(C18:C24)</f>
        <v>-1040012</v>
      </c>
      <c r="D25" s="1486">
        <f>SUM(D18:D24)</f>
        <v>-1149132</v>
      </c>
      <c r="F25" s="200"/>
      <c r="G25" s="96"/>
    </row>
    <row r="26" spans="1:8" x14ac:dyDescent="0.15">
      <c r="B26" s="69"/>
      <c r="C26" s="281"/>
      <c r="D26" s="281"/>
    </row>
    <row r="27" spans="1:8" x14ac:dyDescent="0.15">
      <c r="B27" s="282" t="s">
        <v>619</v>
      </c>
      <c r="C27" s="280">
        <f>C25-'skons P&amp;L'!D4</f>
        <v>0</v>
      </c>
      <c r="D27" s="280">
        <f>D25-'skons P&amp;L'!E4</f>
        <v>0</v>
      </c>
    </row>
    <row r="28" spans="1:8" x14ac:dyDescent="0.15">
      <c r="B28" s="69"/>
      <c r="C28" s="283"/>
      <c r="D28" s="283"/>
    </row>
    <row r="29" spans="1:8" ht="17.100000000000001" customHeight="1" thickBot="1" x14ac:dyDescent="0.2">
      <c r="B29" s="582"/>
      <c r="C29" s="2381" t="s">
        <v>363</v>
      </c>
      <c r="D29" s="2382"/>
    </row>
    <row r="30" spans="1:8" ht="17.100000000000001" customHeight="1" x14ac:dyDescent="0.15">
      <c r="B30" s="582"/>
      <c r="C30" s="583">
        <v>2016</v>
      </c>
      <c r="D30" s="584">
        <v>2015</v>
      </c>
    </row>
    <row r="31" spans="1:8" ht="17.100000000000001" customHeight="1" thickBot="1" x14ac:dyDescent="0.2">
      <c r="B31" s="421" t="s">
        <v>719</v>
      </c>
      <c r="C31" s="1492"/>
      <c r="D31" s="1492"/>
    </row>
    <row r="32" spans="1:8" ht="17.100000000000001" customHeight="1" x14ac:dyDescent="0.15">
      <c r="B32" s="587" t="s">
        <v>38</v>
      </c>
      <c r="C32" s="1479">
        <v>395611</v>
      </c>
      <c r="D32" s="1480">
        <v>383567</v>
      </c>
      <c r="E32" s="201"/>
    </row>
    <row r="33" spans="2:5" ht="17.100000000000001" customHeight="1" x14ac:dyDescent="0.15">
      <c r="B33" s="590" t="s">
        <v>39</v>
      </c>
      <c r="C33" s="1481">
        <v>3477244</v>
      </c>
      <c r="D33" s="1493">
        <v>3276938</v>
      </c>
      <c r="E33" s="201"/>
    </row>
    <row r="34" spans="2:5" ht="17.100000000000001" customHeight="1" x14ac:dyDescent="0.15">
      <c r="B34" s="590" t="s">
        <v>40</v>
      </c>
      <c r="C34" s="1481">
        <v>1120693</v>
      </c>
      <c r="D34" s="1482">
        <v>1109637</v>
      </c>
      <c r="E34" s="201"/>
    </row>
    <row r="35" spans="2:5" ht="17.100000000000001" customHeight="1" x14ac:dyDescent="0.15">
      <c r="B35" s="590" t="s">
        <v>41</v>
      </c>
      <c r="C35" s="1481">
        <v>1621809</v>
      </c>
      <c r="D35" s="1482">
        <v>1445073</v>
      </c>
      <c r="E35" s="201"/>
    </row>
    <row r="36" spans="2:5" ht="17.100000000000001" customHeight="1" thickBot="1" x14ac:dyDescent="0.2">
      <c r="B36" s="593" t="s">
        <v>42</v>
      </c>
      <c r="C36" s="1483">
        <v>734742</v>
      </c>
      <c r="D36" s="1484">
        <v>722228</v>
      </c>
      <c r="E36" s="201"/>
    </row>
    <row r="37" spans="2:5" ht="17.100000000000001" customHeight="1" thickBot="1" x14ac:dyDescent="0.2">
      <c r="B37" s="419" t="s">
        <v>87</v>
      </c>
      <c r="C37" s="1485">
        <f>C32+C33</f>
        <v>3872855</v>
      </c>
      <c r="D37" s="1486">
        <f>D32+D33</f>
        <v>3660505</v>
      </c>
    </row>
    <row r="38" spans="2:5" ht="17.100000000000001" customHeight="1" x14ac:dyDescent="0.15">
      <c r="B38" s="1215"/>
      <c r="C38" s="1488"/>
      <c r="D38" s="1488"/>
    </row>
    <row r="39" spans="2:5" ht="17.100000000000001" customHeight="1" x14ac:dyDescent="0.15">
      <c r="B39" s="282" t="s">
        <v>619</v>
      </c>
      <c r="C39" s="280">
        <f>C37-'skons P&amp;L'!D3</f>
        <v>0</v>
      </c>
      <c r="D39" s="280">
        <f>D37-'skons P&amp;L'!E3</f>
        <v>0</v>
      </c>
    </row>
    <row r="40" spans="2:5" ht="17.100000000000001" customHeight="1" thickBot="1" x14ac:dyDescent="0.2">
      <c r="B40" s="1215"/>
      <c r="C40" s="1490"/>
      <c r="D40" s="1490"/>
    </row>
    <row r="41" spans="2:5" ht="17.100000000000001" customHeight="1" thickBot="1" x14ac:dyDescent="0.2">
      <c r="B41" s="598" t="s">
        <v>720</v>
      </c>
      <c r="C41" s="1491"/>
      <c r="D41" s="1491"/>
    </row>
    <row r="42" spans="2:5" ht="17.100000000000001" customHeight="1" x14ac:dyDescent="0.15">
      <c r="B42" s="587" t="s">
        <v>38</v>
      </c>
      <c r="C42" s="1479">
        <v>-74768</v>
      </c>
      <c r="D42" s="1480">
        <v>-100490</v>
      </c>
    </row>
    <row r="43" spans="2:5" ht="17.100000000000001" customHeight="1" x14ac:dyDescent="0.15">
      <c r="B43" s="590" t="s">
        <v>39</v>
      </c>
      <c r="C43" s="1481">
        <v>-639591</v>
      </c>
      <c r="D43" s="1493">
        <v>-694138</v>
      </c>
    </row>
    <row r="44" spans="2:5" ht="17.100000000000001" customHeight="1" x14ac:dyDescent="0.15">
      <c r="B44" s="590" t="s">
        <v>40</v>
      </c>
      <c r="C44" s="1481">
        <v>-247899</v>
      </c>
      <c r="D44" s="1482">
        <v>-284296</v>
      </c>
    </row>
    <row r="45" spans="2:5" ht="17.100000000000001" customHeight="1" x14ac:dyDescent="0.15">
      <c r="B45" s="590" t="s">
        <v>41</v>
      </c>
      <c r="C45" s="1481">
        <v>-378040</v>
      </c>
      <c r="D45" s="1482">
        <v>-372457</v>
      </c>
    </row>
    <row r="46" spans="2:5" ht="17.100000000000001" customHeight="1" x14ac:dyDescent="0.15">
      <c r="B46" s="590" t="s">
        <v>42</v>
      </c>
      <c r="C46" s="1481">
        <v>-13652</v>
      </c>
      <c r="D46" s="1482">
        <v>-37385</v>
      </c>
    </row>
    <row r="47" spans="2:5" ht="17.100000000000001" customHeight="1" thickBot="1" x14ac:dyDescent="0.2">
      <c r="B47" s="593" t="s">
        <v>1646</v>
      </c>
      <c r="C47" s="1483">
        <v>-325653</v>
      </c>
      <c r="D47" s="1484">
        <v>-354504</v>
      </c>
    </row>
    <row r="48" spans="2:5" ht="17.100000000000001" customHeight="1" thickBot="1" x14ac:dyDescent="0.2">
      <c r="B48" s="419" t="s">
        <v>88</v>
      </c>
      <c r="C48" s="1485">
        <f>C42+C43+C47</f>
        <v>-1040012</v>
      </c>
      <c r="D48" s="1486">
        <f>D42+D43+D47</f>
        <v>-1149132</v>
      </c>
    </row>
    <row r="49" spans="2:5" x14ac:dyDescent="0.15">
      <c r="B49" s="69"/>
      <c r="C49" s="284"/>
    </row>
    <row r="50" spans="2:5" x14ac:dyDescent="0.15">
      <c r="B50" s="282" t="s">
        <v>619</v>
      </c>
      <c r="C50" s="285">
        <f>C48-'skons P&amp;L'!D4</f>
        <v>0</v>
      </c>
      <c r="D50" s="285">
        <f>D48-'skons P&amp;L'!E4</f>
        <v>0</v>
      </c>
      <c r="E50" s="286"/>
    </row>
    <row r="51" spans="2:5" x14ac:dyDescent="0.15">
      <c r="B51" s="69"/>
      <c r="C51" s="284"/>
      <c r="D51" s="284"/>
    </row>
    <row r="52" spans="2:5" x14ac:dyDescent="0.15">
      <c r="B52" s="69"/>
      <c r="C52" s="284"/>
      <c r="D52" s="284"/>
    </row>
    <row r="53" spans="2:5" x14ac:dyDescent="0.15">
      <c r="B53" s="69"/>
      <c r="C53" s="284"/>
      <c r="D53" s="284"/>
    </row>
    <row r="54" spans="2:5" x14ac:dyDescent="0.15">
      <c r="B54" s="69"/>
      <c r="C54" s="284"/>
      <c r="D54" s="284"/>
    </row>
    <row r="55" spans="2:5" x14ac:dyDescent="0.15">
      <c r="B55" s="69"/>
      <c r="C55" s="284"/>
      <c r="D55" s="284"/>
    </row>
    <row r="56" spans="2:5" x14ac:dyDescent="0.15">
      <c r="B56" s="69"/>
      <c r="C56" s="284"/>
      <c r="D56" s="284"/>
    </row>
    <row r="57" spans="2:5" x14ac:dyDescent="0.15">
      <c r="B57" s="69"/>
      <c r="C57" s="284"/>
      <c r="D57" s="284"/>
    </row>
    <row r="58" spans="2:5" x14ac:dyDescent="0.15">
      <c r="B58" s="287"/>
      <c r="C58" s="288"/>
      <c r="D58" s="288"/>
    </row>
    <row r="59" spans="2:5" x14ac:dyDescent="0.15">
      <c r="B59" s="287"/>
      <c r="C59" s="288"/>
      <c r="D59" s="288"/>
    </row>
    <row r="62" spans="2:5" x14ac:dyDescent="0.15">
      <c r="B62" s="69"/>
      <c r="C62" s="284"/>
      <c r="D62" s="284"/>
    </row>
    <row r="63" spans="2:5" x14ac:dyDescent="0.15">
      <c r="B63" s="69"/>
      <c r="C63" s="284"/>
      <c r="D63" s="284"/>
    </row>
    <row r="64" spans="2:5" x14ac:dyDescent="0.15">
      <c r="B64" s="69"/>
      <c r="C64" s="284"/>
      <c r="D64" s="284"/>
    </row>
    <row r="65" spans="2:6" x14ac:dyDescent="0.15">
      <c r="B65" s="69"/>
      <c r="C65" s="284"/>
      <c r="D65" s="284"/>
    </row>
    <row r="66" spans="2:6" x14ac:dyDescent="0.15">
      <c r="B66" s="69"/>
      <c r="C66" s="284"/>
      <c r="D66" s="284"/>
    </row>
    <row r="67" spans="2:6" x14ac:dyDescent="0.15">
      <c r="B67" s="69"/>
      <c r="C67" s="284"/>
      <c r="D67" s="284"/>
    </row>
    <row r="68" spans="2:6" x14ac:dyDescent="0.15">
      <c r="B68" s="69"/>
      <c r="C68" s="284"/>
      <c r="D68" s="284"/>
    </row>
    <row r="69" spans="2:6" x14ac:dyDescent="0.15">
      <c r="B69" s="69"/>
      <c r="C69" s="284"/>
      <c r="D69" s="284"/>
      <c r="F69" s="200"/>
    </row>
    <row r="70" spans="2:6" x14ac:dyDescent="0.15">
      <c r="B70" s="69"/>
      <c r="C70" s="284"/>
      <c r="D70" s="284"/>
    </row>
    <row r="71" spans="2:6" x14ac:dyDescent="0.15">
      <c r="B71" s="69"/>
      <c r="C71" s="284"/>
      <c r="D71" s="284"/>
    </row>
    <row r="72" spans="2:6" x14ac:dyDescent="0.15">
      <c r="B72" s="69"/>
      <c r="C72" s="284"/>
      <c r="D72" s="284"/>
    </row>
    <row r="73" spans="2:6" x14ac:dyDescent="0.15">
      <c r="B73" s="69"/>
      <c r="C73" s="284"/>
      <c r="D73" s="284"/>
    </row>
    <row r="74" spans="2:6" x14ac:dyDescent="0.15">
      <c r="B74" s="69"/>
      <c r="C74" s="284"/>
      <c r="D74" s="284"/>
    </row>
    <row r="75" spans="2:6" x14ac:dyDescent="0.15">
      <c r="B75" s="69"/>
      <c r="C75" s="284"/>
      <c r="D75" s="284"/>
    </row>
    <row r="76" spans="2:6" x14ac:dyDescent="0.15">
      <c r="B76" s="69"/>
      <c r="C76" s="284"/>
      <c r="D76" s="284"/>
    </row>
    <row r="77" spans="2:6" x14ac:dyDescent="0.15">
      <c r="B77" s="69"/>
      <c r="C77" s="284"/>
      <c r="D77" s="284"/>
    </row>
    <row r="78" spans="2:6" x14ac:dyDescent="0.15">
      <c r="B78" s="69"/>
      <c r="C78" s="284"/>
      <c r="D78" s="284"/>
    </row>
    <row r="79" spans="2:6" x14ac:dyDescent="0.15">
      <c r="B79" s="69"/>
      <c r="C79" s="284"/>
      <c r="D79" s="284"/>
    </row>
    <row r="80" spans="2:6" x14ac:dyDescent="0.15">
      <c r="B80" s="69"/>
      <c r="C80" s="284"/>
      <c r="D80" s="284"/>
    </row>
    <row r="81" spans="1:4" x14ac:dyDescent="0.15">
      <c r="B81" s="69"/>
      <c r="C81" s="284"/>
      <c r="D81" s="284"/>
    </row>
    <row r="84" spans="1:4" x14ac:dyDescent="0.15">
      <c r="A84" s="112"/>
      <c r="C84" s="284"/>
    </row>
    <row r="85" spans="1:4" x14ac:dyDescent="0.15">
      <c r="A85" s="112"/>
      <c r="C85" s="284"/>
    </row>
    <row r="86" spans="1:4" x14ac:dyDescent="0.15">
      <c r="A86" s="112"/>
      <c r="C86" s="284"/>
    </row>
    <row r="87" spans="1:4" x14ac:dyDescent="0.15">
      <c r="A87" s="112"/>
      <c r="C87" s="284"/>
    </row>
    <row r="88" spans="1:4" x14ac:dyDescent="0.15">
      <c r="A88" s="112"/>
      <c r="C88" s="284"/>
    </row>
    <row r="89" spans="1:4" x14ac:dyDescent="0.15">
      <c r="A89" s="112"/>
      <c r="C89" s="284"/>
    </row>
    <row r="90" spans="1:4" x14ac:dyDescent="0.15">
      <c r="A90" s="112"/>
      <c r="C90" s="284"/>
    </row>
    <row r="91" spans="1:4" x14ac:dyDescent="0.15">
      <c r="A91" s="112"/>
      <c r="C91" s="284"/>
    </row>
    <row r="92" spans="1:4" x14ac:dyDescent="0.15">
      <c r="A92" s="112"/>
      <c r="C92" s="284"/>
    </row>
    <row r="93" spans="1:4" x14ac:dyDescent="0.15">
      <c r="A93" s="112"/>
      <c r="C93" s="284"/>
    </row>
    <row r="94" spans="1:4" x14ac:dyDescent="0.15">
      <c r="A94" s="112"/>
      <c r="C94" s="284"/>
    </row>
    <row r="95" spans="1:4" x14ac:dyDescent="0.15">
      <c r="A95" s="112"/>
      <c r="C95" s="284"/>
    </row>
    <row r="96" spans="1:4" x14ac:dyDescent="0.15">
      <c r="A96" s="112"/>
      <c r="C96" s="284"/>
    </row>
    <row r="97" spans="1:3" x14ac:dyDescent="0.15">
      <c r="A97" s="112"/>
      <c r="C97" s="284"/>
    </row>
    <row r="98" spans="1:3" x14ac:dyDescent="0.15">
      <c r="A98" s="112"/>
      <c r="C98" s="284"/>
    </row>
    <row r="99" spans="1:3" x14ac:dyDescent="0.15">
      <c r="A99" s="112"/>
      <c r="C99" s="284"/>
    </row>
    <row r="100" spans="1:3" x14ac:dyDescent="0.15">
      <c r="A100" s="112"/>
      <c r="C100" s="284"/>
    </row>
    <row r="101" spans="1:3" x14ac:dyDescent="0.15">
      <c r="A101" s="112"/>
      <c r="C101" s="284"/>
    </row>
    <row r="102" spans="1:3" x14ac:dyDescent="0.15">
      <c r="A102" s="112"/>
      <c r="C102" s="284"/>
    </row>
    <row r="103" spans="1:3" x14ac:dyDescent="0.15">
      <c r="A103" s="112"/>
      <c r="C103" s="284"/>
    </row>
    <row r="104" spans="1:3" x14ac:dyDescent="0.15">
      <c r="A104" s="112"/>
      <c r="C104" s="284"/>
    </row>
    <row r="105" spans="1:3" x14ac:dyDescent="0.15">
      <c r="A105" s="112"/>
      <c r="C105" s="284"/>
    </row>
    <row r="106" spans="1:3" x14ac:dyDescent="0.15">
      <c r="A106" s="112"/>
      <c r="C106" s="284"/>
    </row>
    <row r="107" spans="1:3" x14ac:dyDescent="0.15">
      <c r="A107" s="112"/>
      <c r="C107" s="284"/>
    </row>
    <row r="108" spans="1:3" x14ac:dyDescent="0.15">
      <c r="A108" s="112"/>
      <c r="C108" s="284"/>
    </row>
    <row r="109" spans="1:3" x14ac:dyDescent="0.15">
      <c r="A109" s="112"/>
      <c r="C109" s="284"/>
    </row>
    <row r="110" spans="1:3" x14ac:dyDescent="0.15">
      <c r="A110" s="112"/>
      <c r="C110" s="284"/>
    </row>
    <row r="111" spans="1:3" x14ac:dyDescent="0.15">
      <c r="A111" s="112"/>
      <c r="C111" s="284"/>
    </row>
    <row r="112" spans="1:3" x14ac:dyDescent="0.15">
      <c r="A112" s="112"/>
      <c r="C112" s="284"/>
    </row>
    <row r="113" spans="1:3" x14ac:dyDescent="0.15">
      <c r="A113" s="112"/>
      <c r="C113" s="284"/>
    </row>
    <row r="114" spans="1:3" x14ac:dyDescent="0.15">
      <c r="A114" s="112"/>
      <c r="C114" s="284"/>
    </row>
    <row r="115" spans="1:3" x14ac:dyDescent="0.15">
      <c r="A115" s="112"/>
      <c r="C115" s="284"/>
    </row>
    <row r="116" spans="1:3" x14ac:dyDescent="0.15">
      <c r="A116" s="112"/>
      <c r="C116" s="284"/>
    </row>
    <row r="117" spans="1:3" x14ac:dyDescent="0.15">
      <c r="A117" s="112"/>
      <c r="C117" s="284"/>
    </row>
    <row r="118" spans="1:3" x14ac:dyDescent="0.15">
      <c r="A118" s="112"/>
      <c r="C118" s="284"/>
    </row>
    <row r="119" spans="1:3" x14ac:dyDescent="0.15">
      <c r="A119" s="112"/>
      <c r="C119" s="284"/>
    </row>
    <row r="120" spans="1:3" x14ac:dyDescent="0.15">
      <c r="A120" s="112"/>
      <c r="C120" s="284"/>
    </row>
    <row r="121" spans="1:3" x14ac:dyDescent="0.15">
      <c r="A121" s="112"/>
      <c r="C121" s="284"/>
    </row>
    <row r="122" spans="1:3" x14ac:dyDescent="0.15">
      <c r="A122" s="112"/>
      <c r="C122" s="284"/>
    </row>
    <row r="123" spans="1:3" x14ac:dyDescent="0.15">
      <c r="A123" s="112"/>
      <c r="C123" s="284"/>
    </row>
    <row r="124" spans="1:3" x14ac:dyDescent="0.15">
      <c r="A124" s="112"/>
      <c r="C124" s="284"/>
    </row>
    <row r="125" spans="1:3" x14ac:dyDescent="0.15">
      <c r="A125" s="112"/>
      <c r="C125" s="284"/>
    </row>
    <row r="126" spans="1:3" x14ac:dyDescent="0.15">
      <c r="A126" s="112"/>
      <c r="C126" s="284"/>
    </row>
    <row r="127" spans="1:3" x14ac:dyDescent="0.15">
      <c r="A127" s="112"/>
      <c r="C127" s="284"/>
    </row>
    <row r="128" spans="1:3" x14ac:dyDescent="0.15">
      <c r="A128" s="112"/>
      <c r="C128" s="284"/>
    </row>
    <row r="129" spans="1:3" x14ac:dyDescent="0.15">
      <c r="A129" s="112"/>
      <c r="C129" s="284"/>
    </row>
    <row r="130" spans="1:3" x14ac:dyDescent="0.15">
      <c r="C130" s="284"/>
    </row>
    <row r="131" spans="1:3" x14ac:dyDescent="0.15">
      <c r="C131" s="284"/>
    </row>
    <row r="132" spans="1:3" x14ac:dyDescent="0.15">
      <c r="C132" s="284"/>
    </row>
    <row r="133" spans="1:3" x14ac:dyDescent="0.15">
      <c r="C133" s="284"/>
    </row>
    <row r="134" spans="1:3" x14ac:dyDescent="0.15">
      <c r="C134" s="284"/>
    </row>
    <row r="135" spans="1:3" x14ac:dyDescent="0.15">
      <c r="C135" s="284"/>
    </row>
    <row r="136" spans="1:3" x14ac:dyDescent="0.15">
      <c r="C136" s="284"/>
    </row>
    <row r="137" spans="1:3" x14ac:dyDescent="0.15">
      <c r="C137" s="284"/>
    </row>
    <row r="138" spans="1:3" x14ac:dyDescent="0.15">
      <c r="C138" s="284"/>
    </row>
    <row r="139" spans="1:3" x14ac:dyDescent="0.15">
      <c r="C139" s="284"/>
    </row>
    <row r="140" spans="1:3" x14ac:dyDescent="0.15">
      <c r="C140" s="284"/>
    </row>
    <row r="141" spans="1:3" x14ac:dyDescent="0.15">
      <c r="C141" s="284"/>
    </row>
    <row r="142" spans="1:3" x14ac:dyDescent="0.15">
      <c r="C142" s="284"/>
    </row>
    <row r="143" spans="1:3" x14ac:dyDescent="0.15">
      <c r="C143" s="284"/>
    </row>
    <row r="144" spans="1:3" x14ac:dyDescent="0.15">
      <c r="C144" s="284"/>
    </row>
    <row r="145" spans="3:3" x14ac:dyDescent="0.15">
      <c r="C145" s="284"/>
    </row>
    <row r="146" spans="3:3" x14ac:dyDescent="0.15">
      <c r="C146" s="284"/>
    </row>
    <row r="147" spans="3:3" x14ac:dyDescent="0.15">
      <c r="C147" s="284"/>
    </row>
    <row r="148" spans="3:3" x14ac:dyDescent="0.15">
      <c r="C148" s="284"/>
    </row>
    <row r="149" spans="3:3" x14ac:dyDescent="0.15">
      <c r="C149" s="284"/>
    </row>
    <row r="150" spans="3:3" x14ac:dyDescent="0.15">
      <c r="C150" s="284"/>
    </row>
    <row r="151" spans="3:3" x14ac:dyDescent="0.15">
      <c r="C151" s="284"/>
    </row>
    <row r="152" spans="3:3" x14ac:dyDescent="0.15">
      <c r="C152" s="284"/>
    </row>
    <row r="153" spans="3:3" x14ac:dyDescent="0.15">
      <c r="C153" s="284"/>
    </row>
    <row r="154" spans="3:3" x14ac:dyDescent="0.15">
      <c r="C154" s="284"/>
    </row>
    <row r="155" spans="3:3" x14ac:dyDescent="0.15">
      <c r="C155" s="284"/>
    </row>
    <row r="156" spans="3:3" x14ac:dyDescent="0.15">
      <c r="C156" s="284"/>
    </row>
    <row r="157" spans="3:3" x14ac:dyDescent="0.15">
      <c r="C157" s="284"/>
    </row>
    <row r="158" spans="3:3" x14ac:dyDescent="0.15">
      <c r="C158" s="284"/>
    </row>
    <row r="159" spans="3:3" x14ac:dyDescent="0.15">
      <c r="C159" s="284"/>
    </row>
    <row r="160" spans="3:3" x14ac:dyDescent="0.15">
      <c r="C160" s="284"/>
    </row>
    <row r="161" spans="3:3" x14ac:dyDescent="0.15">
      <c r="C161" s="284"/>
    </row>
    <row r="162" spans="3:3" x14ac:dyDescent="0.15">
      <c r="C162" s="284"/>
    </row>
    <row r="163" spans="3:3" x14ac:dyDescent="0.15">
      <c r="C163" s="284"/>
    </row>
    <row r="164" spans="3:3" x14ac:dyDescent="0.15">
      <c r="C164" s="284"/>
    </row>
    <row r="165" spans="3:3" x14ac:dyDescent="0.15">
      <c r="C165" s="284"/>
    </row>
    <row r="166" spans="3:3" x14ac:dyDescent="0.15">
      <c r="C166" s="284"/>
    </row>
    <row r="167" spans="3:3" x14ac:dyDescent="0.15">
      <c r="C167" s="284"/>
    </row>
    <row r="168" spans="3:3" x14ac:dyDescent="0.15">
      <c r="C168" s="284"/>
    </row>
    <row r="169" spans="3:3" x14ac:dyDescent="0.15">
      <c r="C169" s="284"/>
    </row>
    <row r="170" spans="3:3" x14ac:dyDescent="0.15">
      <c r="C170" s="284"/>
    </row>
    <row r="171" spans="3:3" x14ac:dyDescent="0.15">
      <c r="C171" s="284"/>
    </row>
    <row r="172" spans="3:3" x14ac:dyDescent="0.15">
      <c r="C172" s="284"/>
    </row>
    <row r="173" spans="3:3" x14ac:dyDescent="0.15">
      <c r="C173" s="284"/>
    </row>
    <row r="174" spans="3:3" x14ac:dyDescent="0.15">
      <c r="C174" s="284"/>
    </row>
    <row r="175" spans="3:3" x14ac:dyDescent="0.15">
      <c r="C175" s="284"/>
    </row>
    <row r="176" spans="3:3" x14ac:dyDescent="0.15">
      <c r="C176" s="284"/>
    </row>
    <row r="177" spans="3:3" x14ac:dyDescent="0.15">
      <c r="C177" s="284"/>
    </row>
    <row r="178" spans="3:3" x14ac:dyDescent="0.15">
      <c r="C178" s="284"/>
    </row>
    <row r="179" spans="3:3" x14ac:dyDescent="0.15">
      <c r="C179" s="284"/>
    </row>
    <row r="180" spans="3:3" x14ac:dyDescent="0.15">
      <c r="C180" s="284"/>
    </row>
    <row r="181" spans="3:3" x14ac:dyDescent="0.15">
      <c r="C181" s="284"/>
    </row>
    <row r="182" spans="3:3" x14ac:dyDescent="0.15">
      <c r="C182" s="284"/>
    </row>
    <row r="183" spans="3:3" x14ac:dyDescent="0.15">
      <c r="C183" s="284"/>
    </row>
    <row r="184" spans="3:3" x14ac:dyDescent="0.15">
      <c r="C184" s="284"/>
    </row>
    <row r="185" spans="3:3" x14ac:dyDescent="0.15">
      <c r="C185" s="284"/>
    </row>
    <row r="186" spans="3:3" x14ac:dyDescent="0.15">
      <c r="C186" s="284"/>
    </row>
    <row r="187" spans="3:3" x14ac:dyDescent="0.15">
      <c r="C187" s="284"/>
    </row>
    <row r="188" spans="3:3" x14ac:dyDescent="0.15">
      <c r="C188" s="284"/>
    </row>
    <row r="189" spans="3:3" x14ac:dyDescent="0.15">
      <c r="C189" s="284"/>
    </row>
    <row r="190" spans="3:3" x14ac:dyDescent="0.15">
      <c r="C190" s="284"/>
    </row>
    <row r="191" spans="3:3" x14ac:dyDescent="0.15">
      <c r="C191" s="284"/>
    </row>
    <row r="192" spans="3:3" x14ac:dyDescent="0.15">
      <c r="C192" s="284"/>
    </row>
    <row r="193" spans="3:3" x14ac:dyDescent="0.15">
      <c r="C193" s="284"/>
    </row>
    <row r="194" spans="3:3" x14ac:dyDescent="0.15">
      <c r="C194" s="284"/>
    </row>
    <row r="195" spans="3:3" x14ac:dyDescent="0.15">
      <c r="C195" s="284"/>
    </row>
    <row r="196" spans="3:3" x14ac:dyDescent="0.15">
      <c r="C196" s="284"/>
    </row>
    <row r="197" spans="3:3" x14ac:dyDescent="0.15">
      <c r="C197" s="284"/>
    </row>
    <row r="198" spans="3:3" x14ac:dyDescent="0.15">
      <c r="C198" s="284"/>
    </row>
    <row r="199" spans="3:3" x14ac:dyDescent="0.15">
      <c r="C199" s="284"/>
    </row>
    <row r="200" spans="3:3" x14ac:dyDescent="0.15">
      <c r="C200" s="284"/>
    </row>
    <row r="201" spans="3:3" x14ac:dyDescent="0.15">
      <c r="C201" s="284"/>
    </row>
    <row r="202" spans="3:3" x14ac:dyDescent="0.15">
      <c r="C202" s="284"/>
    </row>
    <row r="203" spans="3:3" x14ac:dyDescent="0.15">
      <c r="C203" s="284"/>
    </row>
    <row r="204" spans="3:3" x14ac:dyDescent="0.15">
      <c r="C204" s="284"/>
    </row>
    <row r="205" spans="3:3" x14ac:dyDescent="0.15">
      <c r="C205" s="284"/>
    </row>
    <row r="206" spans="3:3" x14ac:dyDescent="0.15">
      <c r="C206" s="284"/>
    </row>
    <row r="207" spans="3:3" x14ac:dyDescent="0.15">
      <c r="C207" s="284"/>
    </row>
    <row r="208" spans="3:3" x14ac:dyDescent="0.15">
      <c r="C208" s="284"/>
    </row>
    <row r="209" spans="3:3" x14ac:dyDescent="0.15">
      <c r="C209" s="284"/>
    </row>
    <row r="210" spans="3:3" x14ac:dyDescent="0.15">
      <c r="C210" s="284"/>
    </row>
    <row r="211" spans="3:3" x14ac:dyDescent="0.15">
      <c r="C211" s="284"/>
    </row>
    <row r="212" spans="3:3" x14ac:dyDescent="0.15">
      <c r="C212" s="284"/>
    </row>
    <row r="213" spans="3:3" x14ac:dyDescent="0.15">
      <c r="C213" s="284"/>
    </row>
    <row r="214" spans="3:3" x14ac:dyDescent="0.15">
      <c r="C214" s="284"/>
    </row>
    <row r="215" spans="3:3" x14ac:dyDescent="0.15">
      <c r="C215" s="284"/>
    </row>
    <row r="216" spans="3:3" x14ac:dyDescent="0.15">
      <c r="C216" s="284"/>
    </row>
    <row r="217" spans="3:3" x14ac:dyDescent="0.15">
      <c r="C217" s="284"/>
    </row>
    <row r="218" spans="3:3" x14ac:dyDescent="0.15">
      <c r="C218" s="284"/>
    </row>
    <row r="219" spans="3:3" x14ac:dyDescent="0.15">
      <c r="C219" s="284"/>
    </row>
    <row r="220" spans="3:3" x14ac:dyDescent="0.15">
      <c r="C220" s="284"/>
    </row>
    <row r="221" spans="3:3" x14ac:dyDescent="0.15">
      <c r="C221" s="284"/>
    </row>
    <row r="222" spans="3:3" x14ac:dyDescent="0.15">
      <c r="C222" s="284"/>
    </row>
    <row r="223" spans="3:3" x14ac:dyDescent="0.15">
      <c r="C223" s="284"/>
    </row>
    <row r="224" spans="3:3" x14ac:dyDescent="0.15">
      <c r="C224" s="284"/>
    </row>
    <row r="225" spans="3:3" x14ac:dyDescent="0.15">
      <c r="C225" s="284"/>
    </row>
    <row r="226" spans="3:3" x14ac:dyDescent="0.15">
      <c r="C226" s="284"/>
    </row>
    <row r="227" spans="3:3" x14ac:dyDescent="0.15">
      <c r="C227" s="284"/>
    </row>
    <row r="228" spans="3:3" x14ac:dyDescent="0.15">
      <c r="C228" s="284"/>
    </row>
    <row r="229" spans="3:3" x14ac:dyDescent="0.15">
      <c r="C229" s="284"/>
    </row>
    <row r="230" spans="3:3" x14ac:dyDescent="0.15">
      <c r="C230" s="284"/>
    </row>
    <row r="231" spans="3:3" x14ac:dyDescent="0.15">
      <c r="C231" s="284"/>
    </row>
    <row r="232" spans="3:3" x14ac:dyDescent="0.15">
      <c r="C232" s="284"/>
    </row>
    <row r="233" spans="3:3" x14ac:dyDescent="0.15">
      <c r="C233" s="284"/>
    </row>
    <row r="234" spans="3:3" x14ac:dyDescent="0.15">
      <c r="C234" s="284"/>
    </row>
    <row r="235" spans="3:3" x14ac:dyDescent="0.15">
      <c r="C235" s="284"/>
    </row>
    <row r="236" spans="3:3" x14ac:dyDescent="0.15">
      <c r="C236" s="284"/>
    </row>
    <row r="237" spans="3:3" x14ac:dyDescent="0.15">
      <c r="C237" s="284"/>
    </row>
    <row r="238" spans="3:3" x14ac:dyDescent="0.15">
      <c r="C238" s="284"/>
    </row>
    <row r="239" spans="3:3" x14ac:dyDescent="0.15">
      <c r="C239" s="284"/>
    </row>
    <row r="240" spans="3:3" x14ac:dyDescent="0.15">
      <c r="C240" s="284"/>
    </row>
    <row r="241" spans="3:3" x14ac:dyDescent="0.15">
      <c r="C241" s="284"/>
    </row>
    <row r="242" spans="3:3" x14ac:dyDescent="0.15">
      <c r="C242" s="284"/>
    </row>
    <row r="243" spans="3:3" x14ac:dyDescent="0.15">
      <c r="C243" s="284"/>
    </row>
    <row r="244" spans="3:3" x14ac:dyDescent="0.15">
      <c r="C244" s="284"/>
    </row>
    <row r="245" spans="3:3" x14ac:dyDescent="0.15">
      <c r="C245" s="284"/>
    </row>
    <row r="246" spans="3:3" x14ac:dyDescent="0.15">
      <c r="C246" s="284"/>
    </row>
    <row r="247" spans="3:3" x14ac:dyDescent="0.15">
      <c r="C247" s="284"/>
    </row>
    <row r="248" spans="3:3" x14ac:dyDescent="0.15">
      <c r="C248" s="284"/>
    </row>
    <row r="249" spans="3:3" x14ac:dyDescent="0.15">
      <c r="C249" s="284"/>
    </row>
    <row r="250" spans="3:3" x14ac:dyDescent="0.15">
      <c r="C250" s="284"/>
    </row>
    <row r="251" spans="3:3" x14ac:dyDescent="0.15">
      <c r="C251" s="284"/>
    </row>
    <row r="252" spans="3:3" x14ac:dyDescent="0.15">
      <c r="C252" s="284"/>
    </row>
    <row r="253" spans="3:3" x14ac:dyDescent="0.15">
      <c r="C253" s="284"/>
    </row>
    <row r="254" spans="3:3" x14ac:dyDescent="0.15">
      <c r="C254" s="284"/>
    </row>
    <row r="255" spans="3:3" x14ac:dyDescent="0.15">
      <c r="C255" s="284"/>
    </row>
    <row r="256" spans="3:3" x14ac:dyDescent="0.15">
      <c r="C256" s="284"/>
    </row>
    <row r="257" spans="3:3" x14ac:dyDescent="0.15">
      <c r="C257" s="284"/>
    </row>
    <row r="258" spans="3:3" x14ac:dyDescent="0.15">
      <c r="C258" s="284"/>
    </row>
    <row r="259" spans="3:3" x14ac:dyDescent="0.15">
      <c r="C259" s="284"/>
    </row>
    <row r="260" spans="3:3" x14ac:dyDescent="0.15">
      <c r="C260" s="284"/>
    </row>
    <row r="261" spans="3:3" x14ac:dyDescent="0.15">
      <c r="C261" s="284"/>
    </row>
    <row r="262" spans="3:3" x14ac:dyDescent="0.15">
      <c r="C262" s="284"/>
    </row>
    <row r="263" spans="3:3" x14ac:dyDescent="0.15">
      <c r="C263" s="284"/>
    </row>
    <row r="264" spans="3:3" x14ac:dyDescent="0.15">
      <c r="C264" s="284"/>
    </row>
    <row r="265" spans="3:3" x14ac:dyDescent="0.15">
      <c r="C265" s="284"/>
    </row>
    <row r="266" spans="3:3" x14ac:dyDescent="0.15">
      <c r="C266" s="284"/>
    </row>
    <row r="267" spans="3:3" x14ac:dyDescent="0.15">
      <c r="C267" s="284"/>
    </row>
    <row r="268" spans="3:3" x14ac:dyDescent="0.15">
      <c r="C268" s="284"/>
    </row>
    <row r="269" spans="3:3" x14ac:dyDescent="0.15">
      <c r="C269" s="284"/>
    </row>
    <row r="270" spans="3:3" x14ac:dyDescent="0.15">
      <c r="C270" s="284"/>
    </row>
    <row r="271" spans="3:3" x14ac:dyDescent="0.15">
      <c r="C271" s="284"/>
    </row>
    <row r="272" spans="3:3" x14ac:dyDescent="0.15">
      <c r="C272" s="284"/>
    </row>
    <row r="273" spans="3:3" x14ac:dyDescent="0.15">
      <c r="C273" s="284"/>
    </row>
    <row r="274" spans="3:3" x14ac:dyDescent="0.15">
      <c r="C274" s="284"/>
    </row>
    <row r="275" spans="3:3" x14ac:dyDescent="0.15">
      <c r="C275" s="284"/>
    </row>
    <row r="276" spans="3:3" x14ac:dyDescent="0.15">
      <c r="C276" s="284"/>
    </row>
    <row r="277" spans="3:3" x14ac:dyDescent="0.15">
      <c r="C277" s="284"/>
    </row>
    <row r="278" spans="3:3" x14ac:dyDescent="0.15">
      <c r="C278" s="284"/>
    </row>
    <row r="279" spans="3:3" x14ac:dyDescent="0.15">
      <c r="C279" s="284"/>
    </row>
    <row r="280" spans="3:3" x14ac:dyDescent="0.15">
      <c r="C280" s="284"/>
    </row>
    <row r="281" spans="3:3" x14ac:dyDescent="0.15">
      <c r="C281" s="284"/>
    </row>
    <row r="282" spans="3:3" x14ac:dyDescent="0.15">
      <c r="C282" s="284"/>
    </row>
    <row r="283" spans="3:3" x14ac:dyDescent="0.15">
      <c r="C283" s="284"/>
    </row>
    <row r="284" spans="3:3" x14ac:dyDescent="0.15">
      <c r="C284" s="284"/>
    </row>
    <row r="285" spans="3:3" x14ac:dyDescent="0.15">
      <c r="C285" s="284"/>
    </row>
    <row r="286" spans="3:3" x14ac:dyDescent="0.15">
      <c r="C286" s="284"/>
    </row>
    <row r="287" spans="3:3" x14ac:dyDescent="0.15">
      <c r="C287" s="284"/>
    </row>
    <row r="288" spans="3:3" x14ac:dyDescent="0.15">
      <c r="C288" s="284"/>
    </row>
    <row r="289" spans="3:3" x14ac:dyDescent="0.15">
      <c r="C289" s="284"/>
    </row>
    <row r="290" spans="3:3" x14ac:dyDescent="0.15">
      <c r="C290" s="284"/>
    </row>
    <row r="291" spans="3:3" x14ac:dyDescent="0.15">
      <c r="C291" s="284"/>
    </row>
    <row r="292" spans="3:3" x14ac:dyDescent="0.15">
      <c r="C292" s="284"/>
    </row>
    <row r="293" spans="3:3" x14ac:dyDescent="0.15">
      <c r="C293" s="284"/>
    </row>
    <row r="294" spans="3:3" x14ac:dyDescent="0.15">
      <c r="C294" s="284"/>
    </row>
    <row r="295" spans="3:3" x14ac:dyDescent="0.15">
      <c r="C295" s="284"/>
    </row>
    <row r="296" spans="3:3" x14ac:dyDescent="0.15">
      <c r="C296" s="284"/>
    </row>
    <row r="297" spans="3:3" x14ac:dyDescent="0.15">
      <c r="C297" s="284"/>
    </row>
    <row r="298" spans="3:3" x14ac:dyDescent="0.15">
      <c r="C298" s="284"/>
    </row>
    <row r="299" spans="3:3" x14ac:dyDescent="0.15">
      <c r="C299" s="284"/>
    </row>
    <row r="300" spans="3:3" x14ac:dyDescent="0.15">
      <c r="C300" s="284"/>
    </row>
    <row r="301" spans="3:3" x14ac:dyDescent="0.15">
      <c r="C301" s="284"/>
    </row>
    <row r="302" spans="3:3" x14ac:dyDescent="0.15">
      <c r="C302" s="284"/>
    </row>
    <row r="303" spans="3:3" x14ac:dyDescent="0.15">
      <c r="C303" s="284"/>
    </row>
    <row r="304" spans="3:3" x14ac:dyDescent="0.15">
      <c r="C304" s="284"/>
    </row>
    <row r="305" spans="3:3" x14ac:dyDescent="0.15">
      <c r="C305" s="284"/>
    </row>
    <row r="306" spans="3:3" x14ac:dyDescent="0.15">
      <c r="C306" s="284"/>
    </row>
    <row r="307" spans="3:3" x14ac:dyDescent="0.15">
      <c r="C307" s="284"/>
    </row>
    <row r="308" spans="3:3" x14ac:dyDescent="0.15">
      <c r="C308" s="284"/>
    </row>
    <row r="309" spans="3:3" x14ac:dyDescent="0.15">
      <c r="C309" s="284"/>
    </row>
    <row r="310" spans="3:3" x14ac:dyDescent="0.15">
      <c r="C310" s="284"/>
    </row>
    <row r="311" spans="3:3" x14ac:dyDescent="0.15">
      <c r="C311" s="284"/>
    </row>
    <row r="312" spans="3:3" x14ac:dyDescent="0.15">
      <c r="C312" s="284"/>
    </row>
    <row r="313" spans="3:3" x14ac:dyDescent="0.15">
      <c r="C313" s="284"/>
    </row>
    <row r="314" spans="3:3" x14ac:dyDescent="0.15">
      <c r="C314" s="284"/>
    </row>
    <row r="315" spans="3:3" x14ac:dyDescent="0.15">
      <c r="C315" s="284"/>
    </row>
    <row r="316" spans="3:3" x14ac:dyDescent="0.15">
      <c r="C316" s="284"/>
    </row>
    <row r="317" spans="3:3" x14ac:dyDescent="0.15">
      <c r="C317" s="284"/>
    </row>
    <row r="318" spans="3:3" x14ac:dyDescent="0.15">
      <c r="C318" s="284"/>
    </row>
    <row r="319" spans="3:3" x14ac:dyDescent="0.15">
      <c r="C319" s="284"/>
    </row>
    <row r="320" spans="3:3" x14ac:dyDescent="0.15">
      <c r="C320" s="284"/>
    </row>
    <row r="321" spans="3:3" x14ac:dyDescent="0.15">
      <c r="C321" s="284"/>
    </row>
    <row r="322" spans="3:3" x14ac:dyDescent="0.15">
      <c r="C322" s="284"/>
    </row>
    <row r="323" spans="3:3" x14ac:dyDescent="0.15">
      <c r="C323" s="284"/>
    </row>
    <row r="324" spans="3:3" x14ac:dyDescent="0.15">
      <c r="C324" s="284"/>
    </row>
    <row r="325" spans="3:3" x14ac:dyDescent="0.15">
      <c r="C325" s="284"/>
    </row>
    <row r="326" spans="3:3" x14ac:dyDescent="0.15">
      <c r="C326" s="284"/>
    </row>
    <row r="327" spans="3:3" x14ac:dyDescent="0.15">
      <c r="C327" s="232"/>
    </row>
    <row r="328" spans="3:3" x14ac:dyDescent="0.15">
      <c r="C328" s="232"/>
    </row>
    <row r="329" spans="3:3" x14ac:dyDescent="0.15">
      <c r="C329" s="232"/>
    </row>
    <row r="330" spans="3:3" x14ac:dyDescent="0.15">
      <c r="C330" s="232"/>
    </row>
    <row r="331" spans="3:3" x14ac:dyDescent="0.15">
      <c r="C331" s="232"/>
    </row>
    <row r="332" spans="3:3" x14ac:dyDescent="0.15">
      <c r="C332" s="232"/>
    </row>
    <row r="333" spans="3:3" x14ac:dyDescent="0.15">
      <c r="C333" s="232"/>
    </row>
    <row r="334" spans="3:3" x14ac:dyDescent="0.15">
      <c r="C334" s="232"/>
    </row>
    <row r="335" spans="3:3" x14ac:dyDescent="0.15">
      <c r="C335" s="232"/>
    </row>
    <row r="336" spans="3:3" x14ac:dyDescent="0.15">
      <c r="C336" s="232"/>
    </row>
    <row r="337" spans="3:3" x14ac:dyDescent="0.15">
      <c r="C337" s="232"/>
    </row>
    <row r="338" spans="3:3" x14ac:dyDescent="0.15">
      <c r="C338" s="232"/>
    </row>
    <row r="339" spans="3:3" x14ac:dyDescent="0.15">
      <c r="C339" s="232"/>
    </row>
    <row r="340" spans="3:3" x14ac:dyDescent="0.15">
      <c r="C340" s="232"/>
    </row>
    <row r="341" spans="3:3" x14ac:dyDescent="0.15">
      <c r="C341" s="232"/>
    </row>
    <row r="342" spans="3:3" x14ac:dyDescent="0.15">
      <c r="C342" s="232"/>
    </row>
    <row r="343" spans="3:3" x14ac:dyDescent="0.15">
      <c r="C343" s="232"/>
    </row>
    <row r="344" spans="3:3" x14ac:dyDescent="0.15">
      <c r="C344" s="232"/>
    </row>
    <row r="345" spans="3:3" x14ac:dyDescent="0.15">
      <c r="C345" s="232"/>
    </row>
    <row r="346" spans="3:3" x14ac:dyDescent="0.15">
      <c r="C346" s="232"/>
    </row>
    <row r="347" spans="3:3" x14ac:dyDescent="0.15">
      <c r="C347" s="232"/>
    </row>
    <row r="348" spans="3:3" x14ac:dyDescent="0.15">
      <c r="C348" s="232"/>
    </row>
    <row r="349" spans="3:3" x14ac:dyDescent="0.15">
      <c r="C349" s="232"/>
    </row>
    <row r="350" spans="3:3" x14ac:dyDescent="0.15">
      <c r="C350" s="232"/>
    </row>
    <row r="351" spans="3:3" x14ac:dyDescent="0.15">
      <c r="C351" s="232"/>
    </row>
    <row r="352" spans="3:3" x14ac:dyDescent="0.15">
      <c r="C352" s="232"/>
    </row>
    <row r="353" spans="3:3" x14ac:dyDescent="0.15">
      <c r="C353" s="232"/>
    </row>
    <row r="354" spans="3:3" x14ac:dyDescent="0.15">
      <c r="C354" s="232"/>
    </row>
    <row r="355" spans="3:3" x14ac:dyDescent="0.15">
      <c r="C355" s="232"/>
    </row>
    <row r="356" spans="3:3" x14ac:dyDescent="0.15">
      <c r="C356" s="232"/>
    </row>
    <row r="357" spans="3:3" x14ac:dyDescent="0.15">
      <c r="C357" s="232"/>
    </row>
    <row r="358" spans="3:3" x14ac:dyDescent="0.15">
      <c r="C358" s="232"/>
    </row>
    <row r="359" spans="3:3" x14ac:dyDescent="0.15">
      <c r="C359" s="232"/>
    </row>
    <row r="360" spans="3:3" x14ac:dyDescent="0.15">
      <c r="C360" s="232"/>
    </row>
    <row r="361" spans="3:3" x14ac:dyDescent="0.15">
      <c r="C361" s="232"/>
    </row>
    <row r="362" spans="3:3" x14ac:dyDescent="0.15">
      <c r="C362" s="232"/>
    </row>
    <row r="363" spans="3:3" x14ac:dyDescent="0.15">
      <c r="C363" s="232"/>
    </row>
    <row r="364" spans="3:3" x14ac:dyDescent="0.15">
      <c r="C364" s="232"/>
    </row>
    <row r="365" spans="3:3" x14ac:dyDescent="0.15">
      <c r="C365" s="232"/>
    </row>
    <row r="366" spans="3:3" x14ac:dyDescent="0.15">
      <c r="C366" s="232"/>
    </row>
    <row r="367" spans="3:3" x14ac:dyDescent="0.15">
      <c r="C367" s="232"/>
    </row>
    <row r="368" spans="3:3" x14ac:dyDescent="0.15">
      <c r="C368" s="232"/>
    </row>
    <row r="369" spans="3:3" x14ac:dyDescent="0.15">
      <c r="C369" s="232"/>
    </row>
    <row r="370" spans="3:3" x14ac:dyDescent="0.15">
      <c r="C370" s="232"/>
    </row>
    <row r="371" spans="3:3" x14ac:dyDescent="0.15">
      <c r="C371" s="232"/>
    </row>
    <row r="372" spans="3:3" x14ac:dyDescent="0.15">
      <c r="C372" s="232"/>
    </row>
    <row r="373" spans="3:3" x14ac:dyDescent="0.15">
      <c r="C373" s="232"/>
    </row>
    <row r="374" spans="3:3" x14ac:dyDescent="0.15">
      <c r="C374" s="232"/>
    </row>
    <row r="375" spans="3:3" x14ac:dyDescent="0.15">
      <c r="C375" s="232"/>
    </row>
    <row r="376" spans="3:3" x14ac:dyDescent="0.15">
      <c r="C376" s="232"/>
    </row>
    <row r="377" spans="3:3" x14ac:dyDescent="0.15">
      <c r="C377" s="232"/>
    </row>
    <row r="378" spans="3:3" x14ac:dyDescent="0.15">
      <c r="C378" s="232"/>
    </row>
    <row r="379" spans="3:3" x14ac:dyDescent="0.15">
      <c r="C379" s="232"/>
    </row>
    <row r="380" spans="3:3" x14ac:dyDescent="0.15">
      <c r="C380" s="232"/>
    </row>
    <row r="381" spans="3:3" x14ac:dyDescent="0.15">
      <c r="C381" s="232"/>
    </row>
    <row r="382" spans="3:3" x14ac:dyDescent="0.15">
      <c r="C382" s="232"/>
    </row>
    <row r="383" spans="3:3" x14ac:dyDescent="0.15">
      <c r="C383" s="232"/>
    </row>
    <row r="384" spans="3:3" x14ac:dyDescent="0.15">
      <c r="C384" s="232"/>
    </row>
    <row r="385" spans="3:3" x14ac:dyDescent="0.15">
      <c r="C385" s="232"/>
    </row>
    <row r="386" spans="3:3" x14ac:dyDescent="0.15">
      <c r="C386" s="232"/>
    </row>
    <row r="387" spans="3:3" x14ac:dyDescent="0.15">
      <c r="C387" s="232"/>
    </row>
    <row r="388" spans="3:3" x14ac:dyDescent="0.15">
      <c r="C388" s="232"/>
    </row>
    <row r="389" spans="3:3" x14ac:dyDescent="0.15">
      <c r="C389" s="232"/>
    </row>
    <row r="390" spans="3:3" x14ac:dyDescent="0.15">
      <c r="C390" s="232"/>
    </row>
    <row r="391" spans="3:3" x14ac:dyDescent="0.15">
      <c r="C391" s="232"/>
    </row>
    <row r="392" spans="3:3" x14ac:dyDescent="0.15">
      <c r="C392" s="232"/>
    </row>
    <row r="393" spans="3:3" x14ac:dyDescent="0.15">
      <c r="C393" s="232"/>
    </row>
    <row r="394" spans="3:3" x14ac:dyDescent="0.15">
      <c r="C394" s="232"/>
    </row>
    <row r="395" spans="3:3" x14ac:dyDescent="0.15">
      <c r="C395" s="232"/>
    </row>
    <row r="396" spans="3:3" x14ac:dyDescent="0.15">
      <c r="C396" s="232"/>
    </row>
    <row r="397" spans="3:3" x14ac:dyDescent="0.15">
      <c r="C397" s="232"/>
    </row>
    <row r="398" spans="3:3" x14ac:dyDescent="0.15">
      <c r="C398" s="232"/>
    </row>
    <row r="399" spans="3:3" x14ac:dyDescent="0.15">
      <c r="C399" s="232"/>
    </row>
    <row r="400" spans="3:3" x14ac:dyDescent="0.15">
      <c r="C400" s="232"/>
    </row>
    <row r="401" spans="3:3" x14ac:dyDescent="0.15">
      <c r="C401" s="232"/>
    </row>
    <row r="402" spans="3:3" x14ac:dyDescent="0.15">
      <c r="C402" s="232"/>
    </row>
    <row r="403" spans="3:3" x14ac:dyDescent="0.15">
      <c r="C403" s="232"/>
    </row>
    <row r="404" spans="3:3" x14ac:dyDescent="0.15">
      <c r="C404" s="232"/>
    </row>
    <row r="405" spans="3:3" x14ac:dyDescent="0.15">
      <c r="C405" s="232"/>
    </row>
    <row r="406" spans="3:3" x14ac:dyDescent="0.15">
      <c r="C406" s="232"/>
    </row>
    <row r="407" spans="3:3" x14ac:dyDescent="0.15">
      <c r="C407" s="232"/>
    </row>
    <row r="408" spans="3:3" x14ac:dyDescent="0.15">
      <c r="C408" s="232"/>
    </row>
    <row r="409" spans="3:3" x14ac:dyDescent="0.15">
      <c r="C409" s="232"/>
    </row>
    <row r="410" spans="3:3" x14ac:dyDescent="0.15">
      <c r="C410" s="232"/>
    </row>
    <row r="411" spans="3:3" x14ac:dyDescent="0.15">
      <c r="C411" s="232"/>
    </row>
    <row r="412" spans="3:3" x14ac:dyDescent="0.15">
      <c r="C412" s="232"/>
    </row>
    <row r="413" spans="3:3" x14ac:dyDescent="0.15">
      <c r="C413" s="232"/>
    </row>
    <row r="414" spans="3:3" x14ac:dyDescent="0.15">
      <c r="C414" s="232"/>
    </row>
    <row r="415" spans="3:3" x14ac:dyDescent="0.15">
      <c r="C415" s="232"/>
    </row>
    <row r="416" spans="3:3" x14ac:dyDescent="0.15">
      <c r="C416" s="232"/>
    </row>
    <row r="417" spans="3:3" x14ac:dyDescent="0.15">
      <c r="C417" s="232"/>
    </row>
    <row r="418" spans="3:3" x14ac:dyDescent="0.15">
      <c r="C418" s="232"/>
    </row>
    <row r="419" spans="3:3" x14ac:dyDescent="0.15">
      <c r="C419" s="232"/>
    </row>
    <row r="420" spans="3:3" x14ac:dyDescent="0.15">
      <c r="C420" s="232"/>
    </row>
    <row r="421" spans="3:3" x14ac:dyDescent="0.15">
      <c r="C421" s="232"/>
    </row>
    <row r="422" spans="3:3" x14ac:dyDescent="0.15">
      <c r="C422" s="232"/>
    </row>
    <row r="423" spans="3:3" x14ac:dyDescent="0.15">
      <c r="C423" s="232"/>
    </row>
    <row r="424" spans="3:3" x14ac:dyDescent="0.15">
      <c r="C424" s="232"/>
    </row>
    <row r="425" spans="3:3" x14ac:dyDescent="0.15">
      <c r="C425" s="232"/>
    </row>
    <row r="426" spans="3:3" x14ac:dyDescent="0.15">
      <c r="C426" s="232"/>
    </row>
    <row r="427" spans="3:3" x14ac:dyDescent="0.15">
      <c r="C427" s="232"/>
    </row>
    <row r="428" spans="3:3" x14ac:dyDescent="0.15">
      <c r="C428" s="232"/>
    </row>
    <row r="429" spans="3:3" x14ac:dyDescent="0.15">
      <c r="C429" s="232"/>
    </row>
    <row r="430" spans="3:3" x14ac:dyDescent="0.15">
      <c r="C430" s="232"/>
    </row>
    <row r="431" spans="3:3" x14ac:dyDescent="0.15">
      <c r="C431" s="232"/>
    </row>
    <row r="432" spans="3:3" x14ac:dyDescent="0.15">
      <c r="C432" s="232"/>
    </row>
    <row r="433" spans="3:3" x14ac:dyDescent="0.15">
      <c r="C433" s="232"/>
    </row>
    <row r="434" spans="3:3" x14ac:dyDescent="0.15">
      <c r="C434" s="232"/>
    </row>
    <row r="435" spans="3:3" x14ac:dyDescent="0.15">
      <c r="C435" s="232"/>
    </row>
    <row r="436" spans="3:3" x14ac:dyDescent="0.15">
      <c r="C436" s="232"/>
    </row>
    <row r="437" spans="3:3" x14ac:dyDescent="0.15">
      <c r="C437" s="232"/>
    </row>
    <row r="438" spans="3:3" x14ac:dyDescent="0.15">
      <c r="C438" s="232"/>
    </row>
    <row r="439" spans="3:3" x14ac:dyDescent="0.15">
      <c r="C439" s="232"/>
    </row>
    <row r="440" spans="3:3" x14ac:dyDescent="0.15">
      <c r="C440" s="232"/>
    </row>
    <row r="441" spans="3:3" x14ac:dyDescent="0.15">
      <c r="C441" s="232"/>
    </row>
    <row r="442" spans="3:3" x14ac:dyDescent="0.15">
      <c r="C442" s="232"/>
    </row>
    <row r="443" spans="3:3" x14ac:dyDescent="0.15">
      <c r="C443" s="232"/>
    </row>
    <row r="444" spans="3:3" x14ac:dyDescent="0.15">
      <c r="C444" s="232"/>
    </row>
    <row r="445" spans="3:3" x14ac:dyDescent="0.15">
      <c r="C445" s="232"/>
    </row>
    <row r="446" spans="3:3" x14ac:dyDescent="0.15">
      <c r="C446" s="232"/>
    </row>
    <row r="447" spans="3:3" x14ac:dyDescent="0.15">
      <c r="C447" s="232"/>
    </row>
    <row r="448" spans="3:3" x14ac:dyDescent="0.15">
      <c r="C448" s="232"/>
    </row>
    <row r="449" spans="3:3" x14ac:dyDescent="0.15">
      <c r="C449" s="232"/>
    </row>
    <row r="450" spans="3:3" x14ac:dyDescent="0.15">
      <c r="C450" s="232"/>
    </row>
    <row r="451" spans="3:3" x14ac:dyDescent="0.15">
      <c r="C451" s="232"/>
    </row>
    <row r="452" spans="3:3" x14ac:dyDescent="0.15">
      <c r="C452" s="232"/>
    </row>
    <row r="453" spans="3:3" x14ac:dyDescent="0.15">
      <c r="C453" s="232"/>
    </row>
    <row r="454" spans="3:3" x14ac:dyDescent="0.15">
      <c r="C454" s="232"/>
    </row>
    <row r="455" spans="3:3" x14ac:dyDescent="0.15">
      <c r="C455" s="232"/>
    </row>
    <row r="456" spans="3:3" x14ac:dyDescent="0.15">
      <c r="C456" s="232"/>
    </row>
    <row r="457" spans="3:3" x14ac:dyDescent="0.15">
      <c r="C457" s="232"/>
    </row>
    <row r="458" spans="3:3" x14ac:dyDescent="0.15">
      <c r="C458" s="232"/>
    </row>
    <row r="459" spans="3:3" x14ac:dyDescent="0.15">
      <c r="C459" s="232"/>
    </row>
    <row r="460" spans="3:3" x14ac:dyDescent="0.15">
      <c r="C460" s="232"/>
    </row>
    <row r="461" spans="3:3" x14ac:dyDescent="0.15">
      <c r="C461" s="232"/>
    </row>
    <row r="462" spans="3:3" x14ac:dyDescent="0.15">
      <c r="C462" s="232"/>
    </row>
    <row r="463" spans="3:3" x14ac:dyDescent="0.15">
      <c r="C463" s="232"/>
    </row>
    <row r="464" spans="3:3" x14ac:dyDescent="0.15">
      <c r="C464" s="232"/>
    </row>
    <row r="465" spans="3:3" x14ac:dyDescent="0.15">
      <c r="C465" s="232"/>
    </row>
    <row r="466" spans="3:3" x14ac:dyDescent="0.15">
      <c r="C466" s="232"/>
    </row>
    <row r="467" spans="3:3" x14ac:dyDescent="0.15">
      <c r="C467" s="232"/>
    </row>
    <row r="468" spans="3:3" x14ac:dyDescent="0.15">
      <c r="C468" s="232"/>
    </row>
    <row r="469" spans="3:3" x14ac:dyDescent="0.15">
      <c r="C469" s="232"/>
    </row>
    <row r="470" spans="3:3" x14ac:dyDescent="0.15">
      <c r="C470" s="232"/>
    </row>
    <row r="471" spans="3:3" x14ac:dyDescent="0.15">
      <c r="C471" s="232"/>
    </row>
    <row r="472" spans="3:3" x14ac:dyDescent="0.15">
      <c r="C472" s="232"/>
    </row>
    <row r="473" spans="3:3" x14ac:dyDescent="0.15">
      <c r="C473" s="232"/>
    </row>
    <row r="474" spans="3:3" x14ac:dyDescent="0.15">
      <c r="C474" s="232"/>
    </row>
    <row r="475" spans="3:3" x14ac:dyDescent="0.15">
      <c r="C475" s="232"/>
    </row>
    <row r="476" spans="3:3" x14ac:dyDescent="0.15">
      <c r="C476" s="232"/>
    </row>
    <row r="477" spans="3:3" x14ac:dyDescent="0.15">
      <c r="C477" s="232"/>
    </row>
    <row r="478" spans="3:3" x14ac:dyDescent="0.15">
      <c r="C478" s="232"/>
    </row>
    <row r="479" spans="3:3" x14ac:dyDescent="0.15">
      <c r="C479" s="232"/>
    </row>
    <row r="480" spans="3:3" x14ac:dyDescent="0.15">
      <c r="C480" s="232"/>
    </row>
    <row r="481" spans="3:3" x14ac:dyDescent="0.15">
      <c r="C481" s="232"/>
    </row>
    <row r="482" spans="3:3" x14ac:dyDescent="0.15">
      <c r="C482" s="232"/>
    </row>
    <row r="483" spans="3:3" x14ac:dyDescent="0.15">
      <c r="C483" s="232"/>
    </row>
    <row r="484" spans="3:3" x14ac:dyDescent="0.15">
      <c r="C484" s="232"/>
    </row>
    <row r="485" spans="3:3" x14ac:dyDescent="0.15">
      <c r="C485" s="232"/>
    </row>
    <row r="486" spans="3:3" x14ac:dyDescent="0.15">
      <c r="C486" s="232"/>
    </row>
    <row r="487" spans="3:3" x14ac:dyDescent="0.15">
      <c r="C487" s="232"/>
    </row>
    <row r="488" spans="3:3" x14ac:dyDescent="0.15">
      <c r="C488" s="232"/>
    </row>
    <row r="489" spans="3:3" x14ac:dyDescent="0.15">
      <c r="C489" s="232"/>
    </row>
    <row r="490" spans="3:3" x14ac:dyDescent="0.15">
      <c r="C490" s="232"/>
    </row>
    <row r="491" spans="3:3" x14ac:dyDescent="0.15">
      <c r="C491" s="232"/>
    </row>
    <row r="492" spans="3:3" x14ac:dyDescent="0.15">
      <c r="C492" s="232"/>
    </row>
    <row r="493" spans="3:3" x14ac:dyDescent="0.15">
      <c r="C493" s="232"/>
    </row>
    <row r="494" spans="3:3" x14ac:dyDescent="0.15">
      <c r="C494" s="232"/>
    </row>
    <row r="495" spans="3:3" x14ac:dyDescent="0.15">
      <c r="C495" s="232"/>
    </row>
    <row r="496" spans="3:3" x14ac:dyDescent="0.15">
      <c r="C496" s="232"/>
    </row>
    <row r="497" spans="3:3" x14ac:dyDescent="0.15">
      <c r="C497" s="232"/>
    </row>
    <row r="498" spans="3:3" x14ac:dyDescent="0.15">
      <c r="C498" s="232"/>
    </row>
    <row r="499" spans="3:3" x14ac:dyDescent="0.15">
      <c r="C499" s="232"/>
    </row>
    <row r="500" spans="3:3" x14ac:dyDescent="0.15">
      <c r="C500" s="232"/>
    </row>
    <row r="501" spans="3:3" x14ac:dyDescent="0.15">
      <c r="C501" s="232"/>
    </row>
    <row r="502" spans="3:3" x14ac:dyDescent="0.15">
      <c r="C502" s="232"/>
    </row>
    <row r="503" spans="3:3" x14ac:dyDescent="0.15">
      <c r="C503" s="232"/>
    </row>
    <row r="504" spans="3:3" x14ac:dyDescent="0.15">
      <c r="C504" s="232"/>
    </row>
    <row r="505" spans="3:3" x14ac:dyDescent="0.15">
      <c r="C505" s="232"/>
    </row>
    <row r="506" spans="3:3" x14ac:dyDescent="0.15">
      <c r="C506" s="232"/>
    </row>
    <row r="507" spans="3:3" x14ac:dyDescent="0.15">
      <c r="C507" s="232"/>
    </row>
    <row r="508" spans="3:3" x14ac:dyDescent="0.15">
      <c r="C508" s="232"/>
    </row>
    <row r="509" spans="3:3" x14ac:dyDescent="0.15">
      <c r="C509" s="232"/>
    </row>
    <row r="510" spans="3:3" x14ac:dyDescent="0.15">
      <c r="C510" s="232"/>
    </row>
    <row r="511" spans="3:3" x14ac:dyDescent="0.15">
      <c r="C511" s="232"/>
    </row>
    <row r="512" spans="3:3" x14ac:dyDescent="0.15">
      <c r="C512" s="232"/>
    </row>
    <row r="513" spans="3:3" x14ac:dyDescent="0.15">
      <c r="C513" s="232"/>
    </row>
    <row r="514" spans="3:3" x14ac:dyDescent="0.15">
      <c r="C514" s="232"/>
    </row>
    <row r="515" spans="3:3" x14ac:dyDescent="0.15">
      <c r="C515" s="232"/>
    </row>
    <row r="516" spans="3:3" x14ac:dyDescent="0.15">
      <c r="C516" s="232"/>
    </row>
    <row r="517" spans="3:3" x14ac:dyDescent="0.15">
      <c r="C517" s="232"/>
    </row>
    <row r="518" spans="3:3" x14ac:dyDescent="0.15">
      <c r="C518" s="232"/>
    </row>
    <row r="519" spans="3:3" x14ac:dyDescent="0.15">
      <c r="C519" s="232"/>
    </row>
    <row r="520" spans="3:3" x14ac:dyDescent="0.15">
      <c r="C520" s="232"/>
    </row>
    <row r="521" spans="3:3" x14ac:dyDescent="0.15">
      <c r="C521" s="232"/>
    </row>
    <row r="522" spans="3:3" x14ac:dyDescent="0.15">
      <c r="C522" s="232"/>
    </row>
    <row r="523" spans="3:3" x14ac:dyDescent="0.15">
      <c r="C523" s="232"/>
    </row>
    <row r="524" spans="3:3" x14ac:dyDescent="0.15">
      <c r="C524" s="232"/>
    </row>
    <row r="525" spans="3:3" x14ac:dyDescent="0.15">
      <c r="C525" s="232"/>
    </row>
    <row r="526" spans="3:3" x14ac:dyDescent="0.15">
      <c r="C526" s="232"/>
    </row>
    <row r="527" spans="3:3" x14ac:dyDescent="0.15">
      <c r="C527" s="232"/>
    </row>
    <row r="528" spans="3:3" x14ac:dyDescent="0.15">
      <c r="C528" s="232"/>
    </row>
    <row r="529" spans="3:3" x14ac:dyDescent="0.15">
      <c r="C529" s="232"/>
    </row>
    <row r="530" spans="3:3" x14ac:dyDescent="0.15">
      <c r="C530" s="232"/>
    </row>
    <row r="531" spans="3:3" x14ac:dyDescent="0.15">
      <c r="C531" s="232"/>
    </row>
    <row r="532" spans="3:3" x14ac:dyDescent="0.15">
      <c r="C532" s="232"/>
    </row>
    <row r="533" spans="3:3" x14ac:dyDescent="0.15">
      <c r="C533" s="232"/>
    </row>
    <row r="534" spans="3:3" x14ac:dyDescent="0.15">
      <c r="C534" s="232"/>
    </row>
    <row r="535" spans="3:3" x14ac:dyDescent="0.15">
      <c r="C535" s="232"/>
    </row>
    <row r="536" spans="3:3" x14ac:dyDescent="0.15">
      <c r="C536" s="232"/>
    </row>
    <row r="537" spans="3:3" x14ac:dyDescent="0.15">
      <c r="C537" s="232"/>
    </row>
    <row r="538" spans="3:3" x14ac:dyDescent="0.15">
      <c r="C538" s="232"/>
    </row>
    <row r="539" spans="3:3" x14ac:dyDescent="0.15">
      <c r="C539" s="232"/>
    </row>
    <row r="540" spans="3:3" x14ac:dyDescent="0.15">
      <c r="C540" s="232"/>
    </row>
    <row r="541" spans="3:3" x14ac:dyDescent="0.15">
      <c r="C541" s="232"/>
    </row>
    <row r="542" spans="3:3" x14ac:dyDescent="0.15">
      <c r="C542" s="232"/>
    </row>
    <row r="543" spans="3:3" x14ac:dyDescent="0.15">
      <c r="C543" s="232"/>
    </row>
    <row r="544" spans="3:3" x14ac:dyDescent="0.15">
      <c r="C544" s="232"/>
    </row>
    <row r="545" spans="3:3" x14ac:dyDescent="0.15">
      <c r="C545" s="232"/>
    </row>
    <row r="546" spans="3:3" x14ac:dyDescent="0.15">
      <c r="C546" s="232"/>
    </row>
    <row r="547" spans="3:3" x14ac:dyDescent="0.15">
      <c r="C547" s="232"/>
    </row>
    <row r="548" spans="3:3" x14ac:dyDescent="0.15">
      <c r="C548" s="232"/>
    </row>
    <row r="549" spans="3:3" x14ac:dyDescent="0.15">
      <c r="C549" s="232"/>
    </row>
    <row r="550" spans="3:3" x14ac:dyDescent="0.15">
      <c r="C550" s="232"/>
    </row>
    <row r="551" spans="3:3" x14ac:dyDescent="0.15">
      <c r="C551" s="232"/>
    </row>
    <row r="552" spans="3:3" x14ac:dyDescent="0.15">
      <c r="C552" s="232"/>
    </row>
    <row r="553" spans="3:3" x14ac:dyDescent="0.15">
      <c r="C553" s="232"/>
    </row>
    <row r="554" spans="3:3" x14ac:dyDescent="0.15">
      <c r="C554" s="232"/>
    </row>
    <row r="555" spans="3:3" x14ac:dyDescent="0.15">
      <c r="C555" s="232"/>
    </row>
    <row r="556" spans="3:3" x14ac:dyDescent="0.15">
      <c r="C556" s="232"/>
    </row>
    <row r="557" spans="3:3" x14ac:dyDescent="0.15">
      <c r="C557" s="232"/>
    </row>
    <row r="558" spans="3:3" x14ac:dyDescent="0.15">
      <c r="C558" s="232"/>
    </row>
    <row r="559" spans="3:3" x14ac:dyDescent="0.15">
      <c r="C559" s="232"/>
    </row>
    <row r="560" spans="3:3" x14ac:dyDescent="0.15">
      <c r="C560" s="232"/>
    </row>
    <row r="561" spans="3:3" x14ac:dyDescent="0.15">
      <c r="C561" s="232"/>
    </row>
    <row r="562" spans="3:3" x14ac:dyDescent="0.15">
      <c r="C562" s="232"/>
    </row>
    <row r="563" spans="3:3" x14ac:dyDescent="0.15">
      <c r="C563" s="232"/>
    </row>
    <row r="564" spans="3:3" x14ac:dyDescent="0.15">
      <c r="C564" s="232"/>
    </row>
    <row r="565" spans="3:3" x14ac:dyDescent="0.15">
      <c r="C565" s="232"/>
    </row>
    <row r="566" spans="3:3" x14ac:dyDescent="0.15">
      <c r="C566" s="232"/>
    </row>
    <row r="567" spans="3:3" x14ac:dyDescent="0.15">
      <c r="C567" s="232"/>
    </row>
    <row r="568" spans="3:3" x14ac:dyDescent="0.15">
      <c r="C568" s="232"/>
    </row>
    <row r="569" spans="3:3" x14ac:dyDescent="0.15">
      <c r="C569" s="232"/>
    </row>
    <row r="570" spans="3:3" x14ac:dyDescent="0.15">
      <c r="C570" s="232"/>
    </row>
    <row r="571" spans="3:3" x14ac:dyDescent="0.15">
      <c r="C571" s="232"/>
    </row>
    <row r="572" spans="3:3" x14ac:dyDescent="0.15">
      <c r="C572" s="232"/>
    </row>
    <row r="573" spans="3:3" x14ac:dyDescent="0.15">
      <c r="C573" s="232"/>
    </row>
    <row r="574" spans="3:3" x14ac:dyDescent="0.15">
      <c r="C574" s="232"/>
    </row>
    <row r="575" spans="3:3" x14ac:dyDescent="0.15">
      <c r="C575" s="232"/>
    </row>
    <row r="576" spans="3:3" x14ac:dyDescent="0.15">
      <c r="C576" s="232"/>
    </row>
    <row r="577" spans="3:3" x14ac:dyDescent="0.15">
      <c r="C577" s="232"/>
    </row>
    <row r="578" spans="3:3" x14ac:dyDescent="0.15">
      <c r="C578" s="232"/>
    </row>
    <row r="579" spans="3:3" x14ac:dyDescent="0.15">
      <c r="C579" s="232"/>
    </row>
    <row r="580" spans="3:3" x14ac:dyDescent="0.15">
      <c r="C580" s="232"/>
    </row>
    <row r="581" spans="3:3" x14ac:dyDescent="0.15">
      <c r="C581" s="232"/>
    </row>
    <row r="582" spans="3:3" x14ac:dyDescent="0.15">
      <c r="C582" s="232"/>
    </row>
    <row r="583" spans="3:3" x14ac:dyDescent="0.15">
      <c r="C583" s="232"/>
    </row>
    <row r="584" spans="3:3" x14ac:dyDescent="0.15">
      <c r="C584" s="232"/>
    </row>
    <row r="585" spans="3:3" x14ac:dyDescent="0.15">
      <c r="C585" s="232"/>
    </row>
    <row r="586" spans="3:3" x14ac:dyDescent="0.15">
      <c r="C586" s="232"/>
    </row>
    <row r="587" spans="3:3" x14ac:dyDescent="0.15">
      <c r="C587" s="232"/>
    </row>
    <row r="588" spans="3:3" x14ac:dyDescent="0.15">
      <c r="C588" s="232"/>
    </row>
    <row r="589" spans="3:3" x14ac:dyDescent="0.15">
      <c r="C589" s="232"/>
    </row>
    <row r="590" spans="3:3" x14ac:dyDescent="0.15">
      <c r="C590" s="232"/>
    </row>
    <row r="591" spans="3:3" x14ac:dyDescent="0.15">
      <c r="C591" s="232"/>
    </row>
    <row r="592" spans="3:3" x14ac:dyDescent="0.15">
      <c r="C592" s="232"/>
    </row>
    <row r="593" spans="3:3" x14ac:dyDescent="0.15">
      <c r="C593" s="232"/>
    </row>
    <row r="594" spans="3:3" x14ac:dyDescent="0.15">
      <c r="C594" s="232"/>
    </row>
    <row r="595" spans="3:3" x14ac:dyDescent="0.15">
      <c r="C595" s="232"/>
    </row>
    <row r="596" spans="3:3" x14ac:dyDescent="0.15">
      <c r="C596" s="232"/>
    </row>
    <row r="597" spans="3:3" x14ac:dyDescent="0.15">
      <c r="C597" s="232"/>
    </row>
    <row r="598" spans="3:3" x14ac:dyDescent="0.15">
      <c r="C598" s="232"/>
    </row>
    <row r="599" spans="3:3" x14ac:dyDescent="0.15">
      <c r="C599" s="232"/>
    </row>
    <row r="600" spans="3:3" x14ac:dyDescent="0.15">
      <c r="C600" s="232"/>
    </row>
    <row r="601" spans="3:3" x14ac:dyDescent="0.15">
      <c r="C601" s="232"/>
    </row>
    <row r="602" spans="3:3" x14ac:dyDescent="0.15">
      <c r="C602" s="232"/>
    </row>
    <row r="603" spans="3:3" x14ac:dyDescent="0.15">
      <c r="C603" s="232"/>
    </row>
    <row r="604" spans="3:3" x14ac:dyDescent="0.15">
      <c r="C604" s="232"/>
    </row>
    <row r="605" spans="3:3" x14ac:dyDescent="0.15">
      <c r="C605" s="232"/>
    </row>
    <row r="606" spans="3:3" x14ac:dyDescent="0.15">
      <c r="C606" s="232"/>
    </row>
    <row r="607" spans="3:3" x14ac:dyDescent="0.15">
      <c r="C607" s="232"/>
    </row>
    <row r="608" spans="3:3" x14ac:dyDescent="0.15">
      <c r="C608" s="232"/>
    </row>
    <row r="609" spans="3:3" x14ac:dyDescent="0.15">
      <c r="C609" s="232"/>
    </row>
    <row r="610" spans="3:3" x14ac:dyDescent="0.15">
      <c r="C610" s="232"/>
    </row>
    <row r="611" spans="3:3" x14ac:dyDescent="0.15">
      <c r="C611" s="232"/>
    </row>
    <row r="612" spans="3:3" x14ac:dyDescent="0.15">
      <c r="C612" s="232"/>
    </row>
    <row r="613" spans="3:3" x14ac:dyDescent="0.15">
      <c r="C613" s="232"/>
    </row>
    <row r="614" spans="3:3" x14ac:dyDescent="0.15">
      <c r="C614" s="232"/>
    </row>
    <row r="615" spans="3:3" x14ac:dyDescent="0.15">
      <c r="C615" s="232"/>
    </row>
    <row r="616" spans="3:3" x14ac:dyDescent="0.15">
      <c r="C616" s="232"/>
    </row>
    <row r="617" spans="3:3" x14ac:dyDescent="0.15">
      <c r="C617" s="232"/>
    </row>
    <row r="618" spans="3:3" x14ac:dyDescent="0.15">
      <c r="C618" s="232"/>
    </row>
    <row r="619" spans="3:3" x14ac:dyDescent="0.15">
      <c r="C619" s="232"/>
    </row>
    <row r="620" spans="3:3" x14ac:dyDescent="0.15">
      <c r="C620" s="232"/>
    </row>
    <row r="621" spans="3:3" x14ac:dyDescent="0.15">
      <c r="C621" s="232"/>
    </row>
    <row r="622" spans="3:3" x14ac:dyDescent="0.15">
      <c r="C622" s="232"/>
    </row>
    <row r="623" spans="3:3" x14ac:dyDescent="0.15">
      <c r="C623" s="232"/>
    </row>
    <row r="624" spans="3:3" x14ac:dyDescent="0.15">
      <c r="C624" s="232"/>
    </row>
    <row r="625" spans="3:3" x14ac:dyDescent="0.15">
      <c r="C625" s="232"/>
    </row>
    <row r="626" spans="3:3" x14ac:dyDescent="0.15">
      <c r="C626" s="232"/>
    </row>
    <row r="627" spans="3:3" x14ac:dyDescent="0.15">
      <c r="C627" s="232"/>
    </row>
    <row r="628" spans="3:3" x14ac:dyDescent="0.15">
      <c r="C628" s="232"/>
    </row>
    <row r="629" spans="3:3" x14ac:dyDescent="0.15">
      <c r="C629" s="232"/>
    </row>
    <row r="630" spans="3:3" x14ac:dyDescent="0.15">
      <c r="C630" s="232"/>
    </row>
    <row r="631" spans="3:3" x14ac:dyDescent="0.15">
      <c r="C631" s="232"/>
    </row>
    <row r="632" spans="3:3" x14ac:dyDescent="0.15">
      <c r="C632" s="232"/>
    </row>
    <row r="633" spans="3:3" x14ac:dyDescent="0.15">
      <c r="C633" s="232"/>
    </row>
    <row r="634" spans="3:3" x14ac:dyDescent="0.15">
      <c r="C634" s="232"/>
    </row>
    <row r="635" spans="3:3" x14ac:dyDescent="0.15">
      <c r="C635" s="232"/>
    </row>
    <row r="636" spans="3:3" x14ac:dyDescent="0.15">
      <c r="C636" s="232"/>
    </row>
    <row r="637" spans="3:3" x14ac:dyDescent="0.15">
      <c r="C637" s="232"/>
    </row>
    <row r="638" spans="3:3" x14ac:dyDescent="0.15">
      <c r="C638" s="232"/>
    </row>
    <row r="639" spans="3:3" x14ac:dyDescent="0.15">
      <c r="C639" s="232"/>
    </row>
    <row r="640" spans="3:3" x14ac:dyDescent="0.15">
      <c r="C640" s="232"/>
    </row>
    <row r="641" spans="3:3" x14ac:dyDescent="0.15">
      <c r="C641" s="232"/>
    </row>
    <row r="642" spans="3:3" x14ac:dyDescent="0.15">
      <c r="C642" s="232"/>
    </row>
    <row r="643" spans="3:3" x14ac:dyDescent="0.15">
      <c r="C643" s="232"/>
    </row>
    <row r="644" spans="3:3" x14ac:dyDescent="0.15">
      <c r="C644" s="232"/>
    </row>
    <row r="645" spans="3:3" x14ac:dyDescent="0.15">
      <c r="C645" s="232"/>
    </row>
    <row r="646" spans="3:3" x14ac:dyDescent="0.15">
      <c r="C646" s="232"/>
    </row>
    <row r="647" spans="3:3" x14ac:dyDescent="0.15">
      <c r="C647" s="232"/>
    </row>
    <row r="648" spans="3:3" x14ac:dyDescent="0.15">
      <c r="C648" s="232"/>
    </row>
    <row r="649" spans="3:3" x14ac:dyDescent="0.15">
      <c r="C649" s="232"/>
    </row>
    <row r="650" spans="3:3" x14ac:dyDescent="0.15">
      <c r="C650" s="232"/>
    </row>
    <row r="651" spans="3:3" x14ac:dyDescent="0.15">
      <c r="C651" s="232"/>
    </row>
    <row r="652" spans="3:3" x14ac:dyDescent="0.15">
      <c r="C652" s="232"/>
    </row>
    <row r="653" spans="3:3" x14ac:dyDescent="0.15">
      <c r="C653" s="232"/>
    </row>
    <row r="654" spans="3:3" x14ac:dyDescent="0.15">
      <c r="C654" s="232"/>
    </row>
    <row r="655" spans="3:3" x14ac:dyDescent="0.15">
      <c r="C655" s="232"/>
    </row>
    <row r="656" spans="3:3" x14ac:dyDescent="0.15">
      <c r="C656" s="232"/>
    </row>
    <row r="657" spans="3:3" x14ac:dyDescent="0.15">
      <c r="C657" s="232"/>
    </row>
    <row r="658" spans="3:3" x14ac:dyDescent="0.15">
      <c r="C658" s="232"/>
    </row>
    <row r="659" spans="3:3" x14ac:dyDescent="0.15">
      <c r="C659" s="232"/>
    </row>
    <row r="660" spans="3:3" x14ac:dyDescent="0.15">
      <c r="C660" s="232"/>
    </row>
    <row r="661" spans="3:3" x14ac:dyDescent="0.15">
      <c r="C661" s="232"/>
    </row>
    <row r="662" spans="3:3" x14ac:dyDescent="0.15">
      <c r="C662" s="232"/>
    </row>
    <row r="663" spans="3:3" x14ac:dyDescent="0.15">
      <c r="C663" s="232"/>
    </row>
    <row r="664" spans="3:3" x14ac:dyDescent="0.15">
      <c r="C664" s="232"/>
    </row>
    <row r="665" spans="3:3" x14ac:dyDescent="0.15">
      <c r="C665" s="232"/>
    </row>
    <row r="666" spans="3:3" x14ac:dyDescent="0.15">
      <c r="C666" s="232"/>
    </row>
    <row r="667" spans="3:3" x14ac:dyDescent="0.15">
      <c r="C667" s="232"/>
    </row>
    <row r="668" spans="3:3" x14ac:dyDescent="0.15">
      <c r="C668" s="232"/>
    </row>
    <row r="669" spans="3:3" x14ac:dyDescent="0.15">
      <c r="C669" s="232"/>
    </row>
    <row r="670" spans="3:3" x14ac:dyDescent="0.15">
      <c r="C670" s="232"/>
    </row>
    <row r="671" spans="3:3" x14ac:dyDescent="0.15">
      <c r="C671" s="232"/>
    </row>
    <row r="672" spans="3:3" x14ac:dyDescent="0.15">
      <c r="C672" s="232"/>
    </row>
    <row r="673" spans="3:3" x14ac:dyDescent="0.15">
      <c r="C673" s="232"/>
    </row>
    <row r="674" spans="3:3" x14ac:dyDescent="0.15">
      <c r="C674" s="232"/>
    </row>
    <row r="675" spans="3:3" x14ac:dyDescent="0.15">
      <c r="C675" s="232"/>
    </row>
    <row r="676" spans="3:3" x14ac:dyDescent="0.15">
      <c r="C676" s="232"/>
    </row>
    <row r="677" spans="3:3" x14ac:dyDescent="0.15">
      <c r="C677" s="232"/>
    </row>
    <row r="678" spans="3:3" x14ac:dyDescent="0.15">
      <c r="C678" s="232"/>
    </row>
    <row r="679" spans="3:3" x14ac:dyDescent="0.15">
      <c r="C679" s="232"/>
    </row>
    <row r="680" spans="3:3" x14ac:dyDescent="0.15">
      <c r="C680" s="232"/>
    </row>
    <row r="681" spans="3:3" x14ac:dyDescent="0.15">
      <c r="C681" s="232"/>
    </row>
    <row r="682" spans="3:3" x14ac:dyDescent="0.15">
      <c r="C682" s="232"/>
    </row>
    <row r="683" spans="3:3" x14ac:dyDescent="0.15">
      <c r="C683" s="232"/>
    </row>
    <row r="684" spans="3:3" x14ac:dyDescent="0.15">
      <c r="C684" s="232"/>
    </row>
    <row r="685" spans="3:3" x14ac:dyDescent="0.15">
      <c r="C685" s="232"/>
    </row>
    <row r="686" spans="3:3" x14ac:dyDescent="0.15">
      <c r="C686" s="232"/>
    </row>
    <row r="687" spans="3:3" x14ac:dyDescent="0.15">
      <c r="C687" s="232"/>
    </row>
    <row r="688" spans="3:3" x14ac:dyDescent="0.15">
      <c r="C688" s="232"/>
    </row>
    <row r="689" spans="3:3" x14ac:dyDescent="0.15">
      <c r="C689" s="232"/>
    </row>
    <row r="690" spans="3:3" x14ac:dyDescent="0.15">
      <c r="C690" s="232"/>
    </row>
    <row r="691" spans="3:3" x14ac:dyDescent="0.15">
      <c r="C691" s="232"/>
    </row>
    <row r="692" spans="3:3" x14ac:dyDescent="0.15">
      <c r="C692" s="232"/>
    </row>
    <row r="693" spans="3:3" x14ac:dyDescent="0.15">
      <c r="C693" s="232"/>
    </row>
    <row r="694" spans="3:3" x14ac:dyDescent="0.15">
      <c r="C694" s="232"/>
    </row>
    <row r="695" spans="3:3" x14ac:dyDescent="0.15">
      <c r="C695" s="232"/>
    </row>
    <row r="696" spans="3:3" x14ac:dyDescent="0.15">
      <c r="C696" s="232"/>
    </row>
    <row r="697" spans="3:3" x14ac:dyDescent="0.15">
      <c r="C697" s="232"/>
    </row>
    <row r="698" spans="3:3" x14ac:dyDescent="0.15">
      <c r="C698" s="232"/>
    </row>
    <row r="699" spans="3:3" x14ac:dyDescent="0.15">
      <c r="C699" s="232"/>
    </row>
    <row r="700" spans="3:3" x14ac:dyDescent="0.15">
      <c r="C700" s="232"/>
    </row>
    <row r="701" spans="3:3" x14ac:dyDescent="0.15">
      <c r="C701" s="232"/>
    </row>
    <row r="702" spans="3:3" x14ac:dyDescent="0.15">
      <c r="C702" s="232"/>
    </row>
    <row r="703" spans="3:3" x14ac:dyDescent="0.15">
      <c r="C703" s="232"/>
    </row>
    <row r="704" spans="3:3" x14ac:dyDescent="0.15">
      <c r="C704" s="232"/>
    </row>
    <row r="705" spans="3:3" x14ac:dyDescent="0.15">
      <c r="C705" s="232"/>
    </row>
    <row r="706" spans="3:3" x14ac:dyDescent="0.15">
      <c r="C706" s="232"/>
    </row>
    <row r="707" spans="3:3" x14ac:dyDescent="0.15">
      <c r="C707" s="232"/>
    </row>
    <row r="708" spans="3:3" x14ac:dyDescent="0.15">
      <c r="C708" s="232"/>
    </row>
    <row r="709" spans="3:3" x14ac:dyDescent="0.15">
      <c r="C709" s="232"/>
    </row>
    <row r="710" spans="3:3" x14ac:dyDescent="0.15">
      <c r="C710" s="232"/>
    </row>
    <row r="711" spans="3:3" x14ac:dyDescent="0.15">
      <c r="C711" s="232"/>
    </row>
    <row r="712" spans="3:3" x14ac:dyDescent="0.15">
      <c r="C712" s="232"/>
    </row>
    <row r="713" spans="3:3" x14ac:dyDescent="0.15">
      <c r="C713" s="232"/>
    </row>
    <row r="714" spans="3:3" x14ac:dyDescent="0.15">
      <c r="C714" s="232"/>
    </row>
    <row r="715" spans="3:3" x14ac:dyDescent="0.15">
      <c r="C715" s="232"/>
    </row>
    <row r="716" spans="3:3" x14ac:dyDescent="0.15">
      <c r="C716" s="232"/>
    </row>
    <row r="717" spans="3:3" x14ac:dyDescent="0.15">
      <c r="C717" s="232"/>
    </row>
    <row r="718" spans="3:3" x14ac:dyDescent="0.15">
      <c r="C718" s="232"/>
    </row>
    <row r="719" spans="3:3" x14ac:dyDescent="0.15">
      <c r="C719" s="232"/>
    </row>
    <row r="720" spans="3:3" x14ac:dyDescent="0.15">
      <c r="C720" s="232"/>
    </row>
    <row r="721" spans="3:3" x14ac:dyDescent="0.15">
      <c r="C721" s="232"/>
    </row>
    <row r="722" spans="3:3" x14ac:dyDescent="0.15">
      <c r="C722" s="232"/>
    </row>
    <row r="723" spans="3:3" x14ac:dyDescent="0.15">
      <c r="C723" s="232"/>
    </row>
    <row r="724" spans="3:3" x14ac:dyDescent="0.15">
      <c r="C724" s="232"/>
    </row>
    <row r="725" spans="3:3" x14ac:dyDescent="0.15">
      <c r="C725" s="232"/>
    </row>
    <row r="726" spans="3:3" x14ac:dyDescent="0.15">
      <c r="C726" s="232"/>
    </row>
    <row r="727" spans="3:3" x14ac:dyDescent="0.15">
      <c r="C727" s="232"/>
    </row>
    <row r="728" spans="3:3" x14ac:dyDescent="0.15">
      <c r="C728" s="232"/>
    </row>
    <row r="729" spans="3:3" x14ac:dyDescent="0.15">
      <c r="C729" s="232"/>
    </row>
    <row r="730" spans="3:3" x14ac:dyDescent="0.15">
      <c r="C730" s="232"/>
    </row>
    <row r="731" spans="3:3" x14ac:dyDescent="0.15">
      <c r="C731" s="232"/>
    </row>
    <row r="732" spans="3:3" x14ac:dyDescent="0.15">
      <c r="C732" s="232"/>
    </row>
    <row r="733" spans="3:3" x14ac:dyDescent="0.15">
      <c r="C733" s="232"/>
    </row>
    <row r="734" spans="3:3" x14ac:dyDescent="0.15">
      <c r="C734" s="232"/>
    </row>
    <row r="735" spans="3:3" x14ac:dyDescent="0.15">
      <c r="C735" s="232"/>
    </row>
    <row r="736" spans="3:3" x14ac:dyDescent="0.15">
      <c r="C736" s="232"/>
    </row>
    <row r="737" spans="3:3" x14ac:dyDescent="0.15">
      <c r="C737" s="232"/>
    </row>
    <row r="738" spans="3:3" x14ac:dyDescent="0.15">
      <c r="C738" s="232"/>
    </row>
    <row r="739" spans="3:3" x14ac:dyDescent="0.15">
      <c r="C739" s="232"/>
    </row>
    <row r="740" spans="3:3" x14ac:dyDescent="0.15">
      <c r="C740" s="232"/>
    </row>
    <row r="741" spans="3:3" x14ac:dyDescent="0.15">
      <c r="C741" s="232"/>
    </row>
    <row r="742" spans="3:3" x14ac:dyDescent="0.15">
      <c r="C742" s="232"/>
    </row>
    <row r="743" spans="3:3" x14ac:dyDescent="0.15">
      <c r="C743" s="232"/>
    </row>
    <row r="744" spans="3:3" x14ac:dyDescent="0.15">
      <c r="C744" s="232"/>
    </row>
    <row r="745" spans="3:3" x14ac:dyDescent="0.15">
      <c r="C745" s="232"/>
    </row>
    <row r="746" spans="3:3" x14ac:dyDescent="0.15">
      <c r="C746" s="232"/>
    </row>
    <row r="747" spans="3:3" x14ac:dyDescent="0.15">
      <c r="C747" s="232"/>
    </row>
    <row r="748" spans="3:3" x14ac:dyDescent="0.15">
      <c r="C748" s="232"/>
    </row>
    <row r="749" spans="3:3" x14ac:dyDescent="0.15">
      <c r="C749" s="232"/>
    </row>
    <row r="750" spans="3:3" x14ac:dyDescent="0.15">
      <c r="C750" s="232"/>
    </row>
    <row r="751" spans="3:3" x14ac:dyDescent="0.15">
      <c r="C751" s="232"/>
    </row>
    <row r="752" spans="3:3" x14ac:dyDescent="0.15">
      <c r="C752" s="232"/>
    </row>
    <row r="753" spans="3:3" x14ac:dyDescent="0.15">
      <c r="C753" s="232"/>
    </row>
    <row r="754" spans="3:3" x14ac:dyDescent="0.15">
      <c r="C754" s="232"/>
    </row>
    <row r="755" spans="3:3" x14ac:dyDescent="0.15">
      <c r="C755" s="232"/>
    </row>
    <row r="756" spans="3:3" x14ac:dyDescent="0.15">
      <c r="C756" s="232"/>
    </row>
    <row r="757" spans="3:3" x14ac:dyDescent="0.15">
      <c r="C757" s="232"/>
    </row>
    <row r="758" spans="3:3" x14ac:dyDescent="0.15">
      <c r="C758" s="232"/>
    </row>
    <row r="759" spans="3:3" x14ac:dyDescent="0.15">
      <c r="C759" s="232"/>
    </row>
    <row r="760" spans="3:3" x14ac:dyDescent="0.15">
      <c r="C760" s="232"/>
    </row>
    <row r="761" spans="3:3" x14ac:dyDescent="0.15">
      <c r="C761" s="232"/>
    </row>
    <row r="762" spans="3:3" x14ac:dyDescent="0.15">
      <c r="C762" s="232"/>
    </row>
    <row r="763" spans="3:3" x14ac:dyDescent="0.15">
      <c r="C763" s="232"/>
    </row>
    <row r="764" spans="3:3" x14ac:dyDescent="0.15">
      <c r="C764" s="232"/>
    </row>
    <row r="765" spans="3:3" x14ac:dyDescent="0.15">
      <c r="C765" s="232"/>
    </row>
    <row r="766" spans="3:3" x14ac:dyDescent="0.15">
      <c r="C766" s="232"/>
    </row>
    <row r="767" spans="3:3" x14ac:dyDescent="0.15">
      <c r="C767" s="232"/>
    </row>
    <row r="768" spans="3:3" x14ac:dyDescent="0.15">
      <c r="C768" s="232"/>
    </row>
    <row r="769" spans="3:3" x14ac:dyDescent="0.15">
      <c r="C769" s="232"/>
    </row>
    <row r="770" spans="3:3" x14ac:dyDescent="0.15">
      <c r="C770" s="232"/>
    </row>
    <row r="771" spans="3:3" x14ac:dyDescent="0.15">
      <c r="C771" s="232"/>
    </row>
    <row r="772" spans="3:3" x14ac:dyDescent="0.15">
      <c r="C772" s="232"/>
    </row>
    <row r="773" spans="3:3" x14ac:dyDescent="0.15">
      <c r="C773" s="232"/>
    </row>
    <row r="774" spans="3:3" x14ac:dyDescent="0.15">
      <c r="C774" s="232"/>
    </row>
    <row r="775" spans="3:3" x14ac:dyDescent="0.15">
      <c r="C775" s="232"/>
    </row>
    <row r="776" spans="3:3" x14ac:dyDescent="0.15">
      <c r="C776" s="232"/>
    </row>
    <row r="777" spans="3:3" x14ac:dyDescent="0.15">
      <c r="C777" s="232"/>
    </row>
    <row r="778" spans="3:3" x14ac:dyDescent="0.15">
      <c r="C778" s="232"/>
    </row>
    <row r="779" spans="3:3" x14ac:dyDescent="0.15">
      <c r="C779" s="232"/>
    </row>
    <row r="780" spans="3:3" x14ac:dyDescent="0.15">
      <c r="C780" s="232"/>
    </row>
    <row r="781" spans="3:3" x14ac:dyDescent="0.15">
      <c r="C781" s="232"/>
    </row>
    <row r="782" spans="3:3" x14ac:dyDescent="0.15">
      <c r="C782" s="232"/>
    </row>
    <row r="783" spans="3:3" x14ac:dyDescent="0.15">
      <c r="C783" s="232"/>
    </row>
    <row r="784" spans="3:3" x14ac:dyDescent="0.15">
      <c r="C784" s="232"/>
    </row>
    <row r="785" spans="3:3" x14ac:dyDescent="0.15">
      <c r="C785" s="232"/>
    </row>
    <row r="786" spans="3:3" x14ac:dyDescent="0.15">
      <c r="C786" s="232"/>
    </row>
    <row r="787" spans="3:3" x14ac:dyDescent="0.15">
      <c r="C787" s="232"/>
    </row>
    <row r="788" spans="3:3" x14ac:dyDescent="0.15">
      <c r="C788" s="232"/>
    </row>
    <row r="789" spans="3:3" x14ac:dyDescent="0.15">
      <c r="C789" s="232"/>
    </row>
    <row r="790" spans="3:3" x14ac:dyDescent="0.15">
      <c r="C790" s="232"/>
    </row>
    <row r="791" spans="3:3" x14ac:dyDescent="0.15">
      <c r="C791" s="232"/>
    </row>
    <row r="792" spans="3:3" x14ac:dyDescent="0.15">
      <c r="C792" s="232"/>
    </row>
    <row r="793" spans="3:3" x14ac:dyDescent="0.15">
      <c r="C793" s="232"/>
    </row>
    <row r="794" spans="3:3" x14ac:dyDescent="0.15">
      <c r="C794" s="232"/>
    </row>
    <row r="795" spans="3:3" x14ac:dyDescent="0.15">
      <c r="C795" s="232"/>
    </row>
    <row r="796" spans="3:3" x14ac:dyDescent="0.15">
      <c r="C796" s="232"/>
    </row>
    <row r="797" spans="3:3" x14ac:dyDescent="0.15">
      <c r="C797" s="232"/>
    </row>
    <row r="798" spans="3:3" x14ac:dyDescent="0.15">
      <c r="C798" s="232"/>
    </row>
    <row r="799" spans="3:3" x14ac:dyDescent="0.15">
      <c r="C799" s="232"/>
    </row>
    <row r="800" spans="3:3" x14ac:dyDescent="0.15">
      <c r="C800" s="232"/>
    </row>
    <row r="801" spans="3:3" x14ac:dyDescent="0.15">
      <c r="C801" s="232"/>
    </row>
    <row r="802" spans="3:3" x14ac:dyDescent="0.15">
      <c r="C802" s="232"/>
    </row>
    <row r="803" spans="3:3" x14ac:dyDescent="0.15">
      <c r="C803" s="232"/>
    </row>
    <row r="804" spans="3:3" x14ac:dyDescent="0.15">
      <c r="C804" s="232"/>
    </row>
    <row r="805" spans="3:3" x14ac:dyDescent="0.15">
      <c r="C805" s="232"/>
    </row>
    <row r="806" spans="3:3" x14ac:dyDescent="0.15">
      <c r="C806" s="232"/>
    </row>
    <row r="807" spans="3:3" x14ac:dyDescent="0.15">
      <c r="C807" s="232"/>
    </row>
    <row r="808" spans="3:3" x14ac:dyDescent="0.15">
      <c r="C808" s="232"/>
    </row>
    <row r="809" spans="3:3" x14ac:dyDescent="0.15">
      <c r="C809" s="232"/>
    </row>
    <row r="810" spans="3:3" x14ac:dyDescent="0.15">
      <c r="C810" s="232"/>
    </row>
    <row r="811" spans="3:3" x14ac:dyDescent="0.15">
      <c r="C811" s="232"/>
    </row>
    <row r="812" spans="3:3" x14ac:dyDescent="0.15">
      <c r="C812" s="232"/>
    </row>
    <row r="813" spans="3:3" x14ac:dyDescent="0.15">
      <c r="C813" s="232"/>
    </row>
    <row r="814" spans="3:3" x14ac:dyDescent="0.15">
      <c r="C814" s="232"/>
    </row>
    <row r="815" spans="3:3" x14ac:dyDescent="0.15">
      <c r="C815" s="232"/>
    </row>
    <row r="816" spans="3:3" x14ac:dyDescent="0.15">
      <c r="C816" s="232"/>
    </row>
    <row r="817" spans="3:3" x14ac:dyDescent="0.15">
      <c r="C817" s="232"/>
    </row>
    <row r="818" spans="3:3" x14ac:dyDescent="0.15">
      <c r="C818" s="232"/>
    </row>
    <row r="819" spans="3:3" x14ac:dyDescent="0.15">
      <c r="C819" s="232"/>
    </row>
    <row r="820" spans="3:3" x14ac:dyDescent="0.15">
      <c r="C820" s="232"/>
    </row>
    <row r="821" spans="3:3" x14ac:dyDescent="0.15">
      <c r="C821" s="232"/>
    </row>
    <row r="822" spans="3:3" x14ac:dyDescent="0.15">
      <c r="C822" s="232"/>
    </row>
    <row r="823" spans="3:3" x14ac:dyDescent="0.15">
      <c r="C823" s="232"/>
    </row>
    <row r="824" spans="3:3" x14ac:dyDescent="0.15">
      <c r="C824" s="232"/>
    </row>
    <row r="825" spans="3:3" x14ac:dyDescent="0.15">
      <c r="C825" s="232"/>
    </row>
    <row r="826" spans="3:3" x14ac:dyDescent="0.15">
      <c r="C826" s="232"/>
    </row>
    <row r="827" spans="3:3" x14ac:dyDescent="0.15">
      <c r="C827" s="232"/>
    </row>
    <row r="828" spans="3:3" x14ac:dyDescent="0.15">
      <c r="C828" s="232"/>
    </row>
    <row r="829" spans="3:3" x14ac:dyDescent="0.15">
      <c r="C829" s="232"/>
    </row>
    <row r="830" spans="3:3" x14ac:dyDescent="0.15">
      <c r="C830" s="232"/>
    </row>
    <row r="831" spans="3:3" x14ac:dyDescent="0.15">
      <c r="C831" s="232"/>
    </row>
    <row r="832" spans="3:3" x14ac:dyDescent="0.15">
      <c r="C832" s="232"/>
    </row>
    <row r="833" spans="3:3" x14ac:dyDescent="0.15">
      <c r="C833" s="232"/>
    </row>
    <row r="834" spans="3:3" x14ac:dyDescent="0.15">
      <c r="C834" s="232"/>
    </row>
    <row r="835" spans="3:3" x14ac:dyDescent="0.15">
      <c r="C835" s="232"/>
    </row>
    <row r="836" spans="3:3" x14ac:dyDescent="0.15">
      <c r="C836" s="232"/>
    </row>
    <row r="837" spans="3:3" x14ac:dyDescent="0.15">
      <c r="C837" s="232"/>
    </row>
    <row r="838" spans="3:3" x14ac:dyDescent="0.15">
      <c r="C838" s="232"/>
    </row>
    <row r="839" spans="3:3" x14ac:dyDescent="0.15">
      <c r="C839" s="232"/>
    </row>
    <row r="840" spans="3:3" x14ac:dyDescent="0.15">
      <c r="C840" s="232"/>
    </row>
    <row r="841" spans="3:3" x14ac:dyDescent="0.15">
      <c r="C841" s="232"/>
    </row>
    <row r="842" spans="3:3" x14ac:dyDescent="0.15">
      <c r="C842" s="232"/>
    </row>
    <row r="843" spans="3:3" x14ac:dyDescent="0.15">
      <c r="C843" s="232"/>
    </row>
    <row r="844" spans="3:3" x14ac:dyDescent="0.15">
      <c r="C844" s="232"/>
    </row>
    <row r="845" spans="3:3" x14ac:dyDescent="0.15">
      <c r="C845" s="232"/>
    </row>
    <row r="846" spans="3:3" x14ac:dyDescent="0.15">
      <c r="C846" s="232"/>
    </row>
    <row r="847" spans="3:3" x14ac:dyDescent="0.15">
      <c r="C847" s="232"/>
    </row>
    <row r="848" spans="3:3" x14ac:dyDescent="0.15">
      <c r="C848" s="232"/>
    </row>
    <row r="849" spans="3:3" x14ac:dyDescent="0.15">
      <c r="C849" s="232"/>
    </row>
    <row r="850" spans="3:3" x14ac:dyDescent="0.15">
      <c r="C850" s="232"/>
    </row>
    <row r="851" spans="3:3" x14ac:dyDescent="0.15">
      <c r="C851" s="232"/>
    </row>
    <row r="852" spans="3:3" x14ac:dyDescent="0.15">
      <c r="C852" s="232"/>
    </row>
    <row r="853" spans="3:3" x14ac:dyDescent="0.15">
      <c r="C853" s="232"/>
    </row>
    <row r="854" spans="3:3" x14ac:dyDescent="0.15">
      <c r="C854" s="232"/>
    </row>
    <row r="855" spans="3:3" x14ac:dyDescent="0.15">
      <c r="C855" s="232"/>
    </row>
    <row r="856" spans="3:3" x14ac:dyDescent="0.15">
      <c r="C856" s="232"/>
    </row>
    <row r="857" spans="3:3" x14ac:dyDescent="0.15">
      <c r="C857" s="232"/>
    </row>
    <row r="858" spans="3:3" x14ac:dyDescent="0.15">
      <c r="C858" s="232"/>
    </row>
    <row r="859" spans="3:3" x14ac:dyDescent="0.15">
      <c r="C859" s="232"/>
    </row>
    <row r="860" spans="3:3" x14ac:dyDescent="0.15">
      <c r="C860" s="232"/>
    </row>
    <row r="861" spans="3:3" x14ac:dyDescent="0.15">
      <c r="C861" s="232"/>
    </row>
    <row r="862" spans="3:3" x14ac:dyDescent="0.15">
      <c r="C862" s="232"/>
    </row>
    <row r="863" spans="3:3" x14ac:dyDescent="0.15">
      <c r="C863" s="232"/>
    </row>
    <row r="864" spans="3:3" x14ac:dyDescent="0.15">
      <c r="C864" s="232"/>
    </row>
    <row r="865" spans="3:3" x14ac:dyDescent="0.15">
      <c r="C865" s="232"/>
    </row>
    <row r="866" spans="3:3" x14ac:dyDescent="0.15">
      <c r="C866" s="232"/>
    </row>
    <row r="867" spans="3:3" x14ac:dyDescent="0.15">
      <c r="C867" s="232"/>
    </row>
    <row r="868" spans="3:3" x14ac:dyDescent="0.15">
      <c r="C868" s="232"/>
    </row>
    <row r="869" spans="3:3" x14ac:dyDescent="0.15">
      <c r="C869" s="232"/>
    </row>
    <row r="870" spans="3:3" x14ac:dyDescent="0.15">
      <c r="C870" s="232"/>
    </row>
    <row r="871" spans="3:3" x14ac:dyDescent="0.15">
      <c r="C871" s="232"/>
    </row>
    <row r="872" spans="3:3" x14ac:dyDescent="0.15">
      <c r="C872" s="232"/>
    </row>
    <row r="873" spans="3:3" x14ac:dyDescent="0.15">
      <c r="C873" s="232"/>
    </row>
    <row r="874" spans="3:3" x14ac:dyDescent="0.15">
      <c r="C874" s="232"/>
    </row>
    <row r="875" spans="3:3" x14ac:dyDescent="0.15">
      <c r="C875" s="232"/>
    </row>
    <row r="876" spans="3:3" x14ac:dyDescent="0.15">
      <c r="C876" s="232"/>
    </row>
    <row r="877" spans="3:3" x14ac:dyDescent="0.15">
      <c r="C877" s="232"/>
    </row>
    <row r="878" spans="3:3" x14ac:dyDescent="0.15">
      <c r="C878" s="232"/>
    </row>
    <row r="879" spans="3:3" x14ac:dyDescent="0.15">
      <c r="C879" s="232"/>
    </row>
    <row r="880" spans="3:3" x14ac:dyDescent="0.15">
      <c r="C880" s="232"/>
    </row>
    <row r="881" spans="3:3" x14ac:dyDescent="0.15">
      <c r="C881" s="232"/>
    </row>
    <row r="882" spans="3:3" x14ac:dyDescent="0.15">
      <c r="C882" s="232"/>
    </row>
    <row r="883" spans="3:3" x14ac:dyDescent="0.15">
      <c r="C883" s="232"/>
    </row>
    <row r="884" spans="3:3" x14ac:dyDescent="0.15">
      <c r="C884" s="232"/>
    </row>
    <row r="885" spans="3:3" x14ac:dyDescent="0.15">
      <c r="C885" s="232"/>
    </row>
    <row r="886" spans="3:3" x14ac:dyDescent="0.15">
      <c r="C886" s="232"/>
    </row>
    <row r="887" spans="3:3" x14ac:dyDescent="0.15">
      <c r="C887" s="232"/>
    </row>
    <row r="888" spans="3:3" x14ac:dyDescent="0.15">
      <c r="C888" s="232"/>
    </row>
    <row r="889" spans="3:3" x14ac:dyDescent="0.15">
      <c r="C889" s="232"/>
    </row>
    <row r="890" spans="3:3" x14ac:dyDescent="0.15">
      <c r="C890" s="232"/>
    </row>
    <row r="891" spans="3:3" x14ac:dyDescent="0.15">
      <c r="C891" s="232"/>
    </row>
    <row r="892" spans="3:3" x14ac:dyDescent="0.15">
      <c r="C892" s="232"/>
    </row>
    <row r="893" spans="3:3" x14ac:dyDescent="0.15">
      <c r="C893" s="232"/>
    </row>
    <row r="894" spans="3:3" x14ac:dyDescent="0.15">
      <c r="C894" s="232"/>
    </row>
    <row r="895" spans="3:3" x14ac:dyDescent="0.15">
      <c r="C895" s="232"/>
    </row>
    <row r="896" spans="3:3" x14ac:dyDescent="0.15">
      <c r="C896" s="232"/>
    </row>
    <row r="897" spans="3:3" x14ac:dyDescent="0.15">
      <c r="C897" s="232"/>
    </row>
    <row r="898" spans="3:3" x14ac:dyDescent="0.15">
      <c r="C898" s="232"/>
    </row>
    <row r="899" spans="3:3" x14ac:dyDescent="0.15">
      <c r="C899" s="232"/>
    </row>
    <row r="900" spans="3:3" x14ac:dyDescent="0.15">
      <c r="C900" s="232"/>
    </row>
    <row r="901" spans="3:3" x14ac:dyDescent="0.15">
      <c r="C901" s="232"/>
    </row>
    <row r="902" spans="3:3" x14ac:dyDescent="0.15">
      <c r="C902" s="232"/>
    </row>
    <row r="903" spans="3:3" x14ac:dyDescent="0.15">
      <c r="C903" s="232"/>
    </row>
    <row r="904" spans="3:3" x14ac:dyDescent="0.15">
      <c r="C904" s="232"/>
    </row>
    <row r="905" spans="3:3" x14ac:dyDescent="0.15">
      <c r="C905" s="232"/>
    </row>
    <row r="906" spans="3:3" x14ac:dyDescent="0.15">
      <c r="C906" s="232"/>
    </row>
    <row r="907" spans="3:3" x14ac:dyDescent="0.15">
      <c r="C907" s="232"/>
    </row>
    <row r="908" spans="3:3" x14ac:dyDescent="0.15">
      <c r="C908" s="232"/>
    </row>
    <row r="909" spans="3:3" x14ac:dyDescent="0.15">
      <c r="C909" s="232"/>
    </row>
    <row r="910" spans="3:3" x14ac:dyDescent="0.15">
      <c r="C910" s="232"/>
    </row>
    <row r="911" spans="3:3" x14ac:dyDescent="0.15">
      <c r="C911" s="232"/>
    </row>
    <row r="912" spans="3:3" x14ac:dyDescent="0.15">
      <c r="C912" s="232"/>
    </row>
    <row r="913" spans="3:3" x14ac:dyDescent="0.15">
      <c r="C913" s="232"/>
    </row>
    <row r="914" spans="3:3" x14ac:dyDescent="0.15">
      <c r="C914" s="232"/>
    </row>
    <row r="915" spans="3:3" x14ac:dyDescent="0.15">
      <c r="C915" s="232"/>
    </row>
    <row r="916" spans="3:3" x14ac:dyDescent="0.15">
      <c r="C916" s="232"/>
    </row>
    <row r="917" spans="3:3" x14ac:dyDescent="0.15">
      <c r="C917" s="232"/>
    </row>
    <row r="918" spans="3:3" x14ac:dyDescent="0.15">
      <c r="C918" s="232"/>
    </row>
    <row r="919" spans="3:3" x14ac:dyDescent="0.15">
      <c r="C919" s="232"/>
    </row>
    <row r="920" spans="3:3" x14ac:dyDescent="0.15">
      <c r="C920" s="232"/>
    </row>
    <row r="921" spans="3:3" x14ac:dyDescent="0.15">
      <c r="C921" s="232"/>
    </row>
    <row r="922" spans="3:3" x14ac:dyDescent="0.15">
      <c r="C922" s="232"/>
    </row>
    <row r="923" spans="3:3" x14ac:dyDescent="0.15">
      <c r="C923" s="232"/>
    </row>
    <row r="924" spans="3:3" x14ac:dyDescent="0.15">
      <c r="C924" s="232"/>
    </row>
    <row r="925" spans="3:3" x14ac:dyDescent="0.15">
      <c r="C925" s="232"/>
    </row>
    <row r="926" spans="3:3" x14ac:dyDescent="0.15">
      <c r="C926" s="232"/>
    </row>
    <row r="927" spans="3:3" x14ac:dyDescent="0.15">
      <c r="C927" s="232"/>
    </row>
    <row r="928" spans="3:3" x14ac:dyDescent="0.15">
      <c r="C928" s="232"/>
    </row>
    <row r="929" spans="3:3" x14ac:dyDescent="0.15">
      <c r="C929" s="232"/>
    </row>
    <row r="930" spans="3:3" x14ac:dyDescent="0.15">
      <c r="C930" s="232"/>
    </row>
    <row r="931" spans="3:3" x14ac:dyDescent="0.15">
      <c r="C931" s="232"/>
    </row>
    <row r="932" spans="3:3" x14ac:dyDescent="0.15">
      <c r="C932" s="232"/>
    </row>
    <row r="933" spans="3:3" x14ac:dyDescent="0.15">
      <c r="C933" s="232"/>
    </row>
    <row r="934" spans="3:3" x14ac:dyDescent="0.15">
      <c r="C934" s="232"/>
    </row>
    <row r="935" spans="3:3" x14ac:dyDescent="0.15">
      <c r="C935" s="232"/>
    </row>
    <row r="936" spans="3:3" x14ac:dyDescent="0.15">
      <c r="C936" s="232"/>
    </row>
    <row r="937" spans="3:3" x14ac:dyDescent="0.15">
      <c r="C937" s="232"/>
    </row>
    <row r="938" spans="3:3" x14ac:dyDescent="0.15">
      <c r="C938" s="232"/>
    </row>
    <row r="939" spans="3:3" x14ac:dyDescent="0.15">
      <c r="C939" s="232"/>
    </row>
    <row r="940" spans="3:3" x14ac:dyDescent="0.15">
      <c r="C940" s="232"/>
    </row>
    <row r="941" spans="3:3" x14ac:dyDescent="0.15">
      <c r="C941" s="232"/>
    </row>
    <row r="942" spans="3:3" x14ac:dyDescent="0.15">
      <c r="C942" s="232"/>
    </row>
    <row r="943" spans="3:3" x14ac:dyDescent="0.15">
      <c r="C943" s="232"/>
    </row>
    <row r="944" spans="3:3" x14ac:dyDescent="0.15">
      <c r="C944" s="232"/>
    </row>
    <row r="945" spans="3:3" x14ac:dyDescent="0.15">
      <c r="C945" s="232"/>
    </row>
    <row r="946" spans="3:3" x14ac:dyDescent="0.15">
      <c r="C946" s="232"/>
    </row>
    <row r="947" spans="3:3" x14ac:dyDescent="0.15">
      <c r="C947" s="232"/>
    </row>
    <row r="948" spans="3:3" x14ac:dyDescent="0.15">
      <c r="C948" s="232"/>
    </row>
    <row r="949" spans="3:3" x14ac:dyDescent="0.15">
      <c r="C949" s="232"/>
    </row>
    <row r="950" spans="3:3" x14ac:dyDescent="0.15">
      <c r="C950" s="232"/>
    </row>
    <row r="951" spans="3:3" x14ac:dyDescent="0.15">
      <c r="C951" s="232"/>
    </row>
    <row r="952" spans="3:3" x14ac:dyDescent="0.15">
      <c r="C952" s="232"/>
    </row>
    <row r="953" spans="3:3" x14ac:dyDescent="0.15">
      <c r="C953" s="232"/>
    </row>
    <row r="954" spans="3:3" x14ac:dyDescent="0.15">
      <c r="C954" s="232"/>
    </row>
    <row r="955" spans="3:3" x14ac:dyDescent="0.15">
      <c r="C955" s="232"/>
    </row>
    <row r="956" spans="3:3" x14ac:dyDescent="0.15">
      <c r="C956" s="232"/>
    </row>
    <row r="957" spans="3:3" x14ac:dyDescent="0.15">
      <c r="C957" s="232"/>
    </row>
    <row r="958" spans="3:3" x14ac:dyDescent="0.15">
      <c r="C958" s="232"/>
    </row>
    <row r="959" spans="3:3" x14ac:dyDescent="0.15">
      <c r="C959" s="232"/>
    </row>
    <row r="960" spans="3:3" x14ac:dyDescent="0.15">
      <c r="C960" s="232"/>
    </row>
    <row r="961" spans="3:3" x14ac:dyDescent="0.15">
      <c r="C961" s="232"/>
    </row>
    <row r="962" spans="3:3" x14ac:dyDescent="0.15">
      <c r="C962" s="232"/>
    </row>
    <row r="963" spans="3:3" x14ac:dyDescent="0.15">
      <c r="C963" s="232"/>
    </row>
    <row r="964" spans="3:3" x14ac:dyDescent="0.15">
      <c r="C964" s="232"/>
    </row>
    <row r="965" spans="3:3" x14ac:dyDescent="0.15">
      <c r="C965" s="232"/>
    </row>
    <row r="966" spans="3:3" x14ac:dyDescent="0.15">
      <c r="C966" s="232"/>
    </row>
    <row r="967" spans="3:3" x14ac:dyDescent="0.15">
      <c r="C967" s="232"/>
    </row>
    <row r="968" spans="3:3" x14ac:dyDescent="0.15">
      <c r="C968" s="232"/>
    </row>
    <row r="969" spans="3:3" x14ac:dyDescent="0.15">
      <c r="C969" s="232"/>
    </row>
    <row r="970" spans="3:3" x14ac:dyDescent="0.15">
      <c r="C970" s="232"/>
    </row>
    <row r="971" spans="3:3" x14ac:dyDescent="0.15">
      <c r="C971" s="232"/>
    </row>
    <row r="972" spans="3:3" x14ac:dyDescent="0.15">
      <c r="C972" s="232"/>
    </row>
    <row r="973" spans="3:3" x14ac:dyDescent="0.15">
      <c r="C973" s="232"/>
    </row>
    <row r="974" spans="3:3" x14ac:dyDescent="0.15">
      <c r="C974" s="232"/>
    </row>
    <row r="975" spans="3:3" x14ac:dyDescent="0.15">
      <c r="C975" s="232"/>
    </row>
    <row r="976" spans="3:3" x14ac:dyDescent="0.15">
      <c r="C976" s="232"/>
    </row>
    <row r="977" spans="3:3" x14ac:dyDescent="0.15">
      <c r="C977" s="232"/>
    </row>
    <row r="978" spans="3:3" x14ac:dyDescent="0.15">
      <c r="C978" s="232"/>
    </row>
    <row r="979" spans="3:3" x14ac:dyDescent="0.15">
      <c r="C979" s="232"/>
    </row>
    <row r="980" spans="3:3" x14ac:dyDescent="0.15">
      <c r="C980" s="232"/>
    </row>
    <row r="981" spans="3:3" x14ac:dyDescent="0.15">
      <c r="C981" s="232"/>
    </row>
    <row r="982" spans="3:3" x14ac:dyDescent="0.15">
      <c r="C982" s="232"/>
    </row>
    <row r="983" spans="3:3" x14ac:dyDescent="0.15">
      <c r="C983" s="232"/>
    </row>
    <row r="984" spans="3:3" x14ac:dyDescent="0.15">
      <c r="C984" s="232"/>
    </row>
    <row r="985" spans="3:3" x14ac:dyDescent="0.15">
      <c r="C985" s="232"/>
    </row>
    <row r="986" spans="3:3" x14ac:dyDescent="0.15">
      <c r="C986" s="232"/>
    </row>
    <row r="987" spans="3:3" x14ac:dyDescent="0.15">
      <c r="C987" s="232"/>
    </row>
    <row r="988" spans="3:3" x14ac:dyDescent="0.15">
      <c r="C988" s="232"/>
    </row>
    <row r="989" spans="3:3" x14ac:dyDescent="0.15">
      <c r="C989" s="232"/>
    </row>
    <row r="990" spans="3:3" x14ac:dyDescent="0.15">
      <c r="C990" s="232"/>
    </row>
    <row r="991" spans="3:3" x14ac:dyDescent="0.15">
      <c r="C991" s="232"/>
    </row>
    <row r="992" spans="3:3" x14ac:dyDescent="0.15">
      <c r="C992" s="232"/>
    </row>
    <row r="993" spans="3:3" x14ac:dyDescent="0.15">
      <c r="C993" s="232"/>
    </row>
    <row r="994" spans="3:3" x14ac:dyDescent="0.15">
      <c r="C994" s="232"/>
    </row>
    <row r="995" spans="3:3" x14ac:dyDescent="0.15">
      <c r="C995" s="232"/>
    </row>
    <row r="996" spans="3:3" x14ac:dyDescent="0.15">
      <c r="C996" s="232"/>
    </row>
    <row r="997" spans="3:3" x14ac:dyDescent="0.15">
      <c r="C997" s="232"/>
    </row>
    <row r="998" spans="3:3" x14ac:dyDescent="0.15">
      <c r="C998" s="232"/>
    </row>
    <row r="999" spans="3:3" x14ac:dyDescent="0.15">
      <c r="C999" s="232"/>
    </row>
    <row r="1000" spans="3:3" x14ac:dyDescent="0.15">
      <c r="C1000" s="232"/>
    </row>
    <row r="1001" spans="3:3" x14ac:dyDescent="0.15">
      <c r="C1001" s="232"/>
    </row>
    <row r="1002" spans="3:3" x14ac:dyDescent="0.15">
      <c r="C1002" s="232"/>
    </row>
    <row r="1003" spans="3:3" x14ac:dyDescent="0.15">
      <c r="C1003" s="232"/>
    </row>
    <row r="1004" spans="3:3" x14ac:dyDescent="0.15">
      <c r="C1004" s="232"/>
    </row>
    <row r="1005" spans="3:3" x14ac:dyDescent="0.15">
      <c r="C1005" s="232"/>
    </row>
    <row r="1006" spans="3:3" x14ac:dyDescent="0.15">
      <c r="C1006" s="232"/>
    </row>
    <row r="1007" spans="3:3" x14ac:dyDescent="0.15">
      <c r="C1007" s="232"/>
    </row>
    <row r="1008" spans="3:3" x14ac:dyDescent="0.15">
      <c r="C1008" s="232"/>
    </row>
    <row r="1009" spans="3:3" x14ac:dyDescent="0.15">
      <c r="C1009" s="232"/>
    </row>
    <row r="1010" spans="3:3" x14ac:dyDescent="0.15">
      <c r="C1010" s="232"/>
    </row>
    <row r="1011" spans="3:3" x14ac:dyDescent="0.15">
      <c r="C1011" s="232"/>
    </row>
    <row r="1012" spans="3:3" x14ac:dyDescent="0.15">
      <c r="C1012" s="232"/>
    </row>
    <row r="1013" spans="3:3" x14ac:dyDescent="0.15">
      <c r="C1013" s="232"/>
    </row>
    <row r="1014" spans="3:3" x14ac:dyDescent="0.15">
      <c r="C1014" s="232"/>
    </row>
    <row r="1015" spans="3:3" x14ac:dyDescent="0.15">
      <c r="C1015" s="232"/>
    </row>
    <row r="1016" spans="3:3" x14ac:dyDescent="0.15">
      <c r="C1016" s="232"/>
    </row>
    <row r="1017" spans="3:3" x14ac:dyDescent="0.15">
      <c r="C1017" s="232"/>
    </row>
    <row r="1018" spans="3:3" x14ac:dyDescent="0.15">
      <c r="C1018" s="232"/>
    </row>
    <row r="1019" spans="3:3" x14ac:dyDescent="0.15">
      <c r="C1019" s="232"/>
    </row>
    <row r="1020" spans="3:3" x14ac:dyDescent="0.15">
      <c r="C1020" s="232"/>
    </row>
    <row r="1021" spans="3:3" x14ac:dyDescent="0.15">
      <c r="C1021" s="232"/>
    </row>
    <row r="1022" spans="3:3" x14ac:dyDescent="0.15">
      <c r="C1022" s="232"/>
    </row>
    <row r="1023" spans="3:3" x14ac:dyDescent="0.15">
      <c r="C1023" s="232"/>
    </row>
    <row r="1024" spans="3:3" x14ac:dyDescent="0.15">
      <c r="C1024" s="232"/>
    </row>
    <row r="1025" spans="3:3" x14ac:dyDescent="0.15">
      <c r="C1025" s="232"/>
    </row>
    <row r="1026" spans="3:3" x14ac:dyDescent="0.15">
      <c r="C1026" s="232"/>
    </row>
    <row r="1027" spans="3:3" x14ac:dyDescent="0.15">
      <c r="C1027" s="232"/>
    </row>
    <row r="1028" spans="3:3" x14ac:dyDescent="0.15">
      <c r="C1028" s="232"/>
    </row>
    <row r="1029" spans="3:3" x14ac:dyDescent="0.15">
      <c r="C1029" s="232"/>
    </row>
    <row r="1030" spans="3:3" x14ac:dyDescent="0.15">
      <c r="C1030" s="232"/>
    </row>
    <row r="1031" spans="3:3" x14ac:dyDescent="0.15">
      <c r="C1031" s="232"/>
    </row>
    <row r="1032" spans="3:3" x14ac:dyDescent="0.15">
      <c r="C1032" s="232"/>
    </row>
    <row r="1033" spans="3:3" x14ac:dyDescent="0.15">
      <c r="C1033" s="232"/>
    </row>
    <row r="1034" spans="3:3" x14ac:dyDescent="0.15">
      <c r="C1034" s="232"/>
    </row>
    <row r="1035" spans="3:3" x14ac:dyDescent="0.15">
      <c r="C1035" s="232"/>
    </row>
    <row r="1036" spans="3:3" x14ac:dyDescent="0.15">
      <c r="C1036" s="232"/>
    </row>
    <row r="1037" spans="3:3" x14ac:dyDescent="0.15">
      <c r="C1037" s="232"/>
    </row>
    <row r="1038" spans="3:3" x14ac:dyDescent="0.15">
      <c r="C1038" s="232"/>
    </row>
    <row r="1039" spans="3:3" x14ac:dyDescent="0.15">
      <c r="C1039" s="232"/>
    </row>
    <row r="1040" spans="3:3" x14ac:dyDescent="0.15">
      <c r="C1040" s="232"/>
    </row>
    <row r="1041" spans="3:3" x14ac:dyDescent="0.15">
      <c r="C1041" s="232"/>
    </row>
    <row r="1042" spans="3:3" x14ac:dyDescent="0.15">
      <c r="C1042" s="232"/>
    </row>
    <row r="1043" spans="3:3" x14ac:dyDescent="0.15">
      <c r="C1043" s="232"/>
    </row>
    <row r="1044" spans="3:3" x14ac:dyDescent="0.15">
      <c r="C1044" s="232"/>
    </row>
    <row r="1045" spans="3:3" x14ac:dyDescent="0.15">
      <c r="C1045" s="232"/>
    </row>
    <row r="1046" spans="3:3" x14ac:dyDescent="0.15">
      <c r="C1046" s="232"/>
    </row>
    <row r="1047" spans="3:3" x14ac:dyDescent="0.15">
      <c r="C1047" s="232"/>
    </row>
    <row r="1048" spans="3:3" x14ac:dyDescent="0.15">
      <c r="C1048" s="232"/>
    </row>
    <row r="1049" spans="3:3" x14ac:dyDescent="0.15">
      <c r="C1049" s="232"/>
    </row>
    <row r="1050" spans="3:3" x14ac:dyDescent="0.15">
      <c r="C1050" s="232"/>
    </row>
    <row r="1051" spans="3:3" x14ac:dyDescent="0.15">
      <c r="C1051" s="232"/>
    </row>
    <row r="1052" spans="3:3" x14ac:dyDescent="0.15">
      <c r="C1052" s="232"/>
    </row>
    <row r="1053" spans="3:3" x14ac:dyDescent="0.15">
      <c r="C1053" s="232"/>
    </row>
    <row r="1054" spans="3:3" x14ac:dyDescent="0.15">
      <c r="C1054" s="232"/>
    </row>
    <row r="1055" spans="3:3" x14ac:dyDescent="0.15">
      <c r="C1055" s="232"/>
    </row>
    <row r="1056" spans="3:3" x14ac:dyDescent="0.15">
      <c r="C1056" s="232"/>
    </row>
    <row r="1057" spans="3:3" x14ac:dyDescent="0.15">
      <c r="C1057" s="232"/>
    </row>
    <row r="1058" spans="3:3" x14ac:dyDescent="0.15">
      <c r="C1058" s="232"/>
    </row>
    <row r="1059" spans="3:3" x14ac:dyDescent="0.15">
      <c r="C1059" s="232"/>
    </row>
    <row r="1060" spans="3:3" x14ac:dyDescent="0.15">
      <c r="C1060" s="232"/>
    </row>
    <row r="1061" spans="3:3" x14ac:dyDescent="0.15">
      <c r="C1061" s="232"/>
    </row>
    <row r="1062" spans="3:3" x14ac:dyDescent="0.15">
      <c r="C1062" s="232"/>
    </row>
    <row r="1063" spans="3:3" x14ac:dyDescent="0.15">
      <c r="C1063" s="232"/>
    </row>
    <row r="1064" spans="3:3" x14ac:dyDescent="0.15">
      <c r="C1064" s="232"/>
    </row>
    <row r="1065" spans="3:3" x14ac:dyDescent="0.15">
      <c r="C1065" s="232"/>
    </row>
    <row r="1066" spans="3:3" x14ac:dyDescent="0.15">
      <c r="C1066" s="232"/>
    </row>
    <row r="1067" spans="3:3" x14ac:dyDescent="0.15">
      <c r="C1067" s="232"/>
    </row>
    <row r="1068" spans="3:3" x14ac:dyDescent="0.15">
      <c r="C1068" s="232"/>
    </row>
    <row r="1069" spans="3:3" x14ac:dyDescent="0.15">
      <c r="C1069" s="232"/>
    </row>
    <row r="1070" spans="3:3" x14ac:dyDescent="0.15">
      <c r="C1070" s="232"/>
    </row>
    <row r="1071" spans="3:3" x14ac:dyDescent="0.15">
      <c r="C1071" s="232"/>
    </row>
    <row r="1072" spans="3:3" x14ac:dyDescent="0.15">
      <c r="C1072" s="232"/>
    </row>
    <row r="1073" spans="3:3" x14ac:dyDescent="0.15">
      <c r="C1073" s="232"/>
    </row>
    <row r="1074" spans="3:3" x14ac:dyDescent="0.15">
      <c r="C1074" s="232"/>
    </row>
    <row r="1075" spans="3:3" x14ac:dyDescent="0.15">
      <c r="C1075" s="232"/>
    </row>
    <row r="1076" spans="3:3" x14ac:dyDescent="0.15">
      <c r="C1076" s="232"/>
    </row>
    <row r="1077" spans="3:3" x14ac:dyDescent="0.15">
      <c r="C1077" s="232"/>
    </row>
    <row r="1078" spans="3:3" x14ac:dyDescent="0.15">
      <c r="C1078" s="232"/>
    </row>
    <row r="1079" spans="3:3" x14ac:dyDescent="0.15">
      <c r="C1079" s="232"/>
    </row>
    <row r="1080" spans="3:3" x14ac:dyDescent="0.15">
      <c r="C1080" s="232"/>
    </row>
    <row r="1081" spans="3:3" x14ac:dyDescent="0.15">
      <c r="C1081" s="232"/>
    </row>
    <row r="1082" spans="3:3" x14ac:dyDescent="0.15">
      <c r="C1082" s="232"/>
    </row>
    <row r="1083" spans="3:3" x14ac:dyDescent="0.15">
      <c r="C1083" s="232"/>
    </row>
    <row r="1084" spans="3:3" x14ac:dyDescent="0.15">
      <c r="C1084" s="232"/>
    </row>
    <row r="1085" spans="3:3" x14ac:dyDescent="0.15">
      <c r="C1085" s="232"/>
    </row>
    <row r="1086" spans="3:3" x14ac:dyDescent="0.15">
      <c r="C1086" s="232"/>
    </row>
    <row r="1087" spans="3:3" x14ac:dyDescent="0.15">
      <c r="C1087" s="232"/>
    </row>
    <row r="1088" spans="3:3" x14ac:dyDescent="0.15">
      <c r="C1088" s="232"/>
    </row>
    <row r="1089" spans="3:3" x14ac:dyDescent="0.15">
      <c r="C1089" s="232"/>
    </row>
    <row r="1090" spans="3:3" x14ac:dyDescent="0.15">
      <c r="C1090" s="232"/>
    </row>
    <row r="1091" spans="3:3" x14ac:dyDescent="0.15">
      <c r="C1091" s="232"/>
    </row>
    <row r="1092" spans="3:3" x14ac:dyDescent="0.15">
      <c r="C1092" s="232"/>
    </row>
    <row r="1093" spans="3:3" x14ac:dyDescent="0.15">
      <c r="C1093" s="232"/>
    </row>
    <row r="1094" spans="3:3" x14ac:dyDescent="0.15">
      <c r="C1094" s="232"/>
    </row>
    <row r="1095" spans="3:3" x14ac:dyDescent="0.15">
      <c r="C1095" s="232"/>
    </row>
    <row r="1096" spans="3:3" x14ac:dyDescent="0.15">
      <c r="C1096" s="232"/>
    </row>
    <row r="1097" spans="3:3" x14ac:dyDescent="0.15">
      <c r="C1097" s="232"/>
    </row>
    <row r="1098" spans="3:3" x14ac:dyDescent="0.15">
      <c r="C1098" s="232"/>
    </row>
    <row r="1099" spans="3:3" x14ac:dyDescent="0.15">
      <c r="C1099" s="232"/>
    </row>
    <row r="1100" spans="3:3" x14ac:dyDescent="0.15">
      <c r="C1100" s="232"/>
    </row>
    <row r="1101" spans="3:3" x14ac:dyDescent="0.15">
      <c r="C1101" s="232"/>
    </row>
    <row r="1102" spans="3:3" x14ac:dyDescent="0.15">
      <c r="C1102" s="232"/>
    </row>
    <row r="1103" spans="3:3" x14ac:dyDescent="0.15">
      <c r="C1103" s="232"/>
    </row>
    <row r="1104" spans="3:3" x14ac:dyDescent="0.15">
      <c r="C1104" s="232"/>
    </row>
    <row r="1105" spans="3:3" x14ac:dyDescent="0.15">
      <c r="C1105" s="232"/>
    </row>
    <row r="1106" spans="3:3" x14ac:dyDescent="0.15">
      <c r="C1106" s="232"/>
    </row>
    <row r="1107" spans="3:3" x14ac:dyDescent="0.15">
      <c r="C1107" s="232"/>
    </row>
    <row r="1108" spans="3:3" x14ac:dyDescent="0.15">
      <c r="C1108" s="232"/>
    </row>
    <row r="1109" spans="3:3" x14ac:dyDescent="0.15">
      <c r="C1109" s="232"/>
    </row>
    <row r="1110" spans="3:3" x14ac:dyDescent="0.15">
      <c r="C1110" s="232"/>
    </row>
    <row r="1111" spans="3:3" x14ac:dyDescent="0.15">
      <c r="C1111" s="232"/>
    </row>
    <row r="1112" spans="3:3" x14ac:dyDescent="0.15">
      <c r="C1112" s="232"/>
    </row>
    <row r="1113" spans="3:3" x14ac:dyDescent="0.15">
      <c r="C1113" s="232"/>
    </row>
    <row r="1114" spans="3:3" x14ac:dyDescent="0.15">
      <c r="C1114" s="232"/>
    </row>
    <row r="1115" spans="3:3" x14ac:dyDescent="0.15">
      <c r="C1115" s="232"/>
    </row>
    <row r="1116" spans="3:3" x14ac:dyDescent="0.15">
      <c r="C1116" s="232"/>
    </row>
    <row r="1117" spans="3:3" x14ac:dyDescent="0.15">
      <c r="C1117" s="232"/>
    </row>
    <row r="1118" spans="3:3" x14ac:dyDescent="0.15">
      <c r="C1118" s="232"/>
    </row>
    <row r="1119" spans="3:3" x14ac:dyDescent="0.15">
      <c r="C1119" s="232"/>
    </row>
    <row r="1120" spans="3:3" x14ac:dyDescent="0.15">
      <c r="C1120" s="232"/>
    </row>
    <row r="1121" spans="3:3" x14ac:dyDescent="0.15">
      <c r="C1121" s="232"/>
    </row>
    <row r="1122" spans="3:3" x14ac:dyDescent="0.15">
      <c r="C1122" s="232"/>
    </row>
    <row r="1123" spans="3:3" x14ac:dyDescent="0.15">
      <c r="C1123" s="232"/>
    </row>
    <row r="1124" spans="3:3" x14ac:dyDescent="0.15">
      <c r="C1124" s="232"/>
    </row>
    <row r="1125" spans="3:3" x14ac:dyDescent="0.15">
      <c r="C1125" s="232"/>
    </row>
    <row r="1126" spans="3:3" x14ac:dyDescent="0.15">
      <c r="C1126" s="232"/>
    </row>
    <row r="1127" spans="3:3" x14ac:dyDescent="0.15">
      <c r="C1127" s="232"/>
    </row>
    <row r="1128" spans="3:3" x14ac:dyDescent="0.15">
      <c r="C1128" s="232"/>
    </row>
    <row r="1129" spans="3:3" x14ac:dyDescent="0.15">
      <c r="C1129" s="232"/>
    </row>
    <row r="1130" spans="3:3" x14ac:dyDescent="0.15">
      <c r="C1130" s="232"/>
    </row>
    <row r="1131" spans="3:3" x14ac:dyDescent="0.15">
      <c r="C1131" s="232"/>
    </row>
    <row r="1132" spans="3:3" x14ac:dyDescent="0.15">
      <c r="C1132" s="232"/>
    </row>
    <row r="1133" spans="3:3" x14ac:dyDescent="0.15">
      <c r="C1133" s="232"/>
    </row>
    <row r="1134" spans="3:3" x14ac:dyDescent="0.15">
      <c r="C1134" s="232"/>
    </row>
    <row r="1135" spans="3:3" x14ac:dyDescent="0.15">
      <c r="C1135" s="232"/>
    </row>
    <row r="1136" spans="3:3" x14ac:dyDescent="0.15">
      <c r="C1136" s="232"/>
    </row>
    <row r="1137" spans="3:3" x14ac:dyDescent="0.15">
      <c r="C1137" s="232"/>
    </row>
    <row r="1138" spans="3:3" x14ac:dyDescent="0.15">
      <c r="C1138" s="232"/>
    </row>
    <row r="1139" spans="3:3" x14ac:dyDescent="0.15">
      <c r="C1139" s="232"/>
    </row>
    <row r="1140" spans="3:3" x14ac:dyDescent="0.15">
      <c r="C1140" s="232"/>
    </row>
    <row r="1141" spans="3:3" x14ac:dyDescent="0.15">
      <c r="C1141" s="232"/>
    </row>
    <row r="1142" spans="3:3" x14ac:dyDescent="0.15">
      <c r="C1142" s="232"/>
    </row>
    <row r="1143" spans="3:3" x14ac:dyDescent="0.15">
      <c r="C1143" s="232"/>
    </row>
    <row r="1144" spans="3:3" x14ac:dyDescent="0.15">
      <c r="C1144" s="232"/>
    </row>
    <row r="1145" spans="3:3" x14ac:dyDescent="0.15">
      <c r="C1145" s="232"/>
    </row>
    <row r="1146" spans="3:3" x14ac:dyDescent="0.15">
      <c r="C1146" s="232"/>
    </row>
    <row r="1147" spans="3:3" x14ac:dyDescent="0.15">
      <c r="C1147" s="232"/>
    </row>
    <row r="1148" spans="3:3" x14ac:dyDescent="0.15">
      <c r="C1148" s="232"/>
    </row>
    <row r="1149" spans="3:3" x14ac:dyDescent="0.15">
      <c r="C1149" s="232"/>
    </row>
    <row r="1150" spans="3:3" x14ac:dyDescent="0.15">
      <c r="C1150" s="232"/>
    </row>
    <row r="1151" spans="3:3" x14ac:dyDescent="0.15">
      <c r="C1151" s="232"/>
    </row>
    <row r="1152" spans="3:3" x14ac:dyDescent="0.15">
      <c r="C1152" s="232"/>
    </row>
    <row r="1153" spans="3:3" x14ac:dyDescent="0.15">
      <c r="C1153" s="232"/>
    </row>
    <row r="1154" spans="3:3" x14ac:dyDescent="0.15">
      <c r="C1154" s="232"/>
    </row>
    <row r="1155" spans="3:3" x14ac:dyDescent="0.15">
      <c r="C1155" s="232"/>
    </row>
    <row r="1156" spans="3:3" x14ac:dyDescent="0.15">
      <c r="C1156" s="232"/>
    </row>
    <row r="1157" spans="3:3" x14ac:dyDescent="0.15">
      <c r="C1157" s="232"/>
    </row>
    <row r="1158" spans="3:3" x14ac:dyDescent="0.15">
      <c r="C1158" s="232"/>
    </row>
    <row r="1159" spans="3:3" x14ac:dyDescent="0.15">
      <c r="C1159" s="232"/>
    </row>
    <row r="1160" spans="3:3" x14ac:dyDescent="0.15">
      <c r="C1160" s="232"/>
    </row>
    <row r="1161" spans="3:3" x14ac:dyDescent="0.15">
      <c r="C1161" s="232"/>
    </row>
    <row r="1162" spans="3:3" x14ac:dyDescent="0.15">
      <c r="C1162" s="232"/>
    </row>
    <row r="1163" spans="3:3" x14ac:dyDescent="0.15">
      <c r="C1163" s="232"/>
    </row>
    <row r="1164" spans="3:3" x14ac:dyDescent="0.15">
      <c r="C1164" s="232"/>
    </row>
    <row r="1165" spans="3:3" x14ac:dyDescent="0.15">
      <c r="C1165" s="232"/>
    </row>
    <row r="1166" spans="3:3" x14ac:dyDescent="0.15">
      <c r="C1166" s="232"/>
    </row>
    <row r="1167" spans="3:3" x14ac:dyDescent="0.15">
      <c r="C1167" s="232"/>
    </row>
    <row r="1168" spans="3:3" x14ac:dyDescent="0.15">
      <c r="C1168" s="232"/>
    </row>
    <row r="1169" spans="3:3" x14ac:dyDescent="0.15">
      <c r="C1169" s="232"/>
    </row>
    <row r="1170" spans="3:3" x14ac:dyDescent="0.15">
      <c r="C1170" s="232"/>
    </row>
    <row r="1171" spans="3:3" x14ac:dyDescent="0.15">
      <c r="C1171" s="232"/>
    </row>
    <row r="1172" spans="3:3" x14ac:dyDescent="0.15">
      <c r="C1172" s="232"/>
    </row>
    <row r="1173" spans="3:3" x14ac:dyDescent="0.15">
      <c r="C1173" s="232"/>
    </row>
    <row r="1174" spans="3:3" x14ac:dyDescent="0.15">
      <c r="C1174" s="232"/>
    </row>
    <row r="1175" spans="3:3" x14ac:dyDescent="0.15">
      <c r="C1175" s="232"/>
    </row>
    <row r="1176" spans="3:3" x14ac:dyDescent="0.15">
      <c r="C1176" s="232"/>
    </row>
    <row r="1177" spans="3:3" x14ac:dyDescent="0.15">
      <c r="C1177" s="232"/>
    </row>
    <row r="1178" spans="3:3" x14ac:dyDescent="0.15">
      <c r="C1178" s="232"/>
    </row>
    <row r="1179" spans="3:3" x14ac:dyDescent="0.15">
      <c r="C1179" s="232"/>
    </row>
    <row r="1180" spans="3:3" x14ac:dyDescent="0.15">
      <c r="C1180" s="232"/>
    </row>
    <row r="1181" spans="3:3" x14ac:dyDescent="0.15">
      <c r="C1181" s="232"/>
    </row>
    <row r="1182" spans="3:3" x14ac:dyDescent="0.15">
      <c r="C1182" s="232"/>
    </row>
    <row r="1183" spans="3:3" x14ac:dyDescent="0.15">
      <c r="C1183" s="232"/>
    </row>
    <row r="1184" spans="3:3" x14ac:dyDescent="0.15">
      <c r="C1184" s="232"/>
    </row>
    <row r="1185" spans="3:3" x14ac:dyDescent="0.15">
      <c r="C1185" s="232"/>
    </row>
    <row r="1186" spans="3:3" x14ac:dyDescent="0.15">
      <c r="C1186" s="232"/>
    </row>
    <row r="1187" spans="3:3" x14ac:dyDescent="0.15">
      <c r="C1187" s="232"/>
    </row>
    <row r="1188" spans="3:3" x14ac:dyDescent="0.15">
      <c r="C1188" s="232"/>
    </row>
    <row r="1189" spans="3:3" x14ac:dyDescent="0.15">
      <c r="C1189" s="232"/>
    </row>
    <row r="1190" spans="3:3" x14ac:dyDescent="0.15">
      <c r="C1190" s="232"/>
    </row>
    <row r="1191" spans="3:3" x14ac:dyDescent="0.15">
      <c r="C1191" s="232"/>
    </row>
    <row r="1192" spans="3:3" x14ac:dyDescent="0.15">
      <c r="C1192" s="232"/>
    </row>
    <row r="1193" spans="3:3" x14ac:dyDescent="0.15">
      <c r="C1193" s="232"/>
    </row>
    <row r="1194" spans="3:3" x14ac:dyDescent="0.15">
      <c r="C1194" s="232"/>
    </row>
    <row r="1195" spans="3:3" x14ac:dyDescent="0.15">
      <c r="C1195" s="232"/>
    </row>
    <row r="1196" spans="3:3" x14ac:dyDescent="0.15">
      <c r="C1196" s="232"/>
    </row>
    <row r="1197" spans="3:3" x14ac:dyDescent="0.15">
      <c r="C1197" s="232"/>
    </row>
    <row r="1198" spans="3:3" x14ac:dyDescent="0.15">
      <c r="C1198" s="232"/>
    </row>
    <row r="1199" spans="3:3" x14ac:dyDescent="0.15">
      <c r="C1199" s="232"/>
    </row>
    <row r="1200" spans="3:3" x14ac:dyDescent="0.15">
      <c r="C1200" s="232"/>
    </row>
    <row r="1201" spans="3:3" x14ac:dyDescent="0.15">
      <c r="C1201" s="232"/>
    </row>
    <row r="1202" spans="3:3" x14ac:dyDescent="0.15">
      <c r="C1202" s="232"/>
    </row>
    <row r="1203" spans="3:3" x14ac:dyDescent="0.15">
      <c r="C1203" s="232"/>
    </row>
    <row r="1204" spans="3:3" x14ac:dyDescent="0.15">
      <c r="C1204" s="232"/>
    </row>
    <row r="1205" spans="3:3" x14ac:dyDescent="0.15">
      <c r="C1205" s="232"/>
    </row>
    <row r="1206" spans="3:3" x14ac:dyDescent="0.15">
      <c r="C1206" s="232"/>
    </row>
    <row r="1207" spans="3:3" x14ac:dyDescent="0.15">
      <c r="C1207" s="232"/>
    </row>
    <row r="1208" spans="3:3" x14ac:dyDescent="0.15">
      <c r="C1208" s="232"/>
    </row>
    <row r="1209" spans="3:3" x14ac:dyDescent="0.15">
      <c r="C1209" s="232"/>
    </row>
    <row r="1210" spans="3:3" x14ac:dyDescent="0.15">
      <c r="C1210" s="232"/>
    </row>
    <row r="1211" spans="3:3" x14ac:dyDescent="0.15">
      <c r="C1211" s="232"/>
    </row>
    <row r="1212" spans="3:3" x14ac:dyDescent="0.15">
      <c r="C1212" s="232"/>
    </row>
    <row r="1213" spans="3:3" x14ac:dyDescent="0.15">
      <c r="C1213" s="232"/>
    </row>
    <row r="1214" spans="3:3" x14ac:dyDescent="0.15">
      <c r="C1214" s="232"/>
    </row>
    <row r="1215" spans="3:3" x14ac:dyDescent="0.15">
      <c r="C1215" s="232"/>
    </row>
    <row r="1216" spans="3:3" x14ac:dyDescent="0.15">
      <c r="C1216" s="232"/>
    </row>
    <row r="1217" spans="3:3" x14ac:dyDescent="0.15">
      <c r="C1217" s="232"/>
    </row>
    <row r="1218" spans="3:3" x14ac:dyDescent="0.15">
      <c r="C1218" s="232"/>
    </row>
    <row r="1219" spans="3:3" x14ac:dyDescent="0.15">
      <c r="C1219" s="232"/>
    </row>
    <row r="1220" spans="3:3" x14ac:dyDescent="0.15">
      <c r="C1220" s="232"/>
    </row>
    <row r="1221" spans="3:3" x14ac:dyDescent="0.15">
      <c r="C1221" s="232"/>
    </row>
    <row r="1222" spans="3:3" x14ac:dyDescent="0.15">
      <c r="C1222" s="232"/>
    </row>
    <row r="1223" spans="3:3" x14ac:dyDescent="0.15">
      <c r="C1223" s="232"/>
    </row>
    <row r="1224" spans="3:3" x14ac:dyDescent="0.15">
      <c r="C1224" s="232"/>
    </row>
    <row r="1225" spans="3:3" x14ac:dyDescent="0.15">
      <c r="C1225" s="232"/>
    </row>
    <row r="1226" spans="3:3" x14ac:dyDescent="0.15">
      <c r="C1226" s="232"/>
    </row>
    <row r="1227" spans="3:3" x14ac:dyDescent="0.15">
      <c r="C1227" s="232"/>
    </row>
    <row r="1228" spans="3:3" x14ac:dyDescent="0.15">
      <c r="C1228" s="232"/>
    </row>
    <row r="1229" spans="3:3" x14ac:dyDescent="0.15">
      <c r="C1229" s="232"/>
    </row>
    <row r="1230" spans="3:3" x14ac:dyDescent="0.15">
      <c r="C1230" s="232"/>
    </row>
    <row r="1231" spans="3:3" x14ac:dyDescent="0.15">
      <c r="C1231" s="232"/>
    </row>
    <row r="1232" spans="3:3" x14ac:dyDescent="0.15">
      <c r="C1232" s="232"/>
    </row>
    <row r="1233" spans="3:3" x14ac:dyDescent="0.15">
      <c r="C1233" s="232"/>
    </row>
    <row r="1234" spans="3:3" x14ac:dyDescent="0.15">
      <c r="C1234" s="232"/>
    </row>
    <row r="1235" spans="3:3" x14ac:dyDescent="0.15">
      <c r="C1235" s="232"/>
    </row>
    <row r="1236" spans="3:3" x14ac:dyDescent="0.15">
      <c r="C1236" s="232"/>
    </row>
    <row r="1237" spans="3:3" x14ac:dyDescent="0.15">
      <c r="C1237" s="232"/>
    </row>
    <row r="1238" spans="3:3" x14ac:dyDescent="0.15">
      <c r="C1238" s="232"/>
    </row>
    <row r="1239" spans="3:3" x14ac:dyDescent="0.15">
      <c r="C1239" s="232"/>
    </row>
    <row r="1240" spans="3:3" x14ac:dyDescent="0.15">
      <c r="C1240" s="232"/>
    </row>
    <row r="1241" spans="3:3" x14ac:dyDescent="0.15">
      <c r="C1241" s="232"/>
    </row>
    <row r="1242" spans="3:3" x14ac:dyDescent="0.15">
      <c r="C1242" s="232"/>
    </row>
    <row r="1243" spans="3:3" x14ac:dyDescent="0.15">
      <c r="C1243" s="232"/>
    </row>
    <row r="1244" spans="3:3" x14ac:dyDescent="0.15">
      <c r="C1244" s="232"/>
    </row>
    <row r="1245" spans="3:3" x14ac:dyDescent="0.15">
      <c r="C1245" s="232"/>
    </row>
    <row r="1246" spans="3:3" x14ac:dyDescent="0.15">
      <c r="C1246" s="232"/>
    </row>
    <row r="1247" spans="3:3" x14ac:dyDescent="0.15">
      <c r="C1247" s="232"/>
    </row>
    <row r="1248" spans="3:3" x14ac:dyDescent="0.15">
      <c r="C1248" s="232"/>
    </row>
    <row r="1249" spans="3:3" x14ac:dyDescent="0.15">
      <c r="C1249" s="232"/>
    </row>
    <row r="1250" spans="3:3" x14ac:dyDescent="0.15">
      <c r="C1250" s="232"/>
    </row>
    <row r="1251" spans="3:3" x14ac:dyDescent="0.15">
      <c r="C1251" s="232"/>
    </row>
    <row r="1252" spans="3:3" x14ac:dyDescent="0.15">
      <c r="C1252" s="232"/>
    </row>
    <row r="1253" spans="3:3" x14ac:dyDescent="0.15">
      <c r="C1253" s="232"/>
    </row>
    <row r="1254" spans="3:3" x14ac:dyDescent="0.15">
      <c r="C1254" s="232"/>
    </row>
    <row r="1255" spans="3:3" x14ac:dyDescent="0.15">
      <c r="C1255" s="232"/>
    </row>
    <row r="1256" spans="3:3" x14ac:dyDescent="0.15">
      <c r="C1256" s="232"/>
    </row>
    <row r="1257" spans="3:3" x14ac:dyDescent="0.15">
      <c r="C1257" s="232"/>
    </row>
    <row r="1258" spans="3:3" x14ac:dyDescent="0.15">
      <c r="C1258" s="232"/>
    </row>
    <row r="1259" spans="3:3" x14ac:dyDescent="0.15">
      <c r="C1259" s="232"/>
    </row>
    <row r="1260" spans="3:3" x14ac:dyDescent="0.15">
      <c r="C1260" s="232"/>
    </row>
    <row r="1261" spans="3:3" x14ac:dyDescent="0.15">
      <c r="C1261" s="232"/>
    </row>
    <row r="1262" spans="3:3" x14ac:dyDescent="0.15">
      <c r="C1262" s="232"/>
    </row>
    <row r="1263" spans="3:3" x14ac:dyDescent="0.15">
      <c r="C1263" s="232"/>
    </row>
    <row r="1264" spans="3:3" x14ac:dyDescent="0.15">
      <c r="C1264" s="232"/>
    </row>
    <row r="1265" spans="3:3" x14ac:dyDescent="0.15">
      <c r="C1265" s="232"/>
    </row>
    <row r="1266" spans="3:3" x14ac:dyDescent="0.15">
      <c r="C1266" s="232"/>
    </row>
    <row r="1267" spans="3:3" x14ac:dyDescent="0.15">
      <c r="C1267" s="232"/>
    </row>
    <row r="1268" spans="3:3" x14ac:dyDescent="0.15">
      <c r="C1268" s="232"/>
    </row>
    <row r="1269" spans="3:3" x14ac:dyDescent="0.15">
      <c r="C1269" s="232"/>
    </row>
    <row r="1270" spans="3:3" x14ac:dyDescent="0.15">
      <c r="C1270" s="232"/>
    </row>
    <row r="1271" spans="3:3" x14ac:dyDescent="0.15">
      <c r="C1271" s="232"/>
    </row>
    <row r="1272" spans="3:3" x14ac:dyDescent="0.15">
      <c r="C1272" s="232"/>
    </row>
    <row r="1273" spans="3:3" x14ac:dyDescent="0.15">
      <c r="C1273" s="232"/>
    </row>
    <row r="1274" spans="3:3" x14ac:dyDescent="0.15">
      <c r="C1274" s="232"/>
    </row>
    <row r="1275" spans="3:3" x14ac:dyDescent="0.15">
      <c r="C1275" s="232"/>
    </row>
    <row r="1276" spans="3:3" x14ac:dyDescent="0.15">
      <c r="C1276" s="232"/>
    </row>
    <row r="1277" spans="3:3" x14ac:dyDescent="0.15">
      <c r="C1277" s="232"/>
    </row>
    <row r="1278" spans="3:3" x14ac:dyDescent="0.15">
      <c r="C1278" s="232"/>
    </row>
    <row r="1279" spans="3:3" x14ac:dyDescent="0.15">
      <c r="C1279" s="232"/>
    </row>
    <row r="1280" spans="3:3" x14ac:dyDescent="0.15">
      <c r="C1280" s="232"/>
    </row>
    <row r="1281" spans="3:3" x14ac:dyDescent="0.15">
      <c r="C1281" s="232"/>
    </row>
    <row r="1282" spans="3:3" x14ac:dyDescent="0.15">
      <c r="C1282" s="232"/>
    </row>
    <row r="1283" spans="3:3" x14ac:dyDescent="0.15">
      <c r="C1283" s="232"/>
    </row>
    <row r="1284" spans="3:3" x14ac:dyDescent="0.15">
      <c r="C1284" s="232"/>
    </row>
    <row r="1285" spans="3:3" x14ac:dyDescent="0.15">
      <c r="C1285" s="232"/>
    </row>
    <row r="1286" spans="3:3" x14ac:dyDescent="0.15">
      <c r="C1286" s="232"/>
    </row>
    <row r="1287" spans="3:3" x14ac:dyDescent="0.15">
      <c r="C1287" s="232"/>
    </row>
    <row r="1288" spans="3:3" x14ac:dyDescent="0.15">
      <c r="C1288" s="232"/>
    </row>
    <row r="1289" spans="3:3" x14ac:dyDescent="0.15">
      <c r="C1289" s="232"/>
    </row>
    <row r="1290" spans="3:3" x14ac:dyDescent="0.15">
      <c r="C1290" s="232"/>
    </row>
    <row r="1291" spans="3:3" x14ac:dyDescent="0.15">
      <c r="C1291" s="232"/>
    </row>
    <row r="1292" spans="3:3" x14ac:dyDescent="0.15">
      <c r="C1292" s="232"/>
    </row>
    <row r="1293" spans="3:3" x14ac:dyDescent="0.15">
      <c r="C1293" s="232"/>
    </row>
    <row r="1294" spans="3:3" x14ac:dyDescent="0.15">
      <c r="C1294" s="232"/>
    </row>
    <row r="1295" spans="3:3" x14ac:dyDescent="0.15">
      <c r="C1295" s="232"/>
    </row>
    <row r="1296" spans="3:3" x14ac:dyDescent="0.15">
      <c r="C1296" s="232"/>
    </row>
    <row r="1297" spans="3:3" x14ac:dyDescent="0.15">
      <c r="C1297" s="232"/>
    </row>
    <row r="1298" spans="3:3" x14ac:dyDescent="0.15">
      <c r="C1298" s="232"/>
    </row>
    <row r="1299" spans="3:3" x14ac:dyDescent="0.15">
      <c r="C1299" s="232"/>
    </row>
    <row r="1300" spans="3:3" x14ac:dyDescent="0.15">
      <c r="C1300" s="232"/>
    </row>
    <row r="1301" spans="3:3" x14ac:dyDescent="0.15">
      <c r="C1301" s="232"/>
    </row>
    <row r="1302" spans="3:3" x14ac:dyDescent="0.15">
      <c r="C1302" s="232"/>
    </row>
    <row r="1303" spans="3:3" x14ac:dyDescent="0.15">
      <c r="C1303" s="232"/>
    </row>
    <row r="1304" spans="3:3" x14ac:dyDescent="0.15">
      <c r="C1304" s="232"/>
    </row>
    <row r="1305" spans="3:3" x14ac:dyDescent="0.15">
      <c r="C1305" s="232"/>
    </row>
    <row r="1306" spans="3:3" x14ac:dyDescent="0.15">
      <c r="C1306" s="232"/>
    </row>
    <row r="1307" spans="3:3" x14ac:dyDescent="0.15">
      <c r="C1307" s="232"/>
    </row>
    <row r="1308" spans="3:3" x14ac:dyDescent="0.15">
      <c r="C1308" s="232"/>
    </row>
    <row r="1309" spans="3:3" x14ac:dyDescent="0.15">
      <c r="C1309" s="232"/>
    </row>
    <row r="1310" spans="3:3" x14ac:dyDescent="0.15">
      <c r="C1310" s="232"/>
    </row>
    <row r="1311" spans="3:3" x14ac:dyDescent="0.15">
      <c r="C1311" s="232"/>
    </row>
    <row r="1312" spans="3:3" x14ac:dyDescent="0.15">
      <c r="C1312" s="232"/>
    </row>
    <row r="1313" spans="3:3" x14ac:dyDescent="0.15">
      <c r="C1313" s="232"/>
    </row>
    <row r="1314" spans="3:3" x14ac:dyDescent="0.15">
      <c r="C1314" s="232"/>
    </row>
    <row r="1315" spans="3:3" x14ac:dyDescent="0.15">
      <c r="C1315" s="232"/>
    </row>
    <row r="1316" spans="3:3" x14ac:dyDescent="0.15">
      <c r="C1316" s="232"/>
    </row>
    <row r="1317" spans="3:3" x14ac:dyDescent="0.15">
      <c r="C1317" s="232"/>
    </row>
    <row r="1318" spans="3:3" x14ac:dyDescent="0.15">
      <c r="C1318" s="232"/>
    </row>
    <row r="1319" spans="3:3" x14ac:dyDescent="0.15">
      <c r="C1319" s="232"/>
    </row>
    <row r="1320" spans="3:3" x14ac:dyDescent="0.15">
      <c r="C1320" s="232"/>
    </row>
    <row r="1321" spans="3:3" x14ac:dyDescent="0.15">
      <c r="C1321" s="232"/>
    </row>
    <row r="1322" spans="3:3" x14ac:dyDescent="0.15">
      <c r="C1322" s="232"/>
    </row>
    <row r="1323" spans="3:3" x14ac:dyDescent="0.15">
      <c r="C1323" s="232"/>
    </row>
    <row r="1324" spans="3:3" x14ac:dyDescent="0.15">
      <c r="C1324" s="232"/>
    </row>
    <row r="1325" spans="3:3" x14ac:dyDescent="0.15">
      <c r="C1325" s="232"/>
    </row>
    <row r="1326" spans="3:3" x14ac:dyDescent="0.15">
      <c r="C1326" s="232"/>
    </row>
    <row r="1327" spans="3:3" x14ac:dyDescent="0.15">
      <c r="C1327" s="232"/>
    </row>
    <row r="1328" spans="3:3" x14ac:dyDescent="0.15">
      <c r="C1328" s="232"/>
    </row>
    <row r="1329" spans="3:3" x14ac:dyDescent="0.15">
      <c r="C1329" s="232"/>
    </row>
    <row r="1330" spans="3:3" x14ac:dyDescent="0.15">
      <c r="C1330" s="232"/>
    </row>
    <row r="1331" spans="3:3" x14ac:dyDescent="0.15">
      <c r="C1331" s="232"/>
    </row>
    <row r="1332" spans="3:3" x14ac:dyDescent="0.15">
      <c r="C1332" s="232"/>
    </row>
    <row r="1333" spans="3:3" x14ac:dyDescent="0.15">
      <c r="C1333" s="232"/>
    </row>
    <row r="1334" spans="3:3" x14ac:dyDescent="0.15">
      <c r="C1334" s="232"/>
    </row>
    <row r="1335" spans="3:3" x14ac:dyDescent="0.15">
      <c r="C1335" s="232"/>
    </row>
    <row r="1336" spans="3:3" x14ac:dyDescent="0.15">
      <c r="C1336" s="232"/>
    </row>
    <row r="1337" spans="3:3" x14ac:dyDescent="0.15">
      <c r="C1337" s="232"/>
    </row>
    <row r="1338" spans="3:3" x14ac:dyDescent="0.15">
      <c r="C1338" s="232"/>
    </row>
    <row r="1339" spans="3:3" x14ac:dyDescent="0.15">
      <c r="C1339" s="232"/>
    </row>
    <row r="1340" spans="3:3" x14ac:dyDescent="0.15">
      <c r="C1340" s="232"/>
    </row>
    <row r="1341" spans="3:3" x14ac:dyDescent="0.15">
      <c r="C1341" s="232"/>
    </row>
    <row r="1342" spans="3:3" x14ac:dyDescent="0.15">
      <c r="C1342" s="232"/>
    </row>
    <row r="1343" spans="3:3" x14ac:dyDescent="0.15">
      <c r="C1343" s="232"/>
    </row>
    <row r="1344" spans="3:3" x14ac:dyDescent="0.15">
      <c r="C1344" s="232"/>
    </row>
    <row r="1345" spans="3:3" x14ac:dyDescent="0.15">
      <c r="C1345" s="232"/>
    </row>
    <row r="1346" spans="3:3" x14ac:dyDescent="0.15">
      <c r="C1346" s="232"/>
    </row>
    <row r="1347" spans="3:3" x14ac:dyDescent="0.15">
      <c r="C1347" s="232"/>
    </row>
    <row r="1348" spans="3:3" x14ac:dyDescent="0.15">
      <c r="C1348" s="232"/>
    </row>
    <row r="1349" spans="3:3" x14ac:dyDescent="0.15">
      <c r="C1349" s="232"/>
    </row>
    <row r="1350" spans="3:3" x14ac:dyDescent="0.15">
      <c r="C1350" s="232"/>
    </row>
    <row r="1351" spans="3:3" x14ac:dyDescent="0.15">
      <c r="C1351" s="232"/>
    </row>
    <row r="1352" spans="3:3" x14ac:dyDescent="0.15">
      <c r="C1352" s="232"/>
    </row>
    <row r="1353" spans="3:3" x14ac:dyDescent="0.15">
      <c r="C1353" s="232"/>
    </row>
    <row r="1354" spans="3:3" x14ac:dyDescent="0.15">
      <c r="C1354" s="232"/>
    </row>
    <row r="1355" spans="3:3" x14ac:dyDescent="0.15">
      <c r="C1355" s="232"/>
    </row>
    <row r="1356" spans="3:3" x14ac:dyDescent="0.15">
      <c r="C1356" s="232"/>
    </row>
    <row r="1357" spans="3:3" x14ac:dyDescent="0.15">
      <c r="C1357" s="232"/>
    </row>
    <row r="1358" spans="3:3" x14ac:dyDescent="0.15">
      <c r="C1358" s="232"/>
    </row>
    <row r="1359" spans="3:3" x14ac:dyDescent="0.15">
      <c r="C1359" s="232"/>
    </row>
    <row r="1360" spans="3:3" x14ac:dyDescent="0.15">
      <c r="C1360" s="232"/>
    </row>
    <row r="1361" spans="3:3" x14ac:dyDescent="0.15">
      <c r="C1361" s="232"/>
    </row>
    <row r="1362" spans="3:3" x14ac:dyDescent="0.15">
      <c r="C1362" s="232"/>
    </row>
    <row r="1363" spans="3:3" x14ac:dyDescent="0.15">
      <c r="C1363" s="232"/>
    </row>
    <row r="1364" spans="3:3" x14ac:dyDescent="0.15">
      <c r="C1364" s="232"/>
    </row>
    <row r="1365" spans="3:3" x14ac:dyDescent="0.15">
      <c r="C1365" s="232"/>
    </row>
    <row r="1366" spans="3:3" x14ac:dyDescent="0.15">
      <c r="C1366" s="232"/>
    </row>
    <row r="1367" spans="3:3" x14ac:dyDescent="0.15">
      <c r="C1367" s="232"/>
    </row>
    <row r="1368" spans="3:3" x14ac:dyDescent="0.15">
      <c r="C1368" s="232"/>
    </row>
    <row r="1369" spans="3:3" x14ac:dyDescent="0.15">
      <c r="C1369" s="232"/>
    </row>
    <row r="1370" spans="3:3" x14ac:dyDescent="0.15">
      <c r="C1370" s="232"/>
    </row>
    <row r="1371" spans="3:3" x14ac:dyDescent="0.15">
      <c r="C1371" s="232"/>
    </row>
    <row r="1372" spans="3:3" x14ac:dyDescent="0.15">
      <c r="C1372" s="232"/>
    </row>
    <row r="1373" spans="3:3" x14ac:dyDescent="0.15">
      <c r="C1373" s="232"/>
    </row>
    <row r="1374" spans="3:3" x14ac:dyDescent="0.15">
      <c r="C1374" s="232"/>
    </row>
    <row r="1375" spans="3:3" x14ac:dyDescent="0.15">
      <c r="C1375" s="232"/>
    </row>
    <row r="1376" spans="3:3" x14ac:dyDescent="0.15">
      <c r="C1376" s="232"/>
    </row>
    <row r="1377" spans="3:3" x14ac:dyDescent="0.15">
      <c r="C1377" s="232"/>
    </row>
    <row r="1378" spans="3:3" x14ac:dyDescent="0.15">
      <c r="C1378" s="232"/>
    </row>
    <row r="1379" spans="3:3" x14ac:dyDescent="0.15">
      <c r="C1379" s="232"/>
    </row>
    <row r="1380" spans="3:3" x14ac:dyDescent="0.15">
      <c r="C1380" s="232"/>
    </row>
    <row r="1381" spans="3:3" x14ac:dyDescent="0.15">
      <c r="C1381" s="232"/>
    </row>
    <row r="1382" spans="3:3" x14ac:dyDescent="0.15">
      <c r="C1382" s="232"/>
    </row>
    <row r="1383" spans="3:3" x14ac:dyDescent="0.15">
      <c r="C1383" s="232"/>
    </row>
    <row r="1384" spans="3:3" x14ac:dyDescent="0.15">
      <c r="C1384" s="232"/>
    </row>
    <row r="1385" spans="3:3" x14ac:dyDescent="0.15">
      <c r="C1385" s="232"/>
    </row>
    <row r="1386" spans="3:3" x14ac:dyDescent="0.15">
      <c r="C1386" s="232"/>
    </row>
    <row r="1387" spans="3:3" x14ac:dyDescent="0.15">
      <c r="C1387" s="232"/>
    </row>
    <row r="1388" spans="3:3" x14ac:dyDescent="0.15">
      <c r="C1388" s="232"/>
    </row>
    <row r="1389" spans="3:3" x14ac:dyDescent="0.15">
      <c r="C1389" s="232"/>
    </row>
    <row r="1390" spans="3:3" x14ac:dyDescent="0.15">
      <c r="C1390" s="232"/>
    </row>
    <row r="1391" spans="3:3" x14ac:dyDescent="0.15">
      <c r="C1391" s="232"/>
    </row>
    <row r="1392" spans="3:3" x14ac:dyDescent="0.15">
      <c r="C1392" s="232"/>
    </row>
    <row r="1393" spans="3:3" x14ac:dyDescent="0.15">
      <c r="C1393" s="232"/>
    </row>
    <row r="1394" spans="3:3" x14ac:dyDescent="0.15">
      <c r="C1394" s="232"/>
    </row>
    <row r="1395" spans="3:3" x14ac:dyDescent="0.15">
      <c r="C1395" s="232"/>
    </row>
    <row r="1396" spans="3:3" x14ac:dyDescent="0.15">
      <c r="C1396" s="232"/>
    </row>
    <row r="1397" spans="3:3" x14ac:dyDescent="0.15">
      <c r="C1397" s="232"/>
    </row>
    <row r="1398" spans="3:3" x14ac:dyDescent="0.15">
      <c r="C1398" s="232"/>
    </row>
    <row r="1399" spans="3:3" x14ac:dyDescent="0.15">
      <c r="C1399" s="232"/>
    </row>
    <row r="1400" spans="3:3" x14ac:dyDescent="0.15">
      <c r="C1400" s="232"/>
    </row>
    <row r="1401" spans="3:3" x14ac:dyDescent="0.15">
      <c r="C1401" s="232"/>
    </row>
    <row r="1402" spans="3:3" x14ac:dyDescent="0.15">
      <c r="C1402" s="232"/>
    </row>
    <row r="1403" spans="3:3" x14ac:dyDescent="0.15">
      <c r="C1403" s="232"/>
    </row>
    <row r="1404" spans="3:3" x14ac:dyDescent="0.15">
      <c r="C1404" s="232"/>
    </row>
    <row r="1405" spans="3:3" x14ac:dyDescent="0.15">
      <c r="C1405" s="232"/>
    </row>
    <row r="1406" spans="3:3" x14ac:dyDescent="0.15">
      <c r="C1406" s="232"/>
    </row>
    <row r="1407" spans="3:3" x14ac:dyDescent="0.15">
      <c r="C1407" s="232"/>
    </row>
    <row r="1408" spans="3:3" x14ac:dyDescent="0.15">
      <c r="C1408" s="232"/>
    </row>
    <row r="1409" spans="3:3" x14ac:dyDescent="0.15">
      <c r="C1409" s="232"/>
    </row>
    <row r="1410" spans="3:3" x14ac:dyDescent="0.15">
      <c r="C1410" s="232"/>
    </row>
    <row r="1411" spans="3:3" x14ac:dyDescent="0.15">
      <c r="C1411" s="232"/>
    </row>
    <row r="1412" spans="3:3" x14ac:dyDescent="0.15">
      <c r="C1412" s="232"/>
    </row>
    <row r="1413" spans="3:3" x14ac:dyDescent="0.15">
      <c r="C1413" s="232"/>
    </row>
    <row r="1414" spans="3:3" x14ac:dyDescent="0.15">
      <c r="C1414" s="232"/>
    </row>
    <row r="1415" spans="3:3" x14ac:dyDescent="0.15">
      <c r="C1415" s="232"/>
    </row>
    <row r="1416" spans="3:3" x14ac:dyDescent="0.15">
      <c r="C1416" s="232"/>
    </row>
    <row r="1417" spans="3:3" x14ac:dyDescent="0.15">
      <c r="C1417" s="232"/>
    </row>
    <row r="1418" spans="3:3" x14ac:dyDescent="0.15">
      <c r="C1418" s="232"/>
    </row>
    <row r="1419" spans="3:3" x14ac:dyDescent="0.15">
      <c r="C1419" s="232"/>
    </row>
    <row r="1420" spans="3:3" x14ac:dyDescent="0.15">
      <c r="C1420" s="232"/>
    </row>
    <row r="1421" spans="3:3" x14ac:dyDescent="0.15">
      <c r="C1421" s="232"/>
    </row>
    <row r="1422" spans="3:3" x14ac:dyDescent="0.15">
      <c r="C1422" s="232"/>
    </row>
    <row r="1423" spans="3:3" x14ac:dyDescent="0.15">
      <c r="C1423" s="232"/>
    </row>
    <row r="1424" spans="3:3" x14ac:dyDescent="0.15">
      <c r="C1424" s="232"/>
    </row>
    <row r="1425" spans="3:3" x14ac:dyDescent="0.15">
      <c r="C1425" s="232"/>
    </row>
    <row r="1426" spans="3:3" x14ac:dyDescent="0.15">
      <c r="C1426" s="232"/>
    </row>
    <row r="1427" spans="3:3" x14ac:dyDescent="0.15">
      <c r="C1427" s="232"/>
    </row>
    <row r="1428" spans="3:3" x14ac:dyDescent="0.15">
      <c r="C1428" s="232"/>
    </row>
    <row r="1429" spans="3:3" x14ac:dyDescent="0.15">
      <c r="C1429" s="232"/>
    </row>
    <row r="1430" spans="3:3" x14ac:dyDescent="0.15">
      <c r="C1430" s="232"/>
    </row>
    <row r="1431" spans="3:3" x14ac:dyDescent="0.15">
      <c r="C1431" s="232"/>
    </row>
    <row r="1432" spans="3:3" x14ac:dyDescent="0.15">
      <c r="C1432" s="232"/>
    </row>
    <row r="1433" spans="3:3" x14ac:dyDescent="0.15">
      <c r="C1433" s="232"/>
    </row>
    <row r="1434" spans="3:3" x14ac:dyDescent="0.15">
      <c r="C1434" s="232"/>
    </row>
    <row r="1435" spans="3:3" x14ac:dyDescent="0.15">
      <c r="C1435" s="232"/>
    </row>
    <row r="1436" spans="3:3" x14ac:dyDescent="0.15">
      <c r="C1436" s="232"/>
    </row>
    <row r="1437" spans="3:3" x14ac:dyDescent="0.15">
      <c r="C1437" s="232"/>
    </row>
    <row r="1438" spans="3:3" x14ac:dyDescent="0.15">
      <c r="C1438" s="232"/>
    </row>
    <row r="1439" spans="3:3" x14ac:dyDescent="0.15">
      <c r="C1439" s="232"/>
    </row>
    <row r="1440" spans="3:3" x14ac:dyDescent="0.15">
      <c r="C1440" s="232"/>
    </row>
    <row r="1441" spans="3:3" x14ac:dyDescent="0.15">
      <c r="C1441" s="232"/>
    </row>
    <row r="1442" spans="3:3" x14ac:dyDescent="0.15">
      <c r="C1442" s="232"/>
    </row>
    <row r="1443" spans="3:3" x14ac:dyDescent="0.15">
      <c r="C1443" s="232"/>
    </row>
    <row r="1444" spans="3:3" x14ac:dyDescent="0.15">
      <c r="C1444" s="232"/>
    </row>
    <row r="1445" spans="3:3" x14ac:dyDescent="0.15">
      <c r="C1445" s="232"/>
    </row>
    <row r="1446" spans="3:3" x14ac:dyDescent="0.15">
      <c r="C1446" s="232"/>
    </row>
    <row r="1447" spans="3:3" x14ac:dyDescent="0.15">
      <c r="C1447" s="232"/>
    </row>
    <row r="1448" spans="3:3" x14ac:dyDescent="0.15">
      <c r="C1448" s="232"/>
    </row>
    <row r="1449" spans="3:3" x14ac:dyDescent="0.15">
      <c r="C1449" s="232"/>
    </row>
    <row r="1450" spans="3:3" x14ac:dyDescent="0.15">
      <c r="C1450" s="232"/>
    </row>
    <row r="1451" spans="3:3" x14ac:dyDescent="0.15">
      <c r="C1451" s="232"/>
    </row>
    <row r="1452" spans="3:3" x14ac:dyDescent="0.15">
      <c r="C1452" s="232"/>
    </row>
    <row r="1453" spans="3:3" x14ac:dyDescent="0.15">
      <c r="C1453" s="232"/>
    </row>
    <row r="1454" spans="3:3" x14ac:dyDescent="0.15">
      <c r="C1454" s="232"/>
    </row>
    <row r="1455" spans="3:3" x14ac:dyDescent="0.15">
      <c r="C1455" s="232"/>
    </row>
    <row r="1456" spans="3:3" x14ac:dyDescent="0.15">
      <c r="C1456" s="232"/>
    </row>
    <row r="1457" spans="3:3" x14ac:dyDescent="0.15">
      <c r="C1457" s="232"/>
    </row>
    <row r="1458" spans="3:3" x14ac:dyDescent="0.15">
      <c r="C1458" s="232"/>
    </row>
    <row r="1459" spans="3:3" x14ac:dyDescent="0.15">
      <c r="C1459" s="232"/>
    </row>
    <row r="1460" spans="3:3" x14ac:dyDescent="0.15">
      <c r="C1460" s="232"/>
    </row>
    <row r="1461" spans="3:3" x14ac:dyDescent="0.15">
      <c r="C1461" s="232"/>
    </row>
    <row r="1462" spans="3:3" x14ac:dyDescent="0.15">
      <c r="C1462" s="232"/>
    </row>
    <row r="1463" spans="3:3" x14ac:dyDescent="0.15">
      <c r="C1463" s="232"/>
    </row>
    <row r="1464" spans="3:3" x14ac:dyDescent="0.15">
      <c r="C1464" s="232"/>
    </row>
    <row r="1465" spans="3:3" x14ac:dyDescent="0.15">
      <c r="C1465" s="232"/>
    </row>
    <row r="1466" spans="3:3" x14ac:dyDescent="0.15">
      <c r="C1466" s="232"/>
    </row>
    <row r="1467" spans="3:3" x14ac:dyDescent="0.15">
      <c r="C1467" s="232"/>
    </row>
    <row r="1468" spans="3:3" x14ac:dyDescent="0.15">
      <c r="C1468" s="232"/>
    </row>
    <row r="1469" spans="3:3" x14ac:dyDescent="0.15">
      <c r="C1469" s="232"/>
    </row>
    <row r="1470" spans="3:3" x14ac:dyDescent="0.15">
      <c r="C1470" s="232"/>
    </row>
    <row r="1471" spans="3:3" x14ac:dyDescent="0.15">
      <c r="C1471" s="232"/>
    </row>
    <row r="1472" spans="3:3" x14ac:dyDescent="0.15">
      <c r="C1472" s="232"/>
    </row>
    <row r="1473" spans="3:3" x14ac:dyDescent="0.15">
      <c r="C1473" s="232"/>
    </row>
    <row r="1474" spans="3:3" x14ac:dyDescent="0.15">
      <c r="C1474" s="232"/>
    </row>
    <row r="1475" spans="3:3" x14ac:dyDescent="0.15">
      <c r="C1475" s="232"/>
    </row>
    <row r="1476" spans="3:3" x14ac:dyDescent="0.15">
      <c r="C1476" s="232"/>
    </row>
    <row r="1477" spans="3:3" x14ac:dyDescent="0.15">
      <c r="C1477" s="232"/>
    </row>
    <row r="1478" spans="3:3" x14ac:dyDescent="0.15">
      <c r="C1478" s="232"/>
    </row>
    <row r="1479" spans="3:3" x14ac:dyDescent="0.15">
      <c r="C1479" s="232"/>
    </row>
    <row r="1480" spans="3:3" x14ac:dyDescent="0.15">
      <c r="C1480" s="232"/>
    </row>
    <row r="1481" spans="3:3" x14ac:dyDescent="0.15">
      <c r="C1481" s="232"/>
    </row>
    <row r="1482" spans="3:3" x14ac:dyDescent="0.15">
      <c r="C1482" s="232"/>
    </row>
    <row r="1483" spans="3:3" x14ac:dyDescent="0.15">
      <c r="C1483" s="232"/>
    </row>
    <row r="1484" spans="3:3" x14ac:dyDescent="0.15">
      <c r="C1484" s="232"/>
    </row>
    <row r="1485" spans="3:3" x14ac:dyDescent="0.15">
      <c r="C1485" s="232"/>
    </row>
    <row r="1486" spans="3:3" x14ac:dyDescent="0.15">
      <c r="C1486" s="232"/>
    </row>
    <row r="1487" spans="3:3" x14ac:dyDescent="0.15">
      <c r="C1487" s="232"/>
    </row>
    <row r="1488" spans="3:3" x14ac:dyDescent="0.15">
      <c r="C1488" s="232"/>
    </row>
    <row r="1489" spans="3:3" x14ac:dyDescent="0.15">
      <c r="C1489" s="232"/>
    </row>
    <row r="1490" spans="3:3" x14ac:dyDescent="0.15">
      <c r="C1490" s="232"/>
    </row>
    <row r="1491" spans="3:3" x14ac:dyDescent="0.15">
      <c r="C1491" s="232"/>
    </row>
    <row r="1492" spans="3:3" x14ac:dyDescent="0.15">
      <c r="C1492" s="232"/>
    </row>
    <row r="1493" spans="3:3" x14ac:dyDescent="0.15">
      <c r="C1493" s="232"/>
    </row>
    <row r="1494" spans="3:3" x14ac:dyDescent="0.15">
      <c r="C1494" s="232"/>
    </row>
    <row r="1495" spans="3:3" x14ac:dyDescent="0.15">
      <c r="C1495" s="232"/>
    </row>
    <row r="1496" spans="3:3" x14ac:dyDescent="0.15">
      <c r="C1496" s="232"/>
    </row>
    <row r="1497" spans="3:3" x14ac:dyDescent="0.15">
      <c r="C1497" s="232"/>
    </row>
    <row r="1498" spans="3:3" x14ac:dyDescent="0.15">
      <c r="C1498" s="232"/>
    </row>
    <row r="1499" spans="3:3" x14ac:dyDescent="0.15">
      <c r="C1499" s="232"/>
    </row>
    <row r="1500" spans="3:3" x14ac:dyDescent="0.15">
      <c r="C1500" s="232"/>
    </row>
    <row r="1501" spans="3:3" x14ac:dyDescent="0.15">
      <c r="C1501" s="232"/>
    </row>
    <row r="1502" spans="3:3" x14ac:dyDescent="0.15">
      <c r="C1502" s="232"/>
    </row>
    <row r="1503" spans="3:3" x14ac:dyDescent="0.15">
      <c r="C1503" s="232"/>
    </row>
    <row r="1504" spans="3:3" x14ac:dyDescent="0.15">
      <c r="C1504" s="232"/>
    </row>
    <row r="1505" spans="3:3" x14ac:dyDescent="0.15">
      <c r="C1505" s="232"/>
    </row>
    <row r="1506" spans="3:3" x14ac:dyDescent="0.15">
      <c r="C1506" s="232"/>
    </row>
    <row r="1507" spans="3:3" x14ac:dyDescent="0.15">
      <c r="C1507" s="232"/>
    </row>
    <row r="1508" spans="3:3" x14ac:dyDescent="0.15">
      <c r="C1508" s="232"/>
    </row>
    <row r="1509" spans="3:3" x14ac:dyDescent="0.15">
      <c r="C1509" s="232"/>
    </row>
    <row r="1510" spans="3:3" x14ac:dyDescent="0.15">
      <c r="C1510" s="232"/>
    </row>
    <row r="1511" spans="3:3" x14ac:dyDescent="0.15">
      <c r="C1511" s="232"/>
    </row>
    <row r="1512" spans="3:3" x14ac:dyDescent="0.15">
      <c r="C1512" s="232"/>
    </row>
    <row r="1513" spans="3:3" x14ac:dyDescent="0.15">
      <c r="C1513" s="232"/>
    </row>
    <row r="1514" spans="3:3" x14ac:dyDescent="0.15">
      <c r="C1514" s="232"/>
    </row>
    <row r="1515" spans="3:3" x14ac:dyDescent="0.15">
      <c r="C1515" s="232"/>
    </row>
    <row r="1516" spans="3:3" x14ac:dyDescent="0.15">
      <c r="C1516" s="232"/>
    </row>
    <row r="1517" spans="3:3" x14ac:dyDescent="0.15">
      <c r="C1517" s="232"/>
    </row>
    <row r="1518" spans="3:3" x14ac:dyDescent="0.15">
      <c r="C1518" s="232"/>
    </row>
    <row r="1519" spans="3:3" x14ac:dyDescent="0.15">
      <c r="C1519" s="232"/>
    </row>
    <row r="1520" spans="3:3" x14ac:dyDescent="0.15">
      <c r="C1520" s="232"/>
    </row>
    <row r="1521" spans="3:3" x14ac:dyDescent="0.15">
      <c r="C1521" s="232"/>
    </row>
    <row r="1522" spans="3:3" x14ac:dyDescent="0.15">
      <c r="C1522" s="232"/>
    </row>
    <row r="1523" spans="3:3" x14ac:dyDescent="0.15">
      <c r="C1523" s="232"/>
    </row>
    <row r="1524" spans="3:3" x14ac:dyDescent="0.15">
      <c r="C1524" s="232"/>
    </row>
    <row r="1525" spans="3:3" x14ac:dyDescent="0.15">
      <c r="C1525" s="232"/>
    </row>
    <row r="1526" spans="3:3" x14ac:dyDescent="0.15">
      <c r="C1526" s="232"/>
    </row>
    <row r="1527" spans="3:3" x14ac:dyDescent="0.15">
      <c r="C1527" s="232"/>
    </row>
    <row r="1528" spans="3:3" x14ac:dyDescent="0.15">
      <c r="C1528" s="232"/>
    </row>
    <row r="1529" spans="3:3" x14ac:dyDescent="0.15">
      <c r="C1529" s="232"/>
    </row>
    <row r="1530" spans="3:3" x14ac:dyDescent="0.15">
      <c r="C1530" s="232"/>
    </row>
    <row r="1531" spans="3:3" x14ac:dyDescent="0.15">
      <c r="C1531" s="232"/>
    </row>
    <row r="1532" spans="3:3" x14ac:dyDescent="0.15">
      <c r="C1532" s="232"/>
    </row>
    <row r="1533" spans="3:3" x14ac:dyDescent="0.15">
      <c r="C1533" s="232"/>
    </row>
    <row r="1534" spans="3:3" x14ac:dyDescent="0.15">
      <c r="C1534" s="232"/>
    </row>
    <row r="1535" spans="3:3" x14ac:dyDescent="0.15">
      <c r="C1535" s="232"/>
    </row>
    <row r="1536" spans="3:3" x14ac:dyDescent="0.15">
      <c r="C1536" s="232"/>
    </row>
    <row r="1537" spans="3:3" x14ac:dyDescent="0.15">
      <c r="C1537" s="232"/>
    </row>
    <row r="1538" spans="3:3" x14ac:dyDescent="0.15">
      <c r="C1538" s="232"/>
    </row>
    <row r="1539" spans="3:3" x14ac:dyDescent="0.15">
      <c r="C1539" s="232"/>
    </row>
    <row r="1540" spans="3:3" x14ac:dyDescent="0.15">
      <c r="C1540" s="232"/>
    </row>
    <row r="1541" spans="3:3" x14ac:dyDescent="0.15">
      <c r="C1541" s="232"/>
    </row>
    <row r="1542" spans="3:3" x14ac:dyDescent="0.15">
      <c r="C1542" s="232"/>
    </row>
    <row r="1543" spans="3:3" x14ac:dyDescent="0.15">
      <c r="C1543" s="232"/>
    </row>
    <row r="1544" spans="3:3" x14ac:dyDescent="0.15">
      <c r="C1544" s="232"/>
    </row>
    <row r="1545" spans="3:3" x14ac:dyDescent="0.15">
      <c r="C1545" s="232"/>
    </row>
    <row r="1546" spans="3:3" x14ac:dyDescent="0.15">
      <c r="C1546" s="232"/>
    </row>
    <row r="1547" spans="3:3" x14ac:dyDescent="0.15">
      <c r="C1547" s="232"/>
    </row>
    <row r="1548" spans="3:3" x14ac:dyDescent="0.15">
      <c r="C1548" s="232"/>
    </row>
    <row r="1549" spans="3:3" x14ac:dyDescent="0.15">
      <c r="C1549" s="232"/>
    </row>
    <row r="1550" spans="3:3" x14ac:dyDescent="0.15">
      <c r="C1550" s="232"/>
    </row>
    <row r="1551" spans="3:3" x14ac:dyDescent="0.15">
      <c r="C1551" s="232"/>
    </row>
    <row r="1552" spans="3:3" x14ac:dyDescent="0.15">
      <c r="C1552" s="232"/>
    </row>
    <row r="1553" spans="3:3" x14ac:dyDescent="0.15">
      <c r="C1553" s="232"/>
    </row>
    <row r="1554" spans="3:3" x14ac:dyDescent="0.15">
      <c r="C1554" s="232"/>
    </row>
    <row r="1555" spans="3:3" x14ac:dyDescent="0.15">
      <c r="C1555" s="232"/>
    </row>
    <row r="1556" spans="3:3" x14ac:dyDescent="0.15">
      <c r="C1556" s="232"/>
    </row>
    <row r="1557" spans="3:3" x14ac:dyDescent="0.15">
      <c r="C1557" s="232"/>
    </row>
    <row r="1558" spans="3:3" x14ac:dyDescent="0.15">
      <c r="C1558" s="232"/>
    </row>
    <row r="1559" spans="3:3" x14ac:dyDescent="0.15">
      <c r="C1559" s="232"/>
    </row>
    <row r="1560" spans="3:3" x14ac:dyDescent="0.15">
      <c r="C1560" s="232"/>
    </row>
    <row r="1561" spans="3:3" x14ac:dyDescent="0.15">
      <c r="C1561" s="232"/>
    </row>
    <row r="1562" spans="3:3" x14ac:dyDescent="0.15">
      <c r="C1562" s="232"/>
    </row>
    <row r="1563" spans="3:3" x14ac:dyDescent="0.15">
      <c r="C1563" s="232"/>
    </row>
    <row r="1564" spans="3:3" x14ac:dyDescent="0.15">
      <c r="C1564" s="232"/>
    </row>
    <row r="1565" spans="3:3" x14ac:dyDescent="0.15">
      <c r="C1565" s="232"/>
    </row>
    <row r="1566" spans="3:3" x14ac:dyDescent="0.15">
      <c r="C1566" s="232"/>
    </row>
    <row r="1567" spans="3:3" x14ac:dyDescent="0.15">
      <c r="C1567" s="232"/>
    </row>
    <row r="1568" spans="3:3" x14ac:dyDescent="0.15">
      <c r="C1568" s="232"/>
    </row>
    <row r="1569" spans="3:3" x14ac:dyDescent="0.15">
      <c r="C1569" s="232"/>
    </row>
    <row r="1570" spans="3:3" x14ac:dyDescent="0.15">
      <c r="C1570" s="232"/>
    </row>
    <row r="1571" spans="3:3" x14ac:dyDescent="0.15">
      <c r="C1571" s="232"/>
    </row>
    <row r="1572" spans="3:3" x14ac:dyDescent="0.15">
      <c r="C1572" s="232"/>
    </row>
    <row r="1573" spans="3:3" x14ac:dyDescent="0.15">
      <c r="C1573" s="232"/>
    </row>
    <row r="1574" spans="3:3" x14ac:dyDescent="0.15">
      <c r="C1574" s="232"/>
    </row>
    <row r="1575" spans="3:3" x14ac:dyDescent="0.15">
      <c r="C1575" s="232"/>
    </row>
    <row r="1576" spans="3:3" x14ac:dyDescent="0.15">
      <c r="C1576" s="232"/>
    </row>
    <row r="1577" spans="3:3" x14ac:dyDescent="0.15">
      <c r="C1577" s="232"/>
    </row>
    <row r="1578" spans="3:3" x14ac:dyDescent="0.15">
      <c r="C1578" s="232"/>
    </row>
    <row r="1579" spans="3:3" x14ac:dyDescent="0.15">
      <c r="C1579" s="232"/>
    </row>
    <row r="1580" spans="3:3" x14ac:dyDescent="0.15">
      <c r="C1580" s="232"/>
    </row>
    <row r="1581" spans="3:3" x14ac:dyDescent="0.15">
      <c r="C1581" s="232"/>
    </row>
    <row r="1582" spans="3:3" x14ac:dyDescent="0.15">
      <c r="C1582" s="232"/>
    </row>
    <row r="1583" spans="3:3" x14ac:dyDescent="0.15">
      <c r="C1583" s="232"/>
    </row>
    <row r="1584" spans="3:3" x14ac:dyDescent="0.15">
      <c r="C1584" s="232"/>
    </row>
    <row r="1585" spans="3:3" x14ac:dyDescent="0.15">
      <c r="C1585" s="232"/>
    </row>
    <row r="1586" spans="3:3" x14ac:dyDescent="0.15">
      <c r="C1586" s="232"/>
    </row>
    <row r="1587" spans="3:3" x14ac:dyDescent="0.15">
      <c r="C1587" s="232"/>
    </row>
    <row r="1588" spans="3:3" x14ac:dyDescent="0.15">
      <c r="C1588" s="232"/>
    </row>
    <row r="1589" spans="3:3" x14ac:dyDescent="0.15">
      <c r="C1589" s="232"/>
    </row>
    <row r="1590" spans="3:3" x14ac:dyDescent="0.15">
      <c r="C1590" s="232"/>
    </row>
    <row r="1591" spans="3:3" x14ac:dyDescent="0.15">
      <c r="C1591" s="232"/>
    </row>
    <row r="1592" spans="3:3" x14ac:dyDescent="0.15">
      <c r="C1592" s="232"/>
    </row>
    <row r="1593" spans="3:3" x14ac:dyDescent="0.15">
      <c r="C1593" s="232"/>
    </row>
    <row r="1594" spans="3:3" x14ac:dyDescent="0.15">
      <c r="C1594" s="232"/>
    </row>
    <row r="1595" spans="3:3" x14ac:dyDescent="0.15">
      <c r="C1595" s="232"/>
    </row>
    <row r="1596" spans="3:3" x14ac:dyDescent="0.15">
      <c r="C1596" s="232"/>
    </row>
    <row r="1597" spans="3:3" x14ac:dyDescent="0.15">
      <c r="C1597" s="232"/>
    </row>
    <row r="1598" spans="3:3" x14ac:dyDescent="0.15">
      <c r="C1598" s="232"/>
    </row>
    <row r="1599" spans="3:3" x14ac:dyDescent="0.15">
      <c r="C1599" s="232"/>
    </row>
    <row r="1600" spans="3:3" x14ac:dyDescent="0.15">
      <c r="C1600" s="232"/>
    </row>
    <row r="1601" spans="3:3" x14ac:dyDescent="0.15">
      <c r="C1601" s="232"/>
    </row>
    <row r="1602" spans="3:3" x14ac:dyDescent="0.15">
      <c r="C1602" s="232"/>
    </row>
    <row r="1603" spans="3:3" x14ac:dyDescent="0.15">
      <c r="C1603" s="232"/>
    </row>
    <row r="1604" spans="3:3" x14ac:dyDescent="0.15">
      <c r="C1604" s="232"/>
    </row>
    <row r="1605" spans="3:3" x14ac:dyDescent="0.15">
      <c r="C1605" s="232"/>
    </row>
    <row r="1606" spans="3:3" x14ac:dyDescent="0.15">
      <c r="C1606" s="232"/>
    </row>
    <row r="1607" spans="3:3" x14ac:dyDescent="0.15">
      <c r="C1607" s="232"/>
    </row>
    <row r="1608" spans="3:3" x14ac:dyDescent="0.15">
      <c r="C1608" s="232"/>
    </row>
    <row r="1609" spans="3:3" x14ac:dyDescent="0.15">
      <c r="C1609" s="232"/>
    </row>
    <row r="1610" spans="3:3" x14ac:dyDescent="0.15">
      <c r="C1610" s="232"/>
    </row>
    <row r="1611" spans="3:3" x14ac:dyDescent="0.15">
      <c r="C1611" s="232"/>
    </row>
    <row r="1612" spans="3:3" x14ac:dyDescent="0.15">
      <c r="C1612" s="232"/>
    </row>
    <row r="1613" spans="3:3" x14ac:dyDescent="0.15">
      <c r="C1613" s="232"/>
    </row>
    <row r="1614" spans="3:3" x14ac:dyDescent="0.15">
      <c r="C1614" s="232"/>
    </row>
    <row r="1615" spans="3:3" x14ac:dyDescent="0.15">
      <c r="C1615" s="232"/>
    </row>
    <row r="1616" spans="3:3" x14ac:dyDescent="0.15">
      <c r="C1616" s="232"/>
    </row>
    <row r="1617" spans="3:3" x14ac:dyDescent="0.15">
      <c r="C1617" s="232"/>
    </row>
    <row r="1618" spans="3:3" x14ac:dyDescent="0.15">
      <c r="C1618" s="232"/>
    </row>
    <row r="1619" spans="3:3" x14ac:dyDescent="0.15">
      <c r="C1619" s="232"/>
    </row>
    <row r="1620" spans="3:3" x14ac:dyDescent="0.15">
      <c r="C1620" s="232"/>
    </row>
    <row r="1621" spans="3:3" x14ac:dyDescent="0.15">
      <c r="C1621" s="232"/>
    </row>
    <row r="1622" spans="3:3" x14ac:dyDescent="0.15">
      <c r="C1622" s="232"/>
    </row>
    <row r="1623" spans="3:3" x14ac:dyDescent="0.15">
      <c r="C1623" s="232"/>
    </row>
    <row r="1624" spans="3:3" x14ac:dyDescent="0.15">
      <c r="C1624" s="232"/>
    </row>
    <row r="1625" spans="3:3" x14ac:dyDescent="0.15">
      <c r="C1625" s="232"/>
    </row>
    <row r="1626" spans="3:3" x14ac:dyDescent="0.15">
      <c r="C1626" s="232"/>
    </row>
    <row r="1627" spans="3:3" x14ac:dyDescent="0.15">
      <c r="C1627" s="232"/>
    </row>
    <row r="1628" spans="3:3" x14ac:dyDescent="0.15">
      <c r="C1628" s="232"/>
    </row>
    <row r="1629" spans="3:3" x14ac:dyDescent="0.15">
      <c r="C1629" s="232"/>
    </row>
    <row r="1630" spans="3:3" x14ac:dyDescent="0.15">
      <c r="C1630" s="232"/>
    </row>
    <row r="1631" spans="3:3" x14ac:dyDescent="0.15">
      <c r="C1631" s="232"/>
    </row>
    <row r="1632" spans="3:3" x14ac:dyDescent="0.15">
      <c r="C1632" s="232"/>
    </row>
    <row r="1633" spans="3:3" x14ac:dyDescent="0.15">
      <c r="C1633" s="232"/>
    </row>
    <row r="1634" spans="3:3" x14ac:dyDescent="0.15">
      <c r="C1634" s="232"/>
    </row>
    <row r="1635" spans="3:3" x14ac:dyDescent="0.15">
      <c r="C1635" s="232"/>
    </row>
    <row r="1636" spans="3:3" x14ac:dyDescent="0.15">
      <c r="C1636" s="232"/>
    </row>
    <row r="1637" spans="3:3" x14ac:dyDescent="0.15">
      <c r="C1637" s="232"/>
    </row>
    <row r="1638" spans="3:3" x14ac:dyDescent="0.15">
      <c r="C1638" s="232"/>
    </row>
    <row r="1639" spans="3:3" x14ac:dyDescent="0.15">
      <c r="C1639" s="232"/>
    </row>
    <row r="1640" spans="3:3" x14ac:dyDescent="0.15">
      <c r="C1640" s="232"/>
    </row>
    <row r="1641" spans="3:3" x14ac:dyDescent="0.15">
      <c r="C1641" s="232"/>
    </row>
    <row r="1642" spans="3:3" x14ac:dyDescent="0.15">
      <c r="C1642" s="232"/>
    </row>
    <row r="1643" spans="3:3" x14ac:dyDescent="0.15">
      <c r="C1643" s="232"/>
    </row>
    <row r="1644" spans="3:3" x14ac:dyDescent="0.15">
      <c r="C1644" s="232"/>
    </row>
    <row r="1645" spans="3:3" x14ac:dyDescent="0.15">
      <c r="C1645" s="232"/>
    </row>
    <row r="1646" spans="3:3" x14ac:dyDescent="0.15">
      <c r="C1646" s="232"/>
    </row>
    <row r="1647" spans="3:3" x14ac:dyDescent="0.15">
      <c r="C1647" s="232"/>
    </row>
    <row r="1648" spans="3:3" x14ac:dyDescent="0.15">
      <c r="C1648" s="232"/>
    </row>
    <row r="1649" spans="3:3" x14ac:dyDescent="0.15">
      <c r="C1649" s="232"/>
    </row>
    <row r="1650" spans="3:3" x14ac:dyDescent="0.15">
      <c r="C1650" s="232"/>
    </row>
    <row r="1651" spans="3:3" x14ac:dyDescent="0.15">
      <c r="C1651" s="232"/>
    </row>
    <row r="1652" spans="3:3" x14ac:dyDescent="0.15">
      <c r="C1652" s="232"/>
    </row>
    <row r="1653" spans="3:3" x14ac:dyDescent="0.15">
      <c r="C1653" s="232"/>
    </row>
    <row r="1654" spans="3:3" x14ac:dyDescent="0.15">
      <c r="C1654" s="232"/>
    </row>
    <row r="1655" spans="3:3" x14ac:dyDescent="0.15">
      <c r="C1655" s="232"/>
    </row>
    <row r="1656" spans="3:3" x14ac:dyDescent="0.15">
      <c r="C1656" s="232"/>
    </row>
    <row r="1657" spans="3:3" x14ac:dyDescent="0.15">
      <c r="C1657" s="232"/>
    </row>
    <row r="1658" spans="3:3" x14ac:dyDescent="0.15">
      <c r="C1658" s="232"/>
    </row>
    <row r="1659" spans="3:3" x14ac:dyDescent="0.15">
      <c r="C1659" s="232"/>
    </row>
    <row r="1660" spans="3:3" x14ac:dyDescent="0.15">
      <c r="C1660" s="232"/>
    </row>
    <row r="1661" spans="3:3" x14ac:dyDescent="0.15">
      <c r="C1661" s="232"/>
    </row>
    <row r="1662" spans="3:3" x14ac:dyDescent="0.15">
      <c r="C1662" s="232"/>
    </row>
    <row r="1663" spans="3:3" x14ac:dyDescent="0.15">
      <c r="C1663" s="232"/>
    </row>
    <row r="1664" spans="3:3" x14ac:dyDescent="0.15">
      <c r="C1664" s="232"/>
    </row>
    <row r="1665" spans="3:3" x14ac:dyDescent="0.15">
      <c r="C1665" s="232"/>
    </row>
    <row r="1666" spans="3:3" x14ac:dyDescent="0.15">
      <c r="C1666" s="232"/>
    </row>
    <row r="1667" spans="3:3" x14ac:dyDescent="0.15">
      <c r="C1667" s="232"/>
    </row>
    <row r="1668" spans="3:3" x14ac:dyDescent="0.15">
      <c r="C1668" s="232"/>
    </row>
    <row r="1669" spans="3:3" x14ac:dyDescent="0.15">
      <c r="C1669" s="232"/>
    </row>
    <row r="1670" spans="3:3" x14ac:dyDescent="0.15">
      <c r="C1670" s="232"/>
    </row>
    <row r="1671" spans="3:3" x14ac:dyDescent="0.15">
      <c r="C1671" s="232"/>
    </row>
  </sheetData>
  <mergeCells count="2">
    <mergeCell ref="C29:D29"/>
    <mergeCell ref="C2:D2"/>
  </mergeCells>
  <phoneticPr fontId="2" type="noConversion"/>
  <pageMargins left="0.75" right="0.75" top="0.64" bottom="1" header="0.5" footer="0.5"/>
  <pageSetup paperSize="9" scale="94" fitToHeight="3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2:F1646"/>
  <sheetViews>
    <sheetView workbookViewId="0">
      <selection activeCell="B29" sqref="B29"/>
    </sheetView>
  </sheetViews>
  <sheetFormatPr defaultRowHeight="13.5" x14ac:dyDescent="0.3"/>
  <cols>
    <col min="1" max="1" width="3.42578125" style="289" customWidth="1"/>
    <col min="2" max="2" width="59.7109375" style="300" customWidth="1"/>
    <col min="3" max="4" width="15.7109375" style="301" customWidth="1"/>
    <col min="5" max="5" width="9.140625" style="290"/>
    <col min="6" max="6" width="10.5703125" style="290" customWidth="1"/>
    <col min="7" max="16384" width="9.140625" style="290"/>
  </cols>
  <sheetData>
    <row r="2" spans="1:6" ht="15" customHeight="1" thickBot="1" x14ac:dyDescent="0.35">
      <c r="B2" s="582"/>
      <c r="C2" s="2509" t="s">
        <v>363</v>
      </c>
      <c r="D2" s="2381"/>
      <c r="E2" s="76"/>
    </row>
    <row r="3" spans="1:6" ht="15" customHeight="1" x14ac:dyDescent="0.3">
      <c r="B3" s="582"/>
      <c r="C3" s="583">
        <v>2016</v>
      </c>
      <c r="D3" s="584">
        <v>2015</v>
      </c>
      <c r="E3" s="76"/>
    </row>
    <row r="4" spans="1:6" ht="15" customHeight="1" thickBot="1" x14ac:dyDescent="0.35">
      <c r="B4" s="421" t="s">
        <v>722</v>
      </c>
      <c r="C4" s="1492"/>
      <c r="D4" s="1492"/>
      <c r="E4" s="76"/>
      <c r="F4" s="291"/>
    </row>
    <row r="5" spans="1:6" ht="15" customHeight="1" x14ac:dyDescent="0.3">
      <c r="B5" s="587" t="s">
        <v>456</v>
      </c>
      <c r="C5" s="1479">
        <v>361907</v>
      </c>
      <c r="D5" s="1480">
        <v>342310</v>
      </c>
      <c r="E5" s="76"/>
      <c r="F5" s="292"/>
    </row>
    <row r="6" spans="1:6" ht="15" customHeight="1" x14ac:dyDescent="0.3">
      <c r="B6" s="590" t="s">
        <v>455</v>
      </c>
      <c r="C6" s="1481">
        <v>308497</v>
      </c>
      <c r="D6" s="1482">
        <v>287273</v>
      </c>
      <c r="E6" s="76"/>
      <c r="F6" s="292"/>
    </row>
    <row r="7" spans="1:6" ht="24.95" customHeight="1" x14ac:dyDescent="0.3">
      <c r="B7" s="590" t="s">
        <v>1281</v>
      </c>
      <c r="C7" s="1481">
        <v>166784</v>
      </c>
      <c r="D7" s="1482">
        <v>149760</v>
      </c>
      <c r="E7" s="76"/>
    </row>
    <row r="8" spans="1:6" ht="15" customHeight="1" x14ac:dyDescent="0.3">
      <c r="B8" s="590" t="s">
        <v>1282</v>
      </c>
      <c r="C8" s="1481">
        <v>142024</v>
      </c>
      <c r="D8" s="1482">
        <v>122970</v>
      </c>
      <c r="E8" s="76"/>
    </row>
    <row r="9" spans="1:6" ht="15" customHeight="1" x14ac:dyDescent="0.3">
      <c r="B9" s="590" t="s">
        <v>64</v>
      </c>
      <c r="C9" s="1481">
        <v>170153</v>
      </c>
      <c r="D9" s="1482">
        <v>165764</v>
      </c>
      <c r="E9" s="76"/>
    </row>
    <row r="10" spans="1:6" ht="15" customHeight="1" x14ac:dyDescent="0.3">
      <c r="B10" s="590" t="s">
        <v>63</v>
      </c>
      <c r="C10" s="1481">
        <v>110584</v>
      </c>
      <c r="D10" s="1482">
        <v>102849</v>
      </c>
      <c r="E10" s="76"/>
    </row>
    <row r="11" spans="1:6" ht="15" customHeight="1" x14ac:dyDescent="0.3">
      <c r="A11" s="293"/>
      <c r="B11" s="590" t="s">
        <v>89</v>
      </c>
      <c r="C11" s="1481">
        <v>58819</v>
      </c>
      <c r="D11" s="1482">
        <v>48977</v>
      </c>
      <c r="E11" s="76"/>
      <c r="F11" s="292"/>
    </row>
    <row r="12" spans="1:6" ht="24.95" customHeight="1" x14ac:dyDescent="0.3">
      <c r="B12" s="590" t="s">
        <v>1283</v>
      </c>
      <c r="C12" s="1481">
        <v>115351</v>
      </c>
      <c r="D12" s="1482">
        <v>113457</v>
      </c>
      <c r="E12" s="76"/>
    </row>
    <row r="13" spans="1:6" ht="15" customHeight="1" x14ac:dyDescent="0.3">
      <c r="B13" s="590" t="s">
        <v>457</v>
      </c>
      <c r="C13" s="1481">
        <v>25017</v>
      </c>
      <c r="D13" s="1482">
        <v>22337</v>
      </c>
      <c r="E13" s="76"/>
    </row>
    <row r="14" spans="1:6" ht="15" customHeight="1" x14ac:dyDescent="0.3">
      <c r="A14" s="293"/>
      <c r="B14" s="590" t="s">
        <v>90</v>
      </c>
      <c r="C14" s="1481">
        <v>13533</v>
      </c>
      <c r="D14" s="1482">
        <v>14915</v>
      </c>
      <c r="E14" s="76"/>
      <c r="F14" s="292"/>
    </row>
    <row r="15" spans="1:6" ht="15" customHeight="1" x14ac:dyDescent="0.3">
      <c r="A15" s="293"/>
      <c r="B15" s="590" t="s">
        <v>1284</v>
      </c>
      <c r="C15" s="1481">
        <v>51082</v>
      </c>
      <c r="D15" s="1482">
        <v>39686</v>
      </c>
      <c r="E15" s="76"/>
      <c r="F15" s="292"/>
    </row>
    <row r="16" spans="1:6" ht="15" customHeight="1" thickBot="1" x14ac:dyDescent="0.35">
      <c r="A16" s="293"/>
      <c r="B16" s="593" t="s">
        <v>28</v>
      </c>
      <c r="C16" s="1483">
        <v>27092</v>
      </c>
      <c r="D16" s="1484">
        <v>23629</v>
      </c>
      <c r="E16" s="76"/>
      <c r="F16" s="292"/>
    </row>
    <row r="17" spans="1:6" ht="15" customHeight="1" thickBot="1" x14ac:dyDescent="0.35">
      <c r="A17" s="293"/>
      <c r="B17" s="419" t="s">
        <v>722</v>
      </c>
      <c r="C17" s="1485">
        <f>SUM(C5:C16)</f>
        <v>1550843</v>
      </c>
      <c r="D17" s="1486">
        <f>SUM(D5:D16)</f>
        <v>1433927</v>
      </c>
      <c r="E17" s="76"/>
      <c r="F17" s="294"/>
    </row>
    <row r="18" spans="1:6" ht="14.25" customHeight="1" thickBot="1" x14ac:dyDescent="0.35">
      <c r="A18" s="293"/>
      <c r="B18" s="1494"/>
      <c r="C18" s="1495"/>
      <c r="D18" s="1496"/>
      <c r="E18" s="76"/>
      <c r="F18" s="294"/>
    </row>
    <row r="19" spans="1:6" ht="15" customHeight="1" thickBot="1" x14ac:dyDescent="0.35">
      <c r="B19" s="598" t="s">
        <v>724</v>
      </c>
      <c r="C19" s="1491"/>
      <c r="D19" s="1491"/>
      <c r="E19" s="76"/>
      <c r="F19" s="295"/>
    </row>
    <row r="20" spans="1:6" ht="15" customHeight="1" x14ac:dyDescent="0.3">
      <c r="B20" s="587" t="s">
        <v>456</v>
      </c>
      <c r="C20" s="1479">
        <v>-229856</v>
      </c>
      <c r="D20" s="1480">
        <v>-204864</v>
      </c>
      <c r="E20" s="76"/>
      <c r="F20" s="295"/>
    </row>
    <row r="21" spans="1:6" ht="17.100000000000001" customHeight="1" x14ac:dyDescent="0.3">
      <c r="B21" s="590" t="s">
        <v>102</v>
      </c>
      <c r="C21" s="1481">
        <v>-123010</v>
      </c>
      <c r="D21" s="1482">
        <v>-98449</v>
      </c>
      <c r="E21" s="76"/>
      <c r="F21" s="296"/>
    </row>
    <row r="22" spans="1:6" ht="24.95" customHeight="1" x14ac:dyDescent="0.3">
      <c r="B22" s="590" t="s">
        <v>1285</v>
      </c>
      <c r="C22" s="1481">
        <v>-2085</v>
      </c>
      <c r="D22" s="1482">
        <v>-1565</v>
      </c>
      <c r="E22" s="76"/>
      <c r="F22" s="296"/>
    </row>
    <row r="23" spans="1:6" ht="15" customHeight="1" x14ac:dyDescent="0.3">
      <c r="B23" s="590" t="s">
        <v>101</v>
      </c>
      <c r="C23" s="1481">
        <v>-56271</v>
      </c>
      <c r="D23" s="1482">
        <v>-31644</v>
      </c>
      <c r="E23" s="76"/>
      <c r="F23" s="296"/>
    </row>
    <row r="24" spans="1:6" ht="15" customHeight="1" x14ac:dyDescent="0.3">
      <c r="A24" s="293"/>
      <c r="B24" s="590" t="s">
        <v>1286</v>
      </c>
      <c r="C24" s="1481">
        <v>-47906</v>
      </c>
      <c r="D24" s="1482">
        <v>-40666</v>
      </c>
      <c r="E24" s="76"/>
      <c r="F24" s="296"/>
    </row>
    <row r="25" spans="1:6" ht="15" customHeight="1" x14ac:dyDescent="0.3">
      <c r="A25" s="293"/>
      <c r="B25" s="590" t="s">
        <v>1287</v>
      </c>
      <c r="C25" s="1481">
        <v>-11453</v>
      </c>
      <c r="D25" s="1482">
        <v>-10614</v>
      </c>
      <c r="E25" s="76"/>
      <c r="F25" s="296"/>
    </row>
    <row r="26" spans="1:6" ht="15" customHeight="1" thickBot="1" x14ac:dyDescent="0.35">
      <c r="A26" s="293"/>
      <c r="B26" s="593" t="s">
        <v>103</v>
      </c>
      <c r="C26" s="1483">
        <v>-173817</v>
      </c>
      <c r="D26" s="1484">
        <v>-148949</v>
      </c>
      <c r="E26" s="76"/>
      <c r="F26" s="296"/>
    </row>
    <row r="27" spans="1:6" ht="15" customHeight="1" thickBot="1" x14ac:dyDescent="0.35">
      <c r="A27" s="293"/>
      <c r="B27" s="419" t="s">
        <v>104</v>
      </c>
      <c r="C27" s="1485">
        <f>SUM(C20:C26)</f>
        <v>-644398</v>
      </c>
      <c r="D27" s="1486">
        <f>SUM(D20:D26)</f>
        <v>-536751</v>
      </c>
      <c r="E27" s="13"/>
    </row>
    <row r="28" spans="1:6" x14ac:dyDescent="0.3">
      <c r="B28" s="69"/>
      <c r="C28" s="14"/>
      <c r="D28" s="14"/>
      <c r="E28" s="76"/>
    </row>
    <row r="29" spans="1:6" x14ac:dyDescent="0.3">
      <c r="B29" s="297" t="s">
        <v>619</v>
      </c>
      <c r="C29" s="15">
        <f>C17-'skons P&amp;L'!D6</f>
        <v>0</v>
      </c>
      <c r="D29" s="15">
        <f>D17-'skons P&amp;L'!E6</f>
        <v>0</v>
      </c>
      <c r="E29" s="76"/>
    </row>
    <row r="30" spans="1:6" x14ac:dyDescent="0.3">
      <c r="B30" s="297" t="s">
        <v>619</v>
      </c>
      <c r="C30" s="15">
        <f>C27-'skons P&amp;L'!D7</f>
        <v>0</v>
      </c>
      <c r="D30" s="15">
        <f>D27-'skons P&amp;L'!E7</f>
        <v>0</v>
      </c>
      <c r="E30" s="76"/>
    </row>
    <row r="31" spans="1:6" x14ac:dyDescent="0.3">
      <c r="B31" s="297"/>
      <c r="C31" s="15"/>
      <c r="D31" s="15"/>
      <c r="E31" s="76"/>
    </row>
    <row r="32" spans="1:6" ht="15" customHeight="1" thickBot="1" x14ac:dyDescent="0.35">
      <c r="B32" s="582"/>
      <c r="C32" s="2381" t="s">
        <v>363</v>
      </c>
      <c r="D32" s="2382"/>
      <c r="E32" s="76"/>
    </row>
    <row r="33" spans="2:6" ht="15" customHeight="1" x14ac:dyDescent="0.3">
      <c r="B33" s="582"/>
      <c r="C33" s="583">
        <v>2016</v>
      </c>
      <c r="D33" s="584">
        <v>2015</v>
      </c>
      <c r="E33" s="76"/>
    </row>
    <row r="34" spans="2:6" ht="17.100000000000001" customHeight="1" thickBot="1" x14ac:dyDescent="0.35">
      <c r="B34" s="421" t="s">
        <v>205</v>
      </c>
      <c r="C34" s="1492"/>
      <c r="D34" s="1492"/>
      <c r="E34" s="76"/>
    </row>
    <row r="35" spans="2:6" ht="17.100000000000001" customHeight="1" x14ac:dyDescent="0.3">
      <c r="B35" s="587" t="s">
        <v>484</v>
      </c>
      <c r="C35" s="1497">
        <v>166784</v>
      </c>
      <c r="D35" s="1498">
        <v>149760</v>
      </c>
      <c r="E35" s="76"/>
    </row>
    <row r="36" spans="2:6" ht="17.100000000000001" customHeight="1" thickBot="1" x14ac:dyDescent="0.35">
      <c r="B36" s="593" t="s">
        <v>483</v>
      </c>
      <c r="C36" s="1499">
        <v>0</v>
      </c>
      <c r="D36" s="1500">
        <v>0</v>
      </c>
      <c r="E36" s="76"/>
    </row>
    <row r="37" spans="2:6" ht="17.100000000000001" customHeight="1" thickBot="1" x14ac:dyDescent="0.35">
      <c r="B37" s="419" t="s">
        <v>105</v>
      </c>
      <c r="C37" s="1485">
        <f>SUM(C35:C36)</f>
        <v>166784</v>
      </c>
      <c r="D37" s="1486">
        <f>SUM(D35:D36)</f>
        <v>149760</v>
      </c>
      <c r="E37" s="76"/>
    </row>
    <row r="38" spans="2:6" x14ac:dyDescent="0.3">
      <c r="B38" s="298"/>
      <c r="C38" s="1"/>
      <c r="D38" s="1"/>
    </row>
    <row r="39" spans="2:6" x14ac:dyDescent="0.3">
      <c r="B39" s="298" t="s">
        <v>619</v>
      </c>
      <c r="C39" s="2">
        <f>C37-C7</f>
        <v>0</v>
      </c>
      <c r="D39" s="2">
        <f>D37-D7</f>
        <v>0</v>
      </c>
    </row>
    <row r="40" spans="2:6" x14ac:dyDescent="0.3">
      <c r="B40" s="298"/>
      <c r="C40" s="1"/>
      <c r="D40" s="1"/>
    </row>
    <row r="41" spans="2:6" x14ac:dyDescent="0.3">
      <c r="B41" s="298"/>
      <c r="C41" s="1"/>
      <c r="D41" s="1"/>
    </row>
    <row r="42" spans="2:6" x14ac:dyDescent="0.3">
      <c r="B42" s="298"/>
      <c r="C42" s="1"/>
      <c r="D42" s="1"/>
    </row>
    <row r="43" spans="2:6" x14ac:dyDescent="0.3">
      <c r="B43" s="298"/>
      <c r="C43" s="1"/>
      <c r="D43" s="1"/>
    </row>
    <row r="44" spans="2:6" x14ac:dyDescent="0.3">
      <c r="B44" s="298"/>
      <c r="C44" s="1"/>
      <c r="D44" s="1"/>
      <c r="F44" s="299"/>
    </row>
    <row r="45" spans="2:6" x14ac:dyDescent="0.3">
      <c r="B45" s="298"/>
      <c r="C45" s="1"/>
      <c r="D45" s="1"/>
    </row>
    <row r="46" spans="2:6" x14ac:dyDescent="0.3">
      <c r="B46" s="298"/>
      <c r="C46" s="1"/>
      <c r="D46" s="1"/>
    </row>
    <row r="47" spans="2:6" x14ac:dyDescent="0.3">
      <c r="B47" s="298"/>
      <c r="C47" s="1"/>
      <c r="D47" s="1"/>
    </row>
    <row r="48" spans="2:6" x14ac:dyDescent="0.3">
      <c r="B48" s="298"/>
      <c r="C48" s="1"/>
      <c r="D48" s="1"/>
    </row>
    <row r="49" spans="1:4" x14ac:dyDescent="0.3">
      <c r="B49" s="298"/>
      <c r="C49" s="1"/>
      <c r="D49" s="1"/>
    </row>
    <row r="50" spans="1:4" x14ac:dyDescent="0.3">
      <c r="B50" s="298"/>
      <c r="C50" s="1"/>
      <c r="D50" s="1"/>
    </row>
    <row r="51" spans="1:4" x14ac:dyDescent="0.3">
      <c r="B51" s="298"/>
      <c r="C51" s="1"/>
      <c r="D51" s="1"/>
    </row>
    <row r="52" spans="1:4" x14ac:dyDescent="0.3">
      <c r="B52" s="298"/>
      <c r="C52" s="1"/>
      <c r="D52" s="1"/>
    </row>
    <row r="53" spans="1:4" x14ac:dyDescent="0.3">
      <c r="B53" s="298"/>
      <c r="C53" s="1"/>
      <c r="D53" s="1"/>
    </row>
    <row r="54" spans="1:4" x14ac:dyDescent="0.3">
      <c r="B54" s="298"/>
      <c r="C54" s="1"/>
      <c r="D54" s="1"/>
    </row>
    <row r="55" spans="1:4" x14ac:dyDescent="0.3">
      <c r="B55" s="298"/>
      <c r="C55" s="1"/>
      <c r="D55" s="1"/>
    </row>
    <row r="56" spans="1:4" x14ac:dyDescent="0.3">
      <c r="B56" s="298"/>
      <c r="C56" s="1"/>
      <c r="D56" s="1"/>
    </row>
    <row r="59" spans="1:4" x14ac:dyDescent="0.3">
      <c r="A59" s="302"/>
      <c r="C59" s="1"/>
    </row>
    <row r="60" spans="1:4" x14ac:dyDescent="0.3">
      <c r="A60" s="302"/>
      <c r="C60" s="1"/>
    </row>
    <row r="61" spans="1:4" x14ac:dyDescent="0.3">
      <c r="A61" s="302"/>
      <c r="C61" s="1"/>
    </row>
    <row r="62" spans="1:4" x14ac:dyDescent="0.3">
      <c r="A62" s="302"/>
      <c r="C62" s="1"/>
    </row>
    <row r="63" spans="1:4" x14ac:dyDescent="0.3">
      <c r="A63" s="302"/>
      <c r="C63" s="1"/>
    </row>
    <row r="64" spans="1:4" x14ac:dyDescent="0.3">
      <c r="A64" s="302"/>
      <c r="C64" s="1"/>
    </row>
    <row r="65" spans="1:3" x14ac:dyDescent="0.3">
      <c r="A65" s="302"/>
      <c r="C65" s="1"/>
    </row>
    <row r="66" spans="1:3" x14ac:dyDescent="0.3">
      <c r="A66" s="302"/>
      <c r="C66" s="1"/>
    </row>
    <row r="67" spans="1:3" x14ac:dyDescent="0.3">
      <c r="A67" s="302"/>
      <c r="C67" s="1"/>
    </row>
    <row r="68" spans="1:3" x14ac:dyDescent="0.3">
      <c r="A68" s="302"/>
      <c r="C68" s="1"/>
    </row>
    <row r="69" spans="1:3" x14ac:dyDescent="0.3">
      <c r="A69" s="302"/>
      <c r="C69" s="1"/>
    </row>
    <row r="70" spans="1:3" x14ac:dyDescent="0.3">
      <c r="A70" s="302"/>
      <c r="C70" s="1"/>
    </row>
    <row r="71" spans="1:3" x14ac:dyDescent="0.3">
      <c r="A71" s="302"/>
      <c r="C71" s="1"/>
    </row>
    <row r="72" spans="1:3" x14ac:dyDescent="0.3">
      <c r="A72" s="302"/>
      <c r="C72" s="1"/>
    </row>
    <row r="73" spans="1:3" x14ac:dyDescent="0.3">
      <c r="A73" s="302"/>
      <c r="C73" s="1"/>
    </row>
    <row r="74" spans="1:3" x14ac:dyDescent="0.3">
      <c r="A74" s="302"/>
      <c r="C74" s="1"/>
    </row>
    <row r="75" spans="1:3" x14ac:dyDescent="0.3">
      <c r="A75" s="302"/>
      <c r="C75" s="1"/>
    </row>
    <row r="76" spans="1:3" x14ac:dyDescent="0.3">
      <c r="A76" s="302"/>
      <c r="C76" s="1"/>
    </row>
    <row r="77" spans="1:3" x14ac:dyDescent="0.3">
      <c r="A77" s="302"/>
      <c r="C77" s="1"/>
    </row>
    <row r="78" spans="1:3" x14ac:dyDescent="0.3">
      <c r="A78" s="302"/>
      <c r="C78" s="1"/>
    </row>
    <row r="79" spans="1:3" x14ac:dyDescent="0.3">
      <c r="A79" s="302"/>
      <c r="C79" s="1"/>
    </row>
    <row r="80" spans="1:3" x14ac:dyDescent="0.3">
      <c r="A80" s="302"/>
      <c r="C80" s="1"/>
    </row>
    <row r="81" spans="1:3" x14ac:dyDescent="0.3">
      <c r="A81" s="302"/>
      <c r="C81" s="1"/>
    </row>
    <row r="82" spans="1:3" x14ac:dyDescent="0.3">
      <c r="A82" s="302"/>
      <c r="C82" s="1"/>
    </row>
    <row r="83" spans="1:3" x14ac:dyDescent="0.3">
      <c r="A83" s="302"/>
      <c r="C83" s="1"/>
    </row>
    <row r="84" spans="1:3" x14ac:dyDescent="0.3">
      <c r="A84" s="302"/>
      <c r="C84" s="1"/>
    </row>
    <row r="85" spans="1:3" x14ac:dyDescent="0.3">
      <c r="A85" s="302"/>
      <c r="C85" s="1"/>
    </row>
    <row r="86" spans="1:3" x14ac:dyDescent="0.3">
      <c r="A86" s="302"/>
      <c r="C86" s="1"/>
    </row>
    <row r="87" spans="1:3" x14ac:dyDescent="0.3">
      <c r="A87" s="302"/>
      <c r="C87" s="1"/>
    </row>
    <row r="88" spans="1:3" x14ac:dyDescent="0.3">
      <c r="A88" s="302"/>
      <c r="C88" s="1"/>
    </row>
    <row r="89" spans="1:3" x14ac:dyDescent="0.3">
      <c r="A89" s="302"/>
      <c r="C89" s="1"/>
    </row>
    <row r="90" spans="1:3" x14ac:dyDescent="0.3">
      <c r="A90" s="302"/>
      <c r="C90" s="1"/>
    </row>
    <row r="91" spans="1:3" x14ac:dyDescent="0.3">
      <c r="A91" s="302"/>
      <c r="C91" s="1"/>
    </row>
    <row r="92" spans="1:3" x14ac:dyDescent="0.3">
      <c r="A92" s="302"/>
      <c r="C92" s="1"/>
    </row>
    <row r="93" spans="1:3" x14ac:dyDescent="0.3">
      <c r="A93" s="302"/>
      <c r="C93" s="1"/>
    </row>
    <row r="94" spans="1:3" x14ac:dyDescent="0.3">
      <c r="A94" s="302"/>
      <c r="C94" s="1"/>
    </row>
    <row r="95" spans="1:3" x14ac:dyDescent="0.3">
      <c r="A95" s="302"/>
      <c r="C95" s="1"/>
    </row>
    <row r="96" spans="1:3" x14ac:dyDescent="0.3">
      <c r="A96" s="302"/>
      <c r="C96" s="1"/>
    </row>
    <row r="97" spans="1:3" x14ac:dyDescent="0.3">
      <c r="A97" s="302"/>
      <c r="C97" s="1"/>
    </row>
    <row r="98" spans="1:3" x14ac:dyDescent="0.3">
      <c r="A98" s="302"/>
      <c r="C98" s="1"/>
    </row>
    <row r="99" spans="1:3" x14ac:dyDescent="0.3">
      <c r="A99" s="302"/>
      <c r="C99" s="1"/>
    </row>
    <row r="100" spans="1:3" x14ac:dyDescent="0.3">
      <c r="A100" s="302"/>
      <c r="C100" s="1"/>
    </row>
    <row r="101" spans="1:3" x14ac:dyDescent="0.3">
      <c r="A101" s="302"/>
      <c r="C101" s="1"/>
    </row>
    <row r="102" spans="1:3" x14ac:dyDescent="0.3">
      <c r="A102" s="302"/>
      <c r="C102" s="1"/>
    </row>
    <row r="103" spans="1:3" x14ac:dyDescent="0.3">
      <c r="A103" s="302"/>
      <c r="C103" s="1"/>
    </row>
    <row r="104" spans="1:3" x14ac:dyDescent="0.3">
      <c r="A104" s="302"/>
      <c r="C104" s="1"/>
    </row>
    <row r="105" spans="1:3" x14ac:dyDescent="0.3">
      <c r="C105" s="1"/>
    </row>
    <row r="106" spans="1:3" x14ac:dyDescent="0.3">
      <c r="C106" s="1"/>
    </row>
    <row r="107" spans="1:3" x14ac:dyDescent="0.3">
      <c r="C107" s="1"/>
    </row>
    <row r="108" spans="1:3" x14ac:dyDescent="0.3">
      <c r="C108" s="1"/>
    </row>
    <row r="109" spans="1:3" x14ac:dyDescent="0.3">
      <c r="C109" s="1"/>
    </row>
    <row r="110" spans="1:3" x14ac:dyDescent="0.3">
      <c r="C110" s="1"/>
    </row>
    <row r="111" spans="1:3" x14ac:dyDescent="0.3">
      <c r="C111" s="1"/>
    </row>
    <row r="112" spans="1:3" x14ac:dyDescent="0.3">
      <c r="C112" s="1"/>
    </row>
    <row r="113" spans="3:3" x14ac:dyDescent="0.3">
      <c r="C113" s="1"/>
    </row>
    <row r="114" spans="3:3" x14ac:dyDescent="0.3">
      <c r="C114" s="1"/>
    </row>
    <row r="115" spans="3:3" x14ac:dyDescent="0.3">
      <c r="C115" s="1"/>
    </row>
    <row r="116" spans="3:3" x14ac:dyDescent="0.3">
      <c r="C116" s="1"/>
    </row>
    <row r="117" spans="3:3" x14ac:dyDescent="0.3">
      <c r="C117" s="1"/>
    </row>
    <row r="118" spans="3:3" x14ac:dyDescent="0.3">
      <c r="C118" s="1"/>
    </row>
    <row r="119" spans="3:3" x14ac:dyDescent="0.3">
      <c r="C119" s="1"/>
    </row>
    <row r="120" spans="3:3" x14ac:dyDescent="0.3">
      <c r="C120" s="1"/>
    </row>
    <row r="121" spans="3:3" x14ac:dyDescent="0.3">
      <c r="C121" s="1"/>
    </row>
    <row r="122" spans="3:3" x14ac:dyDescent="0.3">
      <c r="C122" s="1"/>
    </row>
    <row r="123" spans="3:3" x14ac:dyDescent="0.3">
      <c r="C123" s="1"/>
    </row>
    <row r="124" spans="3:3" x14ac:dyDescent="0.3">
      <c r="C124" s="1"/>
    </row>
    <row r="125" spans="3:3" x14ac:dyDescent="0.3">
      <c r="C125" s="1"/>
    </row>
    <row r="126" spans="3:3" x14ac:dyDescent="0.3">
      <c r="C126" s="1"/>
    </row>
    <row r="127" spans="3:3" x14ac:dyDescent="0.3">
      <c r="C127" s="1"/>
    </row>
    <row r="128" spans="3:3" x14ac:dyDescent="0.3">
      <c r="C128" s="1"/>
    </row>
    <row r="129" spans="3:3" x14ac:dyDescent="0.3">
      <c r="C129" s="1"/>
    </row>
    <row r="130" spans="3:3" x14ac:dyDescent="0.3">
      <c r="C130" s="1"/>
    </row>
    <row r="131" spans="3:3" x14ac:dyDescent="0.3">
      <c r="C131" s="1"/>
    </row>
    <row r="132" spans="3:3" x14ac:dyDescent="0.3">
      <c r="C132" s="1"/>
    </row>
    <row r="133" spans="3:3" x14ac:dyDescent="0.3">
      <c r="C133" s="1"/>
    </row>
    <row r="134" spans="3:3" x14ac:dyDescent="0.3">
      <c r="C134" s="1"/>
    </row>
    <row r="135" spans="3:3" x14ac:dyDescent="0.3">
      <c r="C135" s="1"/>
    </row>
    <row r="136" spans="3:3" x14ac:dyDescent="0.3">
      <c r="C136" s="1"/>
    </row>
    <row r="137" spans="3:3" x14ac:dyDescent="0.3">
      <c r="C137" s="1"/>
    </row>
    <row r="138" spans="3:3" x14ac:dyDescent="0.3">
      <c r="C138" s="1"/>
    </row>
    <row r="139" spans="3:3" x14ac:dyDescent="0.3">
      <c r="C139" s="1"/>
    </row>
    <row r="140" spans="3:3" x14ac:dyDescent="0.3">
      <c r="C140" s="1"/>
    </row>
    <row r="141" spans="3:3" x14ac:dyDescent="0.3">
      <c r="C141" s="1"/>
    </row>
    <row r="142" spans="3:3" x14ac:dyDescent="0.3">
      <c r="C142" s="1"/>
    </row>
    <row r="143" spans="3:3" x14ac:dyDescent="0.3">
      <c r="C143" s="1"/>
    </row>
    <row r="144" spans="3:3" x14ac:dyDescent="0.3">
      <c r="C144" s="1"/>
    </row>
    <row r="145" spans="3:3" x14ac:dyDescent="0.3">
      <c r="C145" s="1"/>
    </row>
    <row r="146" spans="3:3" x14ac:dyDescent="0.3">
      <c r="C146" s="1"/>
    </row>
    <row r="147" spans="3:3" x14ac:dyDescent="0.3">
      <c r="C147" s="1"/>
    </row>
    <row r="148" spans="3:3" x14ac:dyDescent="0.3">
      <c r="C148" s="1"/>
    </row>
    <row r="149" spans="3:3" x14ac:dyDescent="0.3">
      <c r="C149" s="1"/>
    </row>
    <row r="150" spans="3:3" x14ac:dyDescent="0.3">
      <c r="C150" s="1"/>
    </row>
    <row r="151" spans="3:3" x14ac:dyDescent="0.3">
      <c r="C151" s="1"/>
    </row>
    <row r="152" spans="3:3" x14ac:dyDescent="0.3">
      <c r="C152" s="1"/>
    </row>
    <row r="153" spans="3:3" x14ac:dyDescent="0.3">
      <c r="C153" s="1"/>
    </row>
    <row r="154" spans="3:3" x14ac:dyDescent="0.3">
      <c r="C154" s="1"/>
    </row>
    <row r="155" spans="3:3" x14ac:dyDescent="0.3">
      <c r="C155" s="1"/>
    </row>
    <row r="156" spans="3:3" x14ac:dyDescent="0.3">
      <c r="C156" s="1"/>
    </row>
    <row r="157" spans="3:3" x14ac:dyDescent="0.3">
      <c r="C157" s="1"/>
    </row>
    <row r="158" spans="3:3" x14ac:dyDescent="0.3">
      <c r="C158" s="1"/>
    </row>
    <row r="159" spans="3:3" x14ac:dyDescent="0.3">
      <c r="C159" s="1"/>
    </row>
    <row r="160" spans="3:3" x14ac:dyDescent="0.3">
      <c r="C160" s="1"/>
    </row>
    <row r="161" spans="3:3" x14ac:dyDescent="0.3">
      <c r="C161" s="1"/>
    </row>
    <row r="162" spans="3:3" x14ac:dyDescent="0.3">
      <c r="C162" s="1"/>
    </row>
    <row r="163" spans="3:3" x14ac:dyDescent="0.3">
      <c r="C163" s="1"/>
    </row>
    <row r="164" spans="3:3" x14ac:dyDescent="0.3">
      <c r="C164" s="1"/>
    </row>
    <row r="165" spans="3:3" x14ac:dyDescent="0.3">
      <c r="C165" s="1"/>
    </row>
    <row r="166" spans="3:3" x14ac:dyDescent="0.3">
      <c r="C166" s="1"/>
    </row>
    <row r="167" spans="3:3" x14ac:dyDescent="0.3">
      <c r="C167" s="1"/>
    </row>
    <row r="168" spans="3:3" x14ac:dyDescent="0.3">
      <c r="C168" s="1"/>
    </row>
    <row r="169" spans="3:3" x14ac:dyDescent="0.3">
      <c r="C169" s="1"/>
    </row>
    <row r="170" spans="3:3" x14ac:dyDescent="0.3">
      <c r="C170" s="1"/>
    </row>
    <row r="171" spans="3:3" x14ac:dyDescent="0.3">
      <c r="C171" s="1"/>
    </row>
    <row r="172" spans="3:3" x14ac:dyDescent="0.3">
      <c r="C172" s="1"/>
    </row>
    <row r="173" spans="3:3" x14ac:dyDescent="0.3">
      <c r="C173" s="1"/>
    </row>
    <row r="174" spans="3:3" x14ac:dyDescent="0.3">
      <c r="C174" s="1"/>
    </row>
    <row r="175" spans="3:3" x14ac:dyDescent="0.3">
      <c r="C175" s="1"/>
    </row>
    <row r="176" spans="3:3" x14ac:dyDescent="0.3">
      <c r="C176" s="1"/>
    </row>
    <row r="177" spans="3:3" x14ac:dyDescent="0.3">
      <c r="C177" s="1"/>
    </row>
    <row r="178" spans="3:3" x14ac:dyDescent="0.3">
      <c r="C178" s="1"/>
    </row>
    <row r="179" spans="3:3" x14ac:dyDescent="0.3">
      <c r="C179" s="1"/>
    </row>
    <row r="180" spans="3:3" x14ac:dyDescent="0.3">
      <c r="C180" s="1"/>
    </row>
    <row r="181" spans="3:3" x14ac:dyDescent="0.3">
      <c r="C181" s="1"/>
    </row>
    <row r="182" spans="3:3" x14ac:dyDescent="0.3">
      <c r="C182" s="1"/>
    </row>
    <row r="183" spans="3:3" x14ac:dyDescent="0.3">
      <c r="C183" s="1"/>
    </row>
    <row r="184" spans="3:3" x14ac:dyDescent="0.3">
      <c r="C184" s="1"/>
    </row>
    <row r="185" spans="3:3" x14ac:dyDescent="0.3">
      <c r="C185" s="1"/>
    </row>
    <row r="186" spans="3:3" x14ac:dyDescent="0.3">
      <c r="C186" s="1"/>
    </row>
    <row r="187" spans="3:3" x14ac:dyDescent="0.3">
      <c r="C187" s="1"/>
    </row>
    <row r="188" spans="3:3" x14ac:dyDescent="0.3">
      <c r="C188" s="1"/>
    </row>
    <row r="189" spans="3:3" x14ac:dyDescent="0.3">
      <c r="C189" s="1"/>
    </row>
    <row r="190" spans="3:3" x14ac:dyDescent="0.3">
      <c r="C190" s="1"/>
    </row>
    <row r="191" spans="3:3" x14ac:dyDescent="0.3">
      <c r="C191" s="1"/>
    </row>
    <row r="192" spans="3:3" x14ac:dyDescent="0.3">
      <c r="C192" s="1"/>
    </row>
    <row r="193" spans="3:3" x14ac:dyDescent="0.3">
      <c r="C193" s="1"/>
    </row>
    <row r="194" spans="3:3" x14ac:dyDescent="0.3">
      <c r="C194" s="1"/>
    </row>
    <row r="195" spans="3:3" x14ac:dyDescent="0.3">
      <c r="C195" s="1"/>
    </row>
    <row r="196" spans="3:3" x14ac:dyDescent="0.3">
      <c r="C196" s="1"/>
    </row>
    <row r="197" spans="3:3" x14ac:dyDescent="0.3">
      <c r="C197" s="1"/>
    </row>
    <row r="198" spans="3:3" x14ac:dyDescent="0.3">
      <c r="C198" s="1"/>
    </row>
    <row r="199" spans="3:3" x14ac:dyDescent="0.3">
      <c r="C199" s="1"/>
    </row>
    <row r="200" spans="3:3" x14ac:dyDescent="0.3">
      <c r="C200" s="1"/>
    </row>
    <row r="201" spans="3:3" x14ac:dyDescent="0.3">
      <c r="C201" s="1"/>
    </row>
    <row r="202" spans="3:3" x14ac:dyDescent="0.3">
      <c r="C202" s="1"/>
    </row>
    <row r="203" spans="3:3" x14ac:dyDescent="0.3">
      <c r="C203" s="1"/>
    </row>
    <row r="204" spans="3:3" x14ac:dyDescent="0.3">
      <c r="C204" s="1"/>
    </row>
    <row r="205" spans="3:3" x14ac:dyDescent="0.3">
      <c r="C205" s="1"/>
    </row>
    <row r="206" spans="3:3" x14ac:dyDescent="0.3">
      <c r="C206" s="1"/>
    </row>
    <row r="207" spans="3:3" x14ac:dyDescent="0.3">
      <c r="C207" s="1"/>
    </row>
    <row r="208" spans="3:3" x14ac:dyDescent="0.3">
      <c r="C208" s="1"/>
    </row>
    <row r="209" spans="3:3" x14ac:dyDescent="0.3">
      <c r="C209" s="1"/>
    </row>
    <row r="210" spans="3:3" x14ac:dyDescent="0.3">
      <c r="C210" s="1"/>
    </row>
    <row r="211" spans="3:3" x14ac:dyDescent="0.3">
      <c r="C211" s="1"/>
    </row>
    <row r="212" spans="3:3" x14ac:dyDescent="0.3">
      <c r="C212" s="1"/>
    </row>
    <row r="213" spans="3:3" x14ac:dyDescent="0.3">
      <c r="C213" s="1"/>
    </row>
    <row r="214" spans="3:3" x14ac:dyDescent="0.3">
      <c r="C214" s="1"/>
    </row>
    <row r="215" spans="3:3" x14ac:dyDescent="0.3">
      <c r="C215" s="1"/>
    </row>
    <row r="216" spans="3:3" x14ac:dyDescent="0.3">
      <c r="C216" s="1"/>
    </row>
    <row r="217" spans="3:3" x14ac:dyDescent="0.3">
      <c r="C217" s="1"/>
    </row>
    <row r="218" spans="3:3" x14ac:dyDescent="0.3">
      <c r="C218" s="1"/>
    </row>
    <row r="219" spans="3:3" x14ac:dyDescent="0.3">
      <c r="C219" s="1"/>
    </row>
    <row r="220" spans="3:3" x14ac:dyDescent="0.3">
      <c r="C220" s="1"/>
    </row>
    <row r="221" spans="3:3" x14ac:dyDescent="0.3">
      <c r="C221" s="1"/>
    </row>
    <row r="222" spans="3:3" x14ac:dyDescent="0.3">
      <c r="C222" s="1"/>
    </row>
    <row r="223" spans="3:3" x14ac:dyDescent="0.3">
      <c r="C223" s="1"/>
    </row>
    <row r="224" spans="3:3" x14ac:dyDescent="0.3">
      <c r="C224" s="1"/>
    </row>
    <row r="225" spans="3:3" x14ac:dyDescent="0.3">
      <c r="C225" s="1"/>
    </row>
    <row r="226" spans="3:3" x14ac:dyDescent="0.3">
      <c r="C226" s="1"/>
    </row>
    <row r="227" spans="3:3" x14ac:dyDescent="0.3">
      <c r="C227" s="1"/>
    </row>
    <row r="228" spans="3:3" x14ac:dyDescent="0.3">
      <c r="C228" s="1"/>
    </row>
    <row r="229" spans="3:3" x14ac:dyDescent="0.3">
      <c r="C229" s="1"/>
    </row>
    <row r="230" spans="3:3" x14ac:dyDescent="0.3">
      <c r="C230" s="1"/>
    </row>
    <row r="231" spans="3:3" x14ac:dyDescent="0.3">
      <c r="C231" s="1"/>
    </row>
    <row r="232" spans="3:3" x14ac:dyDescent="0.3">
      <c r="C232" s="1"/>
    </row>
    <row r="233" spans="3:3" x14ac:dyDescent="0.3">
      <c r="C233" s="1"/>
    </row>
    <row r="234" spans="3:3" x14ac:dyDescent="0.3">
      <c r="C234" s="1"/>
    </row>
    <row r="235" spans="3:3" x14ac:dyDescent="0.3">
      <c r="C235" s="1"/>
    </row>
    <row r="236" spans="3:3" x14ac:dyDescent="0.3">
      <c r="C236" s="1"/>
    </row>
    <row r="237" spans="3:3" x14ac:dyDescent="0.3">
      <c r="C237" s="1"/>
    </row>
    <row r="238" spans="3:3" x14ac:dyDescent="0.3">
      <c r="C238" s="1"/>
    </row>
    <row r="239" spans="3:3" x14ac:dyDescent="0.3">
      <c r="C239" s="1"/>
    </row>
    <row r="240" spans="3:3" x14ac:dyDescent="0.3">
      <c r="C240" s="1"/>
    </row>
    <row r="241" spans="3:3" x14ac:dyDescent="0.3">
      <c r="C241" s="1"/>
    </row>
    <row r="242" spans="3:3" x14ac:dyDescent="0.3">
      <c r="C242" s="1"/>
    </row>
    <row r="243" spans="3:3" x14ac:dyDescent="0.3">
      <c r="C243" s="1"/>
    </row>
    <row r="244" spans="3:3" x14ac:dyDescent="0.3">
      <c r="C244" s="1"/>
    </row>
    <row r="245" spans="3:3" x14ac:dyDescent="0.3">
      <c r="C245" s="1"/>
    </row>
    <row r="246" spans="3:3" x14ac:dyDescent="0.3">
      <c r="C246" s="1"/>
    </row>
    <row r="247" spans="3:3" x14ac:dyDescent="0.3">
      <c r="C247" s="1"/>
    </row>
    <row r="248" spans="3:3" x14ac:dyDescent="0.3">
      <c r="C248" s="1"/>
    </row>
    <row r="249" spans="3:3" x14ac:dyDescent="0.3">
      <c r="C249" s="1"/>
    </row>
    <row r="250" spans="3:3" x14ac:dyDescent="0.3">
      <c r="C250" s="1"/>
    </row>
    <row r="251" spans="3:3" x14ac:dyDescent="0.3">
      <c r="C251" s="1"/>
    </row>
    <row r="252" spans="3:3" x14ac:dyDescent="0.3">
      <c r="C252" s="1"/>
    </row>
    <row r="253" spans="3:3" x14ac:dyDescent="0.3">
      <c r="C253" s="1"/>
    </row>
    <row r="254" spans="3:3" x14ac:dyDescent="0.3">
      <c r="C254" s="1"/>
    </row>
    <row r="255" spans="3:3" x14ac:dyDescent="0.3">
      <c r="C255" s="1"/>
    </row>
    <row r="256" spans="3:3" x14ac:dyDescent="0.3">
      <c r="C256" s="1"/>
    </row>
    <row r="257" spans="3:3" x14ac:dyDescent="0.3">
      <c r="C257" s="1"/>
    </row>
    <row r="258" spans="3:3" x14ac:dyDescent="0.3">
      <c r="C258" s="1"/>
    </row>
    <row r="259" spans="3:3" x14ac:dyDescent="0.3">
      <c r="C259" s="1"/>
    </row>
    <row r="260" spans="3:3" x14ac:dyDescent="0.3">
      <c r="C260" s="1"/>
    </row>
    <row r="261" spans="3:3" x14ac:dyDescent="0.3">
      <c r="C261" s="1"/>
    </row>
    <row r="262" spans="3:3" x14ac:dyDescent="0.3">
      <c r="C262" s="1"/>
    </row>
    <row r="263" spans="3:3" x14ac:dyDescent="0.3">
      <c r="C263" s="1"/>
    </row>
    <row r="264" spans="3:3" x14ac:dyDescent="0.3">
      <c r="C264" s="1"/>
    </row>
    <row r="265" spans="3:3" x14ac:dyDescent="0.3">
      <c r="C265" s="1"/>
    </row>
    <row r="266" spans="3:3" x14ac:dyDescent="0.3">
      <c r="C266" s="1"/>
    </row>
    <row r="267" spans="3:3" x14ac:dyDescent="0.3">
      <c r="C267" s="1"/>
    </row>
    <row r="268" spans="3:3" x14ac:dyDescent="0.3">
      <c r="C268" s="1"/>
    </row>
    <row r="269" spans="3:3" x14ac:dyDescent="0.3">
      <c r="C269" s="1"/>
    </row>
    <row r="270" spans="3:3" x14ac:dyDescent="0.3">
      <c r="C270" s="1"/>
    </row>
    <row r="271" spans="3:3" x14ac:dyDescent="0.3">
      <c r="C271" s="1"/>
    </row>
    <row r="272" spans="3:3" x14ac:dyDescent="0.3">
      <c r="C272" s="1"/>
    </row>
    <row r="273" spans="3:3" x14ac:dyDescent="0.3">
      <c r="C273" s="1"/>
    </row>
    <row r="274" spans="3:3" x14ac:dyDescent="0.3">
      <c r="C274" s="1"/>
    </row>
    <row r="275" spans="3:3" x14ac:dyDescent="0.3">
      <c r="C275" s="1"/>
    </row>
    <row r="276" spans="3:3" x14ac:dyDescent="0.3">
      <c r="C276" s="1"/>
    </row>
    <row r="277" spans="3:3" x14ac:dyDescent="0.3">
      <c r="C277" s="1"/>
    </row>
    <row r="278" spans="3:3" x14ac:dyDescent="0.3">
      <c r="C278" s="1"/>
    </row>
    <row r="279" spans="3:3" x14ac:dyDescent="0.3">
      <c r="C279" s="1"/>
    </row>
    <row r="280" spans="3:3" x14ac:dyDescent="0.3">
      <c r="C280" s="1"/>
    </row>
    <row r="281" spans="3:3" x14ac:dyDescent="0.3">
      <c r="C281" s="1"/>
    </row>
    <row r="282" spans="3:3" x14ac:dyDescent="0.3">
      <c r="C282" s="1"/>
    </row>
    <row r="283" spans="3:3" x14ac:dyDescent="0.3">
      <c r="C283" s="1"/>
    </row>
    <row r="284" spans="3:3" x14ac:dyDescent="0.3">
      <c r="C284" s="1"/>
    </row>
    <row r="285" spans="3:3" x14ac:dyDescent="0.3">
      <c r="C285" s="1"/>
    </row>
    <row r="286" spans="3:3" x14ac:dyDescent="0.3">
      <c r="C286" s="1"/>
    </row>
    <row r="287" spans="3:3" x14ac:dyDescent="0.3">
      <c r="C287" s="1"/>
    </row>
    <row r="288" spans="3:3" x14ac:dyDescent="0.3">
      <c r="C288" s="1"/>
    </row>
    <row r="289" spans="3:3" x14ac:dyDescent="0.3">
      <c r="C289" s="1"/>
    </row>
    <row r="290" spans="3:3" x14ac:dyDescent="0.3">
      <c r="C290" s="1"/>
    </row>
    <row r="291" spans="3:3" x14ac:dyDescent="0.3">
      <c r="C291" s="1"/>
    </row>
    <row r="292" spans="3:3" x14ac:dyDescent="0.3">
      <c r="C292" s="1"/>
    </row>
    <row r="293" spans="3:3" x14ac:dyDescent="0.3">
      <c r="C293" s="1"/>
    </row>
    <row r="294" spans="3:3" x14ac:dyDescent="0.3">
      <c r="C294" s="1"/>
    </row>
    <row r="295" spans="3:3" x14ac:dyDescent="0.3">
      <c r="C295" s="1"/>
    </row>
    <row r="296" spans="3:3" x14ac:dyDescent="0.3">
      <c r="C296" s="1"/>
    </row>
    <row r="297" spans="3:3" x14ac:dyDescent="0.3">
      <c r="C297" s="1"/>
    </row>
    <row r="298" spans="3:3" x14ac:dyDescent="0.3">
      <c r="C298" s="1"/>
    </row>
    <row r="299" spans="3:3" x14ac:dyDescent="0.3">
      <c r="C299" s="1"/>
    </row>
    <row r="300" spans="3:3" x14ac:dyDescent="0.3">
      <c r="C300" s="1"/>
    </row>
    <row r="301" spans="3:3" x14ac:dyDescent="0.3">
      <c r="C301" s="1"/>
    </row>
    <row r="302" spans="3:3" x14ac:dyDescent="0.3">
      <c r="C302" s="3"/>
    </row>
    <row r="303" spans="3:3" x14ac:dyDescent="0.3">
      <c r="C303" s="3"/>
    </row>
    <row r="304" spans="3:3" x14ac:dyDescent="0.3">
      <c r="C304" s="3"/>
    </row>
    <row r="305" spans="3:3" x14ac:dyDescent="0.3">
      <c r="C305" s="3"/>
    </row>
    <row r="306" spans="3:3" x14ac:dyDescent="0.3">
      <c r="C306" s="3"/>
    </row>
    <row r="307" spans="3:3" x14ac:dyDescent="0.3">
      <c r="C307" s="3"/>
    </row>
    <row r="308" spans="3:3" x14ac:dyDescent="0.3">
      <c r="C308" s="3"/>
    </row>
    <row r="309" spans="3:3" x14ac:dyDescent="0.3">
      <c r="C309" s="3"/>
    </row>
    <row r="310" spans="3:3" x14ac:dyDescent="0.3">
      <c r="C310" s="3"/>
    </row>
    <row r="311" spans="3:3" x14ac:dyDescent="0.3">
      <c r="C311" s="3"/>
    </row>
    <row r="312" spans="3:3" x14ac:dyDescent="0.3">
      <c r="C312" s="3"/>
    </row>
    <row r="313" spans="3:3" x14ac:dyDescent="0.3">
      <c r="C313" s="3"/>
    </row>
    <row r="314" spans="3:3" x14ac:dyDescent="0.3">
      <c r="C314" s="3"/>
    </row>
    <row r="315" spans="3:3" x14ac:dyDescent="0.3">
      <c r="C315" s="3"/>
    </row>
    <row r="316" spans="3:3" x14ac:dyDescent="0.3">
      <c r="C316" s="3"/>
    </row>
    <row r="317" spans="3:3" x14ac:dyDescent="0.3">
      <c r="C317" s="3"/>
    </row>
    <row r="318" spans="3:3" x14ac:dyDescent="0.3">
      <c r="C318" s="3"/>
    </row>
    <row r="319" spans="3:3" x14ac:dyDescent="0.3">
      <c r="C319" s="3"/>
    </row>
    <row r="320" spans="3:3" x14ac:dyDescent="0.3">
      <c r="C320" s="3"/>
    </row>
    <row r="321" spans="3:3" x14ac:dyDescent="0.3">
      <c r="C321" s="3"/>
    </row>
    <row r="322" spans="3:3" x14ac:dyDescent="0.3">
      <c r="C322" s="3"/>
    </row>
    <row r="323" spans="3:3" x14ac:dyDescent="0.3">
      <c r="C323" s="3"/>
    </row>
    <row r="324" spans="3:3" x14ac:dyDescent="0.3">
      <c r="C324" s="3"/>
    </row>
    <row r="325" spans="3:3" x14ac:dyDescent="0.3">
      <c r="C325" s="3"/>
    </row>
    <row r="326" spans="3:3" x14ac:dyDescent="0.3">
      <c r="C326" s="3"/>
    </row>
    <row r="327" spans="3:3" x14ac:dyDescent="0.3">
      <c r="C327" s="3"/>
    </row>
    <row r="328" spans="3:3" x14ac:dyDescent="0.3">
      <c r="C328" s="3"/>
    </row>
    <row r="329" spans="3:3" x14ac:dyDescent="0.3">
      <c r="C329" s="3"/>
    </row>
    <row r="330" spans="3:3" x14ac:dyDescent="0.3">
      <c r="C330" s="3"/>
    </row>
    <row r="331" spans="3:3" x14ac:dyDescent="0.3">
      <c r="C331" s="3"/>
    </row>
    <row r="332" spans="3:3" x14ac:dyDescent="0.3">
      <c r="C332" s="3"/>
    </row>
    <row r="333" spans="3:3" x14ac:dyDescent="0.3">
      <c r="C333" s="3"/>
    </row>
    <row r="334" spans="3:3" x14ac:dyDescent="0.3">
      <c r="C334" s="3"/>
    </row>
    <row r="335" spans="3:3" x14ac:dyDescent="0.3">
      <c r="C335" s="3"/>
    </row>
    <row r="336" spans="3:3" x14ac:dyDescent="0.3">
      <c r="C336" s="3"/>
    </row>
    <row r="337" spans="3:3" x14ac:dyDescent="0.3">
      <c r="C337" s="3"/>
    </row>
    <row r="338" spans="3:3" x14ac:dyDescent="0.3">
      <c r="C338" s="3"/>
    </row>
    <row r="339" spans="3:3" x14ac:dyDescent="0.3">
      <c r="C339" s="3"/>
    </row>
    <row r="340" spans="3:3" x14ac:dyDescent="0.3">
      <c r="C340" s="3"/>
    </row>
    <row r="341" spans="3:3" x14ac:dyDescent="0.3">
      <c r="C341" s="3"/>
    </row>
    <row r="342" spans="3:3" x14ac:dyDescent="0.3">
      <c r="C342" s="3"/>
    </row>
    <row r="343" spans="3:3" x14ac:dyDescent="0.3">
      <c r="C343" s="3"/>
    </row>
    <row r="344" spans="3:3" x14ac:dyDescent="0.3">
      <c r="C344" s="3"/>
    </row>
    <row r="345" spans="3:3" x14ac:dyDescent="0.3">
      <c r="C345" s="3"/>
    </row>
    <row r="346" spans="3:3" x14ac:dyDescent="0.3">
      <c r="C346" s="3"/>
    </row>
    <row r="347" spans="3:3" x14ac:dyDescent="0.3">
      <c r="C347" s="3"/>
    </row>
    <row r="348" spans="3:3" x14ac:dyDescent="0.3">
      <c r="C348" s="3"/>
    </row>
    <row r="349" spans="3:3" x14ac:dyDescent="0.3">
      <c r="C349" s="3"/>
    </row>
    <row r="350" spans="3:3" x14ac:dyDescent="0.3">
      <c r="C350" s="3"/>
    </row>
    <row r="351" spans="3:3" x14ac:dyDescent="0.3">
      <c r="C351" s="3"/>
    </row>
    <row r="352" spans="3:3" x14ac:dyDescent="0.3">
      <c r="C352" s="3"/>
    </row>
    <row r="353" spans="3:3" x14ac:dyDescent="0.3">
      <c r="C353" s="3"/>
    </row>
    <row r="354" spans="3:3" x14ac:dyDescent="0.3">
      <c r="C354" s="3"/>
    </row>
    <row r="355" spans="3:3" x14ac:dyDescent="0.3">
      <c r="C355" s="3"/>
    </row>
    <row r="356" spans="3:3" x14ac:dyDescent="0.3">
      <c r="C356" s="3"/>
    </row>
    <row r="357" spans="3:3" x14ac:dyDescent="0.3">
      <c r="C357" s="3"/>
    </row>
    <row r="358" spans="3:3" x14ac:dyDescent="0.3">
      <c r="C358" s="3"/>
    </row>
    <row r="359" spans="3:3" x14ac:dyDescent="0.3">
      <c r="C359" s="3"/>
    </row>
    <row r="360" spans="3:3" x14ac:dyDescent="0.3">
      <c r="C360" s="3"/>
    </row>
    <row r="361" spans="3:3" x14ac:dyDescent="0.3">
      <c r="C361" s="3"/>
    </row>
    <row r="362" spans="3:3" x14ac:dyDescent="0.3">
      <c r="C362" s="3"/>
    </row>
    <row r="363" spans="3:3" x14ac:dyDescent="0.3">
      <c r="C363" s="3"/>
    </row>
    <row r="364" spans="3:3" x14ac:dyDescent="0.3">
      <c r="C364" s="3"/>
    </row>
    <row r="365" spans="3:3" x14ac:dyDescent="0.3">
      <c r="C365" s="3"/>
    </row>
    <row r="366" spans="3:3" x14ac:dyDescent="0.3">
      <c r="C366" s="3"/>
    </row>
    <row r="367" spans="3:3" x14ac:dyDescent="0.3">
      <c r="C367" s="3"/>
    </row>
    <row r="368" spans="3:3" x14ac:dyDescent="0.3">
      <c r="C368" s="3"/>
    </row>
    <row r="369" spans="3:3" x14ac:dyDescent="0.3">
      <c r="C369" s="3"/>
    </row>
    <row r="370" spans="3:3" x14ac:dyDescent="0.3">
      <c r="C370" s="3"/>
    </row>
    <row r="371" spans="3:3" x14ac:dyDescent="0.3">
      <c r="C371" s="3"/>
    </row>
    <row r="372" spans="3:3" x14ac:dyDescent="0.3">
      <c r="C372" s="3"/>
    </row>
    <row r="373" spans="3:3" x14ac:dyDescent="0.3">
      <c r="C373" s="3"/>
    </row>
    <row r="374" spans="3:3" x14ac:dyDescent="0.3">
      <c r="C374" s="3"/>
    </row>
    <row r="375" spans="3:3" x14ac:dyDescent="0.3">
      <c r="C375" s="3"/>
    </row>
    <row r="376" spans="3:3" x14ac:dyDescent="0.3">
      <c r="C376" s="3"/>
    </row>
    <row r="377" spans="3:3" x14ac:dyDescent="0.3">
      <c r="C377" s="3"/>
    </row>
    <row r="378" spans="3:3" x14ac:dyDescent="0.3">
      <c r="C378" s="3"/>
    </row>
    <row r="379" spans="3:3" x14ac:dyDescent="0.3">
      <c r="C379" s="3"/>
    </row>
    <row r="380" spans="3:3" x14ac:dyDescent="0.3">
      <c r="C380" s="3"/>
    </row>
    <row r="381" spans="3:3" x14ac:dyDescent="0.3">
      <c r="C381" s="3"/>
    </row>
    <row r="382" spans="3:3" x14ac:dyDescent="0.3">
      <c r="C382" s="3"/>
    </row>
    <row r="383" spans="3:3" x14ac:dyDescent="0.3">
      <c r="C383" s="3"/>
    </row>
    <row r="384" spans="3:3" x14ac:dyDescent="0.3">
      <c r="C384" s="3"/>
    </row>
    <row r="385" spans="3:3" x14ac:dyDescent="0.3">
      <c r="C385" s="3"/>
    </row>
    <row r="386" spans="3:3" x14ac:dyDescent="0.3">
      <c r="C386" s="3"/>
    </row>
    <row r="387" spans="3:3" x14ac:dyDescent="0.3">
      <c r="C387" s="3"/>
    </row>
    <row r="388" spans="3:3" x14ac:dyDescent="0.3">
      <c r="C388" s="3"/>
    </row>
    <row r="389" spans="3:3" x14ac:dyDescent="0.3">
      <c r="C389" s="3"/>
    </row>
    <row r="390" spans="3:3" x14ac:dyDescent="0.3">
      <c r="C390" s="3"/>
    </row>
    <row r="391" spans="3:3" x14ac:dyDescent="0.3">
      <c r="C391" s="3"/>
    </row>
    <row r="392" spans="3:3" x14ac:dyDescent="0.3">
      <c r="C392" s="3"/>
    </row>
    <row r="393" spans="3:3" x14ac:dyDescent="0.3">
      <c r="C393" s="3"/>
    </row>
    <row r="394" spans="3:3" x14ac:dyDescent="0.3">
      <c r="C394" s="3"/>
    </row>
    <row r="395" spans="3:3" x14ac:dyDescent="0.3">
      <c r="C395" s="3"/>
    </row>
    <row r="396" spans="3:3" x14ac:dyDescent="0.3">
      <c r="C396" s="3"/>
    </row>
    <row r="397" spans="3:3" x14ac:dyDescent="0.3">
      <c r="C397" s="3"/>
    </row>
    <row r="398" spans="3:3" x14ac:dyDescent="0.3">
      <c r="C398" s="3"/>
    </row>
    <row r="399" spans="3:3" x14ac:dyDescent="0.3">
      <c r="C399" s="3"/>
    </row>
    <row r="400" spans="3:3" x14ac:dyDescent="0.3">
      <c r="C400" s="3"/>
    </row>
    <row r="401" spans="3:3" x14ac:dyDescent="0.3">
      <c r="C401" s="3"/>
    </row>
    <row r="402" spans="3:3" x14ac:dyDescent="0.3">
      <c r="C402" s="3"/>
    </row>
    <row r="403" spans="3:3" x14ac:dyDescent="0.3">
      <c r="C403" s="3"/>
    </row>
    <row r="404" spans="3:3" x14ac:dyDescent="0.3">
      <c r="C404" s="3"/>
    </row>
    <row r="405" spans="3:3" x14ac:dyDescent="0.3">
      <c r="C405" s="3"/>
    </row>
    <row r="406" spans="3:3" x14ac:dyDescent="0.3">
      <c r="C406" s="3"/>
    </row>
    <row r="407" spans="3:3" x14ac:dyDescent="0.3">
      <c r="C407" s="3"/>
    </row>
    <row r="408" spans="3:3" x14ac:dyDescent="0.3">
      <c r="C408" s="3"/>
    </row>
    <row r="409" spans="3:3" x14ac:dyDescent="0.3">
      <c r="C409" s="3"/>
    </row>
    <row r="410" spans="3:3" x14ac:dyDescent="0.3">
      <c r="C410" s="3"/>
    </row>
    <row r="411" spans="3:3" x14ac:dyDescent="0.3">
      <c r="C411" s="3"/>
    </row>
    <row r="412" spans="3:3" x14ac:dyDescent="0.3">
      <c r="C412" s="3"/>
    </row>
    <row r="413" spans="3:3" x14ac:dyDescent="0.3">
      <c r="C413" s="3"/>
    </row>
    <row r="414" spans="3:3" x14ac:dyDescent="0.3">
      <c r="C414" s="3"/>
    </row>
    <row r="415" spans="3:3" x14ac:dyDescent="0.3">
      <c r="C415" s="3"/>
    </row>
    <row r="416" spans="3:3" x14ac:dyDescent="0.3">
      <c r="C416" s="3"/>
    </row>
    <row r="417" spans="3:3" x14ac:dyDescent="0.3">
      <c r="C417" s="3"/>
    </row>
    <row r="418" spans="3:3" x14ac:dyDescent="0.3">
      <c r="C418" s="3"/>
    </row>
    <row r="419" spans="3:3" x14ac:dyDescent="0.3">
      <c r="C419" s="3"/>
    </row>
    <row r="420" spans="3:3" x14ac:dyDescent="0.3">
      <c r="C420" s="3"/>
    </row>
    <row r="421" spans="3:3" x14ac:dyDescent="0.3">
      <c r="C421" s="3"/>
    </row>
    <row r="422" spans="3:3" x14ac:dyDescent="0.3">
      <c r="C422" s="3"/>
    </row>
    <row r="423" spans="3:3" x14ac:dyDescent="0.3">
      <c r="C423" s="3"/>
    </row>
    <row r="424" spans="3:3" x14ac:dyDescent="0.3">
      <c r="C424" s="3"/>
    </row>
    <row r="425" spans="3:3" x14ac:dyDescent="0.3">
      <c r="C425" s="3"/>
    </row>
    <row r="426" spans="3:3" x14ac:dyDescent="0.3">
      <c r="C426" s="3"/>
    </row>
    <row r="427" spans="3:3" x14ac:dyDescent="0.3">
      <c r="C427" s="3"/>
    </row>
    <row r="428" spans="3:3" x14ac:dyDescent="0.3">
      <c r="C428" s="3"/>
    </row>
    <row r="429" spans="3:3" x14ac:dyDescent="0.3">
      <c r="C429" s="3"/>
    </row>
    <row r="430" spans="3:3" x14ac:dyDescent="0.3">
      <c r="C430" s="3"/>
    </row>
    <row r="431" spans="3:3" x14ac:dyDescent="0.3">
      <c r="C431" s="3"/>
    </row>
    <row r="432" spans="3:3" x14ac:dyDescent="0.3">
      <c r="C432" s="3"/>
    </row>
    <row r="433" spans="3:3" x14ac:dyDescent="0.3">
      <c r="C433" s="3"/>
    </row>
    <row r="434" spans="3:3" x14ac:dyDescent="0.3">
      <c r="C434" s="3"/>
    </row>
    <row r="435" spans="3:3" x14ac:dyDescent="0.3">
      <c r="C435" s="3"/>
    </row>
    <row r="436" spans="3:3" x14ac:dyDescent="0.3">
      <c r="C436" s="3"/>
    </row>
    <row r="437" spans="3:3" x14ac:dyDescent="0.3">
      <c r="C437" s="3"/>
    </row>
    <row r="438" spans="3:3" x14ac:dyDescent="0.3">
      <c r="C438" s="3"/>
    </row>
    <row r="439" spans="3:3" x14ac:dyDescent="0.3">
      <c r="C439" s="3"/>
    </row>
    <row r="440" spans="3:3" x14ac:dyDescent="0.3">
      <c r="C440" s="3"/>
    </row>
    <row r="441" spans="3:3" x14ac:dyDescent="0.3">
      <c r="C441" s="3"/>
    </row>
    <row r="442" spans="3:3" x14ac:dyDescent="0.3">
      <c r="C442" s="3"/>
    </row>
    <row r="443" spans="3:3" x14ac:dyDescent="0.3">
      <c r="C443" s="3"/>
    </row>
    <row r="444" spans="3:3" x14ac:dyDescent="0.3">
      <c r="C444" s="3"/>
    </row>
    <row r="445" spans="3:3" x14ac:dyDescent="0.3">
      <c r="C445" s="3"/>
    </row>
    <row r="446" spans="3:3" x14ac:dyDescent="0.3">
      <c r="C446" s="3"/>
    </row>
    <row r="447" spans="3:3" x14ac:dyDescent="0.3">
      <c r="C447" s="3"/>
    </row>
    <row r="448" spans="3:3" x14ac:dyDescent="0.3">
      <c r="C448" s="3"/>
    </row>
    <row r="449" spans="3:3" x14ac:dyDescent="0.3">
      <c r="C449" s="3"/>
    </row>
    <row r="450" spans="3:3" x14ac:dyDescent="0.3">
      <c r="C450" s="3"/>
    </row>
    <row r="451" spans="3:3" x14ac:dyDescent="0.3">
      <c r="C451" s="3"/>
    </row>
    <row r="452" spans="3:3" x14ac:dyDescent="0.3">
      <c r="C452" s="3"/>
    </row>
    <row r="453" spans="3:3" x14ac:dyDescent="0.3">
      <c r="C453" s="3"/>
    </row>
    <row r="454" spans="3:3" x14ac:dyDescent="0.3">
      <c r="C454" s="3"/>
    </row>
    <row r="455" spans="3:3" x14ac:dyDescent="0.3">
      <c r="C455" s="3"/>
    </row>
    <row r="456" spans="3:3" x14ac:dyDescent="0.3">
      <c r="C456" s="3"/>
    </row>
    <row r="457" spans="3:3" x14ac:dyDescent="0.3">
      <c r="C457" s="3"/>
    </row>
    <row r="458" spans="3:3" x14ac:dyDescent="0.3">
      <c r="C458" s="3"/>
    </row>
    <row r="459" spans="3:3" x14ac:dyDescent="0.3">
      <c r="C459" s="3"/>
    </row>
    <row r="460" spans="3:3" x14ac:dyDescent="0.3">
      <c r="C460" s="3"/>
    </row>
    <row r="461" spans="3:3" x14ac:dyDescent="0.3">
      <c r="C461" s="3"/>
    </row>
    <row r="462" spans="3:3" x14ac:dyDescent="0.3">
      <c r="C462" s="3"/>
    </row>
    <row r="463" spans="3:3" x14ac:dyDescent="0.3">
      <c r="C463" s="3"/>
    </row>
    <row r="464" spans="3:3" x14ac:dyDescent="0.3">
      <c r="C464" s="3"/>
    </row>
    <row r="465" spans="3:3" x14ac:dyDescent="0.3">
      <c r="C465" s="3"/>
    </row>
    <row r="466" spans="3:3" x14ac:dyDescent="0.3">
      <c r="C466" s="3"/>
    </row>
    <row r="467" spans="3:3" x14ac:dyDescent="0.3">
      <c r="C467" s="3"/>
    </row>
    <row r="468" spans="3:3" x14ac:dyDescent="0.3">
      <c r="C468" s="3"/>
    </row>
    <row r="469" spans="3:3" x14ac:dyDescent="0.3">
      <c r="C469" s="3"/>
    </row>
    <row r="470" spans="3:3" x14ac:dyDescent="0.3">
      <c r="C470" s="3"/>
    </row>
    <row r="471" spans="3:3" x14ac:dyDescent="0.3">
      <c r="C471" s="3"/>
    </row>
    <row r="472" spans="3:3" x14ac:dyDescent="0.3">
      <c r="C472" s="3"/>
    </row>
    <row r="473" spans="3:3" x14ac:dyDescent="0.3">
      <c r="C473" s="3"/>
    </row>
    <row r="474" spans="3:3" x14ac:dyDescent="0.3">
      <c r="C474" s="3"/>
    </row>
    <row r="475" spans="3:3" x14ac:dyDescent="0.3">
      <c r="C475" s="3"/>
    </row>
    <row r="476" spans="3:3" x14ac:dyDescent="0.3">
      <c r="C476" s="3"/>
    </row>
    <row r="477" spans="3:3" x14ac:dyDescent="0.3">
      <c r="C477" s="3"/>
    </row>
    <row r="478" spans="3:3" x14ac:dyDescent="0.3">
      <c r="C478" s="3"/>
    </row>
    <row r="479" spans="3:3" x14ac:dyDescent="0.3">
      <c r="C479" s="3"/>
    </row>
    <row r="480" spans="3:3" x14ac:dyDescent="0.3">
      <c r="C480" s="3"/>
    </row>
    <row r="481" spans="3:3" x14ac:dyDescent="0.3">
      <c r="C481" s="3"/>
    </row>
    <row r="482" spans="3:3" x14ac:dyDescent="0.3">
      <c r="C482" s="3"/>
    </row>
    <row r="483" spans="3:3" x14ac:dyDescent="0.3">
      <c r="C483" s="3"/>
    </row>
    <row r="484" spans="3:3" x14ac:dyDescent="0.3">
      <c r="C484" s="3"/>
    </row>
    <row r="485" spans="3:3" x14ac:dyDescent="0.3">
      <c r="C485" s="3"/>
    </row>
    <row r="486" spans="3:3" x14ac:dyDescent="0.3">
      <c r="C486" s="3"/>
    </row>
    <row r="487" spans="3:3" x14ac:dyDescent="0.3">
      <c r="C487" s="3"/>
    </row>
    <row r="488" spans="3:3" x14ac:dyDescent="0.3">
      <c r="C488" s="3"/>
    </row>
    <row r="489" spans="3:3" x14ac:dyDescent="0.3">
      <c r="C489" s="3"/>
    </row>
    <row r="490" spans="3:3" x14ac:dyDescent="0.3">
      <c r="C490" s="3"/>
    </row>
    <row r="491" spans="3:3" x14ac:dyDescent="0.3">
      <c r="C491" s="3"/>
    </row>
    <row r="492" spans="3:3" x14ac:dyDescent="0.3">
      <c r="C492" s="3"/>
    </row>
    <row r="493" spans="3:3" x14ac:dyDescent="0.3">
      <c r="C493" s="3"/>
    </row>
    <row r="494" spans="3:3" x14ac:dyDescent="0.3">
      <c r="C494" s="3"/>
    </row>
    <row r="495" spans="3:3" x14ac:dyDescent="0.3">
      <c r="C495" s="3"/>
    </row>
    <row r="496" spans="3:3" x14ac:dyDescent="0.3">
      <c r="C496" s="3"/>
    </row>
    <row r="497" spans="3:3" x14ac:dyDescent="0.3">
      <c r="C497" s="3"/>
    </row>
    <row r="498" spans="3:3" x14ac:dyDescent="0.3">
      <c r="C498" s="3"/>
    </row>
    <row r="499" spans="3:3" x14ac:dyDescent="0.3">
      <c r="C499" s="3"/>
    </row>
    <row r="500" spans="3:3" x14ac:dyDescent="0.3">
      <c r="C500" s="3"/>
    </row>
    <row r="501" spans="3:3" x14ac:dyDescent="0.3">
      <c r="C501" s="3"/>
    </row>
    <row r="502" spans="3:3" x14ac:dyDescent="0.3">
      <c r="C502" s="3"/>
    </row>
    <row r="503" spans="3:3" x14ac:dyDescent="0.3">
      <c r="C503" s="3"/>
    </row>
    <row r="504" spans="3:3" x14ac:dyDescent="0.3">
      <c r="C504" s="3"/>
    </row>
    <row r="505" spans="3:3" x14ac:dyDescent="0.3">
      <c r="C505" s="3"/>
    </row>
    <row r="506" spans="3:3" x14ac:dyDescent="0.3">
      <c r="C506" s="3"/>
    </row>
    <row r="507" spans="3:3" x14ac:dyDescent="0.3">
      <c r="C507" s="3"/>
    </row>
    <row r="508" spans="3:3" x14ac:dyDescent="0.3">
      <c r="C508" s="3"/>
    </row>
    <row r="509" spans="3:3" x14ac:dyDescent="0.3">
      <c r="C509" s="3"/>
    </row>
    <row r="510" spans="3:3" x14ac:dyDescent="0.3">
      <c r="C510" s="3"/>
    </row>
    <row r="511" spans="3:3" x14ac:dyDescent="0.3">
      <c r="C511" s="3"/>
    </row>
    <row r="512" spans="3:3" x14ac:dyDescent="0.3">
      <c r="C512" s="3"/>
    </row>
    <row r="513" spans="3:3" x14ac:dyDescent="0.3">
      <c r="C513" s="3"/>
    </row>
    <row r="514" spans="3:3" x14ac:dyDescent="0.3">
      <c r="C514" s="3"/>
    </row>
    <row r="515" spans="3:3" x14ac:dyDescent="0.3">
      <c r="C515" s="3"/>
    </row>
    <row r="516" spans="3:3" x14ac:dyDescent="0.3">
      <c r="C516" s="3"/>
    </row>
    <row r="517" spans="3:3" x14ac:dyDescent="0.3">
      <c r="C517" s="3"/>
    </row>
    <row r="518" spans="3:3" x14ac:dyDescent="0.3">
      <c r="C518" s="3"/>
    </row>
    <row r="519" spans="3:3" x14ac:dyDescent="0.3">
      <c r="C519" s="3"/>
    </row>
    <row r="520" spans="3:3" x14ac:dyDescent="0.3">
      <c r="C520" s="3"/>
    </row>
    <row r="521" spans="3:3" x14ac:dyDescent="0.3">
      <c r="C521" s="3"/>
    </row>
    <row r="522" spans="3:3" x14ac:dyDescent="0.3">
      <c r="C522" s="3"/>
    </row>
    <row r="523" spans="3:3" x14ac:dyDescent="0.3">
      <c r="C523" s="3"/>
    </row>
    <row r="524" spans="3:3" x14ac:dyDescent="0.3">
      <c r="C524" s="3"/>
    </row>
    <row r="525" spans="3:3" x14ac:dyDescent="0.3">
      <c r="C525" s="3"/>
    </row>
    <row r="526" spans="3:3" x14ac:dyDescent="0.3">
      <c r="C526" s="3"/>
    </row>
    <row r="527" spans="3:3" x14ac:dyDescent="0.3">
      <c r="C527" s="3"/>
    </row>
    <row r="528" spans="3:3" x14ac:dyDescent="0.3">
      <c r="C528" s="3"/>
    </row>
    <row r="529" spans="3:3" x14ac:dyDescent="0.3">
      <c r="C529" s="3"/>
    </row>
    <row r="530" spans="3:3" x14ac:dyDescent="0.3">
      <c r="C530" s="3"/>
    </row>
    <row r="531" spans="3:3" x14ac:dyDescent="0.3">
      <c r="C531" s="3"/>
    </row>
    <row r="532" spans="3:3" x14ac:dyDescent="0.3">
      <c r="C532" s="3"/>
    </row>
    <row r="533" spans="3:3" x14ac:dyDescent="0.3">
      <c r="C533" s="3"/>
    </row>
    <row r="534" spans="3:3" x14ac:dyDescent="0.3">
      <c r="C534" s="3"/>
    </row>
    <row r="535" spans="3:3" x14ac:dyDescent="0.3">
      <c r="C535" s="3"/>
    </row>
    <row r="536" spans="3:3" x14ac:dyDescent="0.3">
      <c r="C536" s="3"/>
    </row>
    <row r="537" spans="3:3" x14ac:dyDescent="0.3">
      <c r="C537" s="3"/>
    </row>
    <row r="538" spans="3:3" x14ac:dyDescent="0.3">
      <c r="C538" s="3"/>
    </row>
    <row r="539" spans="3:3" x14ac:dyDescent="0.3">
      <c r="C539" s="3"/>
    </row>
    <row r="540" spans="3:3" x14ac:dyDescent="0.3">
      <c r="C540" s="3"/>
    </row>
    <row r="541" spans="3:3" x14ac:dyDescent="0.3">
      <c r="C541" s="3"/>
    </row>
    <row r="542" spans="3:3" x14ac:dyDescent="0.3">
      <c r="C542" s="3"/>
    </row>
    <row r="543" spans="3:3" x14ac:dyDescent="0.3">
      <c r="C543" s="3"/>
    </row>
    <row r="544" spans="3:3" x14ac:dyDescent="0.3">
      <c r="C544" s="3"/>
    </row>
    <row r="545" spans="3:3" x14ac:dyDescent="0.3">
      <c r="C545" s="3"/>
    </row>
    <row r="546" spans="3:3" x14ac:dyDescent="0.3">
      <c r="C546" s="3"/>
    </row>
    <row r="547" spans="3:3" x14ac:dyDescent="0.3">
      <c r="C547" s="3"/>
    </row>
    <row r="548" spans="3:3" x14ac:dyDescent="0.3">
      <c r="C548" s="3"/>
    </row>
    <row r="549" spans="3:3" x14ac:dyDescent="0.3">
      <c r="C549" s="3"/>
    </row>
    <row r="550" spans="3:3" x14ac:dyDescent="0.3">
      <c r="C550" s="3"/>
    </row>
    <row r="551" spans="3:3" x14ac:dyDescent="0.3">
      <c r="C551" s="3"/>
    </row>
    <row r="552" spans="3:3" x14ac:dyDescent="0.3">
      <c r="C552" s="3"/>
    </row>
    <row r="553" spans="3:3" x14ac:dyDescent="0.3">
      <c r="C553" s="3"/>
    </row>
    <row r="554" spans="3:3" x14ac:dyDescent="0.3">
      <c r="C554" s="3"/>
    </row>
    <row r="555" spans="3:3" x14ac:dyDescent="0.3">
      <c r="C555" s="3"/>
    </row>
    <row r="556" spans="3:3" x14ac:dyDescent="0.3">
      <c r="C556" s="3"/>
    </row>
    <row r="557" spans="3:3" x14ac:dyDescent="0.3">
      <c r="C557" s="3"/>
    </row>
    <row r="558" spans="3:3" x14ac:dyDescent="0.3">
      <c r="C558" s="3"/>
    </row>
    <row r="559" spans="3:3" x14ac:dyDescent="0.3">
      <c r="C559" s="3"/>
    </row>
    <row r="560" spans="3:3" x14ac:dyDescent="0.3">
      <c r="C560" s="3"/>
    </row>
    <row r="561" spans="3:3" x14ac:dyDescent="0.3">
      <c r="C561" s="3"/>
    </row>
    <row r="562" spans="3:3" x14ac:dyDescent="0.3">
      <c r="C562" s="3"/>
    </row>
    <row r="563" spans="3:3" x14ac:dyDescent="0.3">
      <c r="C563" s="3"/>
    </row>
    <row r="564" spans="3:3" x14ac:dyDescent="0.3">
      <c r="C564" s="3"/>
    </row>
    <row r="565" spans="3:3" x14ac:dyDescent="0.3">
      <c r="C565" s="3"/>
    </row>
    <row r="566" spans="3:3" x14ac:dyDescent="0.3">
      <c r="C566" s="3"/>
    </row>
    <row r="567" spans="3:3" x14ac:dyDescent="0.3">
      <c r="C567" s="3"/>
    </row>
    <row r="568" spans="3:3" x14ac:dyDescent="0.3">
      <c r="C568" s="3"/>
    </row>
    <row r="569" spans="3:3" x14ac:dyDescent="0.3">
      <c r="C569" s="3"/>
    </row>
    <row r="570" spans="3:3" x14ac:dyDescent="0.3">
      <c r="C570" s="3"/>
    </row>
    <row r="571" spans="3:3" x14ac:dyDescent="0.3">
      <c r="C571" s="3"/>
    </row>
    <row r="572" spans="3:3" x14ac:dyDescent="0.3">
      <c r="C572" s="3"/>
    </row>
    <row r="573" spans="3:3" x14ac:dyDescent="0.3">
      <c r="C573" s="3"/>
    </row>
    <row r="574" spans="3:3" x14ac:dyDescent="0.3">
      <c r="C574" s="3"/>
    </row>
    <row r="575" spans="3:3" x14ac:dyDescent="0.3">
      <c r="C575" s="3"/>
    </row>
    <row r="576" spans="3:3" x14ac:dyDescent="0.3">
      <c r="C576" s="3"/>
    </row>
    <row r="577" spans="3:3" x14ac:dyDescent="0.3">
      <c r="C577" s="3"/>
    </row>
    <row r="578" spans="3:3" x14ac:dyDescent="0.3">
      <c r="C578" s="3"/>
    </row>
    <row r="579" spans="3:3" x14ac:dyDescent="0.3">
      <c r="C579" s="3"/>
    </row>
    <row r="580" spans="3:3" x14ac:dyDescent="0.3">
      <c r="C580" s="3"/>
    </row>
    <row r="581" spans="3:3" x14ac:dyDescent="0.3">
      <c r="C581" s="3"/>
    </row>
    <row r="582" spans="3:3" x14ac:dyDescent="0.3">
      <c r="C582" s="3"/>
    </row>
    <row r="583" spans="3:3" x14ac:dyDescent="0.3">
      <c r="C583" s="3"/>
    </row>
    <row r="584" spans="3:3" x14ac:dyDescent="0.3">
      <c r="C584" s="3"/>
    </row>
    <row r="585" spans="3:3" x14ac:dyDescent="0.3">
      <c r="C585" s="3"/>
    </row>
    <row r="586" spans="3:3" x14ac:dyDescent="0.3">
      <c r="C586" s="3"/>
    </row>
    <row r="587" spans="3:3" x14ac:dyDescent="0.3">
      <c r="C587" s="3"/>
    </row>
    <row r="588" spans="3:3" x14ac:dyDescent="0.3">
      <c r="C588" s="3"/>
    </row>
    <row r="589" spans="3:3" x14ac:dyDescent="0.3">
      <c r="C589" s="3"/>
    </row>
    <row r="590" spans="3:3" x14ac:dyDescent="0.3">
      <c r="C590" s="3"/>
    </row>
    <row r="591" spans="3:3" x14ac:dyDescent="0.3">
      <c r="C591" s="3"/>
    </row>
    <row r="592" spans="3:3" x14ac:dyDescent="0.3">
      <c r="C592" s="3"/>
    </row>
    <row r="593" spans="3:3" x14ac:dyDescent="0.3">
      <c r="C593" s="3"/>
    </row>
    <row r="594" spans="3:3" x14ac:dyDescent="0.3">
      <c r="C594" s="3"/>
    </row>
    <row r="595" spans="3:3" x14ac:dyDescent="0.3">
      <c r="C595" s="3"/>
    </row>
    <row r="596" spans="3:3" x14ac:dyDescent="0.3">
      <c r="C596" s="3"/>
    </row>
    <row r="597" spans="3:3" x14ac:dyDescent="0.3">
      <c r="C597" s="3"/>
    </row>
    <row r="598" spans="3:3" x14ac:dyDescent="0.3">
      <c r="C598" s="3"/>
    </row>
    <row r="599" spans="3:3" x14ac:dyDescent="0.3">
      <c r="C599" s="3"/>
    </row>
    <row r="600" spans="3:3" x14ac:dyDescent="0.3">
      <c r="C600" s="3"/>
    </row>
    <row r="601" spans="3:3" x14ac:dyDescent="0.3">
      <c r="C601" s="3"/>
    </row>
    <row r="602" spans="3:3" x14ac:dyDescent="0.3">
      <c r="C602" s="3"/>
    </row>
    <row r="603" spans="3:3" x14ac:dyDescent="0.3">
      <c r="C603" s="3"/>
    </row>
    <row r="604" spans="3:3" x14ac:dyDescent="0.3">
      <c r="C604" s="3"/>
    </row>
    <row r="605" spans="3:3" x14ac:dyDescent="0.3">
      <c r="C605" s="3"/>
    </row>
    <row r="606" spans="3:3" x14ac:dyDescent="0.3">
      <c r="C606" s="3"/>
    </row>
    <row r="607" spans="3:3" x14ac:dyDescent="0.3">
      <c r="C607" s="3"/>
    </row>
    <row r="608" spans="3:3" x14ac:dyDescent="0.3">
      <c r="C608" s="3"/>
    </row>
    <row r="609" spans="3:3" x14ac:dyDescent="0.3">
      <c r="C609" s="3"/>
    </row>
    <row r="610" spans="3:3" x14ac:dyDescent="0.3">
      <c r="C610" s="3"/>
    </row>
    <row r="611" spans="3:3" x14ac:dyDescent="0.3">
      <c r="C611" s="3"/>
    </row>
    <row r="612" spans="3:3" x14ac:dyDescent="0.3">
      <c r="C612" s="3"/>
    </row>
    <row r="613" spans="3:3" x14ac:dyDescent="0.3">
      <c r="C613" s="3"/>
    </row>
    <row r="614" spans="3:3" x14ac:dyDescent="0.3">
      <c r="C614" s="3"/>
    </row>
    <row r="615" spans="3:3" x14ac:dyDescent="0.3">
      <c r="C615" s="3"/>
    </row>
    <row r="616" spans="3:3" x14ac:dyDescent="0.3">
      <c r="C616" s="3"/>
    </row>
    <row r="617" spans="3:3" x14ac:dyDescent="0.3">
      <c r="C617" s="3"/>
    </row>
    <row r="618" spans="3:3" x14ac:dyDescent="0.3">
      <c r="C618" s="3"/>
    </row>
    <row r="619" spans="3:3" x14ac:dyDescent="0.3">
      <c r="C619" s="3"/>
    </row>
    <row r="620" spans="3:3" x14ac:dyDescent="0.3">
      <c r="C620" s="3"/>
    </row>
    <row r="621" spans="3:3" x14ac:dyDescent="0.3">
      <c r="C621" s="3"/>
    </row>
    <row r="622" spans="3:3" x14ac:dyDescent="0.3">
      <c r="C622" s="3"/>
    </row>
    <row r="623" spans="3:3" x14ac:dyDescent="0.3">
      <c r="C623" s="3"/>
    </row>
    <row r="624" spans="3:3" x14ac:dyDescent="0.3">
      <c r="C624" s="3"/>
    </row>
    <row r="625" spans="3:3" x14ac:dyDescent="0.3">
      <c r="C625" s="3"/>
    </row>
    <row r="626" spans="3:3" x14ac:dyDescent="0.3">
      <c r="C626" s="3"/>
    </row>
    <row r="627" spans="3:3" x14ac:dyDescent="0.3">
      <c r="C627" s="3"/>
    </row>
    <row r="628" spans="3:3" x14ac:dyDescent="0.3">
      <c r="C628" s="3"/>
    </row>
    <row r="629" spans="3:3" x14ac:dyDescent="0.3">
      <c r="C629" s="3"/>
    </row>
    <row r="630" spans="3:3" x14ac:dyDescent="0.3">
      <c r="C630" s="3"/>
    </row>
    <row r="631" spans="3:3" x14ac:dyDescent="0.3">
      <c r="C631" s="3"/>
    </row>
    <row r="632" spans="3:3" x14ac:dyDescent="0.3">
      <c r="C632" s="3"/>
    </row>
    <row r="633" spans="3:3" x14ac:dyDescent="0.3">
      <c r="C633" s="3"/>
    </row>
    <row r="634" spans="3:3" x14ac:dyDescent="0.3">
      <c r="C634" s="3"/>
    </row>
    <row r="635" spans="3:3" x14ac:dyDescent="0.3">
      <c r="C635" s="3"/>
    </row>
    <row r="636" spans="3:3" x14ac:dyDescent="0.3">
      <c r="C636" s="3"/>
    </row>
    <row r="637" spans="3:3" x14ac:dyDescent="0.3">
      <c r="C637" s="3"/>
    </row>
    <row r="638" spans="3:3" x14ac:dyDescent="0.3">
      <c r="C638" s="3"/>
    </row>
    <row r="639" spans="3:3" x14ac:dyDescent="0.3">
      <c r="C639" s="3"/>
    </row>
    <row r="640" spans="3:3" x14ac:dyDescent="0.3">
      <c r="C640" s="3"/>
    </row>
    <row r="641" spans="3:3" x14ac:dyDescent="0.3">
      <c r="C641" s="3"/>
    </row>
    <row r="642" spans="3:3" x14ac:dyDescent="0.3">
      <c r="C642" s="3"/>
    </row>
    <row r="643" spans="3:3" x14ac:dyDescent="0.3">
      <c r="C643" s="3"/>
    </row>
    <row r="644" spans="3:3" x14ac:dyDescent="0.3">
      <c r="C644" s="3"/>
    </row>
    <row r="645" spans="3:3" x14ac:dyDescent="0.3">
      <c r="C645" s="3"/>
    </row>
    <row r="646" spans="3:3" x14ac:dyDescent="0.3">
      <c r="C646" s="3"/>
    </row>
    <row r="647" spans="3:3" x14ac:dyDescent="0.3">
      <c r="C647" s="3"/>
    </row>
    <row r="648" spans="3:3" x14ac:dyDescent="0.3">
      <c r="C648" s="3"/>
    </row>
    <row r="649" spans="3:3" x14ac:dyDescent="0.3">
      <c r="C649" s="3"/>
    </row>
    <row r="650" spans="3:3" x14ac:dyDescent="0.3">
      <c r="C650" s="3"/>
    </row>
    <row r="651" spans="3:3" x14ac:dyDescent="0.3">
      <c r="C651" s="3"/>
    </row>
    <row r="652" spans="3:3" x14ac:dyDescent="0.3">
      <c r="C652" s="3"/>
    </row>
    <row r="653" spans="3:3" x14ac:dyDescent="0.3">
      <c r="C653" s="3"/>
    </row>
    <row r="654" spans="3:3" x14ac:dyDescent="0.3">
      <c r="C654" s="3"/>
    </row>
    <row r="655" spans="3:3" x14ac:dyDescent="0.3">
      <c r="C655" s="3"/>
    </row>
    <row r="656" spans="3:3" x14ac:dyDescent="0.3">
      <c r="C656" s="3"/>
    </row>
    <row r="657" spans="3:3" x14ac:dyDescent="0.3">
      <c r="C657" s="3"/>
    </row>
    <row r="658" spans="3:3" x14ac:dyDescent="0.3">
      <c r="C658" s="3"/>
    </row>
    <row r="659" spans="3:3" x14ac:dyDescent="0.3">
      <c r="C659" s="3"/>
    </row>
    <row r="660" spans="3:3" x14ac:dyDescent="0.3">
      <c r="C660" s="3"/>
    </row>
    <row r="661" spans="3:3" x14ac:dyDescent="0.3">
      <c r="C661" s="3"/>
    </row>
    <row r="662" spans="3:3" x14ac:dyDescent="0.3">
      <c r="C662" s="3"/>
    </row>
    <row r="663" spans="3:3" x14ac:dyDescent="0.3">
      <c r="C663" s="3"/>
    </row>
    <row r="664" spans="3:3" x14ac:dyDescent="0.3">
      <c r="C664" s="3"/>
    </row>
    <row r="665" spans="3:3" x14ac:dyDescent="0.3">
      <c r="C665" s="3"/>
    </row>
    <row r="666" spans="3:3" x14ac:dyDescent="0.3">
      <c r="C666" s="3"/>
    </row>
    <row r="667" spans="3:3" x14ac:dyDescent="0.3">
      <c r="C667" s="3"/>
    </row>
    <row r="668" spans="3:3" x14ac:dyDescent="0.3">
      <c r="C668" s="3"/>
    </row>
    <row r="669" spans="3:3" x14ac:dyDescent="0.3">
      <c r="C669" s="3"/>
    </row>
    <row r="670" spans="3:3" x14ac:dyDescent="0.3">
      <c r="C670" s="3"/>
    </row>
    <row r="671" spans="3:3" x14ac:dyDescent="0.3">
      <c r="C671" s="3"/>
    </row>
    <row r="672" spans="3:3" x14ac:dyDescent="0.3">
      <c r="C672" s="3"/>
    </row>
    <row r="673" spans="3:3" x14ac:dyDescent="0.3">
      <c r="C673" s="3"/>
    </row>
    <row r="674" spans="3:3" x14ac:dyDescent="0.3">
      <c r="C674" s="3"/>
    </row>
    <row r="675" spans="3:3" x14ac:dyDescent="0.3">
      <c r="C675" s="3"/>
    </row>
    <row r="676" spans="3:3" x14ac:dyDescent="0.3">
      <c r="C676" s="3"/>
    </row>
    <row r="677" spans="3:3" x14ac:dyDescent="0.3">
      <c r="C677" s="3"/>
    </row>
    <row r="678" spans="3:3" x14ac:dyDescent="0.3">
      <c r="C678" s="3"/>
    </row>
    <row r="679" spans="3:3" x14ac:dyDescent="0.3">
      <c r="C679" s="3"/>
    </row>
    <row r="680" spans="3:3" x14ac:dyDescent="0.3">
      <c r="C680" s="3"/>
    </row>
    <row r="681" spans="3:3" x14ac:dyDescent="0.3">
      <c r="C681" s="3"/>
    </row>
    <row r="682" spans="3:3" x14ac:dyDescent="0.3">
      <c r="C682" s="3"/>
    </row>
    <row r="683" spans="3:3" x14ac:dyDescent="0.3">
      <c r="C683" s="3"/>
    </row>
    <row r="684" spans="3:3" x14ac:dyDescent="0.3">
      <c r="C684" s="3"/>
    </row>
    <row r="685" spans="3:3" x14ac:dyDescent="0.3">
      <c r="C685" s="3"/>
    </row>
    <row r="686" spans="3:3" x14ac:dyDescent="0.3">
      <c r="C686" s="3"/>
    </row>
    <row r="687" spans="3:3" x14ac:dyDescent="0.3">
      <c r="C687" s="3"/>
    </row>
    <row r="688" spans="3:3" x14ac:dyDescent="0.3">
      <c r="C688" s="3"/>
    </row>
    <row r="689" spans="3:3" x14ac:dyDescent="0.3">
      <c r="C689" s="3"/>
    </row>
    <row r="690" spans="3:3" x14ac:dyDescent="0.3">
      <c r="C690" s="3"/>
    </row>
    <row r="691" spans="3:3" x14ac:dyDescent="0.3">
      <c r="C691" s="3"/>
    </row>
    <row r="692" spans="3:3" x14ac:dyDescent="0.3">
      <c r="C692" s="3"/>
    </row>
    <row r="693" spans="3:3" x14ac:dyDescent="0.3">
      <c r="C693" s="3"/>
    </row>
    <row r="694" spans="3:3" x14ac:dyDescent="0.3">
      <c r="C694" s="3"/>
    </row>
    <row r="695" spans="3:3" x14ac:dyDescent="0.3">
      <c r="C695" s="3"/>
    </row>
    <row r="696" spans="3:3" x14ac:dyDescent="0.3">
      <c r="C696" s="3"/>
    </row>
    <row r="697" spans="3:3" x14ac:dyDescent="0.3">
      <c r="C697" s="3"/>
    </row>
    <row r="698" spans="3:3" x14ac:dyDescent="0.3">
      <c r="C698" s="3"/>
    </row>
    <row r="699" spans="3:3" x14ac:dyDescent="0.3">
      <c r="C699" s="3"/>
    </row>
    <row r="700" spans="3:3" x14ac:dyDescent="0.3">
      <c r="C700" s="3"/>
    </row>
    <row r="701" spans="3:3" x14ac:dyDescent="0.3">
      <c r="C701" s="3"/>
    </row>
    <row r="702" spans="3:3" x14ac:dyDescent="0.3">
      <c r="C702" s="3"/>
    </row>
    <row r="703" spans="3:3" x14ac:dyDescent="0.3">
      <c r="C703" s="3"/>
    </row>
    <row r="704" spans="3:3" x14ac:dyDescent="0.3">
      <c r="C704" s="3"/>
    </row>
    <row r="705" spans="3:3" x14ac:dyDescent="0.3">
      <c r="C705" s="3"/>
    </row>
    <row r="706" spans="3:3" x14ac:dyDescent="0.3">
      <c r="C706" s="3"/>
    </row>
    <row r="707" spans="3:3" x14ac:dyDescent="0.3">
      <c r="C707" s="3"/>
    </row>
    <row r="708" spans="3:3" x14ac:dyDescent="0.3">
      <c r="C708" s="3"/>
    </row>
    <row r="709" spans="3:3" x14ac:dyDescent="0.3">
      <c r="C709" s="3"/>
    </row>
    <row r="710" spans="3:3" x14ac:dyDescent="0.3">
      <c r="C710" s="3"/>
    </row>
    <row r="711" spans="3:3" x14ac:dyDescent="0.3">
      <c r="C711" s="3"/>
    </row>
    <row r="712" spans="3:3" x14ac:dyDescent="0.3">
      <c r="C712" s="3"/>
    </row>
    <row r="713" spans="3:3" x14ac:dyDescent="0.3">
      <c r="C713" s="3"/>
    </row>
    <row r="714" spans="3:3" x14ac:dyDescent="0.3">
      <c r="C714" s="3"/>
    </row>
    <row r="715" spans="3:3" x14ac:dyDescent="0.3">
      <c r="C715" s="3"/>
    </row>
    <row r="716" spans="3:3" x14ac:dyDescent="0.3">
      <c r="C716" s="3"/>
    </row>
    <row r="717" spans="3:3" x14ac:dyDescent="0.3">
      <c r="C717" s="3"/>
    </row>
    <row r="718" spans="3:3" x14ac:dyDescent="0.3">
      <c r="C718" s="3"/>
    </row>
    <row r="719" spans="3:3" x14ac:dyDescent="0.3">
      <c r="C719" s="3"/>
    </row>
    <row r="720" spans="3:3" x14ac:dyDescent="0.3">
      <c r="C720" s="3"/>
    </row>
    <row r="721" spans="3:3" x14ac:dyDescent="0.3">
      <c r="C721" s="3"/>
    </row>
    <row r="722" spans="3:3" x14ac:dyDescent="0.3">
      <c r="C722" s="3"/>
    </row>
    <row r="723" spans="3:3" x14ac:dyDescent="0.3">
      <c r="C723" s="3"/>
    </row>
    <row r="724" spans="3:3" x14ac:dyDescent="0.3">
      <c r="C724" s="3"/>
    </row>
    <row r="725" spans="3:3" x14ac:dyDescent="0.3">
      <c r="C725" s="3"/>
    </row>
    <row r="726" spans="3:3" x14ac:dyDescent="0.3">
      <c r="C726" s="3"/>
    </row>
    <row r="727" spans="3:3" x14ac:dyDescent="0.3">
      <c r="C727" s="3"/>
    </row>
    <row r="728" spans="3:3" x14ac:dyDescent="0.3">
      <c r="C728" s="3"/>
    </row>
    <row r="729" spans="3:3" x14ac:dyDescent="0.3">
      <c r="C729" s="3"/>
    </row>
    <row r="730" spans="3:3" x14ac:dyDescent="0.3">
      <c r="C730" s="3"/>
    </row>
    <row r="731" spans="3:3" x14ac:dyDescent="0.3">
      <c r="C731" s="3"/>
    </row>
    <row r="732" spans="3:3" x14ac:dyDescent="0.3">
      <c r="C732" s="3"/>
    </row>
    <row r="733" spans="3:3" x14ac:dyDescent="0.3">
      <c r="C733" s="3"/>
    </row>
    <row r="734" spans="3:3" x14ac:dyDescent="0.3">
      <c r="C734" s="3"/>
    </row>
    <row r="735" spans="3:3" x14ac:dyDescent="0.3">
      <c r="C735" s="3"/>
    </row>
    <row r="736" spans="3:3" x14ac:dyDescent="0.3">
      <c r="C736" s="3"/>
    </row>
    <row r="737" spans="3:3" x14ac:dyDescent="0.3">
      <c r="C737" s="3"/>
    </row>
    <row r="738" spans="3:3" x14ac:dyDescent="0.3">
      <c r="C738" s="3"/>
    </row>
    <row r="739" spans="3:3" x14ac:dyDescent="0.3">
      <c r="C739" s="3"/>
    </row>
    <row r="740" spans="3:3" x14ac:dyDescent="0.3">
      <c r="C740" s="3"/>
    </row>
    <row r="741" spans="3:3" x14ac:dyDescent="0.3">
      <c r="C741" s="3"/>
    </row>
    <row r="742" spans="3:3" x14ac:dyDescent="0.3">
      <c r="C742" s="3"/>
    </row>
    <row r="743" spans="3:3" x14ac:dyDescent="0.3">
      <c r="C743" s="3"/>
    </row>
    <row r="744" spans="3:3" x14ac:dyDescent="0.3">
      <c r="C744" s="3"/>
    </row>
    <row r="745" spans="3:3" x14ac:dyDescent="0.3">
      <c r="C745" s="3"/>
    </row>
    <row r="746" spans="3:3" x14ac:dyDescent="0.3">
      <c r="C746" s="3"/>
    </row>
    <row r="747" spans="3:3" x14ac:dyDescent="0.3">
      <c r="C747" s="3"/>
    </row>
    <row r="748" spans="3:3" x14ac:dyDescent="0.3">
      <c r="C748" s="3"/>
    </row>
    <row r="749" spans="3:3" x14ac:dyDescent="0.3">
      <c r="C749" s="3"/>
    </row>
    <row r="750" spans="3:3" x14ac:dyDescent="0.3">
      <c r="C750" s="3"/>
    </row>
    <row r="751" spans="3:3" x14ac:dyDescent="0.3">
      <c r="C751" s="3"/>
    </row>
    <row r="752" spans="3:3" x14ac:dyDescent="0.3">
      <c r="C752" s="3"/>
    </row>
    <row r="753" spans="3:3" x14ac:dyDescent="0.3">
      <c r="C753" s="3"/>
    </row>
    <row r="754" spans="3:3" x14ac:dyDescent="0.3">
      <c r="C754" s="3"/>
    </row>
    <row r="755" spans="3:3" x14ac:dyDescent="0.3">
      <c r="C755" s="3"/>
    </row>
    <row r="756" spans="3:3" x14ac:dyDescent="0.3">
      <c r="C756" s="3"/>
    </row>
    <row r="757" spans="3:3" x14ac:dyDescent="0.3">
      <c r="C757" s="3"/>
    </row>
    <row r="758" spans="3:3" x14ac:dyDescent="0.3">
      <c r="C758" s="3"/>
    </row>
    <row r="759" spans="3:3" x14ac:dyDescent="0.3">
      <c r="C759" s="3"/>
    </row>
    <row r="760" spans="3:3" x14ac:dyDescent="0.3">
      <c r="C760" s="3"/>
    </row>
    <row r="761" spans="3:3" x14ac:dyDescent="0.3">
      <c r="C761" s="3"/>
    </row>
    <row r="762" spans="3:3" x14ac:dyDescent="0.3">
      <c r="C762" s="3"/>
    </row>
    <row r="763" spans="3:3" x14ac:dyDescent="0.3">
      <c r="C763" s="3"/>
    </row>
    <row r="764" spans="3:3" x14ac:dyDescent="0.3">
      <c r="C764" s="3"/>
    </row>
    <row r="765" spans="3:3" x14ac:dyDescent="0.3">
      <c r="C765" s="3"/>
    </row>
    <row r="766" spans="3:3" x14ac:dyDescent="0.3">
      <c r="C766" s="3"/>
    </row>
    <row r="767" spans="3:3" x14ac:dyDescent="0.3">
      <c r="C767" s="3"/>
    </row>
    <row r="768" spans="3:3" x14ac:dyDescent="0.3">
      <c r="C768" s="3"/>
    </row>
    <row r="769" spans="3:3" x14ac:dyDescent="0.3">
      <c r="C769" s="3"/>
    </row>
    <row r="770" spans="3:3" x14ac:dyDescent="0.3">
      <c r="C770" s="3"/>
    </row>
    <row r="771" spans="3:3" x14ac:dyDescent="0.3">
      <c r="C771" s="3"/>
    </row>
    <row r="772" spans="3:3" x14ac:dyDescent="0.3">
      <c r="C772" s="3"/>
    </row>
    <row r="773" spans="3:3" x14ac:dyDescent="0.3">
      <c r="C773" s="3"/>
    </row>
    <row r="774" spans="3:3" x14ac:dyDescent="0.3">
      <c r="C774" s="3"/>
    </row>
    <row r="775" spans="3:3" x14ac:dyDescent="0.3">
      <c r="C775" s="3"/>
    </row>
    <row r="776" spans="3:3" x14ac:dyDescent="0.3">
      <c r="C776" s="3"/>
    </row>
    <row r="777" spans="3:3" x14ac:dyDescent="0.3">
      <c r="C777" s="3"/>
    </row>
    <row r="778" spans="3:3" x14ac:dyDescent="0.3">
      <c r="C778" s="3"/>
    </row>
    <row r="779" spans="3:3" x14ac:dyDescent="0.3">
      <c r="C779" s="3"/>
    </row>
    <row r="780" spans="3:3" x14ac:dyDescent="0.3">
      <c r="C780" s="3"/>
    </row>
    <row r="781" spans="3:3" x14ac:dyDescent="0.3">
      <c r="C781" s="3"/>
    </row>
    <row r="782" spans="3:3" x14ac:dyDescent="0.3">
      <c r="C782" s="3"/>
    </row>
    <row r="783" spans="3:3" x14ac:dyDescent="0.3">
      <c r="C783" s="3"/>
    </row>
    <row r="784" spans="3:3" x14ac:dyDescent="0.3">
      <c r="C784" s="3"/>
    </row>
    <row r="785" spans="3:3" x14ac:dyDescent="0.3">
      <c r="C785" s="3"/>
    </row>
    <row r="786" spans="3:3" x14ac:dyDescent="0.3">
      <c r="C786" s="3"/>
    </row>
    <row r="787" spans="3:3" x14ac:dyDescent="0.3">
      <c r="C787" s="3"/>
    </row>
    <row r="788" spans="3:3" x14ac:dyDescent="0.3">
      <c r="C788" s="3"/>
    </row>
    <row r="789" spans="3:3" x14ac:dyDescent="0.3">
      <c r="C789" s="3"/>
    </row>
    <row r="790" spans="3:3" x14ac:dyDescent="0.3">
      <c r="C790" s="3"/>
    </row>
    <row r="791" spans="3:3" x14ac:dyDescent="0.3">
      <c r="C791" s="3"/>
    </row>
    <row r="792" spans="3:3" x14ac:dyDescent="0.3">
      <c r="C792" s="3"/>
    </row>
    <row r="793" spans="3:3" x14ac:dyDescent="0.3">
      <c r="C793" s="3"/>
    </row>
    <row r="794" spans="3:3" x14ac:dyDescent="0.3">
      <c r="C794" s="3"/>
    </row>
    <row r="795" spans="3:3" x14ac:dyDescent="0.3">
      <c r="C795" s="3"/>
    </row>
    <row r="796" spans="3:3" x14ac:dyDescent="0.3">
      <c r="C796" s="3"/>
    </row>
    <row r="797" spans="3:3" x14ac:dyDescent="0.3">
      <c r="C797" s="3"/>
    </row>
    <row r="798" spans="3:3" x14ac:dyDescent="0.3">
      <c r="C798" s="3"/>
    </row>
    <row r="799" spans="3:3" x14ac:dyDescent="0.3">
      <c r="C799" s="3"/>
    </row>
    <row r="800" spans="3:3" x14ac:dyDescent="0.3">
      <c r="C800" s="3"/>
    </row>
    <row r="801" spans="3:3" x14ac:dyDescent="0.3">
      <c r="C801" s="3"/>
    </row>
    <row r="802" spans="3:3" x14ac:dyDescent="0.3">
      <c r="C802" s="3"/>
    </row>
    <row r="803" spans="3:3" x14ac:dyDescent="0.3">
      <c r="C803" s="3"/>
    </row>
    <row r="804" spans="3:3" x14ac:dyDescent="0.3">
      <c r="C804" s="3"/>
    </row>
    <row r="805" spans="3:3" x14ac:dyDescent="0.3">
      <c r="C805" s="3"/>
    </row>
    <row r="806" spans="3:3" x14ac:dyDescent="0.3">
      <c r="C806" s="3"/>
    </row>
    <row r="807" spans="3:3" x14ac:dyDescent="0.3">
      <c r="C807" s="3"/>
    </row>
    <row r="808" spans="3:3" x14ac:dyDescent="0.3">
      <c r="C808" s="3"/>
    </row>
    <row r="809" spans="3:3" x14ac:dyDescent="0.3">
      <c r="C809" s="3"/>
    </row>
    <row r="810" spans="3:3" x14ac:dyDescent="0.3">
      <c r="C810" s="3"/>
    </row>
    <row r="811" spans="3:3" x14ac:dyDescent="0.3">
      <c r="C811" s="3"/>
    </row>
    <row r="812" spans="3:3" x14ac:dyDescent="0.3">
      <c r="C812" s="3"/>
    </row>
    <row r="813" spans="3:3" x14ac:dyDescent="0.3">
      <c r="C813" s="3"/>
    </row>
    <row r="814" spans="3:3" x14ac:dyDescent="0.3">
      <c r="C814" s="3"/>
    </row>
    <row r="815" spans="3:3" x14ac:dyDescent="0.3">
      <c r="C815" s="3"/>
    </row>
    <row r="816" spans="3:3" x14ac:dyDescent="0.3">
      <c r="C816" s="3"/>
    </row>
    <row r="817" spans="3:3" x14ac:dyDescent="0.3">
      <c r="C817" s="3"/>
    </row>
    <row r="818" spans="3:3" x14ac:dyDescent="0.3">
      <c r="C818" s="3"/>
    </row>
    <row r="819" spans="3:3" x14ac:dyDescent="0.3">
      <c r="C819" s="3"/>
    </row>
    <row r="820" spans="3:3" x14ac:dyDescent="0.3">
      <c r="C820" s="3"/>
    </row>
    <row r="821" spans="3:3" x14ac:dyDescent="0.3">
      <c r="C821" s="3"/>
    </row>
    <row r="822" spans="3:3" x14ac:dyDescent="0.3">
      <c r="C822" s="3"/>
    </row>
    <row r="823" spans="3:3" x14ac:dyDescent="0.3">
      <c r="C823" s="3"/>
    </row>
    <row r="824" spans="3:3" x14ac:dyDescent="0.3">
      <c r="C824" s="3"/>
    </row>
    <row r="825" spans="3:3" x14ac:dyDescent="0.3">
      <c r="C825" s="3"/>
    </row>
    <row r="826" spans="3:3" x14ac:dyDescent="0.3">
      <c r="C826" s="3"/>
    </row>
    <row r="827" spans="3:3" x14ac:dyDescent="0.3">
      <c r="C827" s="3"/>
    </row>
    <row r="828" spans="3:3" x14ac:dyDescent="0.3">
      <c r="C828" s="3"/>
    </row>
    <row r="829" spans="3:3" x14ac:dyDescent="0.3">
      <c r="C829" s="3"/>
    </row>
    <row r="830" spans="3:3" x14ac:dyDescent="0.3">
      <c r="C830" s="3"/>
    </row>
    <row r="831" spans="3:3" x14ac:dyDescent="0.3">
      <c r="C831" s="3"/>
    </row>
    <row r="832" spans="3:3" x14ac:dyDescent="0.3">
      <c r="C832" s="3"/>
    </row>
    <row r="833" spans="3:3" x14ac:dyDescent="0.3">
      <c r="C833" s="3"/>
    </row>
    <row r="834" spans="3:3" x14ac:dyDescent="0.3">
      <c r="C834" s="3"/>
    </row>
    <row r="835" spans="3:3" x14ac:dyDescent="0.3">
      <c r="C835" s="3"/>
    </row>
    <row r="836" spans="3:3" x14ac:dyDescent="0.3">
      <c r="C836" s="3"/>
    </row>
    <row r="837" spans="3:3" x14ac:dyDescent="0.3">
      <c r="C837" s="3"/>
    </row>
    <row r="838" spans="3:3" x14ac:dyDescent="0.3">
      <c r="C838" s="3"/>
    </row>
    <row r="839" spans="3:3" x14ac:dyDescent="0.3">
      <c r="C839" s="3"/>
    </row>
    <row r="840" spans="3:3" x14ac:dyDescent="0.3">
      <c r="C840" s="3"/>
    </row>
    <row r="841" spans="3:3" x14ac:dyDescent="0.3">
      <c r="C841" s="3"/>
    </row>
    <row r="842" spans="3:3" x14ac:dyDescent="0.3">
      <c r="C842" s="3"/>
    </row>
    <row r="843" spans="3:3" x14ac:dyDescent="0.3">
      <c r="C843" s="3"/>
    </row>
    <row r="844" spans="3:3" x14ac:dyDescent="0.3">
      <c r="C844" s="3"/>
    </row>
    <row r="845" spans="3:3" x14ac:dyDescent="0.3">
      <c r="C845" s="3"/>
    </row>
    <row r="846" spans="3:3" x14ac:dyDescent="0.3">
      <c r="C846" s="3"/>
    </row>
    <row r="847" spans="3:3" x14ac:dyDescent="0.3">
      <c r="C847" s="3"/>
    </row>
    <row r="848" spans="3:3" x14ac:dyDescent="0.3">
      <c r="C848" s="3"/>
    </row>
    <row r="849" spans="3:3" x14ac:dyDescent="0.3">
      <c r="C849" s="3"/>
    </row>
    <row r="850" spans="3:3" x14ac:dyDescent="0.3">
      <c r="C850" s="3"/>
    </row>
    <row r="851" spans="3:3" x14ac:dyDescent="0.3">
      <c r="C851" s="3"/>
    </row>
    <row r="852" spans="3:3" x14ac:dyDescent="0.3">
      <c r="C852" s="3"/>
    </row>
    <row r="853" spans="3:3" x14ac:dyDescent="0.3">
      <c r="C853" s="3"/>
    </row>
    <row r="854" spans="3:3" x14ac:dyDescent="0.3">
      <c r="C854" s="3"/>
    </row>
    <row r="855" spans="3:3" x14ac:dyDescent="0.3">
      <c r="C855" s="3"/>
    </row>
    <row r="856" spans="3:3" x14ac:dyDescent="0.3">
      <c r="C856" s="3"/>
    </row>
    <row r="857" spans="3:3" x14ac:dyDescent="0.3">
      <c r="C857" s="3"/>
    </row>
    <row r="858" spans="3:3" x14ac:dyDescent="0.3">
      <c r="C858" s="3"/>
    </row>
    <row r="859" spans="3:3" x14ac:dyDescent="0.3">
      <c r="C859" s="3"/>
    </row>
    <row r="860" spans="3:3" x14ac:dyDescent="0.3">
      <c r="C860" s="3"/>
    </row>
    <row r="861" spans="3:3" x14ac:dyDescent="0.3">
      <c r="C861" s="3"/>
    </row>
    <row r="862" spans="3:3" x14ac:dyDescent="0.3">
      <c r="C862" s="3"/>
    </row>
    <row r="863" spans="3:3" x14ac:dyDescent="0.3">
      <c r="C863" s="3"/>
    </row>
    <row r="864" spans="3:3" x14ac:dyDescent="0.3">
      <c r="C864" s="3"/>
    </row>
    <row r="865" spans="3:3" x14ac:dyDescent="0.3">
      <c r="C865" s="3"/>
    </row>
    <row r="866" spans="3:3" x14ac:dyDescent="0.3">
      <c r="C866" s="3"/>
    </row>
    <row r="867" spans="3:3" x14ac:dyDescent="0.3">
      <c r="C867" s="3"/>
    </row>
    <row r="868" spans="3:3" x14ac:dyDescent="0.3">
      <c r="C868" s="3"/>
    </row>
    <row r="869" spans="3:3" x14ac:dyDescent="0.3">
      <c r="C869" s="3"/>
    </row>
    <row r="870" spans="3:3" x14ac:dyDescent="0.3">
      <c r="C870" s="3"/>
    </row>
    <row r="871" spans="3:3" x14ac:dyDescent="0.3">
      <c r="C871" s="3"/>
    </row>
    <row r="872" spans="3:3" x14ac:dyDescent="0.3">
      <c r="C872" s="3"/>
    </row>
    <row r="873" spans="3:3" x14ac:dyDescent="0.3">
      <c r="C873" s="3"/>
    </row>
    <row r="874" spans="3:3" x14ac:dyDescent="0.3">
      <c r="C874" s="3"/>
    </row>
    <row r="875" spans="3:3" x14ac:dyDescent="0.3">
      <c r="C875" s="3"/>
    </row>
    <row r="876" spans="3:3" x14ac:dyDescent="0.3">
      <c r="C876" s="3"/>
    </row>
    <row r="877" spans="3:3" x14ac:dyDescent="0.3">
      <c r="C877" s="3"/>
    </row>
    <row r="878" spans="3:3" x14ac:dyDescent="0.3">
      <c r="C878" s="3"/>
    </row>
    <row r="879" spans="3:3" x14ac:dyDescent="0.3">
      <c r="C879" s="3"/>
    </row>
    <row r="880" spans="3:3" x14ac:dyDescent="0.3">
      <c r="C880" s="3"/>
    </row>
    <row r="881" spans="3:3" x14ac:dyDescent="0.3">
      <c r="C881" s="3"/>
    </row>
    <row r="882" spans="3:3" x14ac:dyDescent="0.3">
      <c r="C882" s="3"/>
    </row>
    <row r="883" spans="3:3" x14ac:dyDescent="0.3">
      <c r="C883" s="3"/>
    </row>
    <row r="884" spans="3:3" x14ac:dyDescent="0.3">
      <c r="C884" s="3"/>
    </row>
    <row r="885" spans="3:3" x14ac:dyDescent="0.3">
      <c r="C885" s="3"/>
    </row>
    <row r="886" spans="3:3" x14ac:dyDescent="0.3">
      <c r="C886" s="3"/>
    </row>
    <row r="887" spans="3:3" x14ac:dyDescent="0.3">
      <c r="C887" s="3"/>
    </row>
    <row r="888" spans="3:3" x14ac:dyDescent="0.3">
      <c r="C888" s="3"/>
    </row>
    <row r="889" spans="3:3" x14ac:dyDescent="0.3">
      <c r="C889" s="3"/>
    </row>
    <row r="890" spans="3:3" x14ac:dyDescent="0.3">
      <c r="C890" s="3"/>
    </row>
    <row r="891" spans="3:3" x14ac:dyDescent="0.3">
      <c r="C891" s="3"/>
    </row>
    <row r="892" spans="3:3" x14ac:dyDescent="0.3">
      <c r="C892" s="3"/>
    </row>
    <row r="893" spans="3:3" x14ac:dyDescent="0.3">
      <c r="C893" s="3"/>
    </row>
    <row r="894" spans="3:3" x14ac:dyDescent="0.3">
      <c r="C894" s="3"/>
    </row>
    <row r="895" spans="3:3" x14ac:dyDescent="0.3">
      <c r="C895" s="3"/>
    </row>
    <row r="896" spans="3:3" x14ac:dyDescent="0.3">
      <c r="C896" s="3"/>
    </row>
    <row r="897" spans="3:3" x14ac:dyDescent="0.3">
      <c r="C897" s="3"/>
    </row>
    <row r="898" spans="3:3" x14ac:dyDescent="0.3">
      <c r="C898" s="3"/>
    </row>
    <row r="899" spans="3:3" x14ac:dyDescent="0.3">
      <c r="C899" s="3"/>
    </row>
    <row r="900" spans="3:3" x14ac:dyDescent="0.3">
      <c r="C900" s="3"/>
    </row>
    <row r="901" spans="3:3" x14ac:dyDescent="0.3">
      <c r="C901" s="3"/>
    </row>
    <row r="902" spans="3:3" x14ac:dyDescent="0.3">
      <c r="C902" s="3"/>
    </row>
    <row r="903" spans="3:3" x14ac:dyDescent="0.3">
      <c r="C903" s="3"/>
    </row>
    <row r="904" spans="3:3" x14ac:dyDescent="0.3">
      <c r="C904" s="3"/>
    </row>
    <row r="905" spans="3:3" x14ac:dyDescent="0.3">
      <c r="C905" s="3"/>
    </row>
    <row r="906" spans="3:3" x14ac:dyDescent="0.3">
      <c r="C906" s="3"/>
    </row>
    <row r="907" spans="3:3" x14ac:dyDescent="0.3">
      <c r="C907" s="3"/>
    </row>
    <row r="908" spans="3:3" x14ac:dyDescent="0.3">
      <c r="C908" s="3"/>
    </row>
    <row r="909" spans="3:3" x14ac:dyDescent="0.3">
      <c r="C909" s="3"/>
    </row>
    <row r="910" spans="3:3" x14ac:dyDescent="0.3">
      <c r="C910" s="3"/>
    </row>
    <row r="911" spans="3:3" x14ac:dyDescent="0.3">
      <c r="C911" s="3"/>
    </row>
    <row r="912" spans="3:3" x14ac:dyDescent="0.3">
      <c r="C912" s="3"/>
    </row>
    <row r="913" spans="3:3" x14ac:dyDescent="0.3">
      <c r="C913" s="3"/>
    </row>
    <row r="914" spans="3:3" x14ac:dyDescent="0.3">
      <c r="C914" s="3"/>
    </row>
    <row r="915" spans="3:3" x14ac:dyDescent="0.3">
      <c r="C915" s="3"/>
    </row>
    <row r="916" spans="3:3" x14ac:dyDescent="0.3">
      <c r="C916" s="3"/>
    </row>
    <row r="917" spans="3:3" x14ac:dyDescent="0.3">
      <c r="C917" s="3"/>
    </row>
    <row r="918" spans="3:3" x14ac:dyDescent="0.3">
      <c r="C918" s="3"/>
    </row>
    <row r="919" spans="3:3" x14ac:dyDescent="0.3">
      <c r="C919" s="3"/>
    </row>
    <row r="920" spans="3:3" x14ac:dyDescent="0.3">
      <c r="C920" s="3"/>
    </row>
    <row r="921" spans="3:3" x14ac:dyDescent="0.3">
      <c r="C921" s="3"/>
    </row>
    <row r="922" spans="3:3" x14ac:dyDescent="0.3">
      <c r="C922" s="3"/>
    </row>
    <row r="923" spans="3:3" x14ac:dyDescent="0.3">
      <c r="C923" s="3"/>
    </row>
    <row r="924" spans="3:3" x14ac:dyDescent="0.3">
      <c r="C924" s="3"/>
    </row>
    <row r="925" spans="3:3" x14ac:dyDescent="0.3">
      <c r="C925" s="3"/>
    </row>
    <row r="926" spans="3:3" x14ac:dyDescent="0.3">
      <c r="C926" s="3"/>
    </row>
    <row r="927" spans="3:3" x14ac:dyDescent="0.3">
      <c r="C927" s="3"/>
    </row>
    <row r="928" spans="3:3" x14ac:dyDescent="0.3">
      <c r="C928" s="3"/>
    </row>
    <row r="929" spans="3:3" x14ac:dyDescent="0.3">
      <c r="C929" s="3"/>
    </row>
    <row r="930" spans="3:3" x14ac:dyDescent="0.3">
      <c r="C930" s="3"/>
    </row>
    <row r="931" spans="3:3" x14ac:dyDescent="0.3">
      <c r="C931" s="3"/>
    </row>
    <row r="932" spans="3:3" x14ac:dyDescent="0.3">
      <c r="C932" s="3"/>
    </row>
    <row r="933" spans="3:3" x14ac:dyDescent="0.3">
      <c r="C933" s="3"/>
    </row>
    <row r="934" spans="3:3" x14ac:dyDescent="0.3">
      <c r="C934" s="3"/>
    </row>
    <row r="935" spans="3:3" x14ac:dyDescent="0.3">
      <c r="C935" s="3"/>
    </row>
    <row r="936" spans="3:3" x14ac:dyDescent="0.3">
      <c r="C936" s="3"/>
    </row>
    <row r="937" spans="3:3" x14ac:dyDescent="0.3">
      <c r="C937" s="3"/>
    </row>
    <row r="938" spans="3:3" x14ac:dyDescent="0.3">
      <c r="C938" s="3"/>
    </row>
    <row r="939" spans="3:3" x14ac:dyDescent="0.3">
      <c r="C939" s="3"/>
    </row>
    <row r="940" spans="3:3" x14ac:dyDescent="0.3">
      <c r="C940" s="3"/>
    </row>
    <row r="941" spans="3:3" x14ac:dyDescent="0.3">
      <c r="C941" s="3"/>
    </row>
    <row r="942" spans="3:3" x14ac:dyDescent="0.3">
      <c r="C942" s="3"/>
    </row>
    <row r="943" spans="3:3" x14ac:dyDescent="0.3">
      <c r="C943" s="3"/>
    </row>
    <row r="944" spans="3:3" x14ac:dyDescent="0.3">
      <c r="C944" s="3"/>
    </row>
    <row r="945" spans="3:3" x14ac:dyDescent="0.3">
      <c r="C945" s="3"/>
    </row>
    <row r="946" spans="3:3" x14ac:dyDescent="0.3">
      <c r="C946" s="3"/>
    </row>
    <row r="947" spans="3:3" x14ac:dyDescent="0.3">
      <c r="C947" s="3"/>
    </row>
    <row r="948" spans="3:3" x14ac:dyDescent="0.3">
      <c r="C948" s="3"/>
    </row>
    <row r="949" spans="3:3" x14ac:dyDescent="0.3">
      <c r="C949" s="3"/>
    </row>
    <row r="950" spans="3:3" x14ac:dyDescent="0.3">
      <c r="C950" s="3"/>
    </row>
    <row r="951" spans="3:3" x14ac:dyDescent="0.3">
      <c r="C951" s="3"/>
    </row>
    <row r="952" spans="3:3" x14ac:dyDescent="0.3">
      <c r="C952" s="3"/>
    </row>
    <row r="953" spans="3:3" x14ac:dyDescent="0.3">
      <c r="C953" s="3"/>
    </row>
    <row r="954" spans="3:3" x14ac:dyDescent="0.3">
      <c r="C954" s="3"/>
    </row>
    <row r="955" spans="3:3" x14ac:dyDescent="0.3">
      <c r="C955" s="3"/>
    </row>
    <row r="956" spans="3:3" x14ac:dyDescent="0.3">
      <c r="C956" s="3"/>
    </row>
    <row r="957" spans="3:3" x14ac:dyDescent="0.3">
      <c r="C957" s="3"/>
    </row>
    <row r="958" spans="3:3" x14ac:dyDescent="0.3">
      <c r="C958" s="3"/>
    </row>
    <row r="959" spans="3:3" x14ac:dyDescent="0.3">
      <c r="C959" s="3"/>
    </row>
    <row r="960" spans="3:3" x14ac:dyDescent="0.3">
      <c r="C960" s="3"/>
    </row>
    <row r="961" spans="3:3" x14ac:dyDescent="0.3">
      <c r="C961" s="3"/>
    </row>
    <row r="962" spans="3:3" x14ac:dyDescent="0.3">
      <c r="C962" s="3"/>
    </row>
    <row r="963" spans="3:3" x14ac:dyDescent="0.3">
      <c r="C963" s="3"/>
    </row>
    <row r="964" spans="3:3" x14ac:dyDescent="0.3">
      <c r="C964" s="3"/>
    </row>
    <row r="965" spans="3:3" x14ac:dyDescent="0.3">
      <c r="C965" s="3"/>
    </row>
    <row r="966" spans="3:3" x14ac:dyDescent="0.3">
      <c r="C966" s="3"/>
    </row>
    <row r="967" spans="3:3" x14ac:dyDescent="0.3">
      <c r="C967" s="3"/>
    </row>
    <row r="968" spans="3:3" x14ac:dyDescent="0.3">
      <c r="C968" s="3"/>
    </row>
    <row r="969" spans="3:3" x14ac:dyDescent="0.3">
      <c r="C969" s="3"/>
    </row>
    <row r="970" spans="3:3" x14ac:dyDescent="0.3">
      <c r="C970" s="3"/>
    </row>
    <row r="971" spans="3:3" x14ac:dyDescent="0.3">
      <c r="C971" s="3"/>
    </row>
    <row r="972" spans="3:3" x14ac:dyDescent="0.3">
      <c r="C972" s="3"/>
    </row>
    <row r="973" spans="3:3" x14ac:dyDescent="0.3">
      <c r="C973" s="3"/>
    </row>
    <row r="974" spans="3:3" x14ac:dyDescent="0.3">
      <c r="C974" s="3"/>
    </row>
    <row r="975" spans="3:3" x14ac:dyDescent="0.3">
      <c r="C975" s="3"/>
    </row>
    <row r="976" spans="3:3" x14ac:dyDescent="0.3">
      <c r="C976" s="3"/>
    </row>
    <row r="977" spans="3:3" x14ac:dyDescent="0.3">
      <c r="C977" s="3"/>
    </row>
    <row r="978" spans="3:3" x14ac:dyDescent="0.3">
      <c r="C978" s="3"/>
    </row>
    <row r="979" spans="3:3" x14ac:dyDescent="0.3">
      <c r="C979" s="3"/>
    </row>
    <row r="980" spans="3:3" x14ac:dyDescent="0.3">
      <c r="C980" s="3"/>
    </row>
    <row r="981" spans="3:3" x14ac:dyDescent="0.3">
      <c r="C981" s="3"/>
    </row>
    <row r="982" spans="3:3" x14ac:dyDescent="0.3">
      <c r="C982" s="3"/>
    </row>
    <row r="983" spans="3:3" x14ac:dyDescent="0.3">
      <c r="C983" s="3"/>
    </row>
    <row r="984" spans="3:3" x14ac:dyDescent="0.3">
      <c r="C984" s="3"/>
    </row>
    <row r="985" spans="3:3" x14ac:dyDescent="0.3">
      <c r="C985" s="3"/>
    </row>
    <row r="986" spans="3:3" x14ac:dyDescent="0.3">
      <c r="C986" s="3"/>
    </row>
    <row r="987" spans="3:3" x14ac:dyDescent="0.3">
      <c r="C987" s="3"/>
    </row>
    <row r="988" spans="3:3" x14ac:dyDescent="0.3">
      <c r="C988" s="3"/>
    </row>
    <row r="989" spans="3:3" x14ac:dyDescent="0.3">
      <c r="C989" s="3"/>
    </row>
    <row r="990" spans="3:3" x14ac:dyDescent="0.3">
      <c r="C990" s="3"/>
    </row>
    <row r="991" spans="3:3" x14ac:dyDescent="0.3">
      <c r="C991" s="3"/>
    </row>
    <row r="992" spans="3:3" x14ac:dyDescent="0.3">
      <c r="C992" s="3"/>
    </row>
    <row r="993" spans="3:3" x14ac:dyDescent="0.3">
      <c r="C993" s="3"/>
    </row>
    <row r="994" spans="3:3" x14ac:dyDescent="0.3">
      <c r="C994" s="3"/>
    </row>
    <row r="995" spans="3:3" x14ac:dyDescent="0.3">
      <c r="C995" s="3"/>
    </row>
    <row r="996" spans="3:3" x14ac:dyDescent="0.3">
      <c r="C996" s="3"/>
    </row>
    <row r="997" spans="3:3" x14ac:dyDescent="0.3">
      <c r="C997" s="3"/>
    </row>
    <row r="998" spans="3:3" x14ac:dyDescent="0.3">
      <c r="C998" s="3"/>
    </row>
    <row r="999" spans="3:3" x14ac:dyDescent="0.3">
      <c r="C999" s="3"/>
    </row>
    <row r="1000" spans="3:3" x14ac:dyDescent="0.3">
      <c r="C1000" s="3"/>
    </row>
    <row r="1001" spans="3:3" x14ac:dyDescent="0.3">
      <c r="C1001" s="3"/>
    </row>
    <row r="1002" spans="3:3" x14ac:dyDescent="0.3">
      <c r="C1002" s="3"/>
    </row>
    <row r="1003" spans="3:3" x14ac:dyDescent="0.3">
      <c r="C1003" s="3"/>
    </row>
    <row r="1004" spans="3:3" x14ac:dyDescent="0.3">
      <c r="C1004" s="3"/>
    </row>
    <row r="1005" spans="3:3" x14ac:dyDescent="0.3">
      <c r="C1005" s="3"/>
    </row>
    <row r="1006" spans="3:3" x14ac:dyDescent="0.3">
      <c r="C1006" s="3"/>
    </row>
    <row r="1007" spans="3:3" x14ac:dyDescent="0.3">
      <c r="C1007" s="3"/>
    </row>
    <row r="1008" spans="3:3" x14ac:dyDescent="0.3">
      <c r="C1008" s="3"/>
    </row>
    <row r="1009" spans="3:3" x14ac:dyDescent="0.3">
      <c r="C1009" s="3"/>
    </row>
    <row r="1010" spans="3:3" x14ac:dyDescent="0.3">
      <c r="C1010" s="3"/>
    </row>
    <row r="1011" spans="3:3" x14ac:dyDescent="0.3">
      <c r="C1011" s="3"/>
    </row>
    <row r="1012" spans="3:3" x14ac:dyDescent="0.3">
      <c r="C1012" s="3"/>
    </row>
    <row r="1013" spans="3:3" x14ac:dyDescent="0.3">
      <c r="C1013" s="3"/>
    </row>
    <row r="1014" spans="3:3" x14ac:dyDescent="0.3">
      <c r="C1014" s="3"/>
    </row>
    <row r="1015" spans="3:3" x14ac:dyDescent="0.3">
      <c r="C1015" s="3"/>
    </row>
    <row r="1016" spans="3:3" x14ac:dyDescent="0.3">
      <c r="C1016" s="3"/>
    </row>
    <row r="1017" spans="3:3" x14ac:dyDescent="0.3">
      <c r="C1017" s="3"/>
    </row>
    <row r="1018" spans="3:3" x14ac:dyDescent="0.3">
      <c r="C1018" s="3"/>
    </row>
    <row r="1019" spans="3:3" x14ac:dyDescent="0.3">
      <c r="C1019" s="3"/>
    </row>
    <row r="1020" spans="3:3" x14ac:dyDescent="0.3">
      <c r="C1020" s="3"/>
    </row>
    <row r="1021" spans="3:3" x14ac:dyDescent="0.3">
      <c r="C1021" s="3"/>
    </row>
    <row r="1022" spans="3:3" x14ac:dyDescent="0.3">
      <c r="C1022" s="3"/>
    </row>
    <row r="1023" spans="3:3" x14ac:dyDescent="0.3">
      <c r="C1023" s="3"/>
    </row>
    <row r="1024" spans="3:3" x14ac:dyDescent="0.3">
      <c r="C1024" s="3"/>
    </row>
    <row r="1025" spans="3:3" x14ac:dyDescent="0.3">
      <c r="C1025" s="3"/>
    </row>
    <row r="1026" spans="3:3" x14ac:dyDescent="0.3">
      <c r="C1026" s="3"/>
    </row>
    <row r="1027" spans="3:3" x14ac:dyDescent="0.3">
      <c r="C1027" s="3"/>
    </row>
    <row r="1028" spans="3:3" x14ac:dyDescent="0.3">
      <c r="C1028" s="3"/>
    </row>
    <row r="1029" spans="3:3" x14ac:dyDescent="0.3">
      <c r="C1029" s="3"/>
    </row>
    <row r="1030" spans="3:3" x14ac:dyDescent="0.3">
      <c r="C1030" s="3"/>
    </row>
    <row r="1031" spans="3:3" x14ac:dyDescent="0.3">
      <c r="C1031" s="3"/>
    </row>
    <row r="1032" spans="3:3" x14ac:dyDescent="0.3">
      <c r="C1032" s="3"/>
    </row>
    <row r="1033" spans="3:3" x14ac:dyDescent="0.3">
      <c r="C1033" s="3"/>
    </row>
    <row r="1034" spans="3:3" x14ac:dyDescent="0.3">
      <c r="C1034" s="3"/>
    </row>
    <row r="1035" spans="3:3" x14ac:dyDescent="0.3">
      <c r="C1035" s="3"/>
    </row>
    <row r="1036" spans="3:3" x14ac:dyDescent="0.3">
      <c r="C1036" s="3"/>
    </row>
    <row r="1037" spans="3:3" x14ac:dyDescent="0.3">
      <c r="C1037" s="3"/>
    </row>
    <row r="1038" spans="3:3" x14ac:dyDescent="0.3">
      <c r="C1038" s="3"/>
    </row>
    <row r="1039" spans="3:3" x14ac:dyDescent="0.3">
      <c r="C1039" s="3"/>
    </row>
    <row r="1040" spans="3:3" x14ac:dyDescent="0.3">
      <c r="C1040" s="3"/>
    </row>
    <row r="1041" spans="3:3" x14ac:dyDescent="0.3">
      <c r="C1041" s="3"/>
    </row>
    <row r="1042" spans="3:3" x14ac:dyDescent="0.3">
      <c r="C1042" s="3"/>
    </row>
    <row r="1043" spans="3:3" x14ac:dyDescent="0.3">
      <c r="C1043" s="3"/>
    </row>
    <row r="1044" spans="3:3" x14ac:dyDescent="0.3">
      <c r="C1044" s="3"/>
    </row>
    <row r="1045" spans="3:3" x14ac:dyDescent="0.3">
      <c r="C1045" s="3"/>
    </row>
    <row r="1046" spans="3:3" x14ac:dyDescent="0.3">
      <c r="C1046" s="3"/>
    </row>
    <row r="1047" spans="3:3" x14ac:dyDescent="0.3">
      <c r="C1047" s="3"/>
    </row>
    <row r="1048" spans="3:3" x14ac:dyDescent="0.3">
      <c r="C1048" s="3"/>
    </row>
    <row r="1049" spans="3:3" x14ac:dyDescent="0.3">
      <c r="C1049" s="3"/>
    </row>
    <row r="1050" spans="3:3" x14ac:dyDescent="0.3">
      <c r="C1050" s="3"/>
    </row>
    <row r="1051" spans="3:3" x14ac:dyDescent="0.3">
      <c r="C1051" s="3"/>
    </row>
    <row r="1052" spans="3:3" x14ac:dyDescent="0.3">
      <c r="C1052" s="3"/>
    </row>
    <row r="1053" spans="3:3" x14ac:dyDescent="0.3">
      <c r="C1053" s="3"/>
    </row>
    <row r="1054" spans="3:3" x14ac:dyDescent="0.3">
      <c r="C1054" s="3"/>
    </row>
    <row r="1055" spans="3:3" x14ac:dyDescent="0.3">
      <c r="C1055" s="3"/>
    </row>
    <row r="1056" spans="3:3" x14ac:dyDescent="0.3">
      <c r="C1056" s="3"/>
    </row>
    <row r="1057" spans="3:3" x14ac:dyDescent="0.3">
      <c r="C1057" s="3"/>
    </row>
    <row r="1058" spans="3:3" x14ac:dyDescent="0.3">
      <c r="C1058" s="3"/>
    </row>
    <row r="1059" spans="3:3" x14ac:dyDescent="0.3">
      <c r="C1059" s="3"/>
    </row>
    <row r="1060" spans="3:3" x14ac:dyDescent="0.3">
      <c r="C1060" s="3"/>
    </row>
    <row r="1061" spans="3:3" x14ac:dyDescent="0.3">
      <c r="C1061" s="3"/>
    </row>
    <row r="1062" spans="3:3" x14ac:dyDescent="0.3">
      <c r="C1062" s="3"/>
    </row>
    <row r="1063" spans="3:3" x14ac:dyDescent="0.3">
      <c r="C1063" s="3"/>
    </row>
    <row r="1064" spans="3:3" x14ac:dyDescent="0.3">
      <c r="C1064" s="3"/>
    </row>
    <row r="1065" spans="3:3" x14ac:dyDescent="0.3">
      <c r="C1065" s="3"/>
    </row>
    <row r="1066" spans="3:3" x14ac:dyDescent="0.3">
      <c r="C1066" s="3"/>
    </row>
    <row r="1067" spans="3:3" x14ac:dyDescent="0.3">
      <c r="C1067" s="3"/>
    </row>
    <row r="1068" spans="3:3" x14ac:dyDescent="0.3">
      <c r="C1068" s="3"/>
    </row>
    <row r="1069" spans="3:3" x14ac:dyDescent="0.3">
      <c r="C1069" s="3"/>
    </row>
    <row r="1070" spans="3:3" x14ac:dyDescent="0.3">
      <c r="C1070" s="3"/>
    </row>
    <row r="1071" spans="3:3" x14ac:dyDescent="0.3">
      <c r="C1071" s="3"/>
    </row>
    <row r="1072" spans="3:3" x14ac:dyDescent="0.3">
      <c r="C1072" s="3"/>
    </row>
    <row r="1073" spans="3:3" x14ac:dyDescent="0.3">
      <c r="C1073" s="3"/>
    </row>
    <row r="1074" spans="3:3" x14ac:dyDescent="0.3">
      <c r="C1074" s="3"/>
    </row>
    <row r="1075" spans="3:3" x14ac:dyDescent="0.3">
      <c r="C1075" s="3"/>
    </row>
    <row r="1076" spans="3:3" x14ac:dyDescent="0.3">
      <c r="C1076" s="3"/>
    </row>
    <row r="1077" spans="3:3" x14ac:dyDescent="0.3">
      <c r="C1077" s="3"/>
    </row>
    <row r="1078" spans="3:3" x14ac:dyDescent="0.3">
      <c r="C1078" s="3"/>
    </row>
    <row r="1079" spans="3:3" x14ac:dyDescent="0.3">
      <c r="C1079" s="3"/>
    </row>
    <row r="1080" spans="3:3" x14ac:dyDescent="0.3">
      <c r="C1080" s="3"/>
    </row>
    <row r="1081" spans="3:3" x14ac:dyDescent="0.3">
      <c r="C1081" s="3"/>
    </row>
    <row r="1082" spans="3:3" x14ac:dyDescent="0.3">
      <c r="C1082" s="3"/>
    </row>
    <row r="1083" spans="3:3" x14ac:dyDescent="0.3">
      <c r="C1083" s="3"/>
    </row>
    <row r="1084" spans="3:3" x14ac:dyDescent="0.3">
      <c r="C1084" s="3"/>
    </row>
    <row r="1085" spans="3:3" x14ac:dyDescent="0.3">
      <c r="C1085" s="3"/>
    </row>
    <row r="1086" spans="3:3" x14ac:dyDescent="0.3">
      <c r="C1086" s="3"/>
    </row>
    <row r="1087" spans="3:3" x14ac:dyDescent="0.3">
      <c r="C1087" s="3"/>
    </row>
    <row r="1088" spans="3:3" x14ac:dyDescent="0.3">
      <c r="C1088" s="3"/>
    </row>
    <row r="1089" spans="3:3" x14ac:dyDescent="0.3">
      <c r="C1089" s="3"/>
    </row>
    <row r="1090" spans="3:3" x14ac:dyDescent="0.3">
      <c r="C1090" s="3"/>
    </row>
    <row r="1091" spans="3:3" x14ac:dyDescent="0.3">
      <c r="C1091" s="3"/>
    </row>
    <row r="1092" spans="3:3" x14ac:dyDescent="0.3">
      <c r="C1092" s="3"/>
    </row>
    <row r="1093" spans="3:3" x14ac:dyDescent="0.3">
      <c r="C1093" s="3"/>
    </row>
    <row r="1094" spans="3:3" x14ac:dyDescent="0.3">
      <c r="C1094" s="3"/>
    </row>
    <row r="1095" spans="3:3" x14ac:dyDescent="0.3">
      <c r="C1095" s="3"/>
    </row>
    <row r="1096" spans="3:3" x14ac:dyDescent="0.3">
      <c r="C1096" s="3"/>
    </row>
    <row r="1097" spans="3:3" x14ac:dyDescent="0.3">
      <c r="C1097" s="3"/>
    </row>
    <row r="1098" spans="3:3" x14ac:dyDescent="0.3">
      <c r="C1098" s="3"/>
    </row>
    <row r="1099" spans="3:3" x14ac:dyDescent="0.3">
      <c r="C1099" s="3"/>
    </row>
    <row r="1100" spans="3:3" x14ac:dyDescent="0.3">
      <c r="C1100" s="3"/>
    </row>
    <row r="1101" spans="3:3" x14ac:dyDescent="0.3">
      <c r="C1101" s="3"/>
    </row>
    <row r="1102" spans="3:3" x14ac:dyDescent="0.3">
      <c r="C1102" s="3"/>
    </row>
    <row r="1103" spans="3:3" x14ac:dyDescent="0.3">
      <c r="C1103" s="3"/>
    </row>
    <row r="1104" spans="3:3" x14ac:dyDescent="0.3">
      <c r="C1104" s="3"/>
    </row>
    <row r="1105" spans="3:3" x14ac:dyDescent="0.3">
      <c r="C1105" s="3"/>
    </row>
    <row r="1106" spans="3:3" x14ac:dyDescent="0.3">
      <c r="C1106" s="3"/>
    </row>
    <row r="1107" spans="3:3" x14ac:dyDescent="0.3">
      <c r="C1107" s="3"/>
    </row>
    <row r="1108" spans="3:3" x14ac:dyDescent="0.3">
      <c r="C1108" s="3"/>
    </row>
    <row r="1109" spans="3:3" x14ac:dyDescent="0.3">
      <c r="C1109" s="3"/>
    </row>
    <row r="1110" spans="3:3" x14ac:dyDescent="0.3">
      <c r="C1110" s="3"/>
    </row>
    <row r="1111" spans="3:3" x14ac:dyDescent="0.3">
      <c r="C1111" s="3"/>
    </row>
    <row r="1112" spans="3:3" x14ac:dyDescent="0.3">
      <c r="C1112" s="3"/>
    </row>
    <row r="1113" spans="3:3" x14ac:dyDescent="0.3">
      <c r="C1113" s="3"/>
    </row>
    <row r="1114" spans="3:3" x14ac:dyDescent="0.3">
      <c r="C1114" s="3"/>
    </row>
    <row r="1115" spans="3:3" x14ac:dyDescent="0.3">
      <c r="C1115" s="3"/>
    </row>
    <row r="1116" spans="3:3" x14ac:dyDescent="0.3">
      <c r="C1116" s="3"/>
    </row>
    <row r="1117" spans="3:3" x14ac:dyDescent="0.3">
      <c r="C1117" s="3"/>
    </row>
    <row r="1118" spans="3:3" x14ac:dyDescent="0.3">
      <c r="C1118" s="3"/>
    </row>
    <row r="1119" spans="3:3" x14ac:dyDescent="0.3">
      <c r="C1119" s="3"/>
    </row>
    <row r="1120" spans="3:3" x14ac:dyDescent="0.3">
      <c r="C1120" s="3"/>
    </row>
    <row r="1121" spans="3:3" x14ac:dyDescent="0.3">
      <c r="C1121" s="3"/>
    </row>
    <row r="1122" spans="3:3" x14ac:dyDescent="0.3">
      <c r="C1122" s="3"/>
    </row>
    <row r="1123" spans="3:3" x14ac:dyDescent="0.3">
      <c r="C1123" s="3"/>
    </row>
    <row r="1124" spans="3:3" x14ac:dyDescent="0.3">
      <c r="C1124" s="3"/>
    </row>
    <row r="1125" spans="3:3" x14ac:dyDescent="0.3">
      <c r="C1125" s="3"/>
    </row>
    <row r="1126" spans="3:3" x14ac:dyDescent="0.3">
      <c r="C1126" s="3"/>
    </row>
    <row r="1127" spans="3:3" x14ac:dyDescent="0.3">
      <c r="C1127" s="3"/>
    </row>
    <row r="1128" spans="3:3" x14ac:dyDescent="0.3">
      <c r="C1128" s="3"/>
    </row>
    <row r="1129" spans="3:3" x14ac:dyDescent="0.3">
      <c r="C1129" s="3"/>
    </row>
    <row r="1130" spans="3:3" x14ac:dyDescent="0.3">
      <c r="C1130" s="3"/>
    </row>
    <row r="1131" spans="3:3" x14ac:dyDescent="0.3">
      <c r="C1131" s="3"/>
    </row>
    <row r="1132" spans="3:3" x14ac:dyDescent="0.3">
      <c r="C1132" s="3"/>
    </row>
    <row r="1133" spans="3:3" x14ac:dyDescent="0.3">
      <c r="C1133" s="3"/>
    </row>
    <row r="1134" spans="3:3" x14ac:dyDescent="0.3">
      <c r="C1134" s="3"/>
    </row>
    <row r="1135" spans="3:3" x14ac:dyDescent="0.3">
      <c r="C1135" s="3"/>
    </row>
    <row r="1136" spans="3:3" x14ac:dyDescent="0.3">
      <c r="C1136" s="3"/>
    </row>
    <row r="1137" spans="3:3" x14ac:dyDescent="0.3">
      <c r="C1137" s="3"/>
    </row>
    <row r="1138" spans="3:3" x14ac:dyDescent="0.3">
      <c r="C1138" s="3"/>
    </row>
    <row r="1139" spans="3:3" x14ac:dyDescent="0.3">
      <c r="C1139" s="3"/>
    </row>
    <row r="1140" spans="3:3" x14ac:dyDescent="0.3">
      <c r="C1140" s="3"/>
    </row>
    <row r="1141" spans="3:3" x14ac:dyDescent="0.3">
      <c r="C1141" s="3"/>
    </row>
    <row r="1142" spans="3:3" x14ac:dyDescent="0.3">
      <c r="C1142" s="3"/>
    </row>
    <row r="1143" spans="3:3" x14ac:dyDescent="0.3">
      <c r="C1143" s="3"/>
    </row>
    <row r="1144" spans="3:3" x14ac:dyDescent="0.3">
      <c r="C1144" s="3"/>
    </row>
    <row r="1145" spans="3:3" x14ac:dyDescent="0.3">
      <c r="C1145" s="3"/>
    </row>
    <row r="1146" spans="3:3" x14ac:dyDescent="0.3">
      <c r="C1146" s="3"/>
    </row>
    <row r="1147" spans="3:3" x14ac:dyDescent="0.3">
      <c r="C1147" s="3"/>
    </row>
    <row r="1148" spans="3:3" x14ac:dyDescent="0.3">
      <c r="C1148" s="3"/>
    </row>
    <row r="1149" spans="3:3" x14ac:dyDescent="0.3">
      <c r="C1149" s="3"/>
    </row>
    <row r="1150" spans="3:3" x14ac:dyDescent="0.3">
      <c r="C1150" s="3"/>
    </row>
    <row r="1151" spans="3:3" x14ac:dyDescent="0.3">
      <c r="C1151" s="3"/>
    </row>
    <row r="1152" spans="3:3" x14ac:dyDescent="0.3">
      <c r="C1152" s="3"/>
    </row>
    <row r="1153" spans="3:3" x14ac:dyDescent="0.3">
      <c r="C1153" s="3"/>
    </row>
    <row r="1154" spans="3:3" x14ac:dyDescent="0.3">
      <c r="C1154" s="3"/>
    </row>
    <row r="1155" spans="3:3" x14ac:dyDescent="0.3">
      <c r="C1155" s="3"/>
    </row>
    <row r="1156" spans="3:3" x14ac:dyDescent="0.3">
      <c r="C1156" s="3"/>
    </row>
    <row r="1157" spans="3:3" x14ac:dyDescent="0.3">
      <c r="C1157" s="3"/>
    </row>
    <row r="1158" spans="3:3" x14ac:dyDescent="0.3">
      <c r="C1158" s="3"/>
    </row>
    <row r="1159" spans="3:3" x14ac:dyDescent="0.3">
      <c r="C1159" s="3"/>
    </row>
    <row r="1160" spans="3:3" x14ac:dyDescent="0.3">
      <c r="C1160" s="3"/>
    </row>
    <row r="1161" spans="3:3" x14ac:dyDescent="0.3">
      <c r="C1161" s="3"/>
    </row>
    <row r="1162" spans="3:3" x14ac:dyDescent="0.3">
      <c r="C1162" s="3"/>
    </row>
    <row r="1163" spans="3:3" x14ac:dyDescent="0.3">
      <c r="C1163" s="3"/>
    </row>
    <row r="1164" spans="3:3" x14ac:dyDescent="0.3">
      <c r="C1164" s="3"/>
    </row>
    <row r="1165" spans="3:3" x14ac:dyDescent="0.3">
      <c r="C1165" s="3"/>
    </row>
    <row r="1166" spans="3:3" x14ac:dyDescent="0.3">
      <c r="C1166" s="3"/>
    </row>
    <row r="1167" spans="3:3" x14ac:dyDescent="0.3">
      <c r="C1167" s="3"/>
    </row>
    <row r="1168" spans="3:3" x14ac:dyDescent="0.3">
      <c r="C1168" s="3"/>
    </row>
    <row r="1169" spans="3:3" x14ac:dyDescent="0.3">
      <c r="C1169" s="3"/>
    </row>
    <row r="1170" spans="3:3" x14ac:dyDescent="0.3">
      <c r="C1170" s="3"/>
    </row>
    <row r="1171" spans="3:3" x14ac:dyDescent="0.3">
      <c r="C1171" s="3"/>
    </row>
    <row r="1172" spans="3:3" x14ac:dyDescent="0.3">
      <c r="C1172" s="3"/>
    </row>
    <row r="1173" spans="3:3" x14ac:dyDescent="0.3">
      <c r="C1173" s="3"/>
    </row>
    <row r="1174" spans="3:3" x14ac:dyDescent="0.3">
      <c r="C1174" s="3"/>
    </row>
    <row r="1175" spans="3:3" x14ac:dyDescent="0.3">
      <c r="C1175" s="3"/>
    </row>
    <row r="1176" spans="3:3" x14ac:dyDescent="0.3">
      <c r="C1176" s="3"/>
    </row>
    <row r="1177" spans="3:3" x14ac:dyDescent="0.3">
      <c r="C1177" s="3"/>
    </row>
    <row r="1178" spans="3:3" x14ac:dyDescent="0.3">
      <c r="C1178" s="3"/>
    </row>
    <row r="1179" spans="3:3" x14ac:dyDescent="0.3">
      <c r="C1179" s="3"/>
    </row>
    <row r="1180" spans="3:3" x14ac:dyDescent="0.3">
      <c r="C1180" s="3"/>
    </row>
    <row r="1181" spans="3:3" x14ac:dyDescent="0.3">
      <c r="C1181" s="3"/>
    </row>
    <row r="1182" spans="3:3" x14ac:dyDescent="0.3">
      <c r="C1182" s="3"/>
    </row>
    <row r="1183" spans="3:3" x14ac:dyDescent="0.3">
      <c r="C1183" s="3"/>
    </row>
    <row r="1184" spans="3:3" x14ac:dyDescent="0.3">
      <c r="C1184" s="3"/>
    </row>
    <row r="1185" spans="3:3" x14ac:dyDescent="0.3">
      <c r="C1185" s="3"/>
    </row>
    <row r="1186" spans="3:3" x14ac:dyDescent="0.3">
      <c r="C1186" s="3"/>
    </row>
    <row r="1187" spans="3:3" x14ac:dyDescent="0.3">
      <c r="C1187" s="3"/>
    </row>
    <row r="1188" spans="3:3" x14ac:dyDescent="0.3">
      <c r="C1188" s="3"/>
    </row>
    <row r="1189" spans="3:3" x14ac:dyDescent="0.3">
      <c r="C1189" s="3"/>
    </row>
    <row r="1190" spans="3:3" x14ac:dyDescent="0.3">
      <c r="C1190" s="3"/>
    </row>
    <row r="1191" spans="3:3" x14ac:dyDescent="0.3">
      <c r="C1191" s="3"/>
    </row>
    <row r="1192" spans="3:3" x14ac:dyDescent="0.3">
      <c r="C1192" s="3"/>
    </row>
    <row r="1193" spans="3:3" x14ac:dyDescent="0.3">
      <c r="C1193" s="3"/>
    </row>
    <row r="1194" spans="3:3" x14ac:dyDescent="0.3">
      <c r="C1194" s="3"/>
    </row>
    <row r="1195" spans="3:3" x14ac:dyDescent="0.3">
      <c r="C1195" s="3"/>
    </row>
    <row r="1196" spans="3:3" x14ac:dyDescent="0.3">
      <c r="C1196" s="3"/>
    </row>
    <row r="1197" spans="3:3" x14ac:dyDescent="0.3">
      <c r="C1197" s="3"/>
    </row>
    <row r="1198" spans="3:3" x14ac:dyDescent="0.3">
      <c r="C1198" s="3"/>
    </row>
    <row r="1199" spans="3:3" x14ac:dyDescent="0.3">
      <c r="C1199" s="3"/>
    </row>
    <row r="1200" spans="3:3" x14ac:dyDescent="0.3">
      <c r="C1200" s="3"/>
    </row>
    <row r="1201" spans="3:3" x14ac:dyDescent="0.3">
      <c r="C1201" s="3"/>
    </row>
    <row r="1202" spans="3:3" x14ac:dyDescent="0.3">
      <c r="C1202" s="3"/>
    </row>
    <row r="1203" spans="3:3" x14ac:dyDescent="0.3">
      <c r="C1203" s="3"/>
    </row>
    <row r="1204" spans="3:3" x14ac:dyDescent="0.3">
      <c r="C1204" s="3"/>
    </row>
    <row r="1205" spans="3:3" x14ac:dyDescent="0.3">
      <c r="C1205" s="3"/>
    </row>
    <row r="1206" spans="3:3" x14ac:dyDescent="0.3">
      <c r="C1206" s="3"/>
    </row>
    <row r="1207" spans="3:3" x14ac:dyDescent="0.3">
      <c r="C1207" s="3"/>
    </row>
    <row r="1208" spans="3:3" x14ac:dyDescent="0.3">
      <c r="C1208" s="3"/>
    </row>
    <row r="1209" spans="3:3" x14ac:dyDescent="0.3">
      <c r="C1209" s="3"/>
    </row>
    <row r="1210" spans="3:3" x14ac:dyDescent="0.3">
      <c r="C1210" s="3"/>
    </row>
    <row r="1211" spans="3:3" x14ac:dyDescent="0.3">
      <c r="C1211" s="3"/>
    </row>
    <row r="1212" spans="3:3" x14ac:dyDescent="0.3">
      <c r="C1212" s="3"/>
    </row>
    <row r="1213" spans="3:3" x14ac:dyDescent="0.3">
      <c r="C1213" s="3"/>
    </row>
    <row r="1214" spans="3:3" x14ac:dyDescent="0.3">
      <c r="C1214" s="3"/>
    </row>
    <row r="1215" spans="3:3" x14ac:dyDescent="0.3">
      <c r="C1215" s="3"/>
    </row>
    <row r="1216" spans="3:3" x14ac:dyDescent="0.3">
      <c r="C1216" s="3"/>
    </row>
    <row r="1217" spans="3:3" x14ac:dyDescent="0.3">
      <c r="C1217" s="3"/>
    </row>
    <row r="1218" spans="3:3" x14ac:dyDescent="0.3">
      <c r="C1218" s="3"/>
    </row>
    <row r="1219" spans="3:3" x14ac:dyDescent="0.3">
      <c r="C1219" s="3"/>
    </row>
    <row r="1220" spans="3:3" x14ac:dyDescent="0.3">
      <c r="C1220" s="3"/>
    </row>
    <row r="1221" spans="3:3" x14ac:dyDescent="0.3">
      <c r="C1221" s="3"/>
    </row>
    <row r="1222" spans="3:3" x14ac:dyDescent="0.3">
      <c r="C1222" s="3"/>
    </row>
    <row r="1223" spans="3:3" x14ac:dyDescent="0.3">
      <c r="C1223" s="3"/>
    </row>
    <row r="1224" spans="3:3" x14ac:dyDescent="0.3">
      <c r="C1224" s="3"/>
    </row>
    <row r="1225" spans="3:3" x14ac:dyDescent="0.3">
      <c r="C1225" s="3"/>
    </row>
    <row r="1226" spans="3:3" x14ac:dyDescent="0.3">
      <c r="C1226" s="3"/>
    </row>
    <row r="1227" spans="3:3" x14ac:dyDescent="0.3">
      <c r="C1227" s="3"/>
    </row>
    <row r="1228" spans="3:3" x14ac:dyDescent="0.3">
      <c r="C1228" s="3"/>
    </row>
    <row r="1229" spans="3:3" x14ac:dyDescent="0.3">
      <c r="C1229" s="3"/>
    </row>
    <row r="1230" spans="3:3" x14ac:dyDescent="0.3">
      <c r="C1230" s="3"/>
    </row>
    <row r="1231" spans="3:3" x14ac:dyDescent="0.3">
      <c r="C1231" s="3"/>
    </row>
    <row r="1232" spans="3:3" x14ac:dyDescent="0.3">
      <c r="C1232" s="3"/>
    </row>
    <row r="1233" spans="3:3" x14ac:dyDescent="0.3">
      <c r="C1233" s="3"/>
    </row>
    <row r="1234" spans="3:3" x14ac:dyDescent="0.3">
      <c r="C1234" s="3"/>
    </row>
    <row r="1235" spans="3:3" x14ac:dyDescent="0.3">
      <c r="C1235" s="3"/>
    </row>
    <row r="1236" spans="3:3" x14ac:dyDescent="0.3">
      <c r="C1236" s="3"/>
    </row>
    <row r="1237" spans="3:3" x14ac:dyDescent="0.3">
      <c r="C1237" s="3"/>
    </row>
    <row r="1238" spans="3:3" x14ac:dyDescent="0.3">
      <c r="C1238" s="3"/>
    </row>
    <row r="1239" spans="3:3" x14ac:dyDescent="0.3">
      <c r="C1239" s="3"/>
    </row>
    <row r="1240" spans="3:3" x14ac:dyDescent="0.3">
      <c r="C1240" s="3"/>
    </row>
    <row r="1241" spans="3:3" x14ac:dyDescent="0.3">
      <c r="C1241" s="3"/>
    </row>
    <row r="1242" spans="3:3" x14ac:dyDescent="0.3">
      <c r="C1242" s="3"/>
    </row>
    <row r="1243" spans="3:3" x14ac:dyDescent="0.3">
      <c r="C1243" s="3"/>
    </row>
    <row r="1244" spans="3:3" x14ac:dyDescent="0.3">
      <c r="C1244" s="3"/>
    </row>
    <row r="1245" spans="3:3" x14ac:dyDescent="0.3">
      <c r="C1245" s="3"/>
    </row>
    <row r="1246" spans="3:3" x14ac:dyDescent="0.3">
      <c r="C1246" s="3"/>
    </row>
    <row r="1247" spans="3:3" x14ac:dyDescent="0.3">
      <c r="C1247" s="3"/>
    </row>
    <row r="1248" spans="3:3" x14ac:dyDescent="0.3">
      <c r="C1248" s="3"/>
    </row>
    <row r="1249" spans="3:3" x14ac:dyDescent="0.3">
      <c r="C1249" s="3"/>
    </row>
    <row r="1250" spans="3:3" x14ac:dyDescent="0.3">
      <c r="C1250" s="3"/>
    </row>
    <row r="1251" spans="3:3" x14ac:dyDescent="0.3">
      <c r="C1251" s="3"/>
    </row>
    <row r="1252" spans="3:3" x14ac:dyDescent="0.3">
      <c r="C1252" s="3"/>
    </row>
    <row r="1253" spans="3:3" x14ac:dyDescent="0.3">
      <c r="C1253" s="3"/>
    </row>
    <row r="1254" spans="3:3" x14ac:dyDescent="0.3">
      <c r="C1254" s="3"/>
    </row>
    <row r="1255" spans="3:3" x14ac:dyDescent="0.3">
      <c r="C1255" s="3"/>
    </row>
    <row r="1256" spans="3:3" x14ac:dyDescent="0.3">
      <c r="C1256" s="3"/>
    </row>
    <row r="1257" spans="3:3" x14ac:dyDescent="0.3">
      <c r="C1257" s="3"/>
    </row>
    <row r="1258" spans="3:3" x14ac:dyDescent="0.3">
      <c r="C1258" s="3"/>
    </row>
    <row r="1259" spans="3:3" x14ac:dyDescent="0.3">
      <c r="C1259" s="3"/>
    </row>
    <row r="1260" spans="3:3" x14ac:dyDescent="0.3">
      <c r="C1260" s="3"/>
    </row>
    <row r="1261" spans="3:3" x14ac:dyDescent="0.3">
      <c r="C1261" s="3"/>
    </row>
    <row r="1262" spans="3:3" x14ac:dyDescent="0.3">
      <c r="C1262" s="3"/>
    </row>
    <row r="1263" spans="3:3" x14ac:dyDescent="0.3">
      <c r="C1263" s="3"/>
    </row>
    <row r="1264" spans="3:3" x14ac:dyDescent="0.3">
      <c r="C1264" s="3"/>
    </row>
    <row r="1265" spans="3:3" x14ac:dyDescent="0.3">
      <c r="C1265" s="3"/>
    </row>
    <row r="1266" spans="3:3" x14ac:dyDescent="0.3">
      <c r="C1266" s="3"/>
    </row>
    <row r="1267" spans="3:3" x14ac:dyDescent="0.3">
      <c r="C1267" s="3"/>
    </row>
    <row r="1268" spans="3:3" x14ac:dyDescent="0.3">
      <c r="C1268" s="3"/>
    </row>
    <row r="1269" spans="3:3" x14ac:dyDescent="0.3">
      <c r="C1269" s="3"/>
    </row>
    <row r="1270" spans="3:3" x14ac:dyDescent="0.3">
      <c r="C1270" s="3"/>
    </row>
    <row r="1271" spans="3:3" x14ac:dyDescent="0.3">
      <c r="C1271" s="3"/>
    </row>
    <row r="1272" spans="3:3" x14ac:dyDescent="0.3">
      <c r="C1272" s="3"/>
    </row>
    <row r="1273" spans="3:3" x14ac:dyDescent="0.3">
      <c r="C1273" s="3"/>
    </row>
    <row r="1274" spans="3:3" x14ac:dyDescent="0.3">
      <c r="C1274" s="3"/>
    </row>
    <row r="1275" spans="3:3" x14ac:dyDescent="0.3">
      <c r="C1275" s="3"/>
    </row>
    <row r="1276" spans="3:3" x14ac:dyDescent="0.3">
      <c r="C1276" s="3"/>
    </row>
    <row r="1277" spans="3:3" x14ac:dyDescent="0.3">
      <c r="C1277" s="3"/>
    </row>
    <row r="1278" spans="3:3" x14ac:dyDescent="0.3">
      <c r="C1278" s="3"/>
    </row>
    <row r="1279" spans="3:3" x14ac:dyDescent="0.3">
      <c r="C1279" s="3"/>
    </row>
    <row r="1280" spans="3:3" x14ac:dyDescent="0.3">
      <c r="C1280" s="3"/>
    </row>
    <row r="1281" spans="3:3" x14ac:dyDescent="0.3">
      <c r="C1281" s="3"/>
    </row>
    <row r="1282" spans="3:3" x14ac:dyDescent="0.3">
      <c r="C1282" s="3"/>
    </row>
    <row r="1283" spans="3:3" x14ac:dyDescent="0.3">
      <c r="C1283" s="3"/>
    </row>
    <row r="1284" spans="3:3" x14ac:dyDescent="0.3">
      <c r="C1284" s="3"/>
    </row>
    <row r="1285" spans="3:3" x14ac:dyDescent="0.3">
      <c r="C1285" s="3"/>
    </row>
    <row r="1286" spans="3:3" x14ac:dyDescent="0.3">
      <c r="C1286" s="3"/>
    </row>
    <row r="1287" spans="3:3" x14ac:dyDescent="0.3">
      <c r="C1287" s="3"/>
    </row>
    <row r="1288" spans="3:3" x14ac:dyDescent="0.3">
      <c r="C1288" s="3"/>
    </row>
    <row r="1289" spans="3:3" x14ac:dyDescent="0.3">
      <c r="C1289" s="3"/>
    </row>
    <row r="1290" spans="3:3" x14ac:dyDescent="0.3">
      <c r="C1290" s="3"/>
    </row>
    <row r="1291" spans="3:3" x14ac:dyDescent="0.3">
      <c r="C1291" s="3"/>
    </row>
    <row r="1292" spans="3:3" x14ac:dyDescent="0.3">
      <c r="C1292" s="3"/>
    </row>
    <row r="1293" spans="3:3" x14ac:dyDescent="0.3">
      <c r="C1293" s="3"/>
    </row>
    <row r="1294" spans="3:3" x14ac:dyDescent="0.3">
      <c r="C1294" s="3"/>
    </row>
    <row r="1295" spans="3:3" x14ac:dyDescent="0.3">
      <c r="C1295" s="3"/>
    </row>
    <row r="1296" spans="3:3" x14ac:dyDescent="0.3">
      <c r="C1296" s="3"/>
    </row>
    <row r="1297" spans="3:3" x14ac:dyDescent="0.3">
      <c r="C1297" s="3"/>
    </row>
    <row r="1298" spans="3:3" x14ac:dyDescent="0.3">
      <c r="C1298" s="3"/>
    </row>
    <row r="1299" spans="3:3" x14ac:dyDescent="0.3">
      <c r="C1299" s="3"/>
    </row>
    <row r="1300" spans="3:3" x14ac:dyDescent="0.3">
      <c r="C1300" s="3"/>
    </row>
    <row r="1301" spans="3:3" x14ac:dyDescent="0.3">
      <c r="C1301" s="3"/>
    </row>
    <row r="1302" spans="3:3" x14ac:dyDescent="0.3">
      <c r="C1302" s="3"/>
    </row>
    <row r="1303" spans="3:3" x14ac:dyDescent="0.3">
      <c r="C1303" s="3"/>
    </row>
    <row r="1304" spans="3:3" x14ac:dyDescent="0.3">
      <c r="C1304" s="3"/>
    </row>
    <row r="1305" spans="3:3" x14ac:dyDescent="0.3">
      <c r="C1305" s="3"/>
    </row>
    <row r="1306" spans="3:3" x14ac:dyDescent="0.3">
      <c r="C1306" s="3"/>
    </row>
    <row r="1307" spans="3:3" x14ac:dyDescent="0.3">
      <c r="C1307" s="3"/>
    </row>
    <row r="1308" spans="3:3" x14ac:dyDescent="0.3">
      <c r="C1308" s="3"/>
    </row>
    <row r="1309" spans="3:3" x14ac:dyDescent="0.3">
      <c r="C1309" s="3"/>
    </row>
    <row r="1310" spans="3:3" x14ac:dyDescent="0.3">
      <c r="C1310" s="3"/>
    </row>
    <row r="1311" spans="3:3" x14ac:dyDescent="0.3">
      <c r="C1311" s="3"/>
    </row>
    <row r="1312" spans="3:3" x14ac:dyDescent="0.3">
      <c r="C1312" s="3"/>
    </row>
    <row r="1313" spans="3:3" x14ac:dyDescent="0.3">
      <c r="C1313" s="3"/>
    </row>
    <row r="1314" spans="3:3" x14ac:dyDescent="0.3">
      <c r="C1314" s="3"/>
    </row>
    <row r="1315" spans="3:3" x14ac:dyDescent="0.3">
      <c r="C1315" s="3"/>
    </row>
    <row r="1316" spans="3:3" x14ac:dyDescent="0.3">
      <c r="C1316" s="3"/>
    </row>
    <row r="1317" spans="3:3" x14ac:dyDescent="0.3">
      <c r="C1317" s="3"/>
    </row>
    <row r="1318" spans="3:3" x14ac:dyDescent="0.3">
      <c r="C1318" s="3"/>
    </row>
    <row r="1319" spans="3:3" x14ac:dyDescent="0.3">
      <c r="C1319" s="3"/>
    </row>
    <row r="1320" spans="3:3" x14ac:dyDescent="0.3">
      <c r="C1320" s="3"/>
    </row>
    <row r="1321" spans="3:3" x14ac:dyDescent="0.3">
      <c r="C1321" s="3"/>
    </row>
    <row r="1322" spans="3:3" x14ac:dyDescent="0.3">
      <c r="C1322" s="3"/>
    </row>
    <row r="1323" spans="3:3" x14ac:dyDescent="0.3">
      <c r="C1323" s="3"/>
    </row>
    <row r="1324" spans="3:3" x14ac:dyDescent="0.3">
      <c r="C1324" s="3"/>
    </row>
    <row r="1325" spans="3:3" x14ac:dyDescent="0.3">
      <c r="C1325" s="3"/>
    </row>
    <row r="1326" spans="3:3" x14ac:dyDescent="0.3">
      <c r="C1326" s="3"/>
    </row>
    <row r="1327" spans="3:3" x14ac:dyDescent="0.3">
      <c r="C1327" s="3"/>
    </row>
    <row r="1328" spans="3:3" x14ac:dyDescent="0.3">
      <c r="C1328" s="3"/>
    </row>
    <row r="1329" spans="3:3" x14ac:dyDescent="0.3">
      <c r="C1329" s="3"/>
    </row>
    <row r="1330" spans="3:3" x14ac:dyDescent="0.3">
      <c r="C1330" s="3"/>
    </row>
    <row r="1331" spans="3:3" x14ac:dyDescent="0.3">
      <c r="C1331" s="3"/>
    </row>
    <row r="1332" spans="3:3" x14ac:dyDescent="0.3">
      <c r="C1332" s="3"/>
    </row>
    <row r="1333" spans="3:3" x14ac:dyDescent="0.3">
      <c r="C1333" s="3"/>
    </row>
    <row r="1334" spans="3:3" x14ac:dyDescent="0.3">
      <c r="C1334" s="3"/>
    </row>
    <row r="1335" spans="3:3" x14ac:dyDescent="0.3">
      <c r="C1335" s="3"/>
    </row>
    <row r="1336" spans="3:3" x14ac:dyDescent="0.3">
      <c r="C1336" s="3"/>
    </row>
    <row r="1337" spans="3:3" x14ac:dyDescent="0.3">
      <c r="C1337" s="3"/>
    </row>
    <row r="1338" spans="3:3" x14ac:dyDescent="0.3">
      <c r="C1338" s="3"/>
    </row>
    <row r="1339" spans="3:3" x14ac:dyDescent="0.3">
      <c r="C1339" s="3"/>
    </row>
    <row r="1340" spans="3:3" x14ac:dyDescent="0.3">
      <c r="C1340" s="3"/>
    </row>
    <row r="1341" spans="3:3" x14ac:dyDescent="0.3">
      <c r="C1341" s="3"/>
    </row>
    <row r="1342" spans="3:3" x14ac:dyDescent="0.3">
      <c r="C1342" s="3"/>
    </row>
    <row r="1343" spans="3:3" x14ac:dyDescent="0.3">
      <c r="C1343" s="3"/>
    </row>
    <row r="1344" spans="3:3" x14ac:dyDescent="0.3">
      <c r="C1344" s="3"/>
    </row>
    <row r="1345" spans="3:3" x14ac:dyDescent="0.3">
      <c r="C1345" s="3"/>
    </row>
    <row r="1346" spans="3:3" x14ac:dyDescent="0.3">
      <c r="C1346" s="3"/>
    </row>
    <row r="1347" spans="3:3" x14ac:dyDescent="0.3">
      <c r="C1347" s="3"/>
    </row>
    <row r="1348" spans="3:3" x14ac:dyDescent="0.3">
      <c r="C1348" s="3"/>
    </row>
    <row r="1349" spans="3:3" x14ac:dyDescent="0.3">
      <c r="C1349" s="3"/>
    </row>
    <row r="1350" spans="3:3" x14ac:dyDescent="0.3">
      <c r="C1350" s="3"/>
    </row>
    <row r="1351" spans="3:3" x14ac:dyDescent="0.3">
      <c r="C1351" s="3"/>
    </row>
    <row r="1352" spans="3:3" x14ac:dyDescent="0.3">
      <c r="C1352" s="3"/>
    </row>
    <row r="1353" spans="3:3" x14ac:dyDescent="0.3">
      <c r="C1353" s="3"/>
    </row>
    <row r="1354" spans="3:3" x14ac:dyDescent="0.3">
      <c r="C1354" s="3"/>
    </row>
    <row r="1355" spans="3:3" x14ac:dyDescent="0.3">
      <c r="C1355" s="3"/>
    </row>
    <row r="1356" spans="3:3" x14ac:dyDescent="0.3">
      <c r="C1356" s="3"/>
    </row>
    <row r="1357" spans="3:3" x14ac:dyDescent="0.3">
      <c r="C1357" s="3"/>
    </row>
    <row r="1358" spans="3:3" x14ac:dyDescent="0.3">
      <c r="C1358" s="3"/>
    </row>
    <row r="1359" spans="3:3" x14ac:dyDescent="0.3">
      <c r="C1359" s="3"/>
    </row>
    <row r="1360" spans="3:3" x14ac:dyDescent="0.3">
      <c r="C1360" s="3"/>
    </row>
    <row r="1361" spans="3:3" x14ac:dyDescent="0.3">
      <c r="C1361" s="3"/>
    </row>
    <row r="1362" spans="3:3" x14ac:dyDescent="0.3">
      <c r="C1362" s="3"/>
    </row>
    <row r="1363" spans="3:3" x14ac:dyDescent="0.3">
      <c r="C1363" s="3"/>
    </row>
    <row r="1364" spans="3:3" x14ac:dyDescent="0.3">
      <c r="C1364" s="3"/>
    </row>
    <row r="1365" spans="3:3" x14ac:dyDescent="0.3">
      <c r="C1365" s="3"/>
    </row>
    <row r="1366" spans="3:3" x14ac:dyDescent="0.3">
      <c r="C1366" s="3"/>
    </row>
    <row r="1367" spans="3:3" x14ac:dyDescent="0.3">
      <c r="C1367" s="3"/>
    </row>
    <row r="1368" spans="3:3" x14ac:dyDescent="0.3">
      <c r="C1368" s="3"/>
    </row>
    <row r="1369" spans="3:3" x14ac:dyDescent="0.3">
      <c r="C1369" s="3"/>
    </row>
    <row r="1370" spans="3:3" x14ac:dyDescent="0.3">
      <c r="C1370" s="3"/>
    </row>
    <row r="1371" spans="3:3" x14ac:dyDescent="0.3">
      <c r="C1371" s="3"/>
    </row>
    <row r="1372" spans="3:3" x14ac:dyDescent="0.3">
      <c r="C1372" s="3"/>
    </row>
    <row r="1373" spans="3:3" x14ac:dyDescent="0.3">
      <c r="C1373" s="3"/>
    </row>
    <row r="1374" spans="3:3" x14ac:dyDescent="0.3">
      <c r="C1374" s="3"/>
    </row>
    <row r="1375" spans="3:3" x14ac:dyDescent="0.3">
      <c r="C1375" s="3"/>
    </row>
    <row r="1376" spans="3:3" x14ac:dyDescent="0.3">
      <c r="C1376" s="3"/>
    </row>
    <row r="1377" spans="3:3" x14ac:dyDescent="0.3">
      <c r="C1377" s="3"/>
    </row>
    <row r="1378" spans="3:3" x14ac:dyDescent="0.3">
      <c r="C1378" s="3"/>
    </row>
    <row r="1379" spans="3:3" x14ac:dyDescent="0.3">
      <c r="C1379" s="3"/>
    </row>
    <row r="1380" spans="3:3" x14ac:dyDescent="0.3">
      <c r="C1380" s="3"/>
    </row>
    <row r="1381" spans="3:3" x14ac:dyDescent="0.3">
      <c r="C1381" s="3"/>
    </row>
    <row r="1382" spans="3:3" x14ac:dyDescent="0.3">
      <c r="C1382" s="3"/>
    </row>
    <row r="1383" spans="3:3" x14ac:dyDescent="0.3">
      <c r="C1383" s="3"/>
    </row>
    <row r="1384" spans="3:3" x14ac:dyDescent="0.3">
      <c r="C1384" s="3"/>
    </row>
    <row r="1385" spans="3:3" x14ac:dyDescent="0.3">
      <c r="C1385" s="3"/>
    </row>
    <row r="1386" spans="3:3" x14ac:dyDescent="0.3">
      <c r="C1386" s="3"/>
    </row>
    <row r="1387" spans="3:3" x14ac:dyDescent="0.3">
      <c r="C1387" s="3"/>
    </row>
    <row r="1388" spans="3:3" x14ac:dyDescent="0.3">
      <c r="C1388" s="3"/>
    </row>
    <row r="1389" spans="3:3" x14ac:dyDescent="0.3">
      <c r="C1389" s="3"/>
    </row>
    <row r="1390" spans="3:3" x14ac:dyDescent="0.3">
      <c r="C1390" s="3"/>
    </row>
    <row r="1391" spans="3:3" x14ac:dyDescent="0.3">
      <c r="C1391" s="3"/>
    </row>
    <row r="1392" spans="3:3" x14ac:dyDescent="0.3">
      <c r="C1392" s="3"/>
    </row>
    <row r="1393" spans="3:3" x14ac:dyDescent="0.3">
      <c r="C1393" s="3"/>
    </row>
    <row r="1394" spans="3:3" x14ac:dyDescent="0.3">
      <c r="C1394" s="3"/>
    </row>
    <row r="1395" spans="3:3" x14ac:dyDescent="0.3">
      <c r="C1395" s="3"/>
    </row>
    <row r="1396" spans="3:3" x14ac:dyDescent="0.3">
      <c r="C1396" s="3"/>
    </row>
    <row r="1397" spans="3:3" x14ac:dyDescent="0.3">
      <c r="C1397" s="3"/>
    </row>
    <row r="1398" spans="3:3" x14ac:dyDescent="0.3">
      <c r="C1398" s="3"/>
    </row>
    <row r="1399" spans="3:3" x14ac:dyDescent="0.3">
      <c r="C1399" s="3"/>
    </row>
    <row r="1400" spans="3:3" x14ac:dyDescent="0.3">
      <c r="C1400" s="3"/>
    </row>
    <row r="1401" spans="3:3" x14ac:dyDescent="0.3">
      <c r="C1401" s="3"/>
    </row>
    <row r="1402" spans="3:3" x14ac:dyDescent="0.3">
      <c r="C1402" s="3"/>
    </row>
    <row r="1403" spans="3:3" x14ac:dyDescent="0.3">
      <c r="C1403" s="3"/>
    </row>
    <row r="1404" spans="3:3" x14ac:dyDescent="0.3">
      <c r="C1404" s="3"/>
    </row>
    <row r="1405" spans="3:3" x14ac:dyDescent="0.3">
      <c r="C1405" s="3"/>
    </row>
    <row r="1406" spans="3:3" x14ac:dyDescent="0.3">
      <c r="C1406" s="3"/>
    </row>
    <row r="1407" spans="3:3" x14ac:dyDescent="0.3">
      <c r="C1407" s="3"/>
    </row>
    <row r="1408" spans="3:3" x14ac:dyDescent="0.3">
      <c r="C1408" s="3"/>
    </row>
    <row r="1409" spans="3:3" x14ac:dyDescent="0.3">
      <c r="C1409" s="3"/>
    </row>
    <row r="1410" spans="3:3" x14ac:dyDescent="0.3">
      <c r="C1410" s="3"/>
    </row>
    <row r="1411" spans="3:3" x14ac:dyDescent="0.3">
      <c r="C1411" s="3"/>
    </row>
    <row r="1412" spans="3:3" x14ac:dyDescent="0.3">
      <c r="C1412" s="3"/>
    </row>
    <row r="1413" spans="3:3" x14ac:dyDescent="0.3">
      <c r="C1413" s="3"/>
    </row>
    <row r="1414" spans="3:3" x14ac:dyDescent="0.3">
      <c r="C1414" s="3"/>
    </row>
    <row r="1415" spans="3:3" x14ac:dyDescent="0.3">
      <c r="C1415" s="3"/>
    </row>
    <row r="1416" spans="3:3" x14ac:dyDescent="0.3">
      <c r="C1416" s="3"/>
    </row>
    <row r="1417" spans="3:3" x14ac:dyDescent="0.3">
      <c r="C1417" s="3"/>
    </row>
    <row r="1418" spans="3:3" x14ac:dyDescent="0.3">
      <c r="C1418" s="3"/>
    </row>
    <row r="1419" spans="3:3" x14ac:dyDescent="0.3">
      <c r="C1419" s="3"/>
    </row>
    <row r="1420" spans="3:3" x14ac:dyDescent="0.3">
      <c r="C1420" s="3"/>
    </row>
    <row r="1421" spans="3:3" x14ac:dyDescent="0.3">
      <c r="C1421" s="3"/>
    </row>
    <row r="1422" spans="3:3" x14ac:dyDescent="0.3">
      <c r="C1422" s="3"/>
    </row>
    <row r="1423" spans="3:3" x14ac:dyDescent="0.3">
      <c r="C1423" s="3"/>
    </row>
    <row r="1424" spans="3:3" x14ac:dyDescent="0.3">
      <c r="C1424" s="3"/>
    </row>
    <row r="1425" spans="3:3" x14ac:dyDescent="0.3">
      <c r="C1425" s="3"/>
    </row>
    <row r="1426" spans="3:3" x14ac:dyDescent="0.3">
      <c r="C1426" s="3"/>
    </row>
    <row r="1427" spans="3:3" x14ac:dyDescent="0.3">
      <c r="C1427" s="3"/>
    </row>
    <row r="1428" spans="3:3" x14ac:dyDescent="0.3">
      <c r="C1428" s="3"/>
    </row>
    <row r="1429" spans="3:3" x14ac:dyDescent="0.3">
      <c r="C1429" s="3"/>
    </row>
    <row r="1430" spans="3:3" x14ac:dyDescent="0.3">
      <c r="C1430" s="3"/>
    </row>
    <row r="1431" spans="3:3" x14ac:dyDescent="0.3">
      <c r="C1431" s="3"/>
    </row>
    <row r="1432" spans="3:3" x14ac:dyDescent="0.3">
      <c r="C1432" s="3"/>
    </row>
    <row r="1433" spans="3:3" x14ac:dyDescent="0.3">
      <c r="C1433" s="3"/>
    </row>
    <row r="1434" spans="3:3" x14ac:dyDescent="0.3">
      <c r="C1434" s="3"/>
    </row>
    <row r="1435" spans="3:3" x14ac:dyDescent="0.3">
      <c r="C1435" s="3"/>
    </row>
    <row r="1436" spans="3:3" x14ac:dyDescent="0.3">
      <c r="C1436" s="3"/>
    </row>
    <row r="1437" spans="3:3" x14ac:dyDescent="0.3">
      <c r="C1437" s="3"/>
    </row>
    <row r="1438" spans="3:3" x14ac:dyDescent="0.3">
      <c r="C1438" s="3"/>
    </row>
    <row r="1439" spans="3:3" x14ac:dyDescent="0.3">
      <c r="C1439" s="3"/>
    </row>
    <row r="1440" spans="3:3" x14ac:dyDescent="0.3">
      <c r="C1440" s="3"/>
    </row>
    <row r="1441" spans="3:3" x14ac:dyDescent="0.3">
      <c r="C1441" s="3"/>
    </row>
    <row r="1442" spans="3:3" x14ac:dyDescent="0.3">
      <c r="C1442" s="3"/>
    </row>
    <row r="1443" spans="3:3" x14ac:dyDescent="0.3">
      <c r="C1443" s="3"/>
    </row>
    <row r="1444" spans="3:3" x14ac:dyDescent="0.3">
      <c r="C1444" s="3"/>
    </row>
    <row r="1445" spans="3:3" x14ac:dyDescent="0.3">
      <c r="C1445" s="3"/>
    </row>
    <row r="1446" spans="3:3" x14ac:dyDescent="0.3">
      <c r="C1446" s="3"/>
    </row>
    <row r="1447" spans="3:3" x14ac:dyDescent="0.3">
      <c r="C1447" s="3"/>
    </row>
    <row r="1448" spans="3:3" x14ac:dyDescent="0.3">
      <c r="C1448" s="3"/>
    </row>
    <row r="1449" spans="3:3" x14ac:dyDescent="0.3">
      <c r="C1449" s="3"/>
    </row>
    <row r="1450" spans="3:3" x14ac:dyDescent="0.3">
      <c r="C1450" s="3"/>
    </row>
    <row r="1451" spans="3:3" x14ac:dyDescent="0.3">
      <c r="C1451" s="3"/>
    </row>
    <row r="1452" spans="3:3" x14ac:dyDescent="0.3">
      <c r="C1452" s="3"/>
    </row>
    <row r="1453" spans="3:3" x14ac:dyDescent="0.3">
      <c r="C1453" s="3"/>
    </row>
    <row r="1454" spans="3:3" x14ac:dyDescent="0.3">
      <c r="C1454" s="3"/>
    </row>
    <row r="1455" spans="3:3" x14ac:dyDescent="0.3">
      <c r="C1455" s="3"/>
    </row>
    <row r="1456" spans="3:3" x14ac:dyDescent="0.3">
      <c r="C1456" s="3"/>
    </row>
    <row r="1457" spans="3:3" x14ac:dyDescent="0.3">
      <c r="C1457" s="3"/>
    </row>
    <row r="1458" spans="3:3" x14ac:dyDescent="0.3">
      <c r="C1458" s="3"/>
    </row>
    <row r="1459" spans="3:3" x14ac:dyDescent="0.3">
      <c r="C1459" s="3"/>
    </row>
    <row r="1460" spans="3:3" x14ac:dyDescent="0.3">
      <c r="C1460" s="3"/>
    </row>
    <row r="1461" spans="3:3" x14ac:dyDescent="0.3">
      <c r="C1461" s="3"/>
    </row>
    <row r="1462" spans="3:3" x14ac:dyDescent="0.3">
      <c r="C1462" s="3"/>
    </row>
    <row r="1463" spans="3:3" x14ac:dyDescent="0.3">
      <c r="C1463" s="3"/>
    </row>
    <row r="1464" spans="3:3" x14ac:dyDescent="0.3">
      <c r="C1464" s="3"/>
    </row>
    <row r="1465" spans="3:3" x14ac:dyDescent="0.3">
      <c r="C1465" s="3"/>
    </row>
    <row r="1466" spans="3:3" x14ac:dyDescent="0.3">
      <c r="C1466" s="3"/>
    </row>
    <row r="1467" spans="3:3" x14ac:dyDescent="0.3">
      <c r="C1467" s="3"/>
    </row>
    <row r="1468" spans="3:3" x14ac:dyDescent="0.3">
      <c r="C1468" s="3"/>
    </row>
    <row r="1469" spans="3:3" x14ac:dyDescent="0.3">
      <c r="C1469" s="3"/>
    </row>
    <row r="1470" spans="3:3" x14ac:dyDescent="0.3">
      <c r="C1470" s="3"/>
    </row>
    <row r="1471" spans="3:3" x14ac:dyDescent="0.3">
      <c r="C1471" s="3"/>
    </row>
    <row r="1472" spans="3:3" x14ac:dyDescent="0.3">
      <c r="C1472" s="3"/>
    </row>
    <row r="1473" spans="3:3" x14ac:dyDescent="0.3">
      <c r="C1473" s="3"/>
    </row>
    <row r="1474" spans="3:3" x14ac:dyDescent="0.3">
      <c r="C1474" s="3"/>
    </row>
    <row r="1475" spans="3:3" x14ac:dyDescent="0.3">
      <c r="C1475" s="3"/>
    </row>
    <row r="1476" spans="3:3" x14ac:dyDescent="0.3">
      <c r="C1476" s="3"/>
    </row>
    <row r="1477" spans="3:3" x14ac:dyDescent="0.3">
      <c r="C1477" s="3"/>
    </row>
    <row r="1478" spans="3:3" x14ac:dyDescent="0.3">
      <c r="C1478" s="3"/>
    </row>
    <row r="1479" spans="3:3" x14ac:dyDescent="0.3">
      <c r="C1479" s="3"/>
    </row>
    <row r="1480" spans="3:3" x14ac:dyDescent="0.3">
      <c r="C1480" s="3"/>
    </row>
    <row r="1481" spans="3:3" x14ac:dyDescent="0.3">
      <c r="C1481" s="3"/>
    </row>
    <row r="1482" spans="3:3" x14ac:dyDescent="0.3">
      <c r="C1482" s="3"/>
    </row>
    <row r="1483" spans="3:3" x14ac:dyDescent="0.3">
      <c r="C1483" s="3"/>
    </row>
    <row r="1484" spans="3:3" x14ac:dyDescent="0.3">
      <c r="C1484" s="3"/>
    </row>
    <row r="1485" spans="3:3" x14ac:dyDescent="0.3">
      <c r="C1485" s="3"/>
    </row>
    <row r="1486" spans="3:3" x14ac:dyDescent="0.3">
      <c r="C1486" s="3"/>
    </row>
    <row r="1487" spans="3:3" x14ac:dyDescent="0.3">
      <c r="C1487" s="3"/>
    </row>
    <row r="1488" spans="3:3" x14ac:dyDescent="0.3">
      <c r="C1488" s="3"/>
    </row>
    <row r="1489" spans="3:3" x14ac:dyDescent="0.3">
      <c r="C1489" s="3"/>
    </row>
    <row r="1490" spans="3:3" x14ac:dyDescent="0.3">
      <c r="C1490" s="3"/>
    </row>
    <row r="1491" spans="3:3" x14ac:dyDescent="0.3">
      <c r="C1491" s="3"/>
    </row>
    <row r="1492" spans="3:3" x14ac:dyDescent="0.3">
      <c r="C1492" s="3"/>
    </row>
    <row r="1493" spans="3:3" x14ac:dyDescent="0.3">
      <c r="C1493" s="3"/>
    </row>
    <row r="1494" spans="3:3" x14ac:dyDescent="0.3">
      <c r="C1494" s="3"/>
    </row>
    <row r="1495" spans="3:3" x14ac:dyDescent="0.3">
      <c r="C1495" s="3"/>
    </row>
    <row r="1496" spans="3:3" x14ac:dyDescent="0.3">
      <c r="C1496" s="3"/>
    </row>
    <row r="1497" spans="3:3" x14ac:dyDescent="0.3">
      <c r="C1497" s="3"/>
    </row>
    <row r="1498" spans="3:3" x14ac:dyDescent="0.3">
      <c r="C1498" s="3"/>
    </row>
    <row r="1499" spans="3:3" x14ac:dyDescent="0.3">
      <c r="C1499" s="3"/>
    </row>
    <row r="1500" spans="3:3" x14ac:dyDescent="0.3">
      <c r="C1500" s="3"/>
    </row>
    <row r="1501" spans="3:3" x14ac:dyDescent="0.3">
      <c r="C1501" s="3"/>
    </row>
    <row r="1502" spans="3:3" x14ac:dyDescent="0.3">
      <c r="C1502" s="3"/>
    </row>
    <row r="1503" spans="3:3" x14ac:dyDescent="0.3">
      <c r="C1503" s="3"/>
    </row>
    <row r="1504" spans="3:3" x14ac:dyDescent="0.3">
      <c r="C1504" s="3"/>
    </row>
    <row r="1505" spans="3:3" x14ac:dyDescent="0.3">
      <c r="C1505" s="3"/>
    </row>
    <row r="1506" spans="3:3" x14ac:dyDescent="0.3">
      <c r="C1506" s="3"/>
    </row>
    <row r="1507" spans="3:3" x14ac:dyDescent="0.3">
      <c r="C1507" s="3"/>
    </row>
    <row r="1508" spans="3:3" x14ac:dyDescent="0.3">
      <c r="C1508" s="3"/>
    </row>
    <row r="1509" spans="3:3" x14ac:dyDescent="0.3">
      <c r="C1509" s="3"/>
    </row>
    <row r="1510" spans="3:3" x14ac:dyDescent="0.3">
      <c r="C1510" s="3"/>
    </row>
    <row r="1511" spans="3:3" x14ac:dyDescent="0.3">
      <c r="C1511" s="3"/>
    </row>
    <row r="1512" spans="3:3" x14ac:dyDescent="0.3">
      <c r="C1512" s="3"/>
    </row>
    <row r="1513" spans="3:3" x14ac:dyDescent="0.3">
      <c r="C1513" s="3"/>
    </row>
    <row r="1514" spans="3:3" x14ac:dyDescent="0.3">
      <c r="C1514" s="3"/>
    </row>
    <row r="1515" spans="3:3" x14ac:dyDescent="0.3">
      <c r="C1515" s="3"/>
    </row>
    <row r="1516" spans="3:3" x14ac:dyDescent="0.3">
      <c r="C1516" s="3"/>
    </row>
    <row r="1517" spans="3:3" x14ac:dyDescent="0.3">
      <c r="C1517" s="3"/>
    </row>
    <row r="1518" spans="3:3" x14ac:dyDescent="0.3">
      <c r="C1518" s="3"/>
    </row>
    <row r="1519" spans="3:3" x14ac:dyDescent="0.3">
      <c r="C1519" s="3"/>
    </row>
    <row r="1520" spans="3:3" x14ac:dyDescent="0.3">
      <c r="C1520" s="3"/>
    </row>
    <row r="1521" spans="3:3" x14ac:dyDescent="0.3">
      <c r="C1521" s="3"/>
    </row>
    <row r="1522" spans="3:3" x14ac:dyDescent="0.3">
      <c r="C1522" s="3"/>
    </row>
    <row r="1523" spans="3:3" x14ac:dyDescent="0.3">
      <c r="C1523" s="3"/>
    </row>
    <row r="1524" spans="3:3" x14ac:dyDescent="0.3">
      <c r="C1524" s="3"/>
    </row>
    <row r="1525" spans="3:3" x14ac:dyDescent="0.3">
      <c r="C1525" s="3"/>
    </row>
    <row r="1526" spans="3:3" x14ac:dyDescent="0.3">
      <c r="C1526" s="3"/>
    </row>
    <row r="1527" spans="3:3" x14ac:dyDescent="0.3">
      <c r="C1527" s="3"/>
    </row>
    <row r="1528" spans="3:3" x14ac:dyDescent="0.3">
      <c r="C1528" s="3"/>
    </row>
    <row r="1529" spans="3:3" x14ac:dyDescent="0.3">
      <c r="C1529" s="3"/>
    </row>
    <row r="1530" spans="3:3" x14ac:dyDescent="0.3">
      <c r="C1530" s="3"/>
    </row>
    <row r="1531" spans="3:3" x14ac:dyDescent="0.3">
      <c r="C1531" s="3"/>
    </row>
    <row r="1532" spans="3:3" x14ac:dyDescent="0.3">
      <c r="C1532" s="3"/>
    </row>
    <row r="1533" spans="3:3" x14ac:dyDescent="0.3">
      <c r="C1533" s="3"/>
    </row>
    <row r="1534" spans="3:3" x14ac:dyDescent="0.3">
      <c r="C1534" s="3"/>
    </row>
    <row r="1535" spans="3:3" x14ac:dyDescent="0.3">
      <c r="C1535" s="3"/>
    </row>
    <row r="1536" spans="3:3" x14ac:dyDescent="0.3">
      <c r="C1536" s="3"/>
    </row>
    <row r="1537" spans="3:3" x14ac:dyDescent="0.3">
      <c r="C1537" s="3"/>
    </row>
    <row r="1538" spans="3:3" x14ac:dyDescent="0.3">
      <c r="C1538" s="3"/>
    </row>
    <row r="1539" spans="3:3" x14ac:dyDescent="0.3">
      <c r="C1539" s="3"/>
    </row>
    <row r="1540" spans="3:3" x14ac:dyDescent="0.3">
      <c r="C1540" s="3"/>
    </row>
    <row r="1541" spans="3:3" x14ac:dyDescent="0.3">
      <c r="C1541" s="3"/>
    </row>
    <row r="1542" spans="3:3" x14ac:dyDescent="0.3">
      <c r="C1542" s="3"/>
    </row>
    <row r="1543" spans="3:3" x14ac:dyDescent="0.3">
      <c r="C1543" s="3"/>
    </row>
    <row r="1544" spans="3:3" x14ac:dyDescent="0.3">
      <c r="C1544" s="3"/>
    </row>
    <row r="1545" spans="3:3" x14ac:dyDescent="0.3">
      <c r="C1545" s="3"/>
    </row>
    <row r="1546" spans="3:3" x14ac:dyDescent="0.3">
      <c r="C1546" s="3"/>
    </row>
    <row r="1547" spans="3:3" x14ac:dyDescent="0.3">
      <c r="C1547" s="3"/>
    </row>
    <row r="1548" spans="3:3" x14ac:dyDescent="0.3">
      <c r="C1548" s="3"/>
    </row>
    <row r="1549" spans="3:3" x14ac:dyDescent="0.3">
      <c r="C1549" s="3"/>
    </row>
    <row r="1550" spans="3:3" x14ac:dyDescent="0.3">
      <c r="C1550" s="3"/>
    </row>
    <row r="1551" spans="3:3" x14ac:dyDescent="0.3">
      <c r="C1551" s="3"/>
    </row>
    <row r="1552" spans="3:3" x14ac:dyDescent="0.3">
      <c r="C1552" s="3"/>
    </row>
    <row r="1553" spans="3:3" x14ac:dyDescent="0.3">
      <c r="C1553" s="3"/>
    </row>
    <row r="1554" spans="3:3" x14ac:dyDescent="0.3">
      <c r="C1554" s="3"/>
    </row>
    <row r="1555" spans="3:3" x14ac:dyDescent="0.3">
      <c r="C1555" s="3"/>
    </row>
    <row r="1556" spans="3:3" x14ac:dyDescent="0.3">
      <c r="C1556" s="3"/>
    </row>
    <row r="1557" spans="3:3" x14ac:dyDescent="0.3">
      <c r="C1557" s="3"/>
    </row>
    <row r="1558" spans="3:3" x14ac:dyDescent="0.3">
      <c r="C1558" s="3"/>
    </row>
    <row r="1559" spans="3:3" x14ac:dyDescent="0.3">
      <c r="C1559" s="3"/>
    </row>
    <row r="1560" spans="3:3" x14ac:dyDescent="0.3">
      <c r="C1560" s="3"/>
    </row>
    <row r="1561" spans="3:3" x14ac:dyDescent="0.3">
      <c r="C1561" s="3"/>
    </row>
    <row r="1562" spans="3:3" x14ac:dyDescent="0.3">
      <c r="C1562" s="3"/>
    </row>
    <row r="1563" spans="3:3" x14ac:dyDescent="0.3">
      <c r="C1563" s="3"/>
    </row>
    <row r="1564" spans="3:3" x14ac:dyDescent="0.3">
      <c r="C1564" s="3"/>
    </row>
    <row r="1565" spans="3:3" x14ac:dyDescent="0.3">
      <c r="C1565" s="3"/>
    </row>
    <row r="1566" spans="3:3" x14ac:dyDescent="0.3">
      <c r="C1566" s="3"/>
    </row>
    <row r="1567" spans="3:3" x14ac:dyDescent="0.3">
      <c r="C1567" s="3"/>
    </row>
    <row r="1568" spans="3:3" x14ac:dyDescent="0.3">
      <c r="C1568" s="3"/>
    </row>
    <row r="1569" spans="3:3" x14ac:dyDescent="0.3">
      <c r="C1569" s="3"/>
    </row>
    <row r="1570" spans="3:3" x14ac:dyDescent="0.3">
      <c r="C1570" s="3"/>
    </row>
    <row r="1571" spans="3:3" x14ac:dyDescent="0.3">
      <c r="C1571" s="3"/>
    </row>
    <row r="1572" spans="3:3" x14ac:dyDescent="0.3">
      <c r="C1572" s="3"/>
    </row>
    <row r="1573" spans="3:3" x14ac:dyDescent="0.3">
      <c r="C1573" s="3"/>
    </row>
    <row r="1574" spans="3:3" x14ac:dyDescent="0.3">
      <c r="C1574" s="3"/>
    </row>
    <row r="1575" spans="3:3" x14ac:dyDescent="0.3">
      <c r="C1575" s="3"/>
    </row>
    <row r="1576" spans="3:3" x14ac:dyDescent="0.3">
      <c r="C1576" s="3"/>
    </row>
    <row r="1577" spans="3:3" x14ac:dyDescent="0.3">
      <c r="C1577" s="3"/>
    </row>
    <row r="1578" spans="3:3" x14ac:dyDescent="0.3">
      <c r="C1578" s="3"/>
    </row>
    <row r="1579" spans="3:3" x14ac:dyDescent="0.3">
      <c r="C1579" s="3"/>
    </row>
    <row r="1580" spans="3:3" x14ac:dyDescent="0.3">
      <c r="C1580" s="3"/>
    </row>
    <row r="1581" spans="3:3" x14ac:dyDescent="0.3">
      <c r="C1581" s="3"/>
    </row>
    <row r="1582" spans="3:3" x14ac:dyDescent="0.3">
      <c r="C1582" s="3"/>
    </row>
    <row r="1583" spans="3:3" x14ac:dyDescent="0.3">
      <c r="C1583" s="3"/>
    </row>
    <row r="1584" spans="3:3" x14ac:dyDescent="0.3">
      <c r="C1584" s="3"/>
    </row>
    <row r="1585" spans="3:3" x14ac:dyDescent="0.3">
      <c r="C1585" s="3"/>
    </row>
    <row r="1586" spans="3:3" x14ac:dyDescent="0.3">
      <c r="C1586" s="3"/>
    </row>
    <row r="1587" spans="3:3" x14ac:dyDescent="0.3">
      <c r="C1587" s="3"/>
    </row>
    <row r="1588" spans="3:3" x14ac:dyDescent="0.3">
      <c r="C1588" s="3"/>
    </row>
    <row r="1589" spans="3:3" x14ac:dyDescent="0.3">
      <c r="C1589" s="3"/>
    </row>
    <row r="1590" spans="3:3" x14ac:dyDescent="0.3">
      <c r="C1590" s="3"/>
    </row>
    <row r="1591" spans="3:3" x14ac:dyDescent="0.3">
      <c r="C1591" s="3"/>
    </row>
    <row r="1592" spans="3:3" x14ac:dyDescent="0.3">
      <c r="C1592" s="3"/>
    </row>
    <row r="1593" spans="3:3" x14ac:dyDescent="0.3">
      <c r="C1593" s="3"/>
    </row>
    <row r="1594" spans="3:3" x14ac:dyDescent="0.3">
      <c r="C1594" s="3"/>
    </row>
    <row r="1595" spans="3:3" x14ac:dyDescent="0.3">
      <c r="C1595" s="3"/>
    </row>
    <row r="1596" spans="3:3" x14ac:dyDescent="0.3">
      <c r="C1596" s="3"/>
    </row>
    <row r="1597" spans="3:3" x14ac:dyDescent="0.3">
      <c r="C1597" s="3"/>
    </row>
    <row r="1598" spans="3:3" x14ac:dyDescent="0.3">
      <c r="C1598" s="3"/>
    </row>
    <row r="1599" spans="3:3" x14ac:dyDescent="0.3">
      <c r="C1599" s="3"/>
    </row>
    <row r="1600" spans="3:3" x14ac:dyDescent="0.3">
      <c r="C1600" s="3"/>
    </row>
    <row r="1601" spans="3:3" x14ac:dyDescent="0.3">
      <c r="C1601" s="3"/>
    </row>
    <row r="1602" spans="3:3" x14ac:dyDescent="0.3">
      <c r="C1602" s="3"/>
    </row>
    <row r="1603" spans="3:3" x14ac:dyDescent="0.3">
      <c r="C1603" s="3"/>
    </row>
    <row r="1604" spans="3:3" x14ac:dyDescent="0.3">
      <c r="C1604" s="3"/>
    </row>
    <row r="1605" spans="3:3" x14ac:dyDescent="0.3">
      <c r="C1605" s="3"/>
    </row>
    <row r="1606" spans="3:3" x14ac:dyDescent="0.3">
      <c r="C1606" s="3"/>
    </row>
    <row r="1607" spans="3:3" x14ac:dyDescent="0.3">
      <c r="C1607" s="3"/>
    </row>
    <row r="1608" spans="3:3" x14ac:dyDescent="0.3">
      <c r="C1608" s="3"/>
    </row>
    <row r="1609" spans="3:3" x14ac:dyDescent="0.3">
      <c r="C1609" s="3"/>
    </row>
    <row r="1610" spans="3:3" x14ac:dyDescent="0.3">
      <c r="C1610" s="3"/>
    </row>
    <row r="1611" spans="3:3" x14ac:dyDescent="0.3">
      <c r="C1611" s="3"/>
    </row>
    <row r="1612" spans="3:3" x14ac:dyDescent="0.3">
      <c r="C1612" s="3"/>
    </row>
    <row r="1613" spans="3:3" x14ac:dyDescent="0.3">
      <c r="C1613" s="3"/>
    </row>
    <row r="1614" spans="3:3" x14ac:dyDescent="0.3">
      <c r="C1614" s="3"/>
    </row>
    <row r="1615" spans="3:3" x14ac:dyDescent="0.3">
      <c r="C1615" s="3"/>
    </row>
    <row r="1616" spans="3:3" x14ac:dyDescent="0.3">
      <c r="C1616" s="3"/>
    </row>
    <row r="1617" spans="3:3" x14ac:dyDescent="0.3">
      <c r="C1617" s="3"/>
    </row>
    <row r="1618" spans="3:3" x14ac:dyDescent="0.3">
      <c r="C1618" s="3"/>
    </row>
    <row r="1619" spans="3:3" x14ac:dyDescent="0.3">
      <c r="C1619" s="3"/>
    </row>
    <row r="1620" spans="3:3" x14ac:dyDescent="0.3">
      <c r="C1620" s="3"/>
    </row>
    <row r="1621" spans="3:3" x14ac:dyDescent="0.3">
      <c r="C1621" s="3"/>
    </row>
    <row r="1622" spans="3:3" x14ac:dyDescent="0.3">
      <c r="C1622" s="3"/>
    </row>
    <row r="1623" spans="3:3" x14ac:dyDescent="0.3">
      <c r="C1623" s="3"/>
    </row>
    <row r="1624" spans="3:3" x14ac:dyDescent="0.3">
      <c r="C1624" s="3"/>
    </row>
    <row r="1625" spans="3:3" x14ac:dyDescent="0.3">
      <c r="C1625" s="3"/>
    </row>
    <row r="1626" spans="3:3" x14ac:dyDescent="0.3">
      <c r="C1626" s="3"/>
    </row>
    <row r="1627" spans="3:3" x14ac:dyDescent="0.3">
      <c r="C1627" s="3"/>
    </row>
    <row r="1628" spans="3:3" x14ac:dyDescent="0.3">
      <c r="C1628" s="3"/>
    </row>
    <row r="1629" spans="3:3" x14ac:dyDescent="0.3">
      <c r="C1629" s="3"/>
    </row>
    <row r="1630" spans="3:3" x14ac:dyDescent="0.3">
      <c r="C1630" s="3"/>
    </row>
    <row r="1631" spans="3:3" x14ac:dyDescent="0.3">
      <c r="C1631" s="3"/>
    </row>
    <row r="1632" spans="3:3" x14ac:dyDescent="0.3">
      <c r="C1632" s="3"/>
    </row>
    <row r="1633" spans="3:3" x14ac:dyDescent="0.3">
      <c r="C1633" s="3"/>
    </row>
    <row r="1634" spans="3:3" x14ac:dyDescent="0.3">
      <c r="C1634" s="3"/>
    </row>
    <row r="1635" spans="3:3" x14ac:dyDescent="0.3">
      <c r="C1635" s="3"/>
    </row>
    <row r="1636" spans="3:3" x14ac:dyDescent="0.3">
      <c r="C1636" s="3"/>
    </row>
    <row r="1637" spans="3:3" x14ac:dyDescent="0.3">
      <c r="C1637" s="3"/>
    </row>
    <row r="1638" spans="3:3" x14ac:dyDescent="0.3">
      <c r="C1638" s="3"/>
    </row>
    <row r="1639" spans="3:3" x14ac:dyDescent="0.3">
      <c r="C1639" s="3"/>
    </row>
    <row r="1640" spans="3:3" x14ac:dyDescent="0.3">
      <c r="C1640" s="3"/>
    </row>
    <row r="1641" spans="3:3" x14ac:dyDescent="0.3">
      <c r="C1641" s="3"/>
    </row>
    <row r="1642" spans="3:3" x14ac:dyDescent="0.3">
      <c r="C1642" s="3"/>
    </row>
    <row r="1643" spans="3:3" x14ac:dyDescent="0.3">
      <c r="C1643" s="3"/>
    </row>
    <row r="1644" spans="3:3" x14ac:dyDescent="0.3">
      <c r="C1644" s="3"/>
    </row>
    <row r="1645" spans="3:3" x14ac:dyDescent="0.3">
      <c r="C1645" s="3"/>
    </row>
    <row r="1646" spans="3:3" x14ac:dyDescent="0.3">
      <c r="C1646" s="3"/>
    </row>
  </sheetData>
  <mergeCells count="2">
    <mergeCell ref="C2:D2"/>
    <mergeCell ref="C32:D3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sqref="A1:F9"/>
    </sheetView>
  </sheetViews>
  <sheetFormatPr defaultRowHeight="12.75" x14ac:dyDescent="0.2"/>
  <cols>
    <col min="1" max="1" width="3.5703125" customWidth="1"/>
    <col min="2" max="2" width="45.140625" bestFit="1" customWidth="1"/>
    <col min="3" max="6" width="11.7109375" customWidth="1"/>
  </cols>
  <sheetData>
    <row r="1" spans="2:6" x14ac:dyDescent="0.2">
      <c r="B1" s="2686" t="s">
        <v>360</v>
      </c>
      <c r="C1" s="2686"/>
      <c r="D1" s="2686"/>
      <c r="E1" s="2686"/>
      <c r="F1" s="2686"/>
    </row>
    <row r="2" spans="2:6" ht="13.5" thickBot="1" x14ac:dyDescent="0.25">
      <c r="B2" s="2687"/>
      <c r="C2" s="2687"/>
      <c r="D2" s="2687"/>
      <c r="E2" s="2687"/>
      <c r="F2" s="2687"/>
    </row>
    <row r="3" spans="2:6" ht="13.5" thickTop="1" x14ac:dyDescent="0.2">
      <c r="B3" s="2717"/>
      <c r="C3" s="2717"/>
      <c r="D3" s="2718"/>
      <c r="E3" s="2717"/>
      <c r="F3" s="2717"/>
    </row>
    <row r="4" spans="2:6" ht="21" x14ac:dyDescent="0.2">
      <c r="B4" s="2749" t="s">
        <v>1838</v>
      </c>
      <c r="C4" s="2720">
        <v>2015</v>
      </c>
      <c r="D4" s="2763">
        <v>2016</v>
      </c>
      <c r="E4" s="2722" t="s">
        <v>1839</v>
      </c>
      <c r="F4" s="2723" t="s">
        <v>1840</v>
      </c>
    </row>
    <row r="5" spans="2:6" x14ac:dyDescent="0.2">
      <c r="B5" s="2724" t="s">
        <v>1859</v>
      </c>
      <c r="C5" s="2725">
        <v>-224.3</v>
      </c>
      <c r="D5" s="2726">
        <v>-284.89999999999998</v>
      </c>
      <c r="E5" s="2727">
        <v>-60.7</v>
      </c>
      <c r="F5" s="2753">
        <v>0.27048719800947096</v>
      </c>
    </row>
    <row r="6" spans="2:6" x14ac:dyDescent="0.2">
      <c r="B6" s="2724" t="s">
        <v>1860</v>
      </c>
      <c r="C6" s="2725">
        <v>-178.5</v>
      </c>
      <c r="D6" s="2726">
        <v>-78.2</v>
      </c>
      <c r="E6" s="2727">
        <v>100.3</v>
      </c>
      <c r="F6" s="2753">
        <v>-0.56199022329512915</v>
      </c>
    </row>
    <row r="7" spans="2:6" x14ac:dyDescent="0.2">
      <c r="B7" s="2764" t="s">
        <v>28</v>
      </c>
      <c r="C7" s="2765">
        <v>-18.399999999999999</v>
      </c>
      <c r="D7" s="2766">
        <v>-2.2999999999999998</v>
      </c>
      <c r="E7" s="2767">
        <v>16.2</v>
      </c>
      <c r="F7" s="2768" t="s">
        <v>621</v>
      </c>
    </row>
    <row r="8" spans="2:6" ht="21" x14ac:dyDescent="0.2">
      <c r="B8" s="2769" t="s">
        <v>862</v>
      </c>
      <c r="C8" s="2770">
        <v>-421.2</v>
      </c>
      <c r="D8" s="2771">
        <v>-365.39400000000001</v>
      </c>
      <c r="E8" s="2772">
        <v>55.8</v>
      </c>
      <c r="F8" s="2773">
        <v>-0.13253818651447458</v>
      </c>
    </row>
    <row r="9" spans="2:6" ht="13.5" thickBot="1" x14ac:dyDescent="0.25">
      <c r="B9" s="2717"/>
      <c r="C9" s="2717"/>
      <c r="D9" s="2739"/>
      <c r="E9" s="2717"/>
      <c r="F9" s="2717"/>
    </row>
    <row r="10" spans="2:6" ht="13.5" thickTop="1" x14ac:dyDescent="0.2"/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2:F1627"/>
  <sheetViews>
    <sheetView workbookViewId="0">
      <selection activeCell="B35" sqref="B35:B36"/>
    </sheetView>
  </sheetViews>
  <sheetFormatPr defaultRowHeight="10.5" x14ac:dyDescent="0.15"/>
  <cols>
    <col min="1" max="1" width="3.42578125" style="75" customWidth="1"/>
    <col min="2" max="2" width="59.7109375" style="117" customWidth="1"/>
    <col min="3" max="4" width="15.7109375" style="230" customWidth="1"/>
    <col min="5" max="16384" width="9.140625" style="60"/>
  </cols>
  <sheetData>
    <row r="2" spans="1:4" ht="17.100000000000001" customHeight="1" thickBot="1" x14ac:dyDescent="0.2">
      <c r="B2" s="582"/>
      <c r="C2" s="2509" t="s">
        <v>363</v>
      </c>
      <c r="D2" s="2381"/>
    </row>
    <row r="3" spans="1:4" ht="17.100000000000001" customHeight="1" x14ac:dyDescent="0.15">
      <c r="B3" s="582"/>
      <c r="C3" s="583">
        <v>2016</v>
      </c>
      <c r="D3" s="584">
        <v>2015</v>
      </c>
    </row>
    <row r="4" spans="1:4" ht="17.100000000000001" customHeight="1" x14ac:dyDescent="0.15">
      <c r="A4" s="127"/>
      <c r="B4" s="590" t="s">
        <v>755</v>
      </c>
      <c r="C4" s="1481">
        <v>415</v>
      </c>
      <c r="D4" s="1482">
        <v>217</v>
      </c>
    </row>
    <row r="5" spans="1:4" ht="17.100000000000001" customHeight="1" thickBot="1" x14ac:dyDescent="0.2">
      <c r="A5" s="127"/>
      <c r="B5" s="593" t="s">
        <v>517</v>
      </c>
      <c r="C5" s="1483">
        <v>2912</v>
      </c>
      <c r="D5" s="1484">
        <v>17323</v>
      </c>
    </row>
    <row r="6" spans="1:4" ht="17.100000000000001" customHeight="1" thickBot="1" x14ac:dyDescent="0.2">
      <c r="A6" s="127"/>
      <c r="B6" s="419" t="s">
        <v>458</v>
      </c>
      <c r="C6" s="1485">
        <f>SUM(C4:C5)</f>
        <v>3327</v>
      </c>
      <c r="D6" s="1486">
        <f>SUM(D4:D5)</f>
        <v>17540</v>
      </c>
    </row>
    <row r="7" spans="1:4" x14ac:dyDescent="0.15">
      <c r="B7" s="287"/>
      <c r="C7" s="303"/>
      <c r="D7" s="303"/>
    </row>
    <row r="8" spans="1:4" x14ac:dyDescent="0.15">
      <c r="B8" s="69" t="s">
        <v>619</v>
      </c>
      <c r="C8" s="304">
        <f>C6-'skons P&amp;L'!D9</f>
        <v>0</v>
      </c>
      <c r="D8" s="304">
        <f>D6-'skons P&amp;L'!E9</f>
        <v>0</v>
      </c>
    </row>
    <row r="9" spans="1:4" x14ac:dyDescent="0.15">
      <c r="B9" s="282"/>
      <c r="C9" s="305"/>
      <c r="D9" s="305"/>
    </row>
    <row r="10" spans="1:4" x14ac:dyDescent="0.15">
      <c r="B10" s="69"/>
      <c r="C10" s="304"/>
      <c r="D10" s="304"/>
    </row>
    <row r="11" spans="1:4" x14ac:dyDescent="0.15">
      <c r="B11" s="69"/>
      <c r="C11" s="304"/>
      <c r="D11" s="304"/>
    </row>
    <row r="12" spans="1:4" x14ac:dyDescent="0.15">
      <c r="B12" s="69"/>
      <c r="C12" s="304"/>
      <c r="D12" s="304"/>
    </row>
    <row r="13" spans="1:4" x14ac:dyDescent="0.15">
      <c r="B13" s="69"/>
      <c r="C13" s="304"/>
      <c r="D13" s="304"/>
    </row>
    <row r="14" spans="1:4" x14ac:dyDescent="0.15">
      <c r="B14" s="287"/>
      <c r="C14" s="303"/>
      <c r="D14" s="303"/>
    </row>
    <row r="15" spans="1:4" x14ac:dyDescent="0.15">
      <c r="B15" s="287"/>
      <c r="C15" s="303"/>
      <c r="D15" s="303"/>
    </row>
    <row r="18" spans="2:6" x14ac:dyDescent="0.15">
      <c r="B18" s="69"/>
      <c r="C18" s="304"/>
      <c r="D18" s="304"/>
    </row>
    <row r="19" spans="2:6" x14ac:dyDescent="0.15">
      <c r="B19" s="69"/>
      <c r="C19" s="304"/>
      <c r="D19" s="304"/>
    </row>
    <row r="20" spans="2:6" x14ac:dyDescent="0.15">
      <c r="B20" s="69"/>
      <c r="C20" s="304"/>
      <c r="D20" s="304"/>
    </row>
    <row r="21" spans="2:6" x14ac:dyDescent="0.15">
      <c r="B21" s="69"/>
      <c r="C21" s="304"/>
      <c r="D21" s="304"/>
    </row>
    <row r="22" spans="2:6" x14ac:dyDescent="0.15">
      <c r="B22" s="69"/>
      <c r="C22" s="304"/>
      <c r="D22" s="304"/>
    </row>
    <row r="23" spans="2:6" x14ac:dyDescent="0.15">
      <c r="B23" s="69"/>
      <c r="C23" s="304"/>
      <c r="D23" s="304"/>
    </row>
    <row r="24" spans="2:6" x14ac:dyDescent="0.15">
      <c r="B24" s="69"/>
      <c r="C24" s="304"/>
      <c r="D24" s="304"/>
    </row>
    <row r="25" spans="2:6" x14ac:dyDescent="0.15">
      <c r="B25" s="69"/>
      <c r="C25" s="304"/>
      <c r="D25" s="304"/>
      <c r="F25" s="200"/>
    </row>
    <row r="26" spans="2:6" x14ac:dyDescent="0.15">
      <c r="B26" s="69"/>
      <c r="C26" s="304"/>
      <c r="D26" s="304"/>
    </row>
    <row r="27" spans="2:6" x14ac:dyDescent="0.15">
      <c r="B27" s="69"/>
      <c r="C27" s="304"/>
      <c r="D27" s="304"/>
    </row>
    <row r="28" spans="2:6" x14ac:dyDescent="0.15">
      <c r="B28" s="69"/>
      <c r="C28" s="304"/>
      <c r="D28" s="304"/>
    </row>
    <row r="29" spans="2:6" x14ac:dyDescent="0.15">
      <c r="B29" s="69"/>
      <c r="C29" s="304"/>
      <c r="D29" s="304"/>
    </row>
    <row r="30" spans="2:6" x14ac:dyDescent="0.15">
      <c r="B30" s="69"/>
      <c r="C30" s="304"/>
      <c r="D30" s="304"/>
    </row>
    <row r="31" spans="2:6" x14ac:dyDescent="0.15">
      <c r="B31" s="69"/>
      <c r="C31" s="304"/>
      <c r="D31" s="304"/>
    </row>
    <row r="32" spans="2:6" x14ac:dyDescent="0.15">
      <c r="B32" s="69"/>
      <c r="C32" s="304"/>
      <c r="D32" s="304"/>
    </row>
    <row r="33" spans="1:4" x14ac:dyDescent="0.15">
      <c r="B33" s="69"/>
      <c r="C33" s="304"/>
      <c r="D33" s="304"/>
    </row>
    <row r="34" spans="1:4" x14ac:dyDescent="0.15">
      <c r="B34" s="69"/>
      <c r="C34" s="304"/>
      <c r="D34" s="304"/>
    </row>
    <row r="35" spans="1:4" x14ac:dyDescent="0.15">
      <c r="B35" s="69"/>
      <c r="C35" s="304"/>
      <c r="D35" s="304"/>
    </row>
    <row r="36" spans="1:4" x14ac:dyDescent="0.15">
      <c r="B36" s="69"/>
      <c r="C36" s="304"/>
      <c r="D36" s="304"/>
    </row>
    <row r="37" spans="1:4" x14ac:dyDescent="0.15">
      <c r="B37" s="69"/>
      <c r="C37" s="304"/>
      <c r="D37" s="304"/>
    </row>
    <row r="40" spans="1:4" x14ac:dyDescent="0.15">
      <c r="A40" s="112"/>
      <c r="C40" s="304"/>
    </row>
    <row r="41" spans="1:4" x14ac:dyDescent="0.15">
      <c r="A41" s="112"/>
      <c r="C41" s="304"/>
    </row>
    <row r="42" spans="1:4" x14ac:dyDescent="0.15">
      <c r="A42" s="112"/>
      <c r="C42" s="304"/>
    </row>
    <row r="43" spans="1:4" x14ac:dyDescent="0.15">
      <c r="A43" s="112"/>
      <c r="C43" s="304"/>
    </row>
    <row r="44" spans="1:4" x14ac:dyDescent="0.15">
      <c r="A44" s="112"/>
      <c r="C44" s="304"/>
    </row>
    <row r="45" spans="1:4" x14ac:dyDescent="0.15">
      <c r="A45" s="112"/>
      <c r="C45" s="304"/>
    </row>
    <row r="46" spans="1:4" x14ac:dyDescent="0.15">
      <c r="A46" s="112"/>
      <c r="C46" s="304"/>
    </row>
    <row r="47" spans="1:4" x14ac:dyDescent="0.15">
      <c r="A47" s="112"/>
      <c r="C47" s="304"/>
    </row>
    <row r="48" spans="1:4" x14ac:dyDescent="0.15">
      <c r="A48" s="112"/>
      <c r="C48" s="304"/>
    </row>
    <row r="49" spans="1:3" x14ac:dyDescent="0.15">
      <c r="A49" s="112"/>
      <c r="C49" s="304"/>
    </row>
    <row r="50" spans="1:3" x14ac:dyDescent="0.15">
      <c r="A50" s="112"/>
      <c r="C50" s="304"/>
    </row>
    <row r="51" spans="1:3" x14ac:dyDescent="0.15">
      <c r="A51" s="112"/>
      <c r="C51" s="304"/>
    </row>
    <row r="52" spans="1:3" x14ac:dyDescent="0.15">
      <c r="A52" s="112"/>
      <c r="C52" s="304"/>
    </row>
    <row r="53" spans="1:3" x14ac:dyDescent="0.15">
      <c r="A53" s="112"/>
      <c r="C53" s="304"/>
    </row>
    <row r="54" spans="1:3" x14ac:dyDescent="0.15">
      <c r="A54" s="112"/>
      <c r="C54" s="304"/>
    </row>
    <row r="55" spans="1:3" x14ac:dyDescent="0.15">
      <c r="A55" s="112"/>
      <c r="C55" s="304"/>
    </row>
    <row r="56" spans="1:3" x14ac:dyDescent="0.15">
      <c r="A56" s="112"/>
      <c r="C56" s="304"/>
    </row>
    <row r="57" spans="1:3" x14ac:dyDescent="0.15">
      <c r="A57" s="112"/>
      <c r="C57" s="304"/>
    </row>
    <row r="58" spans="1:3" x14ac:dyDescent="0.15">
      <c r="A58" s="112"/>
      <c r="C58" s="304"/>
    </row>
    <row r="59" spans="1:3" x14ac:dyDescent="0.15">
      <c r="A59" s="112"/>
      <c r="C59" s="304"/>
    </row>
    <row r="60" spans="1:3" x14ac:dyDescent="0.15">
      <c r="A60" s="112"/>
      <c r="C60" s="304"/>
    </row>
    <row r="61" spans="1:3" x14ac:dyDescent="0.15">
      <c r="A61" s="112"/>
      <c r="C61" s="304"/>
    </row>
    <row r="62" spans="1:3" x14ac:dyDescent="0.15">
      <c r="A62" s="112"/>
      <c r="C62" s="304"/>
    </row>
    <row r="63" spans="1:3" x14ac:dyDescent="0.15">
      <c r="A63" s="112"/>
      <c r="C63" s="304"/>
    </row>
    <row r="64" spans="1:3" x14ac:dyDescent="0.15">
      <c r="A64" s="112"/>
      <c r="C64" s="304"/>
    </row>
    <row r="65" spans="1:3" x14ac:dyDescent="0.15">
      <c r="A65" s="112"/>
      <c r="C65" s="304"/>
    </row>
    <row r="66" spans="1:3" x14ac:dyDescent="0.15">
      <c r="A66" s="112"/>
      <c r="C66" s="304"/>
    </row>
    <row r="67" spans="1:3" x14ac:dyDescent="0.15">
      <c r="A67" s="112"/>
      <c r="C67" s="304"/>
    </row>
    <row r="68" spans="1:3" x14ac:dyDescent="0.15">
      <c r="A68" s="112"/>
      <c r="C68" s="304"/>
    </row>
    <row r="69" spans="1:3" x14ac:dyDescent="0.15">
      <c r="A69" s="112"/>
      <c r="C69" s="304"/>
    </row>
    <row r="70" spans="1:3" x14ac:dyDescent="0.15">
      <c r="A70" s="112"/>
      <c r="C70" s="304"/>
    </row>
    <row r="71" spans="1:3" x14ac:dyDescent="0.15">
      <c r="A71" s="112"/>
      <c r="C71" s="304"/>
    </row>
    <row r="72" spans="1:3" x14ac:dyDescent="0.15">
      <c r="A72" s="112"/>
      <c r="C72" s="304"/>
    </row>
    <row r="73" spans="1:3" x14ac:dyDescent="0.15">
      <c r="A73" s="112"/>
      <c r="C73" s="304"/>
    </row>
    <row r="74" spans="1:3" x14ac:dyDescent="0.15">
      <c r="A74" s="112"/>
      <c r="C74" s="304"/>
    </row>
    <row r="75" spans="1:3" x14ac:dyDescent="0.15">
      <c r="A75" s="112"/>
      <c r="C75" s="304"/>
    </row>
    <row r="76" spans="1:3" x14ac:dyDescent="0.15">
      <c r="A76" s="112"/>
      <c r="C76" s="304"/>
    </row>
    <row r="77" spans="1:3" x14ac:dyDescent="0.15">
      <c r="A77" s="112"/>
      <c r="C77" s="304"/>
    </row>
    <row r="78" spans="1:3" x14ac:dyDescent="0.15">
      <c r="A78" s="112"/>
      <c r="C78" s="304"/>
    </row>
    <row r="79" spans="1:3" x14ac:dyDescent="0.15">
      <c r="A79" s="112"/>
      <c r="C79" s="304"/>
    </row>
    <row r="80" spans="1:3" x14ac:dyDescent="0.15">
      <c r="A80" s="112"/>
      <c r="C80" s="304"/>
    </row>
    <row r="81" spans="1:3" x14ac:dyDescent="0.15">
      <c r="A81" s="112"/>
      <c r="C81" s="304"/>
    </row>
    <row r="82" spans="1:3" x14ac:dyDescent="0.15">
      <c r="A82" s="112"/>
      <c r="C82" s="304"/>
    </row>
    <row r="83" spans="1:3" x14ac:dyDescent="0.15">
      <c r="A83" s="112"/>
      <c r="C83" s="304"/>
    </row>
    <row r="84" spans="1:3" x14ac:dyDescent="0.15">
      <c r="A84" s="112"/>
      <c r="C84" s="304"/>
    </row>
    <row r="85" spans="1:3" x14ac:dyDescent="0.15">
      <c r="A85" s="112"/>
      <c r="C85" s="304"/>
    </row>
    <row r="86" spans="1:3" x14ac:dyDescent="0.15">
      <c r="C86" s="304"/>
    </row>
    <row r="87" spans="1:3" x14ac:dyDescent="0.15">
      <c r="C87" s="304"/>
    </row>
    <row r="88" spans="1:3" x14ac:dyDescent="0.15">
      <c r="C88" s="304"/>
    </row>
    <row r="89" spans="1:3" x14ac:dyDescent="0.15">
      <c r="C89" s="304"/>
    </row>
    <row r="90" spans="1:3" x14ac:dyDescent="0.15">
      <c r="C90" s="304"/>
    </row>
    <row r="91" spans="1:3" x14ac:dyDescent="0.15">
      <c r="C91" s="304"/>
    </row>
    <row r="92" spans="1:3" x14ac:dyDescent="0.15">
      <c r="C92" s="304"/>
    </row>
    <row r="93" spans="1:3" x14ac:dyDescent="0.15">
      <c r="C93" s="304"/>
    </row>
    <row r="94" spans="1:3" x14ac:dyDescent="0.15">
      <c r="C94" s="304"/>
    </row>
    <row r="95" spans="1:3" x14ac:dyDescent="0.15">
      <c r="C95" s="304"/>
    </row>
    <row r="96" spans="1:3" x14ac:dyDescent="0.15">
      <c r="C96" s="304"/>
    </row>
    <row r="97" spans="3:3" x14ac:dyDescent="0.15">
      <c r="C97" s="304"/>
    </row>
    <row r="98" spans="3:3" x14ac:dyDescent="0.15">
      <c r="C98" s="304"/>
    </row>
    <row r="99" spans="3:3" x14ac:dyDescent="0.15">
      <c r="C99" s="304"/>
    </row>
    <row r="100" spans="3:3" x14ac:dyDescent="0.15">
      <c r="C100" s="304"/>
    </row>
    <row r="101" spans="3:3" x14ac:dyDescent="0.15">
      <c r="C101" s="304"/>
    </row>
    <row r="102" spans="3:3" x14ac:dyDescent="0.15">
      <c r="C102" s="304"/>
    </row>
    <row r="103" spans="3:3" x14ac:dyDescent="0.15">
      <c r="C103" s="304"/>
    </row>
    <row r="104" spans="3:3" x14ac:dyDescent="0.15">
      <c r="C104" s="304"/>
    </row>
    <row r="105" spans="3:3" x14ac:dyDescent="0.15">
      <c r="C105" s="304"/>
    </row>
    <row r="106" spans="3:3" x14ac:dyDescent="0.15">
      <c r="C106" s="304"/>
    </row>
    <row r="107" spans="3:3" x14ac:dyDescent="0.15">
      <c r="C107" s="304"/>
    </row>
    <row r="108" spans="3:3" x14ac:dyDescent="0.15">
      <c r="C108" s="304"/>
    </row>
    <row r="109" spans="3:3" x14ac:dyDescent="0.15">
      <c r="C109" s="304"/>
    </row>
    <row r="110" spans="3:3" x14ac:dyDescent="0.15">
      <c r="C110" s="304"/>
    </row>
    <row r="111" spans="3:3" x14ac:dyDescent="0.15">
      <c r="C111" s="304"/>
    </row>
    <row r="112" spans="3:3" x14ac:dyDescent="0.15">
      <c r="C112" s="304"/>
    </row>
    <row r="113" spans="3:3" x14ac:dyDescent="0.15">
      <c r="C113" s="304"/>
    </row>
    <row r="114" spans="3:3" x14ac:dyDescent="0.15">
      <c r="C114" s="304"/>
    </row>
    <row r="115" spans="3:3" x14ac:dyDescent="0.15">
      <c r="C115" s="304"/>
    </row>
    <row r="116" spans="3:3" x14ac:dyDescent="0.15">
      <c r="C116" s="304"/>
    </row>
    <row r="117" spans="3:3" x14ac:dyDescent="0.15">
      <c r="C117" s="304"/>
    </row>
    <row r="118" spans="3:3" x14ac:dyDescent="0.15">
      <c r="C118" s="304"/>
    </row>
    <row r="119" spans="3:3" x14ac:dyDescent="0.15">
      <c r="C119" s="304"/>
    </row>
    <row r="120" spans="3:3" x14ac:dyDescent="0.15">
      <c r="C120" s="304"/>
    </row>
    <row r="121" spans="3:3" x14ac:dyDescent="0.15">
      <c r="C121" s="304"/>
    </row>
    <row r="122" spans="3:3" x14ac:dyDescent="0.15">
      <c r="C122" s="304"/>
    </row>
    <row r="123" spans="3:3" x14ac:dyDescent="0.15">
      <c r="C123" s="304"/>
    </row>
    <row r="124" spans="3:3" x14ac:dyDescent="0.15">
      <c r="C124" s="304"/>
    </row>
    <row r="125" spans="3:3" x14ac:dyDescent="0.15">
      <c r="C125" s="304"/>
    </row>
    <row r="126" spans="3:3" x14ac:dyDescent="0.15">
      <c r="C126" s="304"/>
    </row>
    <row r="127" spans="3:3" x14ac:dyDescent="0.15">
      <c r="C127" s="304"/>
    </row>
    <row r="128" spans="3:3" x14ac:dyDescent="0.15">
      <c r="C128" s="304"/>
    </row>
    <row r="129" spans="3:3" x14ac:dyDescent="0.15">
      <c r="C129" s="304"/>
    </row>
    <row r="130" spans="3:3" x14ac:dyDescent="0.15">
      <c r="C130" s="304"/>
    </row>
    <row r="131" spans="3:3" x14ac:dyDescent="0.15">
      <c r="C131" s="304"/>
    </row>
    <row r="132" spans="3:3" x14ac:dyDescent="0.15">
      <c r="C132" s="304"/>
    </row>
    <row r="133" spans="3:3" x14ac:dyDescent="0.15">
      <c r="C133" s="304"/>
    </row>
    <row r="134" spans="3:3" x14ac:dyDescent="0.15">
      <c r="C134" s="304"/>
    </row>
    <row r="135" spans="3:3" x14ac:dyDescent="0.15">
      <c r="C135" s="304"/>
    </row>
    <row r="136" spans="3:3" x14ac:dyDescent="0.15">
      <c r="C136" s="304"/>
    </row>
    <row r="137" spans="3:3" x14ac:dyDescent="0.15">
      <c r="C137" s="304"/>
    </row>
    <row r="138" spans="3:3" x14ac:dyDescent="0.15">
      <c r="C138" s="304"/>
    </row>
    <row r="139" spans="3:3" x14ac:dyDescent="0.15">
      <c r="C139" s="304"/>
    </row>
    <row r="140" spans="3:3" x14ac:dyDescent="0.15">
      <c r="C140" s="304"/>
    </row>
    <row r="141" spans="3:3" x14ac:dyDescent="0.15">
      <c r="C141" s="304"/>
    </row>
    <row r="142" spans="3:3" x14ac:dyDescent="0.15">
      <c r="C142" s="304"/>
    </row>
    <row r="143" spans="3:3" x14ac:dyDescent="0.15">
      <c r="C143" s="304"/>
    </row>
    <row r="144" spans="3:3" x14ac:dyDescent="0.15">
      <c r="C144" s="304"/>
    </row>
    <row r="145" spans="3:3" x14ac:dyDescent="0.15">
      <c r="C145" s="304"/>
    </row>
    <row r="146" spans="3:3" x14ac:dyDescent="0.15">
      <c r="C146" s="304"/>
    </row>
    <row r="147" spans="3:3" x14ac:dyDescent="0.15">
      <c r="C147" s="304"/>
    </row>
    <row r="148" spans="3:3" x14ac:dyDescent="0.15">
      <c r="C148" s="304"/>
    </row>
    <row r="149" spans="3:3" x14ac:dyDescent="0.15">
      <c r="C149" s="304"/>
    </row>
    <row r="150" spans="3:3" x14ac:dyDescent="0.15">
      <c r="C150" s="304"/>
    </row>
    <row r="151" spans="3:3" x14ac:dyDescent="0.15">
      <c r="C151" s="304"/>
    </row>
    <row r="152" spans="3:3" x14ac:dyDescent="0.15">
      <c r="C152" s="304"/>
    </row>
    <row r="153" spans="3:3" x14ac:dyDescent="0.15">
      <c r="C153" s="304"/>
    </row>
    <row r="154" spans="3:3" x14ac:dyDescent="0.15">
      <c r="C154" s="304"/>
    </row>
    <row r="155" spans="3:3" x14ac:dyDescent="0.15">
      <c r="C155" s="304"/>
    </row>
    <row r="156" spans="3:3" x14ac:dyDescent="0.15">
      <c r="C156" s="304"/>
    </row>
    <row r="157" spans="3:3" x14ac:dyDescent="0.15">
      <c r="C157" s="304"/>
    </row>
    <row r="158" spans="3:3" x14ac:dyDescent="0.15">
      <c r="C158" s="304"/>
    </row>
    <row r="159" spans="3:3" x14ac:dyDescent="0.15">
      <c r="C159" s="304"/>
    </row>
    <row r="160" spans="3:3" x14ac:dyDescent="0.15">
      <c r="C160" s="304"/>
    </row>
    <row r="161" spans="3:3" x14ac:dyDescent="0.15">
      <c r="C161" s="304"/>
    </row>
    <row r="162" spans="3:3" x14ac:dyDescent="0.15">
      <c r="C162" s="304"/>
    </row>
    <row r="163" spans="3:3" x14ac:dyDescent="0.15">
      <c r="C163" s="304"/>
    </row>
    <row r="164" spans="3:3" x14ac:dyDescent="0.15">
      <c r="C164" s="304"/>
    </row>
    <row r="165" spans="3:3" x14ac:dyDescent="0.15">
      <c r="C165" s="304"/>
    </row>
    <row r="166" spans="3:3" x14ac:dyDescent="0.15">
      <c r="C166" s="304"/>
    </row>
    <row r="167" spans="3:3" x14ac:dyDescent="0.15">
      <c r="C167" s="304"/>
    </row>
    <row r="168" spans="3:3" x14ac:dyDescent="0.15">
      <c r="C168" s="304"/>
    </row>
    <row r="169" spans="3:3" x14ac:dyDescent="0.15">
      <c r="C169" s="304"/>
    </row>
    <row r="170" spans="3:3" x14ac:dyDescent="0.15">
      <c r="C170" s="304"/>
    </row>
    <row r="171" spans="3:3" x14ac:dyDescent="0.15">
      <c r="C171" s="304"/>
    </row>
    <row r="172" spans="3:3" x14ac:dyDescent="0.15">
      <c r="C172" s="304"/>
    </row>
    <row r="173" spans="3:3" x14ac:dyDescent="0.15">
      <c r="C173" s="304"/>
    </row>
    <row r="174" spans="3:3" x14ac:dyDescent="0.15">
      <c r="C174" s="304"/>
    </row>
    <row r="175" spans="3:3" x14ac:dyDescent="0.15">
      <c r="C175" s="304"/>
    </row>
    <row r="176" spans="3:3" x14ac:dyDescent="0.15">
      <c r="C176" s="304"/>
    </row>
    <row r="177" spans="3:3" x14ac:dyDescent="0.15">
      <c r="C177" s="304"/>
    </row>
    <row r="178" spans="3:3" x14ac:dyDescent="0.15">
      <c r="C178" s="304"/>
    </row>
    <row r="179" spans="3:3" x14ac:dyDescent="0.15">
      <c r="C179" s="304"/>
    </row>
    <row r="180" spans="3:3" x14ac:dyDescent="0.15">
      <c r="C180" s="304"/>
    </row>
    <row r="181" spans="3:3" x14ac:dyDescent="0.15">
      <c r="C181" s="304"/>
    </row>
    <row r="182" spans="3:3" x14ac:dyDescent="0.15">
      <c r="C182" s="304"/>
    </row>
    <row r="183" spans="3:3" x14ac:dyDescent="0.15">
      <c r="C183" s="304"/>
    </row>
    <row r="184" spans="3:3" x14ac:dyDescent="0.15">
      <c r="C184" s="304"/>
    </row>
    <row r="185" spans="3:3" x14ac:dyDescent="0.15">
      <c r="C185" s="304"/>
    </row>
    <row r="186" spans="3:3" x14ac:dyDescent="0.15">
      <c r="C186" s="304"/>
    </row>
    <row r="187" spans="3:3" x14ac:dyDescent="0.15">
      <c r="C187" s="304"/>
    </row>
    <row r="188" spans="3:3" x14ac:dyDescent="0.15">
      <c r="C188" s="304"/>
    </row>
    <row r="189" spans="3:3" x14ac:dyDescent="0.15">
      <c r="C189" s="304"/>
    </row>
    <row r="190" spans="3:3" x14ac:dyDescent="0.15">
      <c r="C190" s="304"/>
    </row>
    <row r="191" spans="3:3" x14ac:dyDescent="0.15">
      <c r="C191" s="304"/>
    </row>
    <row r="192" spans="3:3" x14ac:dyDescent="0.15">
      <c r="C192" s="304"/>
    </row>
    <row r="193" spans="3:3" x14ac:dyDescent="0.15">
      <c r="C193" s="304"/>
    </row>
    <row r="194" spans="3:3" x14ac:dyDescent="0.15">
      <c r="C194" s="304"/>
    </row>
    <row r="195" spans="3:3" x14ac:dyDescent="0.15">
      <c r="C195" s="304"/>
    </row>
    <row r="196" spans="3:3" x14ac:dyDescent="0.15">
      <c r="C196" s="304"/>
    </row>
    <row r="197" spans="3:3" x14ac:dyDescent="0.15">
      <c r="C197" s="304"/>
    </row>
    <row r="198" spans="3:3" x14ac:dyDescent="0.15">
      <c r="C198" s="304"/>
    </row>
    <row r="199" spans="3:3" x14ac:dyDescent="0.15">
      <c r="C199" s="304"/>
    </row>
    <row r="200" spans="3:3" x14ac:dyDescent="0.15">
      <c r="C200" s="304"/>
    </row>
    <row r="201" spans="3:3" x14ac:dyDescent="0.15">
      <c r="C201" s="304"/>
    </row>
    <row r="202" spans="3:3" x14ac:dyDescent="0.15">
      <c r="C202" s="304"/>
    </row>
    <row r="203" spans="3:3" x14ac:dyDescent="0.15">
      <c r="C203" s="304"/>
    </row>
    <row r="204" spans="3:3" x14ac:dyDescent="0.15">
      <c r="C204" s="304"/>
    </row>
    <row r="205" spans="3:3" x14ac:dyDescent="0.15">
      <c r="C205" s="304"/>
    </row>
    <row r="206" spans="3:3" x14ac:dyDescent="0.15">
      <c r="C206" s="304"/>
    </row>
    <row r="207" spans="3:3" x14ac:dyDescent="0.15">
      <c r="C207" s="304"/>
    </row>
    <row r="208" spans="3:3" x14ac:dyDescent="0.15">
      <c r="C208" s="304"/>
    </row>
    <row r="209" spans="3:3" x14ac:dyDescent="0.15">
      <c r="C209" s="304"/>
    </row>
    <row r="210" spans="3:3" x14ac:dyDescent="0.15">
      <c r="C210" s="304"/>
    </row>
    <row r="211" spans="3:3" x14ac:dyDescent="0.15">
      <c r="C211" s="304"/>
    </row>
    <row r="212" spans="3:3" x14ac:dyDescent="0.15">
      <c r="C212" s="304"/>
    </row>
    <row r="213" spans="3:3" x14ac:dyDescent="0.15">
      <c r="C213" s="304"/>
    </row>
    <row r="214" spans="3:3" x14ac:dyDescent="0.15">
      <c r="C214" s="304"/>
    </row>
    <row r="215" spans="3:3" x14ac:dyDescent="0.15">
      <c r="C215" s="304"/>
    </row>
    <row r="216" spans="3:3" x14ac:dyDescent="0.15">
      <c r="C216" s="304"/>
    </row>
    <row r="217" spans="3:3" x14ac:dyDescent="0.15">
      <c r="C217" s="304"/>
    </row>
    <row r="218" spans="3:3" x14ac:dyDescent="0.15">
      <c r="C218" s="304"/>
    </row>
    <row r="219" spans="3:3" x14ac:dyDescent="0.15">
      <c r="C219" s="304"/>
    </row>
    <row r="220" spans="3:3" x14ac:dyDescent="0.15">
      <c r="C220" s="304"/>
    </row>
    <row r="221" spans="3:3" x14ac:dyDescent="0.15">
      <c r="C221" s="304"/>
    </row>
    <row r="222" spans="3:3" x14ac:dyDescent="0.15">
      <c r="C222" s="304"/>
    </row>
    <row r="223" spans="3:3" x14ac:dyDescent="0.15">
      <c r="C223" s="304"/>
    </row>
    <row r="224" spans="3:3" x14ac:dyDescent="0.15">
      <c r="C224" s="304"/>
    </row>
    <row r="225" spans="3:3" x14ac:dyDescent="0.15">
      <c r="C225" s="304"/>
    </row>
    <row r="226" spans="3:3" x14ac:dyDescent="0.15">
      <c r="C226" s="304"/>
    </row>
    <row r="227" spans="3:3" x14ac:dyDescent="0.15">
      <c r="C227" s="304"/>
    </row>
    <row r="228" spans="3:3" x14ac:dyDescent="0.15">
      <c r="C228" s="304"/>
    </row>
    <row r="229" spans="3:3" x14ac:dyDescent="0.15">
      <c r="C229" s="304"/>
    </row>
    <row r="230" spans="3:3" x14ac:dyDescent="0.15">
      <c r="C230" s="304"/>
    </row>
    <row r="231" spans="3:3" x14ac:dyDescent="0.15">
      <c r="C231" s="304"/>
    </row>
    <row r="232" spans="3:3" x14ac:dyDescent="0.15">
      <c r="C232" s="304"/>
    </row>
    <row r="233" spans="3:3" x14ac:dyDescent="0.15">
      <c r="C233" s="304"/>
    </row>
    <row r="234" spans="3:3" x14ac:dyDescent="0.15">
      <c r="C234" s="304"/>
    </row>
    <row r="235" spans="3:3" x14ac:dyDescent="0.15">
      <c r="C235" s="304"/>
    </row>
    <row r="236" spans="3:3" x14ac:dyDescent="0.15">
      <c r="C236" s="304"/>
    </row>
    <row r="237" spans="3:3" x14ac:dyDescent="0.15">
      <c r="C237" s="304"/>
    </row>
    <row r="238" spans="3:3" x14ac:dyDescent="0.15">
      <c r="C238" s="304"/>
    </row>
    <row r="239" spans="3:3" x14ac:dyDescent="0.15">
      <c r="C239" s="304"/>
    </row>
    <row r="240" spans="3:3" x14ac:dyDescent="0.15">
      <c r="C240" s="304"/>
    </row>
    <row r="241" spans="3:3" x14ac:dyDescent="0.15">
      <c r="C241" s="304"/>
    </row>
    <row r="242" spans="3:3" x14ac:dyDescent="0.15">
      <c r="C242" s="304"/>
    </row>
    <row r="243" spans="3:3" x14ac:dyDescent="0.15">
      <c r="C243" s="304"/>
    </row>
    <row r="244" spans="3:3" x14ac:dyDescent="0.15">
      <c r="C244" s="304"/>
    </row>
    <row r="245" spans="3:3" x14ac:dyDescent="0.15">
      <c r="C245" s="304"/>
    </row>
    <row r="246" spans="3:3" x14ac:dyDescent="0.15">
      <c r="C246" s="304"/>
    </row>
    <row r="247" spans="3:3" x14ac:dyDescent="0.15">
      <c r="C247" s="304"/>
    </row>
    <row r="248" spans="3:3" x14ac:dyDescent="0.15">
      <c r="C248" s="304"/>
    </row>
    <row r="249" spans="3:3" x14ac:dyDescent="0.15">
      <c r="C249" s="304"/>
    </row>
    <row r="250" spans="3:3" x14ac:dyDescent="0.15">
      <c r="C250" s="304"/>
    </row>
    <row r="251" spans="3:3" x14ac:dyDescent="0.15">
      <c r="C251" s="304"/>
    </row>
    <row r="252" spans="3:3" x14ac:dyDescent="0.15">
      <c r="C252" s="304"/>
    </row>
    <row r="253" spans="3:3" x14ac:dyDescent="0.15">
      <c r="C253" s="304"/>
    </row>
    <row r="254" spans="3:3" x14ac:dyDescent="0.15">
      <c r="C254" s="304"/>
    </row>
    <row r="255" spans="3:3" x14ac:dyDescent="0.15">
      <c r="C255" s="304"/>
    </row>
    <row r="256" spans="3:3" x14ac:dyDescent="0.15">
      <c r="C256" s="304"/>
    </row>
    <row r="257" spans="3:3" x14ac:dyDescent="0.15">
      <c r="C257" s="304"/>
    </row>
    <row r="258" spans="3:3" x14ac:dyDescent="0.15">
      <c r="C258" s="304"/>
    </row>
    <row r="259" spans="3:3" x14ac:dyDescent="0.15">
      <c r="C259" s="304"/>
    </row>
    <row r="260" spans="3:3" x14ac:dyDescent="0.15">
      <c r="C260" s="304"/>
    </row>
    <row r="261" spans="3:3" x14ac:dyDescent="0.15">
      <c r="C261" s="304"/>
    </row>
    <row r="262" spans="3:3" x14ac:dyDescent="0.15">
      <c r="C262" s="304"/>
    </row>
    <row r="263" spans="3:3" x14ac:dyDescent="0.15">
      <c r="C263" s="304"/>
    </row>
    <row r="264" spans="3:3" x14ac:dyDescent="0.15">
      <c r="C264" s="304"/>
    </row>
    <row r="265" spans="3:3" x14ac:dyDescent="0.15">
      <c r="C265" s="304"/>
    </row>
    <row r="266" spans="3:3" x14ac:dyDescent="0.15">
      <c r="C266" s="304"/>
    </row>
    <row r="267" spans="3:3" x14ac:dyDescent="0.15">
      <c r="C267" s="304"/>
    </row>
    <row r="268" spans="3:3" x14ac:dyDescent="0.15">
      <c r="C268" s="304"/>
    </row>
    <row r="269" spans="3:3" x14ac:dyDescent="0.15">
      <c r="C269" s="304"/>
    </row>
    <row r="270" spans="3:3" x14ac:dyDescent="0.15">
      <c r="C270" s="304"/>
    </row>
    <row r="271" spans="3:3" x14ac:dyDescent="0.15">
      <c r="C271" s="304"/>
    </row>
    <row r="272" spans="3:3" x14ac:dyDescent="0.15">
      <c r="C272" s="304"/>
    </row>
    <row r="273" spans="3:3" x14ac:dyDescent="0.15">
      <c r="C273" s="304"/>
    </row>
    <row r="274" spans="3:3" x14ac:dyDescent="0.15">
      <c r="C274" s="304"/>
    </row>
    <row r="275" spans="3:3" x14ac:dyDescent="0.15">
      <c r="C275" s="304"/>
    </row>
    <row r="276" spans="3:3" x14ac:dyDescent="0.15">
      <c r="C276" s="304"/>
    </row>
    <row r="277" spans="3:3" x14ac:dyDescent="0.15">
      <c r="C277" s="304"/>
    </row>
    <row r="278" spans="3:3" x14ac:dyDescent="0.15">
      <c r="C278" s="304"/>
    </row>
    <row r="279" spans="3:3" x14ac:dyDescent="0.15">
      <c r="C279" s="304"/>
    </row>
    <row r="280" spans="3:3" x14ac:dyDescent="0.15">
      <c r="C280" s="304"/>
    </row>
    <row r="281" spans="3:3" x14ac:dyDescent="0.15">
      <c r="C281" s="304"/>
    </row>
    <row r="282" spans="3:3" x14ac:dyDescent="0.15">
      <c r="C282" s="304"/>
    </row>
    <row r="283" spans="3:3" x14ac:dyDescent="0.15">
      <c r="C283" s="231"/>
    </row>
    <row r="284" spans="3:3" x14ac:dyDescent="0.15">
      <c r="C284" s="231"/>
    </row>
    <row r="285" spans="3:3" x14ac:dyDescent="0.15">
      <c r="C285" s="231"/>
    </row>
    <row r="286" spans="3:3" x14ac:dyDescent="0.15">
      <c r="C286" s="231"/>
    </row>
    <row r="287" spans="3:3" x14ac:dyDescent="0.15">
      <c r="C287" s="231"/>
    </row>
    <row r="288" spans="3:3" x14ac:dyDescent="0.15">
      <c r="C288" s="231"/>
    </row>
    <row r="289" spans="3:3" x14ac:dyDescent="0.15">
      <c r="C289" s="231"/>
    </row>
    <row r="290" spans="3:3" x14ac:dyDescent="0.15">
      <c r="C290" s="231"/>
    </row>
    <row r="291" spans="3:3" x14ac:dyDescent="0.15">
      <c r="C291" s="231"/>
    </row>
    <row r="292" spans="3:3" x14ac:dyDescent="0.15">
      <c r="C292" s="231"/>
    </row>
    <row r="293" spans="3:3" x14ac:dyDescent="0.15">
      <c r="C293" s="231"/>
    </row>
    <row r="294" spans="3:3" x14ac:dyDescent="0.15">
      <c r="C294" s="231"/>
    </row>
    <row r="295" spans="3:3" x14ac:dyDescent="0.15">
      <c r="C295" s="231"/>
    </row>
    <row r="296" spans="3:3" x14ac:dyDescent="0.15">
      <c r="C296" s="231"/>
    </row>
    <row r="297" spans="3:3" x14ac:dyDescent="0.15">
      <c r="C297" s="231"/>
    </row>
    <row r="298" spans="3:3" x14ac:dyDescent="0.15">
      <c r="C298" s="231"/>
    </row>
    <row r="299" spans="3:3" x14ac:dyDescent="0.15">
      <c r="C299" s="231"/>
    </row>
    <row r="300" spans="3:3" x14ac:dyDescent="0.15">
      <c r="C300" s="231"/>
    </row>
    <row r="301" spans="3:3" x14ac:dyDescent="0.15">
      <c r="C301" s="231"/>
    </row>
    <row r="302" spans="3:3" x14ac:dyDescent="0.15">
      <c r="C302" s="231"/>
    </row>
    <row r="303" spans="3:3" x14ac:dyDescent="0.15">
      <c r="C303" s="231"/>
    </row>
    <row r="304" spans="3:3" x14ac:dyDescent="0.15">
      <c r="C304" s="231"/>
    </row>
    <row r="305" spans="3:3" x14ac:dyDescent="0.15">
      <c r="C305" s="231"/>
    </row>
    <row r="306" spans="3:3" x14ac:dyDescent="0.15">
      <c r="C306" s="231"/>
    </row>
    <row r="307" spans="3:3" x14ac:dyDescent="0.15">
      <c r="C307" s="231"/>
    </row>
    <row r="308" spans="3:3" x14ac:dyDescent="0.15">
      <c r="C308" s="231"/>
    </row>
    <row r="309" spans="3:3" x14ac:dyDescent="0.15">
      <c r="C309" s="231"/>
    </row>
    <row r="310" spans="3:3" x14ac:dyDescent="0.15">
      <c r="C310" s="231"/>
    </row>
    <row r="311" spans="3:3" x14ac:dyDescent="0.15">
      <c r="C311" s="231"/>
    </row>
    <row r="312" spans="3:3" x14ac:dyDescent="0.15">
      <c r="C312" s="231"/>
    </row>
    <row r="313" spans="3:3" x14ac:dyDescent="0.15">
      <c r="C313" s="231"/>
    </row>
    <row r="314" spans="3:3" x14ac:dyDescent="0.15">
      <c r="C314" s="231"/>
    </row>
    <row r="315" spans="3:3" x14ac:dyDescent="0.15">
      <c r="C315" s="231"/>
    </row>
    <row r="316" spans="3:3" x14ac:dyDescent="0.15">
      <c r="C316" s="231"/>
    </row>
    <row r="317" spans="3:3" x14ac:dyDescent="0.15">
      <c r="C317" s="231"/>
    </row>
    <row r="318" spans="3:3" x14ac:dyDescent="0.15">
      <c r="C318" s="231"/>
    </row>
    <row r="319" spans="3:3" x14ac:dyDescent="0.15">
      <c r="C319" s="231"/>
    </row>
    <row r="320" spans="3:3" x14ac:dyDescent="0.15">
      <c r="C320" s="231"/>
    </row>
    <row r="321" spans="3:3" x14ac:dyDescent="0.15">
      <c r="C321" s="231"/>
    </row>
    <row r="322" spans="3:3" x14ac:dyDescent="0.15">
      <c r="C322" s="231"/>
    </row>
    <row r="323" spans="3:3" x14ac:dyDescent="0.15">
      <c r="C323" s="231"/>
    </row>
    <row r="324" spans="3:3" x14ac:dyDescent="0.15">
      <c r="C324" s="231"/>
    </row>
    <row r="325" spans="3:3" x14ac:dyDescent="0.15">
      <c r="C325" s="231"/>
    </row>
    <row r="326" spans="3:3" x14ac:dyDescent="0.15">
      <c r="C326" s="231"/>
    </row>
    <row r="327" spans="3:3" x14ac:dyDescent="0.15">
      <c r="C327" s="231"/>
    </row>
    <row r="328" spans="3:3" x14ac:dyDescent="0.15">
      <c r="C328" s="231"/>
    </row>
    <row r="329" spans="3:3" x14ac:dyDescent="0.15">
      <c r="C329" s="231"/>
    </row>
    <row r="330" spans="3:3" x14ac:dyDescent="0.15">
      <c r="C330" s="231"/>
    </row>
    <row r="331" spans="3:3" x14ac:dyDescent="0.15">
      <c r="C331" s="231"/>
    </row>
    <row r="332" spans="3:3" x14ac:dyDescent="0.15">
      <c r="C332" s="231"/>
    </row>
    <row r="333" spans="3:3" x14ac:dyDescent="0.15">
      <c r="C333" s="231"/>
    </row>
    <row r="334" spans="3:3" x14ac:dyDescent="0.15">
      <c r="C334" s="231"/>
    </row>
    <row r="335" spans="3:3" x14ac:dyDescent="0.15">
      <c r="C335" s="231"/>
    </row>
    <row r="336" spans="3:3" x14ac:dyDescent="0.15">
      <c r="C336" s="231"/>
    </row>
    <row r="337" spans="3:3" x14ac:dyDescent="0.15">
      <c r="C337" s="231"/>
    </row>
    <row r="338" spans="3:3" x14ac:dyDescent="0.15">
      <c r="C338" s="231"/>
    </row>
    <row r="339" spans="3:3" x14ac:dyDescent="0.15">
      <c r="C339" s="231"/>
    </row>
    <row r="340" spans="3:3" x14ac:dyDescent="0.15">
      <c r="C340" s="231"/>
    </row>
    <row r="341" spans="3:3" x14ac:dyDescent="0.15">
      <c r="C341" s="231"/>
    </row>
    <row r="342" spans="3:3" x14ac:dyDescent="0.15">
      <c r="C342" s="231"/>
    </row>
    <row r="343" spans="3:3" x14ac:dyDescent="0.15">
      <c r="C343" s="231"/>
    </row>
    <row r="344" spans="3:3" x14ac:dyDescent="0.15">
      <c r="C344" s="231"/>
    </row>
    <row r="345" spans="3:3" x14ac:dyDescent="0.15">
      <c r="C345" s="231"/>
    </row>
    <row r="346" spans="3:3" x14ac:dyDescent="0.15">
      <c r="C346" s="231"/>
    </row>
    <row r="347" spans="3:3" x14ac:dyDescent="0.15">
      <c r="C347" s="231"/>
    </row>
    <row r="348" spans="3:3" x14ac:dyDescent="0.15">
      <c r="C348" s="231"/>
    </row>
    <row r="349" spans="3:3" x14ac:dyDescent="0.15">
      <c r="C349" s="231"/>
    </row>
    <row r="350" spans="3:3" x14ac:dyDescent="0.15">
      <c r="C350" s="231"/>
    </row>
    <row r="351" spans="3:3" x14ac:dyDescent="0.15">
      <c r="C351" s="231"/>
    </row>
    <row r="352" spans="3:3" x14ac:dyDescent="0.15">
      <c r="C352" s="231"/>
    </row>
    <row r="353" spans="3:3" x14ac:dyDescent="0.15">
      <c r="C353" s="231"/>
    </row>
    <row r="354" spans="3:3" x14ac:dyDescent="0.15">
      <c r="C354" s="231"/>
    </row>
    <row r="355" spans="3:3" x14ac:dyDescent="0.15">
      <c r="C355" s="231"/>
    </row>
    <row r="356" spans="3:3" x14ac:dyDescent="0.15">
      <c r="C356" s="231"/>
    </row>
    <row r="357" spans="3:3" x14ac:dyDescent="0.15">
      <c r="C357" s="231"/>
    </row>
    <row r="358" spans="3:3" x14ac:dyDescent="0.15">
      <c r="C358" s="231"/>
    </row>
    <row r="359" spans="3:3" x14ac:dyDescent="0.15">
      <c r="C359" s="231"/>
    </row>
    <row r="360" spans="3:3" x14ac:dyDescent="0.15">
      <c r="C360" s="231"/>
    </row>
    <row r="361" spans="3:3" x14ac:dyDescent="0.15">
      <c r="C361" s="231"/>
    </row>
    <row r="362" spans="3:3" x14ac:dyDescent="0.15">
      <c r="C362" s="231"/>
    </row>
    <row r="363" spans="3:3" x14ac:dyDescent="0.15">
      <c r="C363" s="231"/>
    </row>
    <row r="364" spans="3:3" x14ac:dyDescent="0.15">
      <c r="C364" s="231"/>
    </row>
    <row r="365" spans="3:3" x14ac:dyDescent="0.15">
      <c r="C365" s="231"/>
    </row>
    <row r="366" spans="3:3" x14ac:dyDescent="0.15">
      <c r="C366" s="231"/>
    </row>
    <row r="367" spans="3:3" x14ac:dyDescent="0.15">
      <c r="C367" s="231"/>
    </row>
    <row r="368" spans="3:3" x14ac:dyDescent="0.15">
      <c r="C368" s="231"/>
    </row>
    <row r="369" spans="3:3" x14ac:dyDescent="0.15">
      <c r="C369" s="231"/>
    </row>
    <row r="370" spans="3:3" x14ac:dyDescent="0.15">
      <c r="C370" s="231"/>
    </row>
    <row r="371" spans="3:3" x14ac:dyDescent="0.15">
      <c r="C371" s="231"/>
    </row>
    <row r="372" spans="3:3" x14ac:dyDescent="0.15">
      <c r="C372" s="231"/>
    </row>
    <row r="373" spans="3:3" x14ac:dyDescent="0.15">
      <c r="C373" s="231"/>
    </row>
    <row r="374" spans="3:3" x14ac:dyDescent="0.15">
      <c r="C374" s="231"/>
    </row>
    <row r="375" spans="3:3" x14ac:dyDescent="0.15">
      <c r="C375" s="231"/>
    </row>
    <row r="376" spans="3:3" x14ac:dyDescent="0.15">
      <c r="C376" s="231"/>
    </row>
    <row r="377" spans="3:3" x14ac:dyDescent="0.15">
      <c r="C377" s="231"/>
    </row>
    <row r="378" spans="3:3" x14ac:dyDescent="0.15">
      <c r="C378" s="231"/>
    </row>
    <row r="379" spans="3:3" x14ac:dyDescent="0.15">
      <c r="C379" s="231"/>
    </row>
    <row r="380" spans="3:3" x14ac:dyDescent="0.15">
      <c r="C380" s="231"/>
    </row>
    <row r="381" spans="3:3" x14ac:dyDescent="0.15">
      <c r="C381" s="231"/>
    </row>
    <row r="382" spans="3:3" x14ac:dyDescent="0.15">
      <c r="C382" s="231"/>
    </row>
    <row r="383" spans="3:3" x14ac:dyDescent="0.15">
      <c r="C383" s="231"/>
    </row>
    <row r="384" spans="3:3" x14ac:dyDescent="0.15">
      <c r="C384" s="231"/>
    </row>
    <row r="385" spans="3:3" x14ac:dyDescent="0.15">
      <c r="C385" s="231"/>
    </row>
    <row r="386" spans="3:3" x14ac:dyDescent="0.15">
      <c r="C386" s="231"/>
    </row>
    <row r="387" spans="3:3" x14ac:dyDescent="0.15">
      <c r="C387" s="231"/>
    </row>
    <row r="388" spans="3:3" x14ac:dyDescent="0.15">
      <c r="C388" s="231"/>
    </row>
    <row r="389" spans="3:3" x14ac:dyDescent="0.15">
      <c r="C389" s="231"/>
    </row>
    <row r="390" spans="3:3" x14ac:dyDescent="0.15">
      <c r="C390" s="231"/>
    </row>
    <row r="391" spans="3:3" x14ac:dyDescent="0.15">
      <c r="C391" s="231"/>
    </row>
    <row r="392" spans="3:3" x14ac:dyDescent="0.15">
      <c r="C392" s="231"/>
    </row>
    <row r="393" spans="3:3" x14ac:dyDescent="0.15">
      <c r="C393" s="231"/>
    </row>
    <row r="394" spans="3:3" x14ac:dyDescent="0.15">
      <c r="C394" s="231"/>
    </row>
    <row r="395" spans="3:3" x14ac:dyDescent="0.15">
      <c r="C395" s="231"/>
    </row>
    <row r="396" spans="3:3" x14ac:dyDescent="0.15">
      <c r="C396" s="231"/>
    </row>
    <row r="397" spans="3:3" x14ac:dyDescent="0.15">
      <c r="C397" s="231"/>
    </row>
    <row r="398" spans="3:3" x14ac:dyDescent="0.15">
      <c r="C398" s="231"/>
    </row>
    <row r="399" spans="3:3" x14ac:dyDescent="0.15">
      <c r="C399" s="231"/>
    </row>
    <row r="400" spans="3:3" x14ac:dyDescent="0.15">
      <c r="C400" s="231"/>
    </row>
    <row r="401" spans="3:3" x14ac:dyDescent="0.15">
      <c r="C401" s="231"/>
    </row>
    <row r="402" spans="3:3" x14ac:dyDescent="0.15">
      <c r="C402" s="231"/>
    </row>
    <row r="403" spans="3:3" x14ac:dyDescent="0.15">
      <c r="C403" s="231"/>
    </row>
    <row r="404" spans="3:3" x14ac:dyDescent="0.15">
      <c r="C404" s="231"/>
    </row>
    <row r="405" spans="3:3" x14ac:dyDescent="0.15">
      <c r="C405" s="231"/>
    </row>
    <row r="406" spans="3:3" x14ac:dyDescent="0.15">
      <c r="C406" s="231"/>
    </row>
    <row r="407" spans="3:3" x14ac:dyDescent="0.15">
      <c r="C407" s="231"/>
    </row>
    <row r="408" spans="3:3" x14ac:dyDescent="0.15">
      <c r="C408" s="231"/>
    </row>
    <row r="409" spans="3:3" x14ac:dyDescent="0.15">
      <c r="C409" s="231"/>
    </row>
    <row r="410" spans="3:3" x14ac:dyDescent="0.15">
      <c r="C410" s="231"/>
    </row>
    <row r="411" spans="3:3" x14ac:dyDescent="0.15">
      <c r="C411" s="231"/>
    </row>
    <row r="412" spans="3:3" x14ac:dyDescent="0.15">
      <c r="C412" s="231"/>
    </row>
    <row r="413" spans="3:3" x14ac:dyDescent="0.15">
      <c r="C413" s="231"/>
    </row>
    <row r="414" spans="3:3" x14ac:dyDescent="0.15">
      <c r="C414" s="231"/>
    </row>
    <row r="415" spans="3:3" x14ac:dyDescent="0.15">
      <c r="C415" s="231"/>
    </row>
    <row r="416" spans="3:3" x14ac:dyDescent="0.15">
      <c r="C416" s="231"/>
    </row>
    <row r="417" spans="3:3" x14ac:dyDescent="0.15">
      <c r="C417" s="231"/>
    </row>
    <row r="418" spans="3:3" x14ac:dyDescent="0.15">
      <c r="C418" s="231"/>
    </row>
    <row r="419" spans="3:3" x14ac:dyDescent="0.15">
      <c r="C419" s="231"/>
    </row>
    <row r="420" spans="3:3" x14ac:dyDescent="0.15">
      <c r="C420" s="231"/>
    </row>
    <row r="421" spans="3:3" x14ac:dyDescent="0.15">
      <c r="C421" s="231"/>
    </row>
    <row r="422" spans="3:3" x14ac:dyDescent="0.15">
      <c r="C422" s="231"/>
    </row>
    <row r="423" spans="3:3" x14ac:dyDescent="0.15">
      <c r="C423" s="231"/>
    </row>
    <row r="424" spans="3:3" x14ac:dyDescent="0.15">
      <c r="C424" s="231"/>
    </row>
    <row r="425" spans="3:3" x14ac:dyDescent="0.15">
      <c r="C425" s="231"/>
    </row>
    <row r="426" spans="3:3" x14ac:dyDescent="0.15">
      <c r="C426" s="231"/>
    </row>
    <row r="427" spans="3:3" x14ac:dyDescent="0.15">
      <c r="C427" s="231"/>
    </row>
    <row r="428" spans="3:3" x14ac:dyDescent="0.15">
      <c r="C428" s="231"/>
    </row>
    <row r="429" spans="3:3" x14ac:dyDescent="0.15">
      <c r="C429" s="231"/>
    </row>
    <row r="430" spans="3:3" x14ac:dyDescent="0.15">
      <c r="C430" s="231"/>
    </row>
    <row r="431" spans="3:3" x14ac:dyDescent="0.15">
      <c r="C431" s="231"/>
    </row>
    <row r="432" spans="3:3" x14ac:dyDescent="0.15">
      <c r="C432" s="231"/>
    </row>
    <row r="433" spans="3:3" x14ac:dyDescent="0.15">
      <c r="C433" s="231"/>
    </row>
    <row r="434" spans="3:3" x14ac:dyDescent="0.15">
      <c r="C434" s="231"/>
    </row>
    <row r="435" spans="3:3" x14ac:dyDescent="0.15">
      <c r="C435" s="231"/>
    </row>
    <row r="436" spans="3:3" x14ac:dyDescent="0.15">
      <c r="C436" s="231"/>
    </row>
    <row r="437" spans="3:3" x14ac:dyDescent="0.15">
      <c r="C437" s="231"/>
    </row>
    <row r="438" spans="3:3" x14ac:dyDescent="0.15">
      <c r="C438" s="231"/>
    </row>
    <row r="439" spans="3:3" x14ac:dyDescent="0.15">
      <c r="C439" s="231"/>
    </row>
    <row r="440" spans="3:3" x14ac:dyDescent="0.15">
      <c r="C440" s="231"/>
    </row>
    <row r="441" spans="3:3" x14ac:dyDescent="0.15">
      <c r="C441" s="231"/>
    </row>
    <row r="442" spans="3:3" x14ac:dyDescent="0.15">
      <c r="C442" s="231"/>
    </row>
    <row r="443" spans="3:3" x14ac:dyDescent="0.15">
      <c r="C443" s="231"/>
    </row>
    <row r="444" spans="3:3" x14ac:dyDescent="0.15">
      <c r="C444" s="231"/>
    </row>
    <row r="445" spans="3:3" x14ac:dyDescent="0.15">
      <c r="C445" s="231"/>
    </row>
    <row r="446" spans="3:3" x14ac:dyDescent="0.15">
      <c r="C446" s="231"/>
    </row>
    <row r="447" spans="3:3" x14ac:dyDescent="0.15">
      <c r="C447" s="231"/>
    </row>
    <row r="448" spans="3:3" x14ac:dyDescent="0.15">
      <c r="C448" s="231"/>
    </row>
    <row r="449" spans="3:3" x14ac:dyDescent="0.15">
      <c r="C449" s="231"/>
    </row>
    <row r="450" spans="3:3" x14ac:dyDescent="0.15">
      <c r="C450" s="231"/>
    </row>
    <row r="451" spans="3:3" x14ac:dyDescent="0.15">
      <c r="C451" s="231"/>
    </row>
    <row r="452" spans="3:3" x14ac:dyDescent="0.15">
      <c r="C452" s="231"/>
    </row>
    <row r="453" spans="3:3" x14ac:dyDescent="0.15">
      <c r="C453" s="231"/>
    </row>
    <row r="454" spans="3:3" x14ac:dyDescent="0.15">
      <c r="C454" s="231"/>
    </row>
    <row r="455" spans="3:3" x14ac:dyDescent="0.15">
      <c r="C455" s="231"/>
    </row>
    <row r="456" spans="3:3" x14ac:dyDescent="0.15">
      <c r="C456" s="231"/>
    </row>
    <row r="457" spans="3:3" x14ac:dyDescent="0.15">
      <c r="C457" s="231"/>
    </row>
    <row r="458" spans="3:3" x14ac:dyDescent="0.15">
      <c r="C458" s="231"/>
    </row>
    <row r="459" spans="3:3" x14ac:dyDescent="0.15">
      <c r="C459" s="231"/>
    </row>
    <row r="460" spans="3:3" x14ac:dyDescent="0.15">
      <c r="C460" s="231"/>
    </row>
    <row r="461" spans="3:3" x14ac:dyDescent="0.15">
      <c r="C461" s="231"/>
    </row>
    <row r="462" spans="3:3" x14ac:dyDescent="0.15">
      <c r="C462" s="231"/>
    </row>
    <row r="463" spans="3:3" x14ac:dyDescent="0.15">
      <c r="C463" s="231"/>
    </row>
    <row r="464" spans="3:3" x14ac:dyDescent="0.15">
      <c r="C464" s="231"/>
    </row>
    <row r="465" spans="3:3" x14ac:dyDescent="0.15">
      <c r="C465" s="231"/>
    </row>
    <row r="466" spans="3:3" x14ac:dyDescent="0.15">
      <c r="C466" s="231"/>
    </row>
    <row r="467" spans="3:3" x14ac:dyDescent="0.15">
      <c r="C467" s="231"/>
    </row>
    <row r="468" spans="3:3" x14ac:dyDescent="0.15">
      <c r="C468" s="231"/>
    </row>
    <row r="469" spans="3:3" x14ac:dyDescent="0.15">
      <c r="C469" s="231"/>
    </row>
    <row r="470" spans="3:3" x14ac:dyDescent="0.15">
      <c r="C470" s="231"/>
    </row>
    <row r="471" spans="3:3" x14ac:dyDescent="0.15">
      <c r="C471" s="231"/>
    </row>
    <row r="472" spans="3:3" x14ac:dyDescent="0.15">
      <c r="C472" s="231"/>
    </row>
    <row r="473" spans="3:3" x14ac:dyDescent="0.15">
      <c r="C473" s="231"/>
    </row>
    <row r="474" spans="3:3" x14ac:dyDescent="0.15">
      <c r="C474" s="231"/>
    </row>
    <row r="475" spans="3:3" x14ac:dyDescent="0.15">
      <c r="C475" s="231"/>
    </row>
    <row r="476" spans="3:3" x14ac:dyDescent="0.15">
      <c r="C476" s="231"/>
    </row>
    <row r="477" spans="3:3" x14ac:dyDescent="0.15">
      <c r="C477" s="231"/>
    </row>
    <row r="478" spans="3:3" x14ac:dyDescent="0.15">
      <c r="C478" s="231"/>
    </row>
    <row r="479" spans="3:3" x14ac:dyDescent="0.15">
      <c r="C479" s="231"/>
    </row>
    <row r="480" spans="3:3" x14ac:dyDescent="0.15">
      <c r="C480" s="231"/>
    </row>
    <row r="481" spans="3:3" x14ac:dyDescent="0.15">
      <c r="C481" s="231"/>
    </row>
    <row r="482" spans="3:3" x14ac:dyDescent="0.15">
      <c r="C482" s="231"/>
    </row>
    <row r="483" spans="3:3" x14ac:dyDescent="0.15">
      <c r="C483" s="231"/>
    </row>
    <row r="484" spans="3:3" x14ac:dyDescent="0.15">
      <c r="C484" s="231"/>
    </row>
    <row r="485" spans="3:3" x14ac:dyDescent="0.15">
      <c r="C485" s="231"/>
    </row>
    <row r="486" spans="3:3" x14ac:dyDescent="0.15">
      <c r="C486" s="231"/>
    </row>
    <row r="487" spans="3:3" x14ac:dyDescent="0.15">
      <c r="C487" s="231"/>
    </row>
    <row r="488" spans="3:3" x14ac:dyDescent="0.15">
      <c r="C488" s="231"/>
    </row>
    <row r="489" spans="3:3" x14ac:dyDescent="0.15">
      <c r="C489" s="231"/>
    </row>
    <row r="490" spans="3:3" x14ac:dyDescent="0.15">
      <c r="C490" s="231"/>
    </row>
    <row r="491" spans="3:3" x14ac:dyDescent="0.15">
      <c r="C491" s="231"/>
    </row>
    <row r="492" spans="3:3" x14ac:dyDescent="0.15">
      <c r="C492" s="231"/>
    </row>
    <row r="493" spans="3:3" x14ac:dyDescent="0.15">
      <c r="C493" s="231"/>
    </row>
    <row r="494" spans="3:3" x14ac:dyDescent="0.15">
      <c r="C494" s="231"/>
    </row>
    <row r="495" spans="3:3" x14ac:dyDescent="0.15">
      <c r="C495" s="231"/>
    </row>
    <row r="496" spans="3:3" x14ac:dyDescent="0.15">
      <c r="C496" s="231"/>
    </row>
    <row r="497" spans="3:3" x14ac:dyDescent="0.15">
      <c r="C497" s="231"/>
    </row>
    <row r="498" spans="3:3" x14ac:dyDescent="0.15">
      <c r="C498" s="231"/>
    </row>
    <row r="499" spans="3:3" x14ac:dyDescent="0.15">
      <c r="C499" s="231"/>
    </row>
    <row r="500" spans="3:3" x14ac:dyDescent="0.15">
      <c r="C500" s="231"/>
    </row>
    <row r="501" spans="3:3" x14ac:dyDescent="0.15">
      <c r="C501" s="231"/>
    </row>
    <row r="502" spans="3:3" x14ac:dyDescent="0.15">
      <c r="C502" s="231"/>
    </row>
    <row r="503" spans="3:3" x14ac:dyDescent="0.15">
      <c r="C503" s="231"/>
    </row>
    <row r="504" spans="3:3" x14ac:dyDescent="0.15">
      <c r="C504" s="231"/>
    </row>
    <row r="505" spans="3:3" x14ac:dyDescent="0.15">
      <c r="C505" s="231"/>
    </row>
    <row r="506" spans="3:3" x14ac:dyDescent="0.15">
      <c r="C506" s="231"/>
    </row>
    <row r="507" spans="3:3" x14ac:dyDescent="0.15">
      <c r="C507" s="231"/>
    </row>
    <row r="508" spans="3:3" x14ac:dyDescent="0.15">
      <c r="C508" s="231"/>
    </row>
    <row r="509" spans="3:3" x14ac:dyDescent="0.15">
      <c r="C509" s="231"/>
    </row>
    <row r="510" spans="3:3" x14ac:dyDescent="0.15">
      <c r="C510" s="231"/>
    </row>
    <row r="511" spans="3:3" x14ac:dyDescent="0.15">
      <c r="C511" s="231"/>
    </row>
    <row r="512" spans="3:3" x14ac:dyDescent="0.15">
      <c r="C512" s="231"/>
    </row>
    <row r="513" spans="3:3" x14ac:dyDescent="0.15">
      <c r="C513" s="231"/>
    </row>
    <row r="514" spans="3:3" x14ac:dyDescent="0.15">
      <c r="C514" s="231"/>
    </row>
    <row r="515" spans="3:3" x14ac:dyDescent="0.15">
      <c r="C515" s="231"/>
    </row>
    <row r="516" spans="3:3" x14ac:dyDescent="0.15">
      <c r="C516" s="231"/>
    </row>
    <row r="517" spans="3:3" x14ac:dyDescent="0.15">
      <c r="C517" s="231"/>
    </row>
    <row r="518" spans="3:3" x14ac:dyDescent="0.15">
      <c r="C518" s="231"/>
    </row>
    <row r="519" spans="3:3" x14ac:dyDescent="0.15">
      <c r="C519" s="231"/>
    </row>
    <row r="520" spans="3:3" x14ac:dyDescent="0.15">
      <c r="C520" s="231"/>
    </row>
    <row r="521" spans="3:3" x14ac:dyDescent="0.15">
      <c r="C521" s="231"/>
    </row>
    <row r="522" spans="3:3" x14ac:dyDescent="0.15">
      <c r="C522" s="231"/>
    </row>
    <row r="523" spans="3:3" x14ac:dyDescent="0.15">
      <c r="C523" s="231"/>
    </row>
    <row r="524" spans="3:3" x14ac:dyDescent="0.15">
      <c r="C524" s="231"/>
    </row>
    <row r="525" spans="3:3" x14ac:dyDescent="0.15">
      <c r="C525" s="231"/>
    </row>
    <row r="526" spans="3:3" x14ac:dyDescent="0.15">
      <c r="C526" s="231"/>
    </row>
    <row r="527" spans="3:3" x14ac:dyDescent="0.15">
      <c r="C527" s="231"/>
    </row>
    <row r="528" spans="3:3" x14ac:dyDescent="0.15">
      <c r="C528" s="231"/>
    </row>
    <row r="529" spans="3:3" x14ac:dyDescent="0.15">
      <c r="C529" s="231"/>
    </row>
    <row r="530" spans="3:3" x14ac:dyDescent="0.15">
      <c r="C530" s="231"/>
    </row>
    <row r="531" spans="3:3" x14ac:dyDescent="0.15">
      <c r="C531" s="231"/>
    </row>
    <row r="532" spans="3:3" x14ac:dyDescent="0.15">
      <c r="C532" s="231"/>
    </row>
    <row r="533" spans="3:3" x14ac:dyDescent="0.15">
      <c r="C533" s="231"/>
    </row>
    <row r="534" spans="3:3" x14ac:dyDescent="0.15">
      <c r="C534" s="231"/>
    </row>
    <row r="535" spans="3:3" x14ac:dyDescent="0.15">
      <c r="C535" s="231"/>
    </row>
    <row r="536" spans="3:3" x14ac:dyDescent="0.15">
      <c r="C536" s="231"/>
    </row>
    <row r="537" spans="3:3" x14ac:dyDescent="0.15">
      <c r="C537" s="231"/>
    </row>
    <row r="538" spans="3:3" x14ac:dyDescent="0.15">
      <c r="C538" s="231"/>
    </row>
    <row r="539" spans="3:3" x14ac:dyDescent="0.15">
      <c r="C539" s="231"/>
    </row>
    <row r="540" spans="3:3" x14ac:dyDescent="0.15">
      <c r="C540" s="231"/>
    </row>
    <row r="541" spans="3:3" x14ac:dyDescent="0.15">
      <c r="C541" s="231"/>
    </row>
    <row r="542" spans="3:3" x14ac:dyDescent="0.15">
      <c r="C542" s="231"/>
    </row>
    <row r="543" spans="3:3" x14ac:dyDescent="0.15">
      <c r="C543" s="231"/>
    </row>
    <row r="544" spans="3:3" x14ac:dyDescent="0.15">
      <c r="C544" s="231"/>
    </row>
    <row r="545" spans="3:3" x14ac:dyDescent="0.15">
      <c r="C545" s="231"/>
    </row>
    <row r="546" spans="3:3" x14ac:dyDescent="0.15">
      <c r="C546" s="231"/>
    </row>
    <row r="547" spans="3:3" x14ac:dyDescent="0.15">
      <c r="C547" s="231"/>
    </row>
    <row r="548" spans="3:3" x14ac:dyDescent="0.15">
      <c r="C548" s="231"/>
    </row>
    <row r="549" spans="3:3" x14ac:dyDescent="0.15">
      <c r="C549" s="231"/>
    </row>
    <row r="550" spans="3:3" x14ac:dyDescent="0.15">
      <c r="C550" s="231"/>
    </row>
    <row r="551" spans="3:3" x14ac:dyDescent="0.15">
      <c r="C551" s="231"/>
    </row>
    <row r="552" spans="3:3" x14ac:dyDescent="0.15">
      <c r="C552" s="231"/>
    </row>
    <row r="553" spans="3:3" x14ac:dyDescent="0.15">
      <c r="C553" s="231"/>
    </row>
    <row r="554" spans="3:3" x14ac:dyDescent="0.15">
      <c r="C554" s="231"/>
    </row>
    <row r="555" spans="3:3" x14ac:dyDescent="0.15">
      <c r="C555" s="231"/>
    </row>
    <row r="556" spans="3:3" x14ac:dyDescent="0.15">
      <c r="C556" s="231"/>
    </row>
    <row r="557" spans="3:3" x14ac:dyDescent="0.15">
      <c r="C557" s="231"/>
    </row>
    <row r="558" spans="3:3" x14ac:dyDescent="0.15">
      <c r="C558" s="231"/>
    </row>
    <row r="559" spans="3:3" x14ac:dyDescent="0.15">
      <c r="C559" s="231"/>
    </row>
    <row r="560" spans="3:3" x14ac:dyDescent="0.15">
      <c r="C560" s="231"/>
    </row>
    <row r="561" spans="3:3" x14ac:dyDescent="0.15">
      <c r="C561" s="231"/>
    </row>
    <row r="562" spans="3:3" x14ac:dyDescent="0.15">
      <c r="C562" s="231"/>
    </row>
    <row r="563" spans="3:3" x14ac:dyDescent="0.15">
      <c r="C563" s="231"/>
    </row>
    <row r="564" spans="3:3" x14ac:dyDescent="0.15">
      <c r="C564" s="231"/>
    </row>
    <row r="565" spans="3:3" x14ac:dyDescent="0.15">
      <c r="C565" s="231"/>
    </row>
    <row r="566" spans="3:3" x14ac:dyDescent="0.15">
      <c r="C566" s="231"/>
    </row>
    <row r="567" spans="3:3" x14ac:dyDescent="0.15">
      <c r="C567" s="231"/>
    </row>
    <row r="568" spans="3:3" x14ac:dyDescent="0.15">
      <c r="C568" s="231"/>
    </row>
    <row r="569" spans="3:3" x14ac:dyDescent="0.15">
      <c r="C569" s="231"/>
    </row>
    <row r="570" spans="3:3" x14ac:dyDescent="0.15">
      <c r="C570" s="231"/>
    </row>
    <row r="571" spans="3:3" x14ac:dyDescent="0.15">
      <c r="C571" s="231"/>
    </row>
    <row r="572" spans="3:3" x14ac:dyDescent="0.15">
      <c r="C572" s="231"/>
    </row>
    <row r="573" spans="3:3" x14ac:dyDescent="0.15">
      <c r="C573" s="231"/>
    </row>
    <row r="574" spans="3:3" x14ac:dyDescent="0.15">
      <c r="C574" s="231"/>
    </row>
    <row r="575" spans="3:3" x14ac:dyDescent="0.15">
      <c r="C575" s="231"/>
    </row>
    <row r="576" spans="3:3" x14ac:dyDescent="0.15">
      <c r="C576" s="231"/>
    </row>
    <row r="577" spans="3:3" x14ac:dyDescent="0.15">
      <c r="C577" s="231"/>
    </row>
    <row r="578" spans="3:3" x14ac:dyDescent="0.15">
      <c r="C578" s="231"/>
    </row>
    <row r="579" spans="3:3" x14ac:dyDescent="0.15">
      <c r="C579" s="231"/>
    </row>
    <row r="580" spans="3:3" x14ac:dyDescent="0.15">
      <c r="C580" s="231"/>
    </row>
    <row r="581" spans="3:3" x14ac:dyDescent="0.15">
      <c r="C581" s="231"/>
    </row>
    <row r="582" spans="3:3" x14ac:dyDescent="0.15">
      <c r="C582" s="231"/>
    </row>
    <row r="583" spans="3:3" x14ac:dyDescent="0.15">
      <c r="C583" s="231"/>
    </row>
    <row r="584" spans="3:3" x14ac:dyDescent="0.15">
      <c r="C584" s="231"/>
    </row>
    <row r="585" spans="3:3" x14ac:dyDescent="0.15">
      <c r="C585" s="231"/>
    </row>
    <row r="586" spans="3:3" x14ac:dyDescent="0.15">
      <c r="C586" s="231"/>
    </row>
    <row r="587" spans="3:3" x14ac:dyDescent="0.15">
      <c r="C587" s="231"/>
    </row>
    <row r="588" spans="3:3" x14ac:dyDescent="0.15">
      <c r="C588" s="231"/>
    </row>
    <row r="589" spans="3:3" x14ac:dyDescent="0.15">
      <c r="C589" s="231"/>
    </row>
    <row r="590" spans="3:3" x14ac:dyDescent="0.15">
      <c r="C590" s="231"/>
    </row>
    <row r="591" spans="3:3" x14ac:dyDescent="0.15">
      <c r="C591" s="231"/>
    </row>
    <row r="592" spans="3:3" x14ac:dyDescent="0.15">
      <c r="C592" s="231"/>
    </row>
    <row r="593" spans="3:3" x14ac:dyDescent="0.15">
      <c r="C593" s="231"/>
    </row>
    <row r="594" spans="3:3" x14ac:dyDescent="0.15">
      <c r="C594" s="231"/>
    </row>
    <row r="595" spans="3:3" x14ac:dyDescent="0.15">
      <c r="C595" s="231"/>
    </row>
    <row r="596" spans="3:3" x14ac:dyDescent="0.15">
      <c r="C596" s="231"/>
    </row>
    <row r="597" spans="3:3" x14ac:dyDescent="0.15">
      <c r="C597" s="231"/>
    </row>
    <row r="598" spans="3:3" x14ac:dyDescent="0.15">
      <c r="C598" s="231"/>
    </row>
    <row r="599" spans="3:3" x14ac:dyDescent="0.15">
      <c r="C599" s="231"/>
    </row>
    <row r="600" spans="3:3" x14ac:dyDescent="0.15">
      <c r="C600" s="231"/>
    </row>
    <row r="601" spans="3:3" x14ac:dyDescent="0.15">
      <c r="C601" s="231"/>
    </row>
    <row r="602" spans="3:3" x14ac:dyDescent="0.15">
      <c r="C602" s="231"/>
    </row>
    <row r="603" spans="3:3" x14ac:dyDescent="0.15">
      <c r="C603" s="231"/>
    </row>
    <row r="604" spans="3:3" x14ac:dyDescent="0.15">
      <c r="C604" s="231"/>
    </row>
    <row r="605" spans="3:3" x14ac:dyDescent="0.15">
      <c r="C605" s="231"/>
    </row>
    <row r="606" spans="3:3" x14ac:dyDescent="0.15">
      <c r="C606" s="231"/>
    </row>
    <row r="607" spans="3:3" x14ac:dyDescent="0.15">
      <c r="C607" s="231"/>
    </row>
    <row r="608" spans="3:3" x14ac:dyDescent="0.15">
      <c r="C608" s="231"/>
    </row>
    <row r="609" spans="3:3" x14ac:dyDescent="0.15">
      <c r="C609" s="231"/>
    </row>
    <row r="610" spans="3:3" x14ac:dyDescent="0.15">
      <c r="C610" s="231"/>
    </row>
    <row r="611" spans="3:3" x14ac:dyDescent="0.15">
      <c r="C611" s="231"/>
    </row>
    <row r="612" spans="3:3" x14ac:dyDescent="0.15">
      <c r="C612" s="231"/>
    </row>
    <row r="613" spans="3:3" x14ac:dyDescent="0.15">
      <c r="C613" s="231"/>
    </row>
    <row r="614" spans="3:3" x14ac:dyDescent="0.15">
      <c r="C614" s="231"/>
    </row>
    <row r="615" spans="3:3" x14ac:dyDescent="0.15">
      <c r="C615" s="231"/>
    </row>
    <row r="616" spans="3:3" x14ac:dyDescent="0.15">
      <c r="C616" s="231"/>
    </row>
    <row r="617" spans="3:3" x14ac:dyDescent="0.15">
      <c r="C617" s="231"/>
    </row>
    <row r="618" spans="3:3" x14ac:dyDescent="0.15">
      <c r="C618" s="231"/>
    </row>
    <row r="619" spans="3:3" x14ac:dyDescent="0.15">
      <c r="C619" s="231"/>
    </row>
    <row r="620" spans="3:3" x14ac:dyDescent="0.15">
      <c r="C620" s="231"/>
    </row>
    <row r="621" spans="3:3" x14ac:dyDescent="0.15">
      <c r="C621" s="231"/>
    </row>
    <row r="622" spans="3:3" x14ac:dyDescent="0.15">
      <c r="C622" s="231"/>
    </row>
    <row r="623" spans="3:3" x14ac:dyDescent="0.15">
      <c r="C623" s="231"/>
    </row>
    <row r="624" spans="3:3" x14ac:dyDescent="0.15">
      <c r="C624" s="231"/>
    </row>
    <row r="625" spans="3:3" x14ac:dyDescent="0.15">
      <c r="C625" s="231"/>
    </row>
    <row r="626" spans="3:3" x14ac:dyDescent="0.15">
      <c r="C626" s="231"/>
    </row>
    <row r="627" spans="3:3" x14ac:dyDescent="0.15">
      <c r="C627" s="231"/>
    </row>
    <row r="628" spans="3:3" x14ac:dyDescent="0.15">
      <c r="C628" s="231"/>
    </row>
    <row r="629" spans="3:3" x14ac:dyDescent="0.15">
      <c r="C629" s="231"/>
    </row>
    <row r="630" spans="3:3" x14ac:dyDescent="0.15">
      <c r="C630" s="231"/>
    </row>
    <row r="631" spans="3:3" x14ac:dyDescent="0.15">
      <c r="C631" s="231"/>
    </row>
    <row r="632" spans="3:3" x14ac:dyDescent="0.15">
      <c r="C632" s="231"/>
    </row>
    <row r="633" spans="3:3" x14ac:dyDescent="0.15">
      <c r="C633" s="231"/>
    </row>
    <row r="634" spans="3:3" x14ac:dyDescent="0.15">
      <c r="C634" s="231"/>
    </row>
    <row r="635" spans="3:3" x14ac:dyDescent="0.15">
      <c r="C635" s="231"/>
    </row>
    <row r="636" spans="3:3" x14ac:dyDescent="0.15">
      <c r="C636" s="231"/>
    </row>
    <row r="637" spans="3:3" x14ac:dyDescent="0.15">
      <c r="C637" s="231"/>
    </row>
    <row r="638" spans="3:3" x14ac:dyDescent="0.15">
      <c r="C638" s="231"/>
    </row>
    <row r="639" spans="3:3" x14ac:dyDescent="0.15">
      <c r="C639" s="231"/>
    </row>
    <row r="640" spans="3:3" x14ac:dyDescent="0.15">
      <c r="C640" s="231"/>
    </row>
    <row r="641" spans="3:3" x14ac:dyDescent="0.15">
      <c r="C641" s="231"/>
    </row>
    <row r="642" spans="3:3" x14ac:dyDescent="0.15">
      <c r="C642" s="231"/>
    </row>
    <row r="643" spans="3:3" x14ac:dyDescent="0.15">
      <c r="C643" s="231"/>
    </row>
    <row r="644" spans="3:3" x14ac:dyDescent="0.15">
      <c r="C644" s="231"/>
    </row>
    <row r="645" spans="3:3" x14ac:dyDescent="0.15">
      <c r="C645" s="231"/>
    </row>
    <row r="646" spans="3:3" x14ac:dyDescent="0.15">
      <c r="C646" s="231"/>
    </row>
    <row r="647" spans="3:3" x14ac:dyDescent="0.15">
      <c r="C647" s="231"/>
    </row>
    <row r="648" spans="3:3" x14ac:dyDescent="0.15">
      <c r="C648" s="231"/>
    </row>
    <row r="649" spans="3:3" x14ac:dyDescent="0.15">
      <c r="C649" s="231"/>
    </row>
    <row r="650" spans="3:3" x14ac:dyDescent="0.15">
      <c r="C650" s="231"/>
    </row>
    <row r="651" spans="3:3" x14ac:dyDescent="0.15">
      <c r="C651" s="231"/>
    </row>
    <row r="652" spans="3:3" x14ac:dyDescent="0.15">
      <c r="C652" s="231"/>
    </row>
    <row r="653" spans="3:3" x14ac:dyDescent="0.15">
      <c r="C653" s="231"/>
    </row>
    <row r="654" spans="3:3" x14ac:dyDescent="0.15">
      <c r="C654" s="231"/>
    </row>
    <row r="655" spans="3:3" x14ac:dyDescent="0.15">
      <c r="C655" s="231"/>
    </row>
    <row r="656" spans="3:3" x14ac:dyDescent="0.15">
      <c r="C656" s="231"/>
    </row>
    <row r="657" spans="3:3" x14ac:dyDescent="0.15">
      <c r="C657" s="231"/>
    </row>
    <row r="658" spans="3:3" x14ac:dyDescent="0.15">
      <c r="C658" s="231"/>
    </row>
    <row r="659" spans="3:3" x14ac:dyDescent="0.15">
      <c r="C659" s="231"/>
    </row>
    <row r="660" spans="3:3" x14ac:dyDescent="0.15">
      <c r="C660" s="231"/>
    </row>
    <row r="661" spans="3:3" x14ac:dyDescent="0.15">
      <c r="C661" s="231"/>
    </row>
    <row r="662" spans="3:3" x14ac:dyDescent="0.15">
      <c r="C662" s="231"/>
    </row>
    <row r="663" spans="3:3" x14ac:dyDescent="0.15">
      <c r="C663" s="231"/>
    </row>
    <row r="664" spans="3:3" x14ac:dyDescent="0.15">
      <c r="C664" s="231"/>
    </row>
    <row r="665" spans="3:3" x14ac:dyDescent="0.15">
      <c r="C665" s="231"/>
    </row>
    <row r="666" spans="3:3" x14ac:dyDescent="0.15">
      <c r="C666" s="231"/>
    </row>
    <row r="667" spans="3:3" x14ac:dyDescent="0.15">
      <c r="C667" s="231"/>
    </row>
    <row r="668" spans="3:3" x14ac:dyDescent="0.15">
      <c r="C668" s="231"/>
    </row>
    <row r="669" spans="3:3" x14ac:dyDescent="0.15">
      <c r="C669" s="231"/>
    </row>
    <row r="670" spans="3:3" x14ac:dyDescent="0.15">
      <c r="C670" s="231"/>
    </row>
    <row r="671" spans="3:3" x14ac:dyDescent="0.15">
      <c r="C671" s="231"/>
    </row>
    <row r="672" spans="3:3" x14ac:dyDescent="0.15">
      <c r="C672" s="231"/>
    </row>
    <row r="673" spans="3:3" x14ac:dyDescent="0.15">
      <c r="C673" s="231"/>
    </row>
    <row r="674" spans="3:3" x14ac:dyDescent="0.15">
      <c r="C674" s="231"/>
    </row>
    <row r="675" spans="3:3" x14ac:dyDescent="0.15">
      <c r="C675" s="231"/>
    </row>
    <row r="676" spans="3:3" x14ac:dyDescent="0.15">
      <c r="C676" s="231"/>
    </row>
    <row r="677" spans="3:3" x14ac:dyDescent="0.15">
      <c r="C677" s="231"/>
    </row>
    <row r="678" spans="3:3" x14ac:dyDescent="0.15">
      <c r="C678" s="231"/>
    </row>
    <row r="679" spans="3:3" x14ac:dyDescent="0.15">
      <c r="C679" s="231"/>
    </row>
    <row r="680" spans="3:3" x14ac:dyDescent="0.15">
      <c r="C680" s="231"/>
    </row>
    <row r="681" spans="3:3" x14ac:dyDescent="0.15">
      <c r="C681" s="231"/>
    </row>
    <row r="682" spans="3:3" x14ac:dyDescent="0.15">
      <c r="C682" s="231"/>
    </row>
    <row r="683" spans="3:3" x14ac:dyDescent="0.15">
      <c r="C683" s="231"/>
    </row>
    <row r="684" spans="3:3" x14ac:dyDescent="0.15">
      <c r="C684" s="231"/>
    </row>
    <row r="685" spans="3:3" x14ac:dyDescent="0.15">
      <c r="C685" s="231"/>
    </row>
    <row r="686" spans="3:3" x14ac:dyDescent="0.15">
      <c r="C686" s="231"/>
    </row>
    <row r="687" spans="3:3" x14ac:dyDescent="0.15">
      <c r="C687" s="231"/>
    </row>
    <row r="688" spans="3:3" x14ac:dyDescent="0.15">
      <c r="C688" s="231"/>
    </row>
    <row r="689" spans="3:3" x14ac:dyDescent="0.15">
      <c r="C689" s="231"/>
    </row>
    <row r="690" spans="3:3" x14ac:dyDescent="0.15">
      <c r="C690" s="231"/>
    </row>
    <row r="691" spans="3:3" x14ac:dyDescent="0.15">
      <c r="C691" s="231"/>
    </row>
    <row r="692" spans="3:3" x14ac:dyDescent="0.15">
      <c r="C692" s="231"/>
    </row>
    <row r="693" spans="3:3" x14ac:dyDescent="0.15">
      <c r="C693" s="231"/>
    </row>
    <row r="694" spans="3:3" x14ac:dyDescent="0.15">
      <c r="C694" s="231"/>
    </row>
    <row r="695" spans="3:3" x14ac:dyDescent="0.15">
      <c r="C695" s="231"/>
    </row>
    <row r="696" spans="3:3" x14ac:dyDescent="0.15">
      <c r="C696" s="231"/>
    </row>
    <row r="697" spans="3:3" x14ac:dyDescent="0.15">
      <c r="C697" s="231"/>
    </row>
    <row r="698" spans="3:3" x14ac:dyDescent="0.15">
      <c r="C698" s="231"/>
    </row>
    <row r="699" spans="3:3" x14ac:dyDescent="0.15">
      <c r="C699" s="231"/>
    </row>
    <row r="700" spans="3:3" x14ac:dyDescent="0.15">
      <c r="C700" s="231"/>
    </row>
    <row r="701" spans="3:3" x14ac:dyDescent="0.15">
      <c r="C701" s="231"/>
    </row>
    <row r="702" spans="3:3" x14ac:dyDescent="0.15">
      <c r="C702" s="231"/>
    </row>
    <row r="703" spans="3:3" x14ac:dyDescent="0.15">
      <c r="C703" s="231"/>
    </row>
    <row r="704" spans="3:3" x14ac:dyDescent="0.15">
      <c r="C704" s="231"/>
    </row>
    <row r="705" spans="3:3" x14ac:dyDescent="0.15">
      <c r="C705" s="231"/>
    </row>
    <row r="706" spans="3:3" x14ac:dyDescent="0.15">
      <c r="C706" s="231"/>
    </row>
    <row r="707" spans="3:3" x14ac:dyDescent="0.15">
      <c r="C707" s="231"/>
    </row>
    <row r="708" spans="3:3" x14ac:dyDescent="0.15">
      <c r="C708" s="231"/>
    </row>
    <row r="709" spans="3:3" x14ac:dyDescent="0.15">
      <c r="C709" s="231"/>
    </row>
    <row r="710" spans="3:3" x14ac:dyDescent="0.15">
      <c r="C710" s="231"/>
    </row>
    <row r="711" spans="3:3" x14ac:dyDescent="0.15">
      <c r="C711" s="231"/>
    </row>
    <row r="712" spans="3:3" x14ac:dyDescent="0.15">
      <c r="C712" s="231"/>
    </row>
    <row r="713" spans="3:3" x14ac:dyDescent="0.15">
      <c r="C713" s="231"/>
    </row>
    <row r="714" spans="3:3" x14ac:dyDescent="0.15">
      <c r="C714" s="231"/>
    </row>
    <row r="715" spans="3:3" x14ac:dyDescent="0.15">
      <c r="C715" s="231"/>
    </row>
    <row r="716" spans="3:3" x14ac:dyDescent="0.15">
      <c r="C716" s="231"/>
    </row>
    <row r="717" spans="3:3" x14ac:dyDescent="0.15">
      <c r="C717" s="231"/>
    </row>
    <row r="718" spans="3:3" x14ac:dyDescent="0.15">
      <c r="C718" s="231"/>
    </row>
    <row r="719" spans="3:3" x14ac:dyDescent="0.15">
      <c r="C719" s="231"/>
    </row>
    <row r="720" spans="3:3" x14ac:dyDescent="0.15">
      <c r="C720" s="231"/>
    </row>
    <row r="721" spans="3:3" x14ac:dyDescent="0.15">
      <c r="C721" s="231"/>
    </row>
    <row r="722" spans="3:3" x14ac:dyDescent="0.15">
      <c r="C722" s="231"/>
    </row>
    <row r="723" spans="3:3" x14ac:dyDescent="0.15">
      <c r="C723" s="231"/>
    </row>
    <row r="724" spans="3:3" x14ac:dyDescent="0.15">
      <c r="C724" s="231"/>
    </row>
    <row r="725" spans="3:3" x14ac:dyDescent="0.15">
      <c r="C725" s="231"/>
    </row>
    <row r="726" spans="3:3" x14ac:dyDescent="0.15">
      <c r="C726" s="231"/>
    </row>
    <row r="727" spans="3:3" x14ac:dyDescent="0.15">
      <c r="C727" s="231"/>
    </row>
    <row r="728" spans="3:3" x14ac:dyDescent="0.15">
      <c r="C728" s="231"/>
    </row>
    <row r="729" spans="3:3" x14ac:dyDescent="0.15">
      <c r="C729" s="231"/>
    </row>
    <row r="730" spans="3:3" x14ac:dyDescent="0.15">
      <c r="C730" s="231"/>
    </row>
    <row r="731" spans="3:3" x14ac:dyDescent="0.15">
      <c r="C731" s="231"/>
    </row>
    <row r="732" spans="3:3" x14ac:dyDescent="0.15">
      <c r="C732" s="231"/>
    </row>
    <row r="733" spans="3:3" x14ac:dyDescent="0.15">
      <c r="C733" s="231"/>
    </row>
    <row r="734" spans="3:3" x14ac:dyDescent="0.15">
      <c r="C734" s="231"/>
    </row>
    <row r="735" spans="3:3" x14ac:dyDescent="0.15">
      <c r="C735" s="231"/>
    </row>
    <row r="736" spans="3:3" x14ac:dyDescent="0.15">
      <c r="C736" s="231"/>
    </row>
    <row r="737" spans="3:3" x14ac:dyDescent="0.15">
      <c r="C737" s="231"/>
    </row>
    <row r="738" spans="3:3" x14ac:dyDescent="0.15">
      <c r="C738" s="231"/>
    </row>
    <row r="739" spans="3:3" x14ac:dyDescent="0.15">
      <c r="C739" s="231"/>
    </row>
    <row r="740" spans="3:3" x14ac:dyDescent="0.15">
      <c r="C740" s="231"/>
    </row>
    <row r="741" spans="3:3" x14ac:dyDescent="0.15">
      <c r="C741" s="231"/>
    </row>
    <row r="742" spans="3:3" x14ac:dyDescent="0.15">
      <c r="C742" s="231"/>
    </row>
    <row r="743" spans="3:3" x14ac:dyDescent="0.15">
      <c r="C743" s="231"/>
    </row>
    <row r="744" spans="3:3" x14ac:dyDescent="0.15">
      <c r="C744" s="231"/>
    </row>
    <row r="745" spans="3:3" x14ac:dyDescent="0.15">
      <c r="C745" s="231"/>
    </row>
    <row r="746" spans="3:3" x14ac:dyDescent="0.15">
      <c r="C746" s="231"/>
    </row>
    <row r="747" spans="3:3" x14ac:dyDescent="0.15">
      <c r="C747" s="231"/>
    </row>
    <row r="748" spans="3:3" x14ac:dyDescent="0.15">
      <c r="C748" s="231"/>
    </row>
    <row r="749" spans="3:3" x14ac:dyDescent="0.15">
      <c r="C749" s="231"/>
    </row>
    <row r="750" spans="3:3" x14ac:dyDescent="0.15">
      <c r="C750" s="231"/>
    </row>
    <row r="751" spans="3:3" x14ac:dyDescent="0.15">
      <c r="C751" s="231"/>
    </row>
    <row r="752" spans="3:3" x14ac:dyDescent="0.15">
      <c r="C752" s="231"/>
    </row>
    <row r="753" spans="3:3" x14ac:dyDescent="0.15">
      <c r="C753" s="231"/>
    </row>
    <row r="754" spans="3:3" x14ac:dyDescent="0.15">
      <c r="C754" s="231"/>
    </row>
    <row r="755" spans="3:3" x14ac:dyDescent="0.15">
      <c r="C755" s="231"/>
    </row>
    <row r="756" spans="3:3" x14ac:dyDescent="0.15">
      <c r="C756" s="231"/>
    </row>
    <row r="757" spans="3:3" x14ac:dyDescent="0.15">
      <c r="C757" s="231"/>
    </row>
    <row r="758" spans="3:3" x14ac:dyDescent="0.15">
      <c r="C758" s="231"/>
    </row>
    <row r="759" spans="3:3" x14ac:dyDescent="0.15">
      <c r="C759" s="231"/>
    </row>
    <row r="760" spans="3:3" x14ac:dyDescent="0.15">
      <c r="C760" s="231"/>
    </row>
    <row r="761" spans="3:3" x14ac:dyDescent="0.15">
      <c r="C761" s="231"/>
    </row>
    <row r="762" spans="3:3" x14ac:dyDescent="0.15">
      <c r="C762" s="231"/>
    </row>
    <row r="763" spans="3:3" x14ac:dyDescent="0.15">
      <c r="C763" s="231"/>
    </row>
    <row r="764" spans="3:3" x14ac:dyDescent="0.15">
      <c r="C764" s="231"/>
    </row>
    <row r="765" spans="3:3" x14ac:dyDescent="0.15">
      <c r="C765" s="231"/>
    </row>
    <row r="766" spans="3:3" x14ac:dyDescent="0.15">
      <c r="C766" s="231"/>
    </row>
    <row r="767" spans="3:3" x14ac:dyDescent="0.15">
      <c r="C767" s="231"/>
    </row>
    <row r="768" spans="3:3" x14ac:dyDescent="0.15">
      <c r="C768" s="231"/>
    </row>
    <row r="769" spans="3:3" x14ac:dyDescent="0.15">
      <c r="C769" s="231"/>
    </row>
    <row r="770" spans="3:3" x14ac:dyDescent="0.15">
      <c r="C770" s="231"/>
    </row>
    <row r="771" spans="3:3" x14ac:dyDescent="0.15">
      <c r="C771" s="231"/>
    </row>
    <row r="772" spans="3:3" x14ac:dyDescent="0.15">
      <c r="C772" s="231"/>
    </row>
    <row r="773" spans="3:3" x14ac:dyDescent="0.15">
      <c r="C773" s="231"/>
    </row>
    <row r="774" spans="3:3" x14ac:dyDescent="0.15">
      <c r="C774" s="231"/>
    </row>
    <row r="775" spans="3:3" x14ac:dyDescent="0.15">
      <c r="C775" s="231"/>
    </row>
    <row r="776" spans="3:3" x14ac:dyDescent="0.15">
      <c r="C776" s="231"/>
    </row>
    <row r="777" spans="3:3" x14ac:dyDescent="0.15">
      <c r="C777" s="231"/>
    </row>
    <row r="778" spans="3:3" x14ac:dyDescent="0.15">
      <c r="C778" s="231"/>
    </row>
    <row r="779" spans="3:3" x14ac:dyDescent="0.15">
      <c r="C779" s="231"/>
    </row>
    <row r="780" spans="3:3" x14ac:dyDescent="0.15">
      <c r="C780" s="231"/>
    </row>
    <row r="781" spans="3:3" x14ac:dyDescent="0.15">
      <c r="C781" s="231"/>
    </row>
    <row r="782" spans="3:3" x14ac:dyDescent="0.15">
      <c r="C782" s="231"/>
    </row>
    <row r="783" spans="3:3" x14ac:dyDescent="0.15">
      <c r="C783" s="231"/>
    </row>
    <row r="784" spans="3:3" x14ac:dyDescent="0.15">
      <c r="C784" s="231"/>
    </row>
    <row r="785" spans="3:3" x14ac:dyDescent="0.15">
      <c r="C785" s="231"/>
    </row>
    <row r="786" spans="3:3" x14ac:dyDescent="0.15">
      <c r="C786" s="231"/>
    </row>
    <row r="787" spans="3:3" x14ac:dyDescent="0.15">
      <c r="C787" s="231"/>
    </row>
    <row r="788" spans="3:3" x14ac:dyDescent="0.15">
      <c r="C788" s="231"/>
    </row>
    <row r="789" spans="3:3" x14ac:dyDescent="0.15">
      <c r="C789" s="231"/>
    </row>
    <row r="790" spans="3:3" x14ac:dyDescent="0.15">
      <c r="C790" s="231"/>
    </row>
    <row r="791" spans="3:3" x14ac:dyDescent="0.15">
      <c r="C791" s="231"/>
    </row>
    <row r="792" spans="3:3" x14ac:dyDescent="0.15">
      <c r="C792" s="231"/>
    </row>
    <row r="793" spans="3:3" x14ac:dyDescent="0.15">
      <c r="C793" s="231"/>
    </row>
    <row r="794" spans="3:3" x14ac:dyDescent="0.15">
      <c r="C794" s="231"/>
    </row>
    <row r="795" spans="3:3" x14ac:dyDescent="0.15">
      <c r="C795" s="231"/>
    </row>
    <row r="796" spans="3:3" x14ac:dyDescent="0.15">
      <c r="C796" s="231"/>
    </row>
    <row r="797" spans="3:3" x14ac:dyDescent="0.15">
      <c r="C797" s="231"/>
    </row>
    <row r="798" spans="3:3" x14ac:dyDescent="0.15">
      <c r="C798" s="231"/>
    </row>
    <row r="799" spans="3:3" x14ac:dyDescent="0.15">
      <c r="C799" s="231"/>
    </row>
    <row r="800" spans="3:3" x14ac:dyDescent="0.15">
      <c r="C800" s="231"/>
    </row>
    <row r="801" spans="3:3" x14ac:dyDescent="0.15">
      <c r="C801" s="231"/>
    </row>
    <row r="802" spans="3:3" x14ac:dyDescent="0.15">
      <c r="C802" s="231"/>
    </row>
    <row r="803" spans="3:3" x14ac:dyDescent="0.15">
      <c r="C803" s="231"/>
    </row>
    <row r="804" spans="3:3" x14ac:dyDescent="0.15">
      <c r="C804" s="231"/>
    </row>
    <row r="805" spans="3:3" x14ac:dyDescent="0.15">
      <c r="C805" s="231"/>
    </row>
    <row r="806" spans="3:3" x14ac:dyDescent="0.15">
      <c r="C806" s="231"/>
    </row>
    <row r="807" spans="3:3" x14ac:dyDescent="0.15">
      <c r="C807" s="231"/>
    </row>
    <row r="808" spans="3:3" x14ac:dyDescent="0.15">
      <c r="C808" s="231"/>
    </row>
    <row r="809" spans="3:3" x14ac:dyDescent="0.15">
      <c r="C809" s="231"/>
    </row>
    <row r="810" spans="3:3" x14ac:dyDescent="0.15">
      <c r="C810" s="231"/>
    </row>
    <row r="811" spans="3:3" x14ac:dyDescent="0.15">
      <c r="C811" s="231"/>
    </row>
    <row r="812" spans="3:3" x14ac:dyDescent="0.15">
      <c r="C812" s="231"/>
    </row>
    <row r="813" spans="3:3" x14ac:dyDescent="0.15">
      <c r="C813" s="231"/>
    </row>
    <row r="814" spans="3:3" x14ac:dyDescent="0.15">
      <c r="C814" s="231"/>
    </row>
    <row r="815" spans="3:3" x14ac:dyDescent="0.15">
      <c r="C815" s="231"/>
    </row>
    <row r="816" spans="3:3" x14ac:dyDescent="0.15">
      <c r="C816" s="231"/>
    </row>
    <row r="817" spans="3:3" x14ac:dyDescent="0.15">
      <c r="C817" s="231"/>
    </row>
    <row r="818" spans="3:3" x14ac:dyDescent="0.15">
      <c r="C818" s="231"/>
    </row>
    <row r="819" spans="3:3" x14ac:dyDescent="0.15">
      <c r="C819" s="231"/>
    </row>
    <row r="820" spans="3:3" x14ac:dyDescent="0.15">
      <c r="C820" s="231"/>
    </row>
    <row r="821" spans="3:3" x14ac:dyDescent="0.15">
      <c r="C821" s="231"/>
    </row>
    <row r="822" spans="3:3" x14ac:dyDescent="0.15">
      <c r="C822" s="231"/>
    </row>
    <row r="823" spans="3:3" x14ac:dyDescent="0.15">
      <c r="C823" s="231"/>
    </row>
    <row r="824" spans="3:3" x14ac:dyDescent="0.15">
      <c r="C824" s="231"/>
    </row>
    <row r="825" spans="3:3" x14ac:dyDescent="0.15">
      <c r="C825" s="231"/>
    </row>
    <row r="826" spans="3:3" x14ac:dyDescent="0.15">
      <c r="C826" s="231"/>
    </row>
    <row r="827" spans="3:3" x14ac:dyDescent="0.15">
      <c r="C827" s="231"/>
    </row>
    <row r="828" spans="3:3" x14ac:dyDescent="0.15">
      <c r="C828" s="231"/>
    </row>
    <row r="829" spans="3:3" x14ac:dyDescent="0.15">
      <c r="C829" s="231"/>
    </row>
    <row r="830" spans="3:3" x14ac:dyDescent="0.15">
      <c r="C830" s="231"/>
    </row>
    <row r="831" spans="3:3" x14ac:dyDescent="0.15">
      <c r="C831" s="231"/>
    </row>
    <row r="832" spans="3:3" x14ac:dyDescent="0.15">
      <c r="C832" s="231"/>
    </row>
    <row r="833" spans="3:3" x14ac:dyDescent="0.15">
      <c r="C833" s="231"/>
    </row>
    <row r="834" spans="3:3" x14ac:dyDescent="0.15">
      <c r="C834" s="231"/>
    </row>
    <row r="835" spans="3:3" x14ac:dyDescent="0.15">
      <c r="C835" s="231"/>
    </row>
    <row r="836" spans="3:3" x14ac:dyDescent="0.15">
      <c r="C836" s="231"/>
    </row>
    <row r="837" spans="3:3" x14ac:dyDescent="0.15">
      <c r="C837" s="231"/>
    </row>
    <row r="838" spans="3:3" x14ac:dyDescent="0.15">
      <c r="C838" s="231"/>
    </row>
    <row r="839" spans="3:3" x14ac:dyDescent="0.15">
      <c r="C839" s="231"/>
    </row>
    <row r="840" spans="3:3" x14ac:dyDescent="0.15">
      <c r="C840" s="231"/>
    </row>
    <row r="841" spans="3:3" x14ac:dyDescent="0.15">
      <c r="C841" s="231"/>
    </row>
    <row r="842" spans="3:3" x14ac:dyDescent="0.15">
      <c r="C842" s="231"/>
    </row>
    <row r="843" spans="3:3" x14ac:dyDescent="0.15">
      <c r="C843" s="231"/>
    </row>
    <row r="844" spans="3:3" x14ac:dyDescent="0.15">
      <c r="C844" s="231"/>
    </row>
    <row r="845" spans="3:3" x14ac:dyDescent="0.15">
      <c r="C845" s="231"/>
    </row>
    <row r="846" spans="3:3" x14ac:dyDescent="0.15">
      <c r="C846" s="231"/>
    </row>
    <row r="847" spans="3:3" x14ac:dyDescent="0.15">
      <c r="C847" s="231"/>
    </row>
    <row r="848" spans="3:3" x14ac:dyDescent="0.15">
      <c r="C848" s="231"/>
    </row>
    <row r="849" spans="3:3" x14ac:dyDescent="0.15">
      <c r="C849" s="231"/>
    </row>
    <row r="850" spans="3:3" x14ac:dyDescent="0.15">
      <c r="C850" s="231"/>
    </row>
    <row r="851" spans="3:3" x14ac:dyDescent="0.15">
      <c r="C851" s="231"/>
    </row>
    <row r="852" spans="3:3" x14ac:dyDescent="0.15">
      <c r="C852" s="231"/>
    </row>
    <row r="853" spans="3:3" x14ac:dyDescent="0.15">
      <c r="C853" s="231"/>
    </row>
    <row r="854" spans="3:3" x14ac:dyDescent="0.15">
      <c r="C854" s="231"/>
    </row>
    <row r="855" spans="3:3" x14ac:dyDescent="0.15">
      <c r="C855" s="231"/>
    </row>
    <row r="856" spans="3:3" x14ac:dyDescent="0.15">
      <c r="C856" s="231"/>
    </row>
    <row r="857" spans="3:3" x14ac:dyDescent="0.15">
      <c r="C857" s="231"/>
    </row>
    <row r="858" spans="3:3" x14ac:dyDescent="0.15">
      <c r="C858" s="231"/>
    </row>
    <row r="859" spans="3:3" x14ac:dyDescent="0.15">
      <c r="C859" s="231"/>
    </row>
    <row r="860" spans="3:3" x14ac:dyDescent="0.15">
      <c r="C860" s="231"/>
    </row>
    <row r="861" spans="3:3" x14ac:dyDescent="0.15">
      <c r="C861" s="231"/>
    </row>
    <row r="862" spans="3:3" x14ac:dyDescent="0.15">
      <c r="C862" s="231"/>
    </row>
    <row r="863" spans="3:3" x14ac:dyDescent="0.15">
      <c r="C863" s="231"/>
    </row>
    <row r="864" spans="3:3" x14ac:dyDescent="0.15">
      <c r="C864" s="231"/>
    </row>
    <row r="865" spans="3:3" x14ac:dyDescent="0.15">
      <c r="C865" s="231"/>
    </row>
    <row r="866" spans="3:3" x14ac:dyDescent="0.15">
      <c r="C866" s="231"/>
    </row>
    <row r="867" spans="3:3" x14ac:dyDescent="0.15">
      <c r="C867" s="231"/>
    </row>
    <row r="868" spans="3:3" x14ac:dyDescent="0.15">
      <c r="C868" s="231"/>
    </row>
    <row r="869" spans="3:3" x14ac:dyDescent="0.15">
      <c r="C869" s="231"/>
    </row>
    <row r="870" spans="3:3" x14ac:dyDescent="0.15">
      <c r="C870" s="231"/>
    </row>
    <row r="871" spans="3:3" x14ac:dyDescent="0.15">
      <c r="C871" s="231"/>
    </row>
    <row r="872" spans="3:3" x14ac:dyDescent="0.15">
      <c r="C872" s="231"/>
    </row>
    <row r="873" spans="3:3" x14ac:dyDescent="0.15">
      <c r="C873" s="231"/>
    </row>
    <row r="874" spans="3:3" x14ac:dyDescent="0.15">
      <c r="C874" s="231"/>
    </row>
    <row r="875" spans="3:3" x14ac:dyDescent="0.15">
      <c r="C875" s="231"/>
    </row>
    <row r="876" spans="3:3" x14ac:dyDescent="0.15">
      <c r="C876" s="231"/>
    </row>
    <row r="877" spans="3:3" x14ac:dyDescent="0.15">
      <c r="C877" s="231"/>
    </row>
    <row r="878" spans="3:3" x14ac:dyDescent="0.15">
      <c r="C878" s="231"/>
    </row>
    <row r="879" spans="3:3" x14ac:dyDescent="0.15">
      <c r="C879" s="231"/>
    </row>
    <row r="880" spans="3:3" x14ac:dyDescent="0.15">
      <c r="C880" s="231"/>
    </row>
    <row r="881" spans="3:3" x14ac:dyDescent="0.15">
      <c r="C881" s="231"/>
    </row>
    <row r="882" spans="3:3" x14ac:dyDescent="0.15">
      <c r="C882" s="231"/>
    </row>
    <row r="883" spans="3:3" x14ac:dyDescent="0.15">
      <c r="C883" s="231"/>
    </row>
    <row r="884" spans="3:3" x14ac:dyDescent="0.15">
      <c r="C884" s="231"/>
    </row>
    <row r="885" spans="3:3" x14ac:dyDescent="0.15">
      <c r="C885" s="231"/>
    </row>
    <row r="886" spans="3:3" x14ac:dyDescent="0.15">
      <c r="C886" s="231"/>
    </row>
    <row r="887" spans="3:3" x14ac:dyDescent="0.15">
      <c r="C887" s="231"/>
    </row>
    <row r="888" spans="3:3" x14ac:dyDescent="0.15">
      <c r="C888" s="231"/>
    </row>
    <row r="889" spans="3:3" x14ac:dyDescent="0.15">
      <c r="C889" s="231"/>
    </row>
    <row r="890" spans="3:3" x14ac:dyDescent="0.15">
      <c r="C890" s="231"/>
    </row>
    <row r="891" spans="3:3" x14ac:dyDescent="0.15">
      <c r="C891" s="231"/>
    </row>
    <row r="892" spans="3:3" x14ac:dyDescent="0.15">
      <c r="C892" s="231"/>
    </row>
    <row r="893" spans="3:3" x14ac:dyDescent="0.15">
      <c r="C893" s="231"/>
    </row>
    <row r="894" spans="3:3" x14ac:dyDescent="0.15">
      <c r="C894" s="231"/>
    </row>
    <row r="895" spans="3:3" x14ac:dyDescent="0.15">
      <c r="C895" s="231"/>
    </row>
    <row r="896" spans="3:3" x14ac:dyDescent="0.15">
      <c r="C896" s="231"/>
    </row>
    <row r="897" spans="3:3" x14ac:dyDescent="0.15">
      <c r="C897" s="231"/>
    </row>
    <row r="898" spans="3:3" x14ac:dyDescent="0.15">
      <c r="C898" s="231"/>
    </row>
    <row r="899" spans="3:3" x14ac:dyDescent="0.15">
      <c r="C899" s="231"/>
    </row>
    <row r="900" spans="3:3" x14ac:dyDescent="0.15">
      <c r="C900" s="231"/>
    </row>
    <row r="901" spans="3:3" x14ac:dyDescent="0.15">
      <c r="C901" s="231"/>
    </row>
    <row r="902" spans="3:3" x14ac:dyDescent="0.15">
      <c r="C902" s="231"/>
    </row>
    <row r="903" spans="3:3" x14ac:dyDescent="0.15">
      <c r="C903" s="231"/>
    </row>
    <row r="904" spans="3:3" x14ac:dyDescent="0.15">
      <c r="C904" s="231"/>
    </row>
    <row r="905" spans="3:3" x14ac:dyDescent="0.15">
      <c r="C905" s="231"/>
    </row>
    <row r="906" spans="3:3" x14ac:dyDescent="0.15">
      <c r="C906" s="231"/>
    </row>
    <row r="907" spans="3:3" x14ac:dyDescent="0.15">
      <c r="C907" s="231"/>
    </row>
    <row r="908" spans="3:3" x14ac:dyDescent="0.15">
      <c r="C908" s="231"/>
    </row>
    <row r="909" spans="3:3" x14ac:dyDescent="0.15">
      <c r="C909" s="231"/>
    </row>
    <row r="910" spans="3:3" x14ac:dyDescent="0.15">
      <c r="C910" s="231"/>
    </row>
    <row r="911" spans="3:3" x14ac:dyDescent="0.15">
      <c r="C911" s="231"/>
    </row>
    <row r="912" spans="3:3" x14ac:dyDescent="0.15">
      <c r="C912" s="231"/>
    </row>
    <row r="913" spans="3:3" x14ac:dyDescent="0.15">
      <c r="C913" s="231"/>
    </row>
    <row r="914" spans="3:3" x14ac:dyDescent="0.15">
      <c r="C914" s="231"/>
    </row>
    <row r="915" spans="3:3" x14ac:dyDescent="0.15">
      <c r="C915" s="231"/>
    </row>
    <row r="916" spans="3:3" x14ac:dyDescent="0.15">
      <c r="C916" s="231"/>
    </row>
    <row r="917" spans="3:3" x14ac:dyDescent="0.15">
      <c r="C917" s="231"/>
    </row>
    <row r="918" spans="3:3" x14ac:dyDescent="0.15">
      <c r="C918" s="231"/>
    </row>
    <row r="919" spans="3:3" x14ac:dyDescent="0.15">
      <c r="C919" s="231"/>
    </row>
    <row r="920" spans="3:3" x14ac:dyDescent="0.15">
      <c r="C920" s="231"/>
    </row>
    <row r="921" spans="3:3" x14ac:dyDescent="0.15">
      <c r="C921" s="231"/>
    </row>
    <row r="922" spans="3:3" x14ac:dyDescent="0.15">
      <c r="C922" s="231"/>
    </row>
    <row r="923" spans="3:3" x14ac:dyDescent="0.15">
      <c r="C923" s="231"/>
    </row>
    <row r="924" spans="3:3" x14ac:dyDescent="0.15">
      <c r="C924" s="231"/>
    </row>
    <row r="925" spans="3:3" x14ac:dyDescent="0.15">
      <c r="C925" s="231"/>
    </row>
    <row r="926" spans="3:3" x14ac:dyDescent="0.15">
      <c r="C926" s="231"/>
    </row>
    <row r="927" spans="3:3" x14ac:dyDescent="0.15">
      <c r="C927" s="231"/>
    </row>
    <row r="928" spans="3:3" x14ac:dyDescent="0.15">
      <c r="C928" s="231"/>
    </row>
    <row r="929" spans="3:3" x14ac:dyDescent="0.15">
      <c r="C929" s="231"/>
    </row>
    <row r="930" spans="3:3" x14ac:dyDescent="0.15">
      <c r="C930" s="231"/>
    </row>
    <row r="931" spans="3:3" x14ac:dyDescent="0.15">
      <c r="C931" s="231"/>
    </row>
    <row r="932" spans="3:3" x14ac:dyDescent="0.15">
      <c r="C932" s="231"/>
    </row>
    <row r="933" spans="3:3" x14ac:dyDescent="0.15">
      <c r="C933" s="231"/>
    </row>
    <row r="934" spans="3:3" x14ac:dyDescent="0.15">
      <c r="C934" s="231"/>
    </row>
    <row r="935" spans="3:3" x14ac:dyDescent="0.15">
      <c r="C935" s="231"/>
    </row>
    <row r="936" spans="3:3" x14ac:dyDescent="0.15">
      <c r="C936" s="231"/>
    </row>
    <row r="937" spans="3:3" x14ac:dyDescent="0.15">
      <c r="C937" s="231"/>
    </row>
    <row r="938" spans="3:3" x14ac:dyDescent="0.15">
      <c r="C938" s="231"/>
    </row>
    <row r="939" spans="3:3" x14ac:dyDescent="0.15">
      <c r="C939" s="231"/>
    </row>
    <row r="940" spans="3:3" x14ac:dyDescent="0.15">
      <c r="C940" s="231"/>
    </row>
    <row r="941" spans="3:3" x14ac:dyDescent="0.15">
      <c r="C941" s="231"/>
    </row>
    <row r="942" spans="3:3" x14ac:dyDescent="0.15">
      <c r="C942" s="231"/>
    </row>
    <row r="943" spans="3:3" x14ac:dyDescent="0.15">
      <c r="C943" s="231"/>
    </row>
    <row r="944" spans="3:3" x14ac:dyDescent="0.15">
      <c r="C944" s="231"/>
    </row>
    <row r="945" spans="3:3" x14ac:dyDescent="0.15">
      <c r="C945" s="231"/>
    </row>
    <row r="946" spans="3:3" x14ac:dyDescent="0.15">
      <c r="C946" s="231"/>
    </row>
    <row r="947" spans="3:3" x14ac:dyDescent="0.15">
      <c r="C947" s="231"/>
    </row>
    <row r="948" spans="3:3" x14ac:dyDescent="0.15">
      <c r="C948" s="231"/>
    </row>
    <row r="949" spans="3:3" x14ac:dyDescent="0.15">
      <c r="C949" s="231"/>
    </row>
    <row r="950" spans="3:3" x14ac:dyDescent="0.15">
      <c r="C950" s="231"/>
    </row>
    <row r="951" spans="3:3" x14ac:dyDescent="0.15">
      <c r="C951" s="231"/>
    </row>
    <row r="952" spans="3:3" x14ac:dyDescent="0.15">
      <c r="C952" s="231"/>
    </row>
    <row r="953" spans="3:3" x14ac:dyDescent="0.15">
      <c r="C953" s="231"/>
    </row>
    <row r="954" spans="3:3" x14ac:dyDescent="0.15">
      <c r="C954" s="231"/>
    </row>
    <row r="955" spans="3:3" x14ac:dyDescent="0.15">
      <c r="C955" s="231"/>
    </row>
    <row r="956" spans="3:3" x14ac:dyDescent="0.15">
      <c r="C956" s="231"/>
    </row>
    <row r="957" spans="3:3" x14ac:dyDescent="0.15">
      <c r="C957" s="231"/>
    </row>
    <row r="958" spans="3:3" x14ac:dyDescent="0.15">
      <c r="C958" s="231"/>
    </row>
    <row r="959" spans="3:3" x14ac:dyDescent="0.15">
      <c r="C959" s="231"/>
    </row>
    <row r="960" spans="3:3" x14ac:dyDescent="0.15">
      <c r="C960" s="231"/>
    </row>
    <row r="961" spans="3:3" x14ac:dyDescent="0.15">
      <c r="C961" s="231"/>
    </row>
    <row r="962" spans="3:3" x14ac:dyDescent="0.15">
      <c r="C962" s="231"/>
    </row>
    <row r="963" spans="3:3" x14ac:dyDescent="0.15">
      <c r="C963" s="231"/>
    </row>
    <row r="964" spans="3:3" x14ac:dyDescent="0.15">
      <c r="C964" s="231"/>
    </row>
    <row r="965" spans="3:3" x14ac:dyDescent="0.15">
      <c r="C965" s="231"/>
    </row>
    <row r="966" spans="3:3" x14ac:dyDescent="0.15">
      <c r="C966" s="231"/>
    </row>
    <row r="967" spans="3:3" x14ac:dyDescent="0.15">
      <c r="C967" s="231"/>
    </row>
    <row r="968" spans="3:3" x14ac:dyDescent="0.15">
      <c r="C968" s="231"/>
    </row>
    <row r="969" spans="3:3" x14ac:dyDescent="0.15">
      <c r="C969" s="231"/>
    </row>
    <row r="970" spans="3:3" x14ac:dyDescent="0.15">
      <c r="C970" s="231"/>
    </row>
    <row r="971" spans="3:3" x14ac:dyDescent="0.15">
      <c r="C971" s="231"/>
    </row>
    <row r="972" spans="3:3" x14ac:dyDescent="0.15">
      <c r="C972" s="231"/>
    </row>
    <row r="973" spans="3:3" x14ac:dyDescent="0.15">
      <c r="C973" s="231"/>
    </row>
    <row r="974" spans="3:3" x14ac:dyDescent="0.15">
      <c r="C974" s="231"/>
    </row>
    <row r="975" spans="3:3" x14ac:dyDescent="0.15">
      <c r="C975" s="231"/>
    </row>
    <row r="976" spans="3:3" x14ac:dyDescent="0.15">
      <c r="C976" s="231"/>
    </row>
    <row r="977" spans="3:3" x14ac:dyDescent="0.15">
      <c r="C977" s="231"/>
    </row>
    <row r="978" spans="3:3" x14ac:dyDescent="0.15">
      <c r="C978" s="231"/>
    </row>
    <row r="979" spans="3:3" x14ac:dyDescent="0.15">
      <c r="C979" s="231"/>
    </row>
    <row r="980" spans="3:3" x14ac:dyDescent="0.15">
      <c r="C980" s="231"/>
    </row>
    <row r="981" spans="3:3" x14ac:dyDescent="0.15">
      <c r="C981" s="231"/>
    </row>
    <row r="982" spans="3:3" x14ac:dyDescent="0.15">
      <c r="C982" s="231"/>
    </row>
    <row r="983" spans="3:3" x14ac:dyDescent="0.15">
      <c r="C983" s="231"/>
    </row>
    <row r="984" spans="3:3" x14ac:dyDescent="0.15">
      <c r="C984" s="231"/>
    </row>
    <row r="985" spans="3:3" x14ac:dyDescent="0.15">
      <c r="C985" s="231"/>
    </row>
    <row r="986" spans="3:3" x14ac:dyDescent="0.15">
      <c r="C986" s="231"/>
    </row>
    <row r="987" spans="3:3" x14ac:dyDescent="0.15">
      <c r="C987" s="231"/>
    </row>
    <row r="988" spans="3:3" x14ac:dyDescent="0.15">
      <c r="C988" s="231"/>
    </row>
    <row r="989" spans="3:3" x14ac:dyDescent="0.15">
      <c r="C989" s="231"/>
    </row>
    <row r="990" spans="3:3" x14ac:dyDescent="0.15">
      <c r="C990" s="231"/>
    </row>
    <row r="991" spans="3:3" x14ac:dyDescent="0.15">
      <c r="C991" s="231"/>
    </row>
    <row r="992" spans="3:3" x14ac:dyDescent="0.15">
      <c r="C992" s="231"/>
    </row>
    <row r="993" spans="3:3" x14ac:dyDescent="0.15">
      <c r="C993" s="231"/>
    </row>
    <row r="994" spans="3:3" x14ac:dyDescent="0.15">
      <c r="C994" s="231"/>
    </row>
    <row r="995" spans="3:3" x14ac:dyDescent="0.15">
      <c r="C995" s="231"/>
    </row>
    <row r="996" spans="3:3" x14ac:dyDescent="0.15">
      <c r="C996" s="231"/>
    </row>
    <row r="997" spans="3:3" x14ac:dyDescent="0.15">
      <c r="C997" s="231"/>
    </row>
    <row r="998" spans="3:3" x14ac:dyDescent="0.15">
      <c r="C998" s="231"/>
    </row>
    <row r="999" spans="3:3" x14ac:dyDescent="0.15">
      <c r="C999" s="231"/>
    </row>
    <row r="1000" spans="3:3" x14ac:dyDescent="0.15">
      <c r="C1000" s="231"/>
    </row>
    <row r="1001" spans="3:3" x14ac:dyDescent="0.15">
      <c r="C1001" s="231"/>
    </row>
    <row r="1002" spans="3:3" x14ac:dyDescent="0.15">
      <c r="C1002" s="231"/>
    </row>
    <row r="1003" spans="3:3" x14ac:dyDescent="0.15">
      <c r="C1003" s="231"/>
    </row>
    <row r="1004" spans="3:3" x14ac:dyDescent="0.15">
      <c r="C1004" s="231"/>
    </row>
    <row r="1005" spans="3:3" x14ac:dyDescent="0.15">
      <c r="C1005" s="231"/>
    </row>
    <row r="1006" spans="3:3" x14ac:dyDescent="0.15">
      <c r="C1006" s="231"/>
    </row>
    <row r="1007" spans="3:3" x14ac:dyDescent="0.15">
      <c r="C1007" s="231"/>
    </row>
    <row r="1008" spans="3:3" x14ac:dyDescent="0.15">
      <c r="C1008" s="231"/>
    </row>
    <row r="1009" spans="3:3" x14ac:dyDescent="0.15">
      <c r="C1009" s="231"/>
    </row>
    <row r="1010" spans="3:3" x14ac:dyDescent="0.15">
      <c r="C1010" s="231"/>
    </row>
    <row r="1011" spans="3:3" x14ac:dyDescent="0.15">
      <c r="C1011" s="231"/>
    </row>
    <row r="1012" spans="3:3" x14ac:dyDescent="0.15">
      <c r="C1012" s="231"/>
    </row>
    <row r="1013" spans="3:3" x14ac:dyDescent="0.15">
      <c r="C1013" s="231"/>
    </row>
    <row r="1014" spans="3:3" x14ac:dyDescent="0.15">
      <c r="C1014" s="231"/>
    </row>
    <row r="1015" spans="3:3" x14ac:dyDescent="0.15">
      <c r="C1015" s="231"/>
    </row>
    <row r="1016" spans="3:3" x14ac:dyDescent="0.15">
      <c r="C1016" s="231"/>
    </row>
    <row r="1017" spans="3:3" x14ac:dyDescent="0.15">
      <c r="C1017" s="231"/>
    </row>
    <row r="1018" spans="3:3" x14ac:dyDescent="0.15">
      <c r="C1018" s="231"/>
    </row>
    <row r="1019" spans="3:3" x14ac:dyDescent="0.15">
      <c r="C1019" s="231"/>
    </row>
    <row r="1020" spans="3:3" x14ac:dyDescent="0.15">
      <c r="C1020" s="231"/>
    </row>
    <row r="1021" spans="3:3" x14ac:dyDescent="0.15">
      <c r="C1021" s="231"/>
    </row>
    <row r="1022" spans="3:3" x14ac:dyDescent="0.15">
      <c r="C1022" s="231"/>
    </row>
    <row r="1023" spans="3:3" x14ac:dyDescent="0.15">
      <c r="C1023" s="231"/>
    </row>
    <row r="1024" spans="3:3" x14ac:dyDescent="0.15">
      <c r="C1024" s="231"/>
    </row>
    <row r="1025" spans="3:3" x14ac:dyDescent="0.15">
      <c r="C1025" s="231"/>
    </row>
    <row r="1026" spans="3:3" x14ac:dyDescent="0.15">
      <c r="C1026" s="231"/>
    </row>
    <row r="1027" spans="3:3" x14ac:dyDescent="0.15">
      <c r="C1027" s="231"/>
    </row>
    <row r="1028" spans="3:3" x14ac:dyDescent="0.15">
      <c r="C1028" s="231"/>
    </row>
    <row r="1029" spans="3:3" x14ac:dyDescent="0.15">
      <c r="C1029" s="231"/>
    </row>
    <row r="1030" spans="3:3" x14ac:dyDescent="0.15">
      <c r="C1030" s="231"/>
    </row>
    <row r="1031" spans="3:3" x14ac:dyDescent="0.15">
      <c r="C1031" s="231"/>
    </row>
    <row r="1032" spans="3:3" x14ac:dyDescent="0.15">
      <c r="C1032" s="231"/>
    </row>
    <row r="1033" spans="3:3" x14ac:dyDescent="0.15">
      <c r="C1033" s="231"/>
    </row>
    <row r="1034" spans="3:3" x14ac:dyDescent="0.15">
      <c r="C1034" s="231"/>
    </row>
    <row r="1035" spans="3:3" x14ac:dyDescent="0.15">
      <c r="C1035" s="231"/>
    </row>
    <row r="1036" spans="3:3" x14ac:dyDescent="0.15">
      <c r="C1036" s="231"/>
    </row>
    <row r="1037" spans="3:3" x14ac:dyDescent="0.15">
      <c r="C1037" s="231"/>
    </row>
    <row r="1038" spans="3:3" x14ac:dyDescent="0.15">
      <c r="C1038" s="231"/>
    </row>
    <row r="1039" spans="3:3" x14ac:dyDescent="0.15">
      <c r="C1039" s="231"/>
    </row>
    <row r="1040" spans="3:3" x14ac:dyDescent="0.15">
      <c r="C1040" s="231"/>
    </row>
    <row r="1041" spans="3:3" x14ac:dyDescent="0.15">
      <c r="C1041" s="231"/>
    </row>
    <row r="1042" spans="3:3" x14ac:dyDescent="0.15">
      <c r="C1042" s="231"/>
    </row>
    <row r="1043" spans="3:3" x14ac:dyDescent="0.15">
      <c r="C1043" s="231"/>
    </row>
    <row r="1044" spans="3:3" x14ac:dyDescent="0.15">
      <c r="C1044" s="231"/>
    </row>
    <row r="1045" spans="3:3" x14ac:dyDescent="0.15">
      <c r="C1045" s="231"/>
    </row>
    <row r="1046" spans="3:3" x14ac:dyDescent="0.15">
      <c r="C1046" s="231"/>
    </row>
    <row r="1047" spans="3:3" x14ac:dyDescent="0.15">
      <c r="C1047" s="231"/>
    </row>
    <row r="1048" spans="3:3" x14ac:dyDescent="0.15">
      <c r="C1048" s="231"/>
    </row>
    <row r="1049" spans="3:3" x14ac:dyDescent="0.15">
      <c r="C1049" s="231"/>
    </row>
    <row r="1050" spans="3:3" x14ac:dyDescent="0.15">
      <c r="C1050" s="231"/>
    </row>
    <row r="1051" spans="3:3" x14ac:dyDescent="0.15">
      <c r="C1051" s="231"/>
    </row>
    <row r="1052" spans="3:3" x14ac:dyDescent="0.15">
      <c r="C1052" s="231"/>
    </row>
    <row r="1053" spans="3:3" x14ac:dyDescent="0.15">
      <c r="C1053" s="231"/>
    </row>
    <row r="1054" spans="3:3" x14ac:dyDescent="0.15">
      <c r="C1054" s="231"/>
    </row>
    <row r="1055" spans="3:3" x14ac:dyDescent="0.15">
      <c r="C1055" s="231"/>
    </row>
    <row r="1056" spans="3:3" x14ac:dyDescent="0.15">
      <c r="C1056" s="231"/>
    </row>
    <row r="1057" spans="3:3" x14ac:dyDescent="0.15">
      <c r="C1057" s="231"/>
    </row>
    <row r="1058" spans="3:3" x14ac:dyDescent="0.15">
      <c r="C1058" s="231"/>
    </row>
    <row r="1059" spans="3:3" x14ac:dyDescent="0.15">
      <c r="C1059" s="231"/>
    </row>
    <row r="1060" spans="3:3" x14ac:dyDescent="0.15">
      <c r="C1060" s="231"/>
    </row>
    <row r="1061" spans="3:3" x14ac:dyDescent="0.15">
      <c r="C1061" s="231"/>
    </row>
    <row r="1062" spans="3:3" x14ac:dyDescent="0.15">
      <c r="C1062" s="231"/>
    </row>
    <row r="1063" spans="3:3" x14ac:dyDescent="0.15">
      <c r="C1063" s="231"/>
    </row>
    <row r="1064" spans="3:3" x14ac:dyDescent="0.15">
      <c r="C1064" s="231"/>
    </row>
    <row r="1065" spans="3:3" x14ac:dyDescent="0.15">
      <c r="C1065" s="231"/>
    </row>
    <row r="1066" spans="3:3" x14ac:dyDescent="0.15">
      <c r="C1066" s="231"/>
    </row>
    <row r="1067" spans="3:3" x14ac:dyDescent="0.15">
      <c r="C1067" s="231"/>
    </row>
    <row r="1068" spans="3:3" x14ac:dyDescent="0.15">
      <c r="C1068" s="231"/>
    </row>
    <row r="1069" spans="3:3" x14ac:dyDescent="0.15">
      <c r="C1069" s="231"/>
    </row>
    <row r="1070" spans="3:3" x14ac:dyDescent="0.15">
      <c r="C1070" s="231"/>
    </row>
    <row r="1071" spans="3:3" x14ac:dyDescent="0.15">
      <c r="C1071" s="231"/>
    </row>
    <row r="1072" spans="3:3" x14ac:dyDescent="0.15">
      <c r="C1072" s="231"/>
    </row>
    <row r="1073" spans="3:3" x14ac:dyDescent="0.15">
      <c r="C1073" s="231"/>
    </row>
    <row r="1074" spans="3:3" x14ac:dyDescent="0.15">
      <c r="C1074" s="231"/>
    </row>
    <row r="1075" spans="3:3" x14ac:dyDescent="0.15">
      <c r="C1075" s="231"/>
    </row>
    <row r="1076" spans="3:3" x14ac:dyDescent="0.15">
      <c r="C1076" s="231"/>
    </row>
    <row r="1077" spans="3:3" x14ac:dyDescent="0.15">
      <c r="C1077" s="231"/>
    </row>
    <row r="1078" spans="3:3" x14ac:dyDescent="0.15">
      <c r="C1078" s="231"/>
    </row>
    <row r="1079" spans="3:3" x14ac:dyDescent="0.15">
      <c r="C1079" s="231"/>
    </row>
    <row r="1080" spans="3:3" x14ac:dyDescent="0.15">
      <c r="C1080" s="231"/>
    </row>
    <row r="1081" spans="3:3" x14ac:dyDescent="0.15">
      <c r="C1081" s="231"/>
    </row>
    <row r="1082" spans="3:3" x14ac:dyDescent="0.15">
      <c r="C1082" s="231"/>
    </row>
    <row r="1083" spans="3:3" x14ac:dyDescent="0.15">
      <c r="C1083" s="231"/>
    </row>
    <row r="1084" spans="3:3" x14ac:dyDescent="0.15">
      <c r="C1084" s="231"/>
    </row>
    <row r="1085" spans="3:3" x14ac:dyDescent="0.15">
      <c r="C1085" s="231"/>
    </row>
    <row r="1086" spans="3:3" x14ac:dyDescent="0.15">
      <c r="C1086" s="231"/>
    </row>
    <row r="1087" spans="3:3" x14ac:dyDescent="0.15">
      <c r="C1087" s="231"/>
    </row>
    <row r="1088" spans="3:3" x14ac:dyDescent="0.15">
      <c r="C1088" s="231"/>
    </row>
    <row r="1089" spans="3:3" x14ac:dyDescent="0.15">
      <c r="C1089" s="231"/>
    </row>
    <row r="1090" spans="3:3" x14ac:dyDescent="0.15">
      <c r="C1090" s="231"/>
    </row>
    <row r="1091" spans="3:3" x14ac:dyDescent="0.15">
      <c r="C1091" s="231"/>
    </row>
    <row r="1092" spans="3:3" x14ac:dyDescent="0.15">
      <c r="C1092" s="231"/>
    </row>
    <row r="1093" spans="3:3" x14ac:dyDescent="0.15">
      <c r="C1093" s="231"/>
    </row>
    <row r="1094" spans="3:3" x14ac:dyDescent="0.15">
      <c r="C1094" s="231"/>
    </row>
    <row r="1095" spans="3:3" x14ac:dyDescent="0.15">
      <c r="C1095" s="231"/>
    </row>
    <row r="1096" spans="3:3" x14ac:dyDescent="0.15">
      <c r="C1096" s="231"/>
    </row>
    <row r="1097" spans="3:3" x14ac:dyDescent="0.15">
      <c r="C1097" s="231"/>
    </row>
    <row r="1098" spans="3:3" x14ac:dyDescent="0.15">
      <c r="C1098" s="231"/>
    </row>
    <row r="1099" spans="3:3" x14ac:dyDescent="0.15">
      <c r="C1099" s="231"/>
    </row>
    <row r="1100" spans="3:3" x14ac:dyDescent="0.15">
      <c r="C1100" s="231"/>
    </row>
    <row r="1101" spans="3:3" x14ac:dyDescent="0.15">
      <c r="C1101" s="231"/>
    </row>
    <row r="1102" spans="3:3" x14ac:dyDescent="0.15">
      <c r="C1102" s="231"/>
    </row>
    <row r="1103" spans="3:3" x14ac:dyDescent="0.15">
      <c r="C1103" s="231"/>
    </row>
    <row r="1104" spans="3:3" x14ac:dyDescent="0.15">
      <c r="C1104" s="231"/>
    </row>
    <row r="1105" spans="3:3" x14ac:dyDescent="0.15">
      <c r="C1105" s="231"/>
    </row>
    <row r="1106" spans="3:3" x14ac:dyDescent="0.15">
      <c r="C1106" s="231"/>
    </row>
    <row r="1107" spans="3:3" x14ac:dyDescent="0.15">
      <c r="C1107" s="231"/>
    </row>
    <row r="1108" spans="3:3" x14ac:dyDescent="0.15">
      <c r="C1108" s="231"/>
    </row>
    <row r="1109" spans="3:3" x14ac:dyDescent="0.15">
      <c r="C1109" s="231"/>
    </row>
    <row r="1110" spans="3:3" x14ac:dyDescent="0.15">
      <c r="C1110" s="231"/>
    </row>
    <row r="1111" spans="3:3" x14ac:dyDescent="0.15">
      <c r="C1111" s="231"/>
    </row>
    <row r="1112" spans="3:3" x14ac:dyDescent="0.15">
      <c r="C1112" s="231"/>
    </row>
    <row r="1113" spans="3:3" x14ac:dyDescent="0.15">
      <c r="C1113" s="231"/>
    </row>
    <row r="1114" spans="3:3" x14ac:dyDescent="0.15">
      <c r="C1114" s="231"/>
    </row>
    <row r="1115" spans="3:3" x14ac:dyDescent="0.15">
      <c r="C1115" s="231"/>
    </row>
    <row r="1116" spans="3:3" x14ac:dyDescent="0.15">
      <c r="C1116" s="231"/>
    </row>
    <row r="1117" spans="3:3" x14ac:dyDescent="0.15">
      <c r="C1117" s="231"/>
    </row>
    <row r="1118" spans="3:3" x14ac:dyDescent="0.15">
      <c r="C1118" s="231"/>
    </row>
    <row r="1119" spans="3:3" x14ac:dyDescent="0.15">
      <c r="C1119" s="231"/>
    </row>
    <row r="1120" spans="3:3" x14ac:dyDescent="0.15">
      <c r="C1120" s="231"/>
    </row>
    <row r="1121" spans="3:3" x14ac:dyDescent="0.15">
      <c r="C1121" s="231"/>
    </row>
    <row r="1122" spans="3:3" x14ac:dyDescent="0.15">
      <c r="C1122" s="231"/>
    </row>
    <row r="1123" spans="3:3" x14ac:dyDescent="0.15">
      <c r="C1123" s="231"/>
    </row>
    <row r="1124" spans="3:3" x14ac:dyDescent="0.15">
      <c r="C1124" s="231"/>
    </row>
    <row r="1125" spans="3:3" x14ac:dyDescent="0.15">
      <c r="C1125" s="231"/>
    </row>
    <row r="1126" spans="3:3" x14ac:dyDescent="0.15">
      <c r="C1126" s="231"/>
    </row>
    <row r="1127" spans="3:3" x14ac:dyDescent="0.15">
      <c r="C1127" s="231"/>
    </row>
    <row r="1128" spans="3:3" x14ac:dyDescent="0.15">
      <c r="C1128" s="231"/>
    </row>
    <row r="1129" spans="3:3" x14ac:dyDescent="0.15">
      <c r="C1129" s="231"/>
    </row>
    <row r="1130" spans="3:3" x14ac:dyDescent="0.15">
      <c r="C1130" s="231"/>
    </row>
    <row r="1131" spans="3:3" x14ac:dyDescent="0.15">
      <c r="C1131" s="231"/>
    </row>
    <row r="1132" spans="3:3" x14ac:dyDescent="0.15">
      <c r="C1132" s="231"/>
    </row>
    <row r="1133" spans="3:3" x14ac:dyDescent="0.15">
      <c r="C1133" s="231"/>
    </row>
    <row r="1134" spans="3:3" x14ac:dyDescent="0.15">
      <c r="C1134" s="231"/>
    </row>
    <row r="1135" spans="3:3" x14ac:dyDescent="0.15">
      <c r="C1135" s="231"/>
    </row>
    <row r="1136" spans="3:3" x14ac:dyDescent="0.15">
      <c r="C1136" s="231"/>
    </row>
    <row r="1137" spans="3:3" x14ac:dyDescent="0.15">
      <c r="C1137" s="231"/>
    </row>
    <row r="1138" spans="3:3" x14ac:dyDescent="0.15">
      <c r="C1138" s="231"/>
    </row>
    <row r="1139" spans="3:3" x14ac:dyDescent="0.15">
      <c r="C1139" s="231"/>
    </row>
    <row r="1140" spans="3:3" x14ac:dyDescent="0.15">
      <c r="C1140" s="231"/>
    </row>
    <row r="1141" spans="3:3" x14ac:dyDescent="0.15">
      <c r="C1141" s="231"/>
    </row>
    <row r="1142" spans="3:3" x14ac:dyDescent="0.15">
      <c r="C1142" s="231"/>
    </row>
    <row r="1143" spans="3:3" x14ac:dyDescent="0.15">
      <c r="C1143" s="231"/>
    </row>
    <row r="1144" spans="3:3" x14ac:dyDescent="0.15">
      <c r="C1144" s="231"/>
    </row>
    <row r="1145" spans="3:3" x14ac:dyDescent="0.15">
      <c r="C1145" s="231"/>
    </row>
    <row r="1146" spans="3:3" x14ac:dyDescent="0.15">
      <c r="C1146" s="231"/>
    </row>
    <row r="1147" spans="3:3" x14ac:dyDescent="0.15">
      <c r="C1147" s="231"/>
    </row>
    <row r="1148" spans="3:3" x14ac:dyDescent="0.15">
      <c r="C1148" s="231"/>
    </row>
    <row r="1149" spans="3:3" x14ac:dyDescent="0.15">
      <c r="C1149" s="231"/>
    </row>
    <row r="1150" spans="3:3" x14ac:dyDescent="0.15">
      <c r="C1150" s="231"/>
    </row>
    <row r="1151" spans="3:3" x14ac:dyDescent="0.15">
      <c r="C1151" s="231"/>
    </row>
    <row r="1152" spans="3:3" x14ac:dyDescent="0.15">
      <c r="C1152" s="231"/>
    </row>
    <row r="1153" spans="3:3" x14ac:dyDescent="0.15">
      <c r="C1153" s="231"/>
    </row>
    <row r="1154" spans="3:3" x14ac:dyDescent="0.15">
      <c r="C1154" s="231"/>
    </row>
    <row r="1155" spans="3:3" x14ac:dyDescent="0.15">
      <c r="C1155" s="231"/>
    </row>
    <row r="1156" spans="3:3" x14ac:dyDescent="0.15">
      <c r="C1156" s="231"/>
    </row>
    <row r="1157" spans="3:3" x14ac:dyDescent="0.15">
      <c r="C1157" s="231"/>
    </row>
    <row r="1158" spans="3:3" x14ac:dyDescent="0.15">
      <c r="C1158" s="231"/>
    </row>
    <row r="1159" spans="3:3" x14ac:dyDescent="0.15">
      <c r="C1159" s="231"/>
    </row>
    <row r="1160" spans="3:3" x14ac:dyDescent="0.15">
      <c r="C1160" s="231"/>
    </row>
    <row r="1161" spans="3:3" x14ac:dyDescent="0.15">
      <c r="C1161" s="231"/>
    </row>
    <row r="1162" spans="3:3" x14ac:dyDescent="0.15">
      <c r="C1162" s="231"/>
    </row>
    <row r="1163" spans="3:3" x14ac:dyDescent="0.15">
      <c r="C1163" s="231"/>
    </row>
    <row r="1164" spans="3:3" x14ac:dyDescent="0.15">
      <c r="C1164" s="231"/>
    </row>
    <row r="1165" spans="3:3" x14ac:dyDescent="0.15">
      <c r="C1165" s="231"/>
    </row>
    <row r="1166" spans="3:3" x14ac:dyDescent="0.15">
      <c r="C1166" s="231"/>
    </row>
    <row r="1167" spans="3:3" x14ac:dyDescent="0.15">
      <c r="C1167" s="231"/>
    </row>
    <row r="1168" spans="3:3" x14ac:dyDescent="0.15">
      <c r="C1168" s="231"/>
    </row>
    <row r="1169" spans="3:3" x14ac:dyDescent="0.15">
      <c r="C1169" s="231"/>
    </row>
    <row r="1170" spans="3:3" x14ac:dyDescent="0.15">
      <c r="C1170" s="231"/>
    </row>
    <row r="1171" spans="3:3" x14ac:dyDescent="0.15">
      <c r="C1171" s="231"/>
    </row>
    <row r="1172" spans="3:3" x14ac:dyDescent="0.15">
      <c r="C1172" s="231"/>
    </row>
    <row r="1173" spans="3:3" x14ac:dyDescent="0.15">
      <c r="C1173" s="231"/>
    </row>
    <row r="1174" spans="3:3" x14ac:dyDescent="0.15">
      <c r="C1174" s="231"/>
    </row>
    <row r="1175" spans="3:3" x14ac:dyDescent="0.15">
      <c r="C1175" s="231"/>
    </row>
    <row r="1176" spans="3:3" x14ac:dyDescent="0.15">
      <c r="C1176" s="231"/>
    </row>
    <row r="1177" spans="3:3" x14ac:dyDescent="0.15">
      <c r="C1177" s="231"/>
    </row>
    <row r="1178" spans="3:3" x14ac:dyDescent="0.15">
      <c r="C1178" s="231"/>
    </row>
    <row r="1179" spans="3:3" x14ac:dyDescent="0.15">
      <c r="C1179" s="231"/>
    </row>
    <row r="1180" spans="3:3" x14ac:dyDescent="0.15">
      <c r="C1180" s="231"/>
    </row>
    <row r="1181" spans="3:3" x14ac:dyDescent="0.15">
      <c r="C1181" s="231"/>
    </row>
    <row r="1182" spans="3:3" x14ac:dyDescent="0.15">
      <c r="C1182" s="231"/>
    </row>
    <row r="1183" spans="3:3" x14ac:dyDescent="0.15">
      <c r="C1183" s="231"/>
    </row>
    <row r="1184" spans="3:3" x14ac:dyDescent="0.15">
      <c r="C1184" s="231"/>
    </row>
    <row r="1185" spans="3:3" x14ac:dyDescent="0.15">
      <c r="C1185" s="231"/>
    </row>
    <row r="1186" spans="3:3" x14ac:dyDescent="0.15">
      <c r="C1186" s="231"/>
    </row>
    <row r="1187" spans="3:3" x14ac:dyDescent="0.15">
      <c r="C1187" s="231"/>
    </row>
    <row r="1188" spans="3:3" x14ac:dyDescent="0.15">
      <c r="C1188" s="231"/>
    </row>
    <row r="1189" spans="3:3" x14ac:dyDescent="0.15">
      <c r="C1189" s="231"/>
    </row>
    <row r="1190" spans="3:3" x14ac:dyDescent="0.15">
      <c r="C1190" s="231"/>
    </row>
    <row r="1191" spans="3:3" x14ac:dyDescent="0.15">
      <c r="C1191" s="231"/>
    </row>
    <row r="1192" spans="3:3" x14ac:dyDescent="0.15">
      <c r="C1192" s="231"/>
    </row>
    <row r="1193" spans="3:3" x14ac:dyDescent="0.15">
      <c r="C1193" s="231"/>
    </row>
    <row r="1194" spans="3:3" x14ac:dyDescent="0.15">
      <c r="C1194" s="231"/>
    </row>
    <row r="1195" spans="3:3" x14ac:dyDescent="0.15">
      <c r="C1195" s="231"/>
    </row>
    <row r="1196" spans="3:3" x14ac:dyDescent="0.15">
      <c r="C1196" s="231"/>
    </row>
    <row r="1197" spans="3:3" x14ac:dyDescent="0.15">
      <c r="C1197" s="231"/>
    </row>
    <row r="1198" spans="3:3" x14ac:dyDescent="0.15">
      <c r="C1198" s="231"/>
    </row>
    <row r="1199" spans="3:3" x14ac:dyDescent="0.15">
      <c r="C1199" s="231"/>
    </row>
    <row r="1200" spans="3:3" x14ac:dyDescent="0.15">
      <c r="C1200" s="231"/>
    </row>
    <row r="1201" spans="3:3" x14ac:dyDescent="0.15">
      <c r="C1201" s="231"/>
    </row>
    <row r="1202" spans="3:3" x14ac:dyDescent="0.15">
      <c r="C1202" s="231"/>
    </row>
    <row r="1203" spans="3:3" x14ac:dyDescent="0.15">
      <c r="C1203" s="231"/>
    </row>
    <row r="1204" spans="3:3" x14ac:dyDescent="0.15">
      <c r="C1204" s="231"/>
    </row>
    <row r="1205" spans="3:3" x14ac:dyDescent="0.15">
      <c r="C1205" s="231"/>
    </row>
    <row r="1206" spans="3:3" x14ac:dyDescent="0.15">
      <c r="C1206" s="231"/>
    </row>
    <row r="1207" spans="3:3" x14ac:dyDescent="0.15">
      <c r="C1207" s="231"/>
    </row>
    <row r="1208" spans="3:3" x14ac:dyDescent="0.15">
      <c r="C1208" s="231"/>
    </row>
    <row r="1209" spans="3:3" x14ac:dyDescent="0.15">
      <c r="C1209" s="231"/>
    </row>
    <row r="1210" spans="3:3" x14ac:dyDescent="0.15">
      <c r="C1210" s="231"/>
    </row>
    <row r="1211" spans="3:3" x14ac:dyDescent="0.15">
      <c r="C1211" s="231"/>
    </row>
    <row r="1212" spans="3:3" x14ac:dyDescent="0.15">
      <c r="C1212" s="231"/>
    </row>
    <row r="1213" spans="3:3" x14ac:dyDescent="0.15">
      <c r="C1213" s="231"/>
    </row>
    <row r="1214" spans="3:3" x14ac:dyDescent="0.15">
      <c r="C1214" s="231"/>
    </row>
    <row r="1215" spans="3:3" x14ac:dyDescent="0.15">
      <c r="C1215" s="231"/>
    </row>
    <row r="1216" spans="3:3" x14ac:dyDescent="0.15">
      <c r="C1216" s="231"/>
    </row>
    <row r="1217" spans="3:3" x14ac:dyDescent="0.15">
      <c r="C1217" s="231"/>
    </row>
    <row r="1218" spans="3:3" x14ac:dyDescent="0.15">
      <c r="C1218" s="231"/>
    </row>
    <row r="1219" spans="3:3" x14ac:dyDescent="0.15">
      <c r="C1219" s="231"/>
    </row>
    <row r="1220" spans="3:3" x14ac:dyDescent="0.15">
      <c r="C1220" s="231"/>
    </row>
    <row r="1221" spans="3:3" x14ac:dyDescent="0.15">
      <c r="C1221" s="231"/>
    </row>
    <row r="1222" spans="3:3" x14ac:dyDescent="0.15">
      <c r="C1222" s="231"/>
    </row>
    <row r="1223" spans="3:3" x14ac:dyDescent="0.15">
      <c r="C1223" s="231"/>
    </row>
    <row r="1224" spans="3:3" x14ac:dyDescent="0.15">
      <c r="C1224" s="231"/>
    </row>
    <row r="1225" spans="3:3" x14ac:dyDescent="0.15">
      <c r="C1225" s="231"/>
    </row>
    <row r="1226" spans="3:3" x14ac:dyDescent="0.15">
      <c r="C1226" s="231"/>
    </row>
    <row r="1227" spans="3:3" x14ac:dyDescent="0.15">
      <c r="C1227" s="231"/>
    </row>
    <row r="1228" spans="3:3" x14ac:dyDescent="0.15">
      <c r="C1228" s="231"/>
    </row>
    <row r="1229" spans="3:3" x14ac:dyDescent="0.15">
      <c r="C1229" s="231"/>
    </row>
    <row r="1230" spans="3:3" x14ac:dyDescent="0.15">
      <c r="C1230" s="231"/>
    </row>
    <row r="1231" spans="3:3" x14ac:dyDescent="0.15">
      <c r="C1231" s="231"/>
    </row>
    <row r="1232" spans="3:3" x14ac:dyDescent="0.15">
      <c r="C1232" s="231"/>
    </row>
    <row r="1233" spans="3:3" x14ac:dyDescent="0.15">
      <c r="C1233" s="231"/>
    </row>
    <row r="1234" spans="3:3" x14ac:dyDescent="0.15">
      <c r="C1234" s="231"/>
    </row>
    <row r="1235" spans="3:3" x14ac:dyDescent="0.15">
      <c r="C1235" s="231"/>
    </row>
    <row r="1236" spans="3:3" x14ac:dyDescent="0.15">
      <c r="C1236" s="231"/>
    </row>
    <row r="1237" spans="3:3" x14ac:dyDescent="0.15">
      <c r="C1237" s="231"/>
    </row>
    <row r="1238" spans="3:3" x14ac:dyDescent="0.15">
      <c r="C1238" s="231"/>
    </row>
    <row r="1239" spans="3:3" x14ac:dyDescent="0.15">
      <c r="C1239" s="231"/>
    </row>
    <row r="1240" spans="3:3" x14ac:dyDescent="0.15">
      <c r="C1240" s="231"/>
    </row>
    <row r="1241" spans="3:3" x14ac:dyDescent="0.15">
      <c r="C1241" s="231"/>
    </row>
    <row r="1242" spans="3:3" x14ac:dyDescent="0.15">
      <c r="C1242" s="231"/>
    </row>
    <row r="1243" spans="3:3" x14ac:dyDescent="0.15">
      <c r="C1243" s="231"/>
    </row>
    <row r="1244" spans="3:3" x14ac:dyDescent="0.15">
      <c r="C1244" s="231"/>
    </row>
    <row r="1245" spans="3:3" x14ac:dyDescent="0.15">
      <c r="C1245" s="231"/>
    </row>
    <row r="1246" spans="3:3" x14ac:dyDescent="0.15">
      <c r="C1246" s="231"/>
    </row>
    <row r="1247" spans="3:3" x14ac:dyDescent="0.15">
      <c r="C1247" s="231"/>
    </row>
    <row r="1248" spans="3:3" x14ac:dyDescent="0.15">
      <c r="C1248" s="231"/>
    </row>
    <row r="1249" spans="3:3" x14ac:dyDescent="0.15">
      <c r="C1249" s="231"/>
    </row>
    <row r="1250" spans="3:3" x14ac:dyDescent="0.15">
      <c r="C1250" s="231"/>
    </row>
    <row r="1251" spans="3:3" x14ac:dyDescent="0.15">
      <c r="C1251" s="231"/>
    </row>
    <row r="1252" spans="3:3" x14ac:dyDescent="0.15">
      <c r="C1252" s="231"/>
    </row>
    <row r="1253" spans="3:3" x14ac:dyDescent="0.15">
      <c r="C1253" s="231"/>
    </row>
    <row r="1254" spans="3:3" x14ac:dyDescent="0.15">
      <c r="C1254" s="231"/>
    </row>
    <row r="1255" spans="3:3" x14ac:dyDescent="0.15">
      <c r="C1255" s="231"/>
    </row>
    <row r="1256" spans="3:3" x14ac:dyDescent="0.15">
      <c r="C1256" s="231"/>
    </row>
    <row r="1257" spans="3:3" x14ac:dyDescent="0.15">
      <c r="C1257" s="231"/>
    </row>
    <row r="1258" spans="3:3" x14ac:dyDescent="0.15">
      <c r="C1258" s="231"/>
    </row>
    <row r="1259" spans="3:3" x14ac:dyDescent="0.15">
      <c r="C1259" s="231"/>
    </row>
    <row r="1260" spans="3:3" x14ac:dyDescent="0.15">
      <c r="C1260" s="231"/>
    </row>
    <row r="1261" spans="3:3" x14ac:dyDescent="0.15">
      <c r="C1261" s="231"/>
    </row>
    <row r="1262" spans="3:3" x14ac:dyDescent="0.15">
      <c r="C1262" s="231"/>
    </row>
    <row r="1263" spans="3:3" x14ac:dyDescent="0.15">
      <c r="C1263" s="231"/>
    </row>
    <row r="1264" spans="3:3" x14ac:dyDescent="0.15">
      <c r="C1264" s="231"/>
    </row>
    <row r="1265" spans="3:3" x14ac:dyDescent="0.15">
      <c r="C1265" s="231"/>
    </row>
    <row r="1266" spans="3:3" x14ac:dyDescent="0.15">
      <c r="C1266" s="231"/>
    </row>
    <row r="1267" spans="3:3" x14ac:dyDescent="0.15">
      <c r="C1267" s="231"/>
    </row>
    <row r="1268" spans="3:3" x14ac:dyDescent="0.15">
      <c r="C1268" s="231"/>
    </row>
    <row r="1269" spans="3:3" x14ac:dyDescent="0.15">
      <c r="C1269" s="231"/>
    </row>
    <row r="1270" spans="3:3" x14ac:dyDescent="0.15">
      <c r="C1270" s="231"/>
    </row>
    <row r="1271" spans="3:3" x14ac:dyDescent="0.15">
      <c r="C1271" s="231"/>
    </row>
    <row r="1272" spans="3:3" x14ac:dyDescent="0.15">
      <c r="C1272" s="231"/>
    </row>
    <row r="1273" spans="3:3" x14ac:dyDescent="0.15">
      <c r="C1273" s="231"/>
    </row>
    <row r="1274" spans="3:3" x14ac:dyDescent="0.15">
      <c r="C1274" s="231"/>
    </row>
    <row r="1275" spans="3:3" x14ac:dyDescent="0.15">
      <c r="C1275" s="231"/>
    </row>
    <row r="1276" spans="3:3" x14ac:dyDescent="0.15">
      <c r="C1276" s="231"/>
    </row>
    <row r="1277" spans="3:3" x14ac:dyDescent="0.15">
      <c r="C1277" s="231"/>
    </row>
    <row r="1278" spans="3:3" x14ac:dyDescent="0.15">
      <c r="C1278" s="231"/>
    </row>
    <row r="1279" spans="3:3" x14ac:dyDescent="0.15">
      <c r="C1279" s="231"/>
    </row>
    <row r="1280" spans="3:3" x14ac:dyDescent="0.15">
      <c r="C1280" s="231"/>
    </row>
    <row r="1281" spans="3:3" x14ac:dyDescent="0.15">
      <c r="C1281" s="231"/>
    </row>
    <row r="1282" spans="3:3" x14ac:dyDescent="0.15">
      <c r="C1282" s="231"/>
    </row>
    <row r="1283" spans="3:3" x14ac:dyDescent="0.15">
      <c r="C1283" s="231"/>
    </row>
    <row r="1284" spans="3:3" x14ac:dyDescent="0.15">
      <c r="C1284" s="231"/>
    </row>
    <row r="1285" spans="3:3" x14ac:dyDescent="0.15">
      <c r="C1285" s="231"/>
    </row>
    <row r="1286" spans="3:3" x14ac:dyDescent="0.15">
      <c r="C1286" s="231"/>
    </row>
    <row r="1287" spans="3:3" x14ac:dyDescent="0.15">
      <c r="C1287" s="231"/>
    </row>
    <row r="1288" spans="3:3" x14ac:dyDescent="0.15">
      <c r="C1288" s="231"/>
    </row>
    <row r="1289" spans="3:3" x14ac:dyDescent="0.15">
      <c r="C1289" s="231"/>
    </row>
    <row r="1290" spans="3:3" x14ac:dyDescent="0.15">
      <c r="C1290" s="231"/>
    </row>
    <row r="1291" spans="3:3" x14ac:dyDescent="0.15">
      <c r="C1291" s="231"/>
    </row>
    <row r="1292" spans="3:3" x14ac:dyDescent="0.15">
      <c r="C1292" s="231"/>
    </row>
    <row r="1293" spans="3:3" x14ac:dyDescent="0.15">
      <c r="C1293" s="231"/>
    </row>
    <row r="1294" spans="3:3" x14ac:dyDescent="0.15">
      <c r="C1294" s="231"/>
    </row>
    <row r="1295" spans="3:3" x14ac:dyDescent="0.15">
      <c r="C1295" s="231"/>
    </row>
    <row r="1296" spans="3:3" x14ac:dyDescent="0.15">
      <c r="C1296" s="231"/>
    </row>
    <row r="1297" spans="3:3" x14ac:dyDescent="0.15">
      <c r="C1297" s="231"/>
    </row>
    <row r="1298" spans="3:3" x14ac:dyDescent="0.15">
      <c r="C1298" s="231"/>
    </row>
    <row r="1299" spans="3:3" x14ac:dyDescent="0.15">
      <c r="C1299" s="231"/>
    </row>
    <row r="1300" spans="3:3" x14ac:dyDescent="0.15">
      <c r="C1300" s="231"/>
    </row>
    <row r="1301" spans="3:3" x14ac:dyDescent="0.15">
      <c r="C1301" s="231"/>
    </row>
    <row r="1302" spans="3:3" x14ac:dyDescent="0.15">
      <c r="C1302" s="231"/>
    </row>
    <row r="1303" spans="3:3" x14ac:dyDescent="0.15">
      <c r="C1303" s="231"/>
    </row>
    <row r="1304" spans="3:3" x14ac:dyDescent="0.15">
      <c r="C1304" s="231"/>
    </row>
    <row r="1305" spans="3:3" x14ac:dyDescent="0.15">
      <c r="C1305" s="231"/>
    </row>
    <row r="1306" spans="3:3" x14ac:dyDescent="0.15">
      <c r="C1306" s="231"/>
    </row>
    <row r="1307" spans="3:3" x14ac:dyDescent="0.15">
      <c r="C1307" s="231"/>
    </row>
    <row r="1308" spans="3:3" x14ac:dyDescent="0.15">
      <c r="C1308" s="231"/>
    </row>
    <row r="1309" spans="3:3" x14ac:dyDescent="0.15">
      <c r="C1309" s="231"/>
    </row>
    <row r="1310" spans="3:3" x14ac:dyDescent="0.15">
      <c r="C1310" s="231"/>
    </row>
    <row r="1311" spans="3:3" x14ac:dyDescent="0.15">
      <c r="C1311" s="231"/>
    </row>
    <row r="1312" spans="3:3" x14ac:dyDescent="0.15">
      <c r="C1312" s="231"/>
    </row>
    <row r="1313" spans="3:3" x14ac:dyDescent="0.15">
      <c r="C1313" s="231"/>
    </row>
    <row r="1314" spans="3:3" x14ac:dyDescent="0.15">
      <c r="C1314" s="231"/>
    </row>
    <row r="1315" spans="3:3" x14ac:dyDescent="0.15">
      <c r="C1315" s="231"/>
    </row>
    <row r="1316" spans="3:3" x14ac:dyDescent="0.15">
      <c r="C1316" s="231"/>
    </row>
    <row r="1317" spans="3:3" x14ac:dyDescent="0.15">
      <c r="C1317" s="231"/>
    </row>
    <row r="1318" spans="3:3" x14ac:dyDescent="0.15">
      <c r="C1318" s="231"/>
    </row>
    <row r="1319" spans="3:3" x14ac:dyDescent="0.15">
      <c r="C1319" s="231"/>
    </row>
    <row r="1320" spans="3:3" x14ac:dyDescent="0.15">
      <c r="C1320" s="231"/>
    </row>
    <row r="1321" spans="3:3" x14ac:dyDescent="0.15">
      <c r="C1321" s="231"/>
    </row>
    <row r="1322" spans="3:3" x14ac:dyDescent="0.15">
      <c r="C1322" s="231"/>
    </row>
    <row r="1323" spans="3:3" x14ac:dyDescent="0.15">
      <c r="C1323" s="231"/>
    </row>
    <row r="1324" spans="3:3" x14ac:dyDescent="0.15">
      <c r="C1324" s="231"/>
    </row>
    <row r="1325" spans="3:3" x14ac:dyDescent="0.15">
      <c r="C1325" s="231"/>
    </row>
    <row r="1326" spans="3:3" x14ac:dyDescent="0.15">
      <c r="C1326" s="231"/>
    </row>
    <row r="1327" spans="3:3" x14ac:dyDescent="0.15">
      <c r="C1327" s="231"/>
    </row>
    <row r="1328" spans="3:3" x14ac:dyDescent="0.15">
      <c r="C1328" s="231"/>
    </row>
    <row r="1329" spans="3:3" x14ac:dyDescent="0.15">
      <c r="C1329" s="231"/>
    </row>
    <row r="1330" spans="3:3" x14ac:dyDescent="0.15">
      <c r="C1330" s="231"/>
    </row>
    <row r="1331" spans="3:3" x14ac:dyDescent="0.15">
      <c r="C1331" s="231"/>
    </row>
    <row r="1332" spans="3:3" x14ac:dyDescent="0.15">
      <c r="C1332" s="231"/>
    </row>
    <row r="1333" spans="3:3" x14ac:dyDescent="0.15">
      <c r="C1333" s="231"/>
    </row>
    <row r="1334" spans="3:3" x14ac:dyDescent="0.15">
      <c r="C1334" s="231"/>
    </row>
    <row r="1335" spans="3:3" x14ac:dyDescent="0.15">
      <c r="C1335" s="231"/>
    </row>
    <row r="1336" spans="3:3" x14ac:dyDescent="0.15">
      <c r="C1336" s="231"/>
    </row>
    <row r="1337" spans="3:3" x14ac:dyDescent="0.15">
      <c r="C1337" s="231"/>
    </row>
    <row r="1338" spans="3:3" x14ac:dyDescent="0.15">
      <c r="C1338" s="231"/>
    </row>
    <row r="1339" spans="3:3" x14ac:dyDescent="0.15">
      <c r="C1339" s="231"/>
    </row>
    <row r="1340" spans="3:3" x14ac:dyDescent="0.15">
      <c r="C1340" s="231"/>
    </row>
    <row r="1341" spans="3:3" x14ac:dyDescent="0.15">
      <c r="C1341" s="231"/>
    </row>
    <row r="1342" spans="3:3" x14ac:dyDescent="0.15">
      <c r="C1342" s="231"/>
    </row>
    <row r="1343" spans="3:3" x14ac:dyDescent="0.15">
      <c r="C1343" s="231"/>
    </row>
    <row r="1344" spans="3:3" x14ac:dyDescent="0.15">
      <c r="C1344" s="231"/>
    </row>
    <row r="1345" spans="3:3" x14ac:dyDescent="0.15">
      <c r="C1345" s="231"/>
    </row>
    <row r="1346" spans="3:3" x14ac:dyDescent="0.15">
      <c r="C1346" s="231"/>
    </row>
    <row r="1347" spans="3:3" x14ac:dyDescent="0.15">
      <c r="C1347" s="231"/>
    </row>
    <row r="1348" spans="3:3" x14ac:dyDescent="0.15">
      <c r="C1348" s="231"/>
    </row>
    <row r="1349" spans="3:3" x14ac:dyDescent="0.15">
      <c r="C1349" s="231"/>
    </row>
    <row r="1350" spans="3:3" x14ac:dyDescent="0.15">
      <c r="C1350" s="231"/>
    </row>
    <row r="1351" spans="3:3" x14ac:dyDescent="0.15">
      <c r="C1351" s="231"/>
    </row>
    <row r="1352" spans="3:3" x14ac:dyDescent="0.15">
      <c r="C1352" s="231"/>
    </row>
    <row r="1353" spans="3:3" x14ac:dyDescent="0.15">
      <c r="C1353" s="231"/>
    </row>
    <row r="1354" spans="3:3" x14ac:dyDescent="0.15">
      <c r="C1354" s="231"/>
    </row>
    <row r="1355" spans="3:3" x14ac:dyDescent="0.15">
      <c r="C1355" s="231"/>
    </row>
    <row r="1356" spans="3:3" x14ac:dyDescent="0.15">
      <c r="C1356" s="231"/>
    </row>
    <row r="1357" spans="3:3" x14ac:dyDescent="0.15">
      <c r="C1357" s="231"/>
    </row>
    <row r="1358" spans="3:3" x14ac:dyDescent="0.15">
      <c r="C1358" s="231"/>
    </row>
    <row r="1359" spans="3:3" x14ac:dyDescent="0.15">
      <c r="C1359" s="231"/>
    </row>
    <row r="1360" spans="3:3" x14ac:dyDescent="0.15">
      <c r="C1360" s="231"/>
    </row>
    <row r="1361" spans="3:3" x14ac:dyDescent="0.15">
      <c r="C1361" s="231"/>
    </row>
    <row r="1362" spans="3:3" x14ac:dyDescent="0.15">
      <c r="C1362" s="231"/>
    </row>
    <row r="1363" spans="3:3" x14ac:dyDescent="0.15">
      <c r="C1363" s="231"/>
    </row>
    <row r="1364" spans="3:3" x14ac:dyDescent="0.15">
      <c r="C1364" s="231"/>
    </row>
    <row r="1365" spans="3:3" x14ac:dyDescent="0.15">
      <c r="C1365" s="231"/>
    </row>
    <row r="1366" spans="3:3" x14ac:dyDescent="0.15">
      <c r="C1366" s="231"/>
    </row>
    <row r="1367" spans="3:3" x14ac:dyDescent="0.15">
      <c r="C1367" s="231"/>
    </row>
    <row r="1368" spans="3:3" x14ac:dyDescent="0.15">
      <c r="C1368" s="231"/>
    </row>
    <row r="1369" spans="3:3" x14ac:dyDescent="0.15">
      <c r="C1369" s="231"/>
    </row>
    <row r="1370" spans="3:3" x14ac:dyDescent="0.15">
      <c r="C1370" s="231"/>
    </row>
    <row r="1371" spans="3:3" x14ac:dyDescent="0.15">
      <c r="C1371" s="231"/>
    </row>
    <row r="1372" spans="3:3" x14ac:dyDescent="0.15">
      <c r="C1372" s="231"/>
    </row>
    <row r="1373" spans="3:3" x14ac:dyDescent="0.15">
      <c r="C1373" s="231"/>
    </row>
    <row r="1374" spans="3:3" x14ac:dyDescent="0.15">
      <c r="C1374" s="231"/>
    </row>
    <row r="1375" spans="3:3" x14ac:dyDescent="0.15">
      <c r="C1375" s="231"/>
    </row>
    <row r="1376" spans="3:3" x14ac:dyDescent="0.15">
      <c r="C1376" s="231"/>
    </row>
    <row r="1377" spans="3:3" x14ac:dyDescent="0.15">
      <c r="C1377" s="231"/>
    </row>
    <row r="1378" spans="3:3" x14ac:dyDescent="0.15">
      <c r="C1378" s="231"/>
    </row>
    <row r="1379" spans="3:3" x14ac:dyDescent="0.15">
      <c r="C1379" s="231"/>
    </row>
    <row r="1380" spans="3:3" x14ac:dyDescent="0.15">
      <c r="C1380" s="231"/>
    </row>
    <row r="1381" spans="3:3" x14ac:dyDescent="0.15">
      <c r="C1381" s="231"/>
    </row>
    <row r="1382" spans="3:3" x14ac:dyDescent="0.15">
      <c r="C1382" s="231"/>
    </row>
    <row r="1383" spans="3:3" x14ac:dyDescent="0.15">
      <c r="C1383" s="231"/>
    </row>
    <row r="1384" spans="3:3" x14ac:dyDescent="0.15">
      <c r="C1384" s="231"/>
    </row>
    <row r="1385" spans="3:3" x14ac:dyDescent="0.15">
      <c r="C1385" s="231"/>
    </row>
    <row r="1386" spans="3:3" x14ac:dyDescent="0.15">
      <c r="C1386" s="231"/>
    </row>
    <row r="1387" spans="3:3" x14ac:dyDescent="0.15">
      <c r="C1387" s="231"/>
    </row>
    <row r="1388" spans="3:3" x14ac:dyDescent="0.15">
      <c r="C1388" s="231"/>
    </row>
    <row r="1389" spans="3:3" x14ac:dyDescent="0.15">
      <c r="C1389" s="231"/>
    </row>
    <row r="1390" spans="3:3" x14ac:dyDescent="0.15">
      <c r="C1390" s="231"/>
    </row>
    <row r="1391" spans="3:3" x14ac:dyDescent="0.15">
      <c r="C1391" s="231"/>
    </row>
    <row r="1392" spans="3:3" x14ac:dyDescent="0.15">
      <c r="C1392" s="231"/>
    </row>
    <row r="1393" spans="3:3" x14ac:dyDescent="0.15">
      <c r="C1393" s="231"/>
    </row>
    <row r="1394" spans="3:3" x14ac:dyDescent="0.15">
      <c r="C1394" s="231"/>
    </row>
    <row r="1395" spans="3:3" x14ac:dyDescent="0.15">
      <c r="C1395" s="231"/>
    </row>
    <row r="1396" spans="3:3" x14ac:dyDescent="0.15">
      <c r="C1396" s="231"/>
    </row>
    <row r="1397" spans="3:3" x14ac:dyDescent="0.15">
      <c r="C1397" s="231"/>
    </row>
    <row r="1398" spans="3:3" x14ac:dyDescent="0.15">
      <c r="C1398" s="231"/>
    </row>
    <row r="1399" spans="3:3" x14ac:dyDescent="0.15">
      <c r="C1399" s="231"/>
    </row>
    <row r="1400" spans="3:3" x14ac:dyDescent="0.15">
      <c r="C1400" s="231"/>
    </row>
    <row r="1401" spans="3:3" x14ac:dyDescent="0.15">
      <c r="C1401" s="231"/>
    </row>
    <row r="1402" spans="3:3" x14ac:dyDescent="0.15">
      <c r="C1402" s="231"/>
    </row>
    <row r="1403" spans="3:3" x14ac:dyDescent="0.15">
      <c r="C1403" s="231"/>
    </row>
    <row r="1404" spans="3:3" x14ac:dyDescent="0.15">
      <c r="C1404" s="231"/>
    </row>
    <row r="1405" spans="3:3" x14ac:dyDescent="0.15">
      <c r="C1405" s="231"/>
    </row>
    <row r="1406" spans="3:3" x14ac:dyDescent="0.15">
      <c r="C1406" s="231"/>
    </row>
    <row r="1407" spans="3:3" x14ac:dyDescent="0.15">
      <c r="C1407" s="231"/>
    </row>
    <row r="1408" spans="3:3" x14ac:dyDescent="0.15">
      <c r="C1408" s="231"/>
    </row>
    <row r="1409" spans="3:3" x14ac:dyDescent="0.15">
      <c r="C1409" s="231"/>
    </row>
    <row r="1410" spans="3:3" x14ac:dyDescent="0.15">
      <c r="C1410" s="231"/>
    </row>
    <row r="1411" spans="3:3" x14ac:dyDescent="0.15">
      <c r="C1411" s="231"/>
    </row>
    <row r="1412" spans="3:3" x14ac:dyDescent="0.15">
      <c r="C1412" s="231"/>
    </row>
    <row r="1413" spans="3:3" x14ac:dyDescent="0.15">
      <c r="C1413" s="231"/>
    </row>
    <row r="1414" spans="3:3" x14ac:dyDescent="0.15">
      <c r="C1414" s="231"/>
    </row>
    <row r="1415" spans="3:3" x14ac:dyDescent="0.15">
      <c r="C1415" s="231"/>
    </row>
    <row r="1416" spans="3:3" x14ac:dyDescent="0.15">
      <c r="C1416" s="231"/>
    </row>
    <row r="1417" spans="3:3" x14ac:dyDescent="0.15">
      <c r="C1417" s="231"/>
    </row>
    <row r="1418" spans="3:3" x14ac:dyDescent="0.15">
      <c r="C1418" s="231"/>
    </row>
    <row r="1419" spans="3:3" x14ac:dyDescent="0.15">
      <c r="C1419" s="231"/>
    </row>
    <row r="1420" spans="3:3" x14ac:dyDescent="0.15">
      <c r="C1420" s="231"/>
    </row>
    <row r="1421" spans="3:3" x14ac:dyDescent="0.15">
      <c r="C1421" s="231"/>
    </row>
    <row r="1422" spans="3:3" x14ac:dyDescent="0.15">
      <c r="C1422" s="231"/>
    </row>
    <row r="1423" spans="3:3" x14ac:dyDescent="0.15">
      <c r="C1423" s="231"/>
    </row>
    <row r="1424" spans="3:3" x14ac:dyDescent="0.15">
      <c r="C1424" s="231"/>
    </row>
    <row r="1425" spans="3:3" x14ac:dyDescent="0.15">
      <c r="C1425" s="231"/>
    </row>
    <row r="1426" spans="3:3" x14ac:dyDescent="0.15">
      <c r="C1426" s="231"/>
    </row>
    <row r="1427" spans="3:3" x14ac:dyDescent="0.15">
      <c r="C1427" s="231"/>
    </row>
    <row r="1428" spans="3:3" x14ac:dyDescent="0.15">
      <c r="C1428" s="231"/>
    </row>
    <row r="1429" spans="3:3" x14ac:dyDescent="0.15">
      <c r="C1429" s="231"/>
    </row>
    <row r="1430" spans="3:3" x14ac:dyDescent="0.15">
      <c r="C1430" s="231"/>
    </row>
    <row r="1431" spans="3:3" x14ac:dyDescent="0.15">
      <c r="C1431" s="231"/>
    </row>
    <row r="1432" spans="3:3" x14ac:dyDescent="0.15">
      <c r="C1432" s="231"/>
    </row>
    <row r="1433" spans="3:3" x14ac:dyDescent="0.15">
      <c r="C1433" s="231"/>
    </row>
    <row r="1434" spans="3:3" x14ac:dyDescent="0.15">
      <c r="C1434" s="231"/>
    </row>
    <row r="1435" spans="3:3" x14ac:dyDescent="0.15">
      <c r="C1435" s="231"/>
    </row>
    <row r="1436" spans="3:3" x14ac:dyDescent="0.15">
      <c r="C1436" s="231"/>
    </row>
    <row r="1437" spans="3:3" x14ac:dyDescent="0.15">
      <c r="C1437" s="231"/>
    </row>
    <row r="1438" spans="3:3" x14ac:dyDescent="0.15">
      <c r="C1438" s="231"/>
    </row>
    <row r="1439" spans="3:3" x14ac:dyDescent="0.15">
      <c r="C1439" s="231"/>
    </row>
    <row r="1440" spans="3:3" x14ac:dyDescent="0.15">
      <c r="C1440" s="231"/>
    </row>
    <row r="1441" spans="3:3" x14ac:dyDescent="0.15">
      <c r="C1441" s="231"/>
    </row>
    <row r="1442" spans="3:3" x14ac:dyDescent="0.15">
      <c r="C1442" s="231"/>
    </row>
    <row r="1443" spans="3:3" x14ac:dyDescent="0.15">
      <c r="C1443" s="231"/>
    </row>
    <row r="1444" spans="3:3" x14ac:dyDescent="0.15">
      <c r="C1444" s="231"/>
    </row>
    <row r="1445" spans="3:3" x14ac:dyDescent="0.15">
      <c r="C1445" s="231"/>
    </row>
    <row r="1446" spans="3:3" x14ac:dyDescent="0.15">
      <c r="C1446" s="231"/>
    </row>
    <row r="1447" spans="3:3" x14ac:dyDescent="0.15">
      <c r="C1447" s="231"/>
    </row>
    <row r="1448" spans="3:3" x14ac:dyDescent="0.15">
      <c r="C1448" s="231"/>
    </row>
    <row r="1449" spans="3:3" x14ac:dyDescent="0.15">
      <c r="C1449" s="231"/>
    </row>
    <row r="1450" spans="3:3" x14ac:dyDescent="0.15">
      <c r="C1450" s="231"/>
    </row>
    <row r="1451" spans="3:3" x14ac:dyDescent="0.15">
      <c r="C1451" s="231"/>
    </row>
    <row r="1452" spans="3:3" x14ac:dyDescent="0.15">
      <c r="C1452" s="231"/>
    </row>
    <row r="1453" spans="3:3" x14ac:dyDescent="0.15">
      <c r="C1453" s="231"/>
    </row>
    <row r="1454" spans="3:3" x14ac:dyDescent="0.15">
      <c r="C1454" s="231"/>
    </row>
    <row r="1455" spans="3:3" x14ac:dyDescent="0.15">
      <c r="C1455" s="231"/>
    </row>
    <row r="1456" spans="3:3" x14ac:dyDescent="0.15">
      <c r="C1456" s="231"/>
    </row>
    <row r="1457" spans="3:3" x14ac:dyDescent="0.15">
      <c r="C1457" s="231"/>
    </row>
    <row r="1458" spans="3:3" x14ac:dyDescent="0.15">
      <c r="C1458" s="231"/>
    </row>
    <row r="1459" spans="3:3" x14ac:dyDescent="0.15">
      <c r="C1459" s="231"/>
    </row>
    <row r="1460" spans="3:3" x14ac:dyDescent="0.15">
      <c r="C1460" s="231"/>
    </row>
    <row r="1461" spans="3:3" x14ac:dyDescent="0.15">
      <c r="C1461" s="231"/>
    </row>
    <row r="1462" spans="3:3" x14ac:dyDescent="0.15">
      <c r="C1462" s="231"/>
    </row>
    <row r="1463" spans="3:3" x14ac:dyDescent="0.15">
      <c r="C1463" s="231"/>
    </row>
    <row r="1464" spans="3:3" x14ac:dyDescent="0.15">
      <c r="C1464" s="231"/>
    </row>
    <row r="1465" spans="3:3" x14ac:dyDescent="0.15">
      <c r="C1465" s="231"/>
    </row>
    <row r="1466" spans="3:3" x14ac:dyDescent="0.15">
      <c r="C1466" s="231"/>
    </row>
    <row r="1467" spans="3:3" x14ac:dyDescent="0.15">
      <c r="C1467" s="231"/>
    </row>
    <row r="1468" spans="3:3" x14ac:dyDescent="0.15">
      <c r="C1468" s="231"/>
    </row>
    <row r="1469" spans="3:3" x14ac:dyDescent="0.15">
      <c r="C1469" s="231"/>
    </row>
    <row r="1470" spans="3:3" x14ac:dyDescent="0.15">
      <c r="C1470" s="231"/>
    </row>
    <row r="1471" spans="3:3" x14ac:dyDescent="0.15">
      <c r="C1471" s="231"/>
    </row>
    <row r="1472" spans="3:3" x14ac:dyDescent="0.15">
      <c r="C1472" s="231"/>
    </row>
    <row r="1473" spans="3:3" x14ac:dyDescent="0.15">
      <c r="C1473" s="231"/>
    </row>
    <row r="1474" spans="3:3" x14ac:dyDescent="0.15">
      <c r="C1474" s="231"/>
    </row>
    <row r="1475" spans="3:3" x14ac:dyDescent="0.15">
      <c r="C1475" s="231"/>
    </row>
    <row r="1476" spans="3:3" x14ac:dyDescent="0.15">
      <c r="C1476" s="231"/>
    </row>
    <row r="1477" spans="3:3" x14ac:dyDescent="0.15">
      <c r="C1477" s="231"/>
    </row>
    <row r="1478" spans="3:3" x14ac:dyDescent="0.15">
      <c r="C1478" s="231"/>
    </row>
    <row r="1479" spans="3:3" x14ac:dyDescent="0.15">
      <c r="C1479" s="231"/>
    </row>
    <row r="1480" spans="3:3" x14ac:dyDescent="0.15">
      <c r="C1480" s="231"/>
    </row>
    <row r="1481" spans="3:3" x14ac:dyDescent="0.15">
      <c r="C1481" s="231"/>
    </row>
    <row r="1482" spans="3:3" x14ac:dyDescent="0.15">
      <c r="C1482" s="231"/>
    </row>
    <row r="1483" spans="3:3" x14ac:dyDescent="0.15">
      <c r="C1483" s="231"/>
    </row>
    <row r="1484" spans="3:3" x14ac:dyDescent="0.15">
      <c r="C1484" s="231"/>
    </row>
    <row r="1485" spans="3:3" x14ac:dyDescent="0.15">
      <c r="C1485" s="231"/>
    </row>
    <row r="1486" spans="3:3" x14ac:dyDescent="0.15">
      <c r="C1486" s="231"/>
    </row>
    <row r="1487" spans="3:3" x14ac:dyDescent="0.15">
      <c r="C1487" s="231"/>
    </row>
    <row r="1488" spans="3:3" x14ac:dyDescent="0.15">
      <c r="C1488" s="231"/>
    </row>
    <row r="1489" spans="3:3" x14ac:dyDescent="0.15">
      <c r="C1489" s="231"/>
    </row>
    <row r="1490" spans="3:3" x14ac:dyDescent="0.15">
      <c r="C1490" s="231"/>
    </row>
    <row r="1491" spans="3:3" x14ac:dyDescent="0.15">
      <c r="C1491" s="231"/>
    </row>
    <row r="1492" spans="3:3" x14ac:dyDescent="0.15">
      <c r="C1492" s="231"/>
    </row>
    <row r="1493" spans="3:3" x14ac:dyDescent="0.15">
      <c r="C1493" s="231"/>
    </row>
    <row r="1494" spans="3:3" x14ac:dyDescent="0.15">
      <c r="C1494" s="231"/>
    </row>
    <row r="1495" spans="3:3" x14ac:dyDescent="0.15">
      <c r="C1495" s="231"/>
    </row>
    <row r="1496" spans="3:3" x14ac:dyDescent="0.15">
      <c r="C1496" s="231"/>
    </row>
    <row r="1497" spans="3:3" x14ac:dyDescent="0.15">
      <c r="C1497" s="231"/>
    </row>
    <row r="1498" spans="3:3" x14ac:dyDescent="0.15">
      <c r="C1498" s="231"/>
    </row>
    <row r="1499" spans="3:3" x14ac:dyDescent="0.15">
      <c r="C1499" s="231"/>
    </row>
    <row r="1500" spans="3:3" x14ac:dyDescent="0.15">
      <c r="C1500" s="231"/>
    </row>
    <row r="1501" spans="3:3" x14ac:dyDescent="0.15">
      <c r="C1501" s="231"/>
    </row>
    <row r="1502" spans="3:3" x14ac:dyDescent="0.15">
      <c r="C1502" s="231"/>
    </row>
    <row r="1503" spans="3:3" x14ac:dyDescent="0.15">
      <c r="C1503" s="231"/>
    </row>
    <row r="1504" spans="3:3" x14ac:dyDescent="0.15">
      <c r="C1504" s="231"/>
    </row>
    <row r="1505" spans="3:3" x14ac:dyDescent="0.15">
      <c r="C1505" s="231"/>
    </row>
    <row r="1506" spans="3:3" x14ac:dyDescent="0.15">
      <c r="C1506" s="231"/>
    </row>
    <row r="1507" spans="3:3" x14ac:dyDescent="0.15">
      <c r="C1507" s="231"/>
    </row>
    <row r="1508" spans="3:3" x14ac:dyDescent="0.15">
      <c r="C1508" s="231"/>
    </row>
    <row r="1509" spans="3:3" x14ac:dyDescent="0.15">
      <c r="C1509" s="231"/>
    </row>
    <row r="1510" spans="3:3" x14ac:dyDescent="0.15">
      <c r="C1510" s="231"/>
    </row>
    <row r="1511" spans="3:3" x14ac:dyDescent="0.15">
      <c r="C1511" s="231"/>
    </row>
    <row r="1512" spans="3:3" x14ac:dyDescent="0.15">
      <c r="C1512" s="231"/>
    </row>
    <row r="1513" spans="3:3" x14ac:dyDescent="0.15">
      <c r="C1513" s="231"/>
    </row>
    <row r="1514" spans="3:3" x14ac:dyDescent="0.15">
      <c r="C1514" s="231"/>
    </row>
    <row r="1515" spans="3:3" x14ac:dyDescent="0.15">
      <c r="C1515" s="231"/>
    </row>
    <row r="1516" spans="3:3" x14ac:dyDescent="0.15">
      <c r="C1516" s="231"/>
    </row>
    <row r="1517" spans="3:3" x14ac:dyDescent="0.15">
      <c r="C1517" s="231"/>
    </row>
    <row r="1518" spans="3:3" x14ac:dyDescent="0.15">
      <c r="C1518" s="231"/>
    </row>
    <row r="1519" spans="3:3" x14ac:dyDescent="0.15">
      <c r="C1519" s="231"/>
    </row>
    <row r="1520" spans="3:3" x14ac:dyDescent="0.15">
      <c r="C1520" s="231"/>
    </row>
    <row r="1521" spans="3:3" x14ac:dyDescent="0.15">
      <c r="C1521" s="231"/>
    </row>
    <row r="1522" spans="3:3" x14ac:dyDescent="0.15">
      <c r="C1522" s="231"/>
    </row>
    <row r="1523" spans="3:3" x14ac:dyDescent="0.15">
      <c r="C1523" s="231"/>
    </row>
    <row r="1524" spans="3:3" x14ac:dyDescent="0.15">
      <c r="C1524" s="231"/>
    </row>
    <row r="1525" spans="3:3" x14ac:dyDescent="0.15">
      <c r="C1525" s="231"/>
    </row>
    <row r="1526" spans="3:3" x14ac:dyDescent="0.15">
      <c r="C1526" s="231"/>
    </row>
    <row r="1527" spans="3:3" x14ac:dyDescent="0.15">
      <c r="C1527" s="231"/>
    </row>
    <row r="1528" spans="3:3" x14ac:dyDescent="0.15">
      <c r="C1528" s="231"/>
    </row>
    <row r="1529" spans="3:3" x14ac:dyDescent="0.15">
      <c r="C1529" s="231"/>
    </row>
    <row r="1530" spans="3:3" x14ac:dyDescent="0.15">
      <c r="C1530" s="231"/>
    </row>
    <row r="1531" spans="3:3" x14ac:dyDescent="0.15">
      <c r="C1531" s="231"/>
    </row>
    <row r="1532" spans="3:3" x14ac:dyDescent="0.15">
      <c r="C1532" s="231"/>
    </row>
    <row r="1533" spans="3:3" x14ac:dyDescent="0.15">
      <c r="C1533" s="231"/>
    </row>
    <row r="1534" spans="3:3" x14ac:dyDescent="0.15">
      <c r="C1534" s="231"/>
    </row>
    <row r="1535" spans="3:3" x14ac:dyDescent="0.15">
      <c r="C1535" s="231"/>
    </row>
    <row r="1536" spans="3:3" x14ac:dyDescent="0.15">
      <c r="C1536" s="231"/>
    </row>
    <row r="1537" spans="3:3" x14ac:dyDescent="0.15">
      <c r="C1537" s="231"/>
    </row>
    <row r="1538" spans="3:3" x14ac:dyDescent="0.15">
      <c r="C1538" s="231"/>
    </row>
    <row r="1539" spans="3:3" x14ac:dyDescent="0.15">
      <c r="C1539" s="231"/>
    </row>
    <row r="1540" spans="3:3" x14ac:dyDescent="0.15">
      <c r="C1540" s="231"/>
    </row>
    <row r="1541" spans="3:3" x14ac:dyDescent="0.15">
      <c r="C1541" s="231"/>
    </row>
    <row r="1542" spans="3:3" x14ac:dyDescent="0.15">
      <c r="C1542" s="231"/>
    </row>
    <row r="1543" spans="3:3" x14ac:dyDescent="0.15">
      <c r="C1543" s="231"/>
    </row>
    <row r="1544" spans="3:3" x14ac:dyDescent="0.15">
      <c r="C1544" s="231"/>
    </row>
    <row r="1545" spans="3:3" x14ac:dyDescent="0.15">
      <c r="C1545" s="231"/>
    </row>
    <row r="1546" spans="3:3" x14ac:dyDescent="0.15">
      <c r="C1546" s="231"/>
    </row>
    <row r="1547" spans="3:3" x14ac:dyDescent="0.15">
      <c r="C1547" s="231"/>
    </row>
    <row r="1548" spans="3:3" x14ac:dyDescent="0.15">
      <c r="C1548" s="231"/>
    </row>
    <row r="1549" spans="3:3" x14ac:dyDescent="0.15">
      <c r="C1549" s="231"/>
    </row>
    <row r="1550" spans="3:3" x14ac:dyDescent="0.15">
      <c r="C1550" s="231"/>
    </row>
    <row r="1551" spans="3:3" x14ac:dyDescent="0.15">
      <c r="C1551" s="231"/>
    </row>
    <row r="1552" spans="3:3" x14ac:dyDescent="0.15">
      <c r="C1552" s="231"/>
    </row>
    <row r="1553" spans="3:3" x14ac:dyDescent="0.15">
      <c r="C1553" s="231"/>
    </row>
    <row r="1554" spans="3:3" x14ac:dyDescent="0.15">
      <c r="C1554" s="231"/>
    </row>
    <row r="1555" spans="3:3" x14ac:dyDescent="0.15">
      <c r="C1555" s="231"/>
    </row>
    <row r="1556" spans="3:3" x14ac:dyDescent="0.15">
      <c r="C1556" s="231"/>
    </row>
    <row r="1557" spans="3:3" x14ac:dyDescent="0.15">
      <c r="C1557" s="231"/>
    </row>
    <row r="1558" spans="3:3" x14ac:dyDescent="0.15">
      <c r="C1558" s="231"/>
    </row>
    <row r="1559" spans="3:3" x14ac:dyDescent="0.15">
      <c r="C1559" s="231"/>
    </row>
    <row r="1560" spans="3:3" x14ac:dyDescent="0.15">
      <c r="C1560" s="231"/>
    </row>
    <row r="1561" spans="3:3" x14ac:dyDescent="0.15">
      <c r="C1561" s="231"/>
    </row>
    <row r="1562" spans="3:3" x14ac:dyDescent="0.15">
      <c r="C1562" s="231"/>
    </row>
    <row r="1563" spans="3:3" x14ac:dyDescent="0.15">
      <c r="C1563" s="231"/>
    </row>
    <row r="1564" spans="3:3" x14ac:dyDescent="0.15">
      <c r="C1564" s="231"/>
    </row>
    <row r="1565" spans="3:3" x14ac:dyDescent="0.15">
      <c r="C1565" s="231"/>
    </row>
    <row r="1566" spans="3:3" x14ac:dyDescent="0.15">
      <c r="C1566" s="231"/>
    </row>
    <row r="1567" spans="3:3" x14ac:dyDescent="0.15">
      <c r="C1567" s="231"/>
    </row>
    <row r="1568" spans="3:3" x14ac:dyDescent="0.15">
      <c r="C1568" s="231"/>
    </row>
    <row r="1569" spans="3:3" x14ac:dyDescent="0.15">
      <c r="C1569" s="231"/>
    </row>
    <row r="1570" spans="3:3" x14ac:dyDescent="0.15">
      <c r="C1570" s="231"/>
    </row>
    <row r="1571" spans="3:3" x14ac:dyDescent="0.15">
      <c r="C1571" s="231"/>
    </row>
    <row r="1572" spans="3:3" x14ac:dyDescent="0.15">
      <c r="C1572" s="231"/>
    </row>
    <row r="1573" spans="3:3" x14ac:dyDescent="0.15">
      <c r="C1573" s="231"/>
    </row>
    <row r="1574" spans="3:3" x14ac:dyDescent="0.15">
      <c r="C1574" s="231"/>
    </row>
    <row r="1575" spans="3:3" x14ac:dyDescent="0.15">
      <c r="C1575" s="231"/>
    </row>
    <row r="1576" spans="3:3" x14ac:dyDescent="0.15">
      <c r="C1576" s="231"/>
    </row>
    <row r="1577" spans="3:3" x14ac:dyDescent="0.15">
      <c r="C1577" s="231"/>
    </row>
    <row r="1578" spans="3:3" x14ac:dyDescent="0.15">
      <c r="C1578" s="231"/>
    </row>
    <row r="1579" spans="3:3" x14ac:dyDescent="0.15">
      <c r="C1579" s="231"/>
    </row>
    <row r="1580" spans="3:3" x14ac:dyDescent="0.15">
      <c r="C1580" s="231"/>
    </row>
    <row r="1581" spans="3:3" x14ac:dyDescent="0.15">
      <c r="C1581" s="231"/>
    </row>
    <row r="1582" spans="3:3" x14ac:dyDescent="0.15">
      <c r="C1582" s="231"/>
    </row>
    <row r="1583" spans="3:3" x14ac:dyDescent="0.15">
      <c r="C1583" s="231"/>
    </row>
    <row r="1584" spans="3:3" x14ac:dyDescent="0.15">
      <c r="C1584" s="231"/>
    </row>
    <row r="1585" spans="3:3" x14ac:dyDescent="0.15">
      <c r="C1585" s="231"/>
    </row>
    <row r="1586" spans="3:3" x14ac:dyDescent="0.15">
      <c r="C1586" s="231"/>
    </row>
    <row r="1587" spans="3:3" x14ac:dyDescent="0.15">
      <c r="C1587" s="231"/>
    </row>
    <row r="1588" spans="3:3" x14ac:dyDescent="0.15">
      <c r="C1588" s="231"/>
    </row>
    <row r="1589" spans="3:3" x14ac:dyDescent="0.15">
      <c r="C1589" s="231"/>
    </row>
    <row r="1590" spans="3:3" x14ac:dyDescent="0.15">
      <c r="C1590" s="231"/>
    </row>
    <row r="1591" spans="3:3" x14ac:dyDescent="0.15">
      <c r="C1591" s="231"/>
    </row>
    <row r="1592" spans="3:3" x14ac:dyDescent="0.15">
      <c r="C1592" s="231"/>
    </row>
    <row r="1593" spans="3:3" x14ac:dyDescent="0.15">
      <c r="C1593" s="231"/>
    </row>
    <row r="1594" spans="3:3" x14ac:dyDescent="0.15">
      <c r="C1594" s="231"/>
    </row>
    <row r="1595" spans="3:3" x14ac:dyDescent="0.15">
      <c r="C1595" s="231"/>
    </row>
    <row r="1596" spans="3:3" x14ac:dyDescent="0.15">
      <c r="C1596" s="231"/>
    </row>
    <row r="1597" spans="3:3" x14ac:dyDescent="0.15">
      <c r="C1597" s="231"/>
    </row>
    <row r="1598" spans="3:3" x14ac:dyDescent="0.15">
      <c r="C1598" s="231"/>
    </row>
    <row r="1599" spans="3:3" x14ac:dyDescent="0.15">
      <c r="C1599" s="231"/>
    </row>
    <row r="1600" spans="3:3" x14ac:dyDescent="0.15">
      <c r="C1600" s="231"/>
    </row>
    <row r="1601" spans="3:3" x14ac:dyDescent="0.15">
      <c r="C1601" s="231"/>
    </row>
    <row r="1602" spans="3:3" x14ac:dyDescent="0.15">
      <c r="C1602" s="231"/>
    </row>
    <row r="1603" spans="3:3" x14ac:dyDescent="0.15">
      <c r="C1603" s="231"/>
    </row>
    <row r="1604" spans="3:3" x14ac:dyDescent="0.15">
      <c r="C1604" s="231"/>
    </row>
    <row r="1605" spans="3:3" x14ac:dyDescent="0.15">
      <c r="C1605" s="231"/>
    </row>
    <row r="1606" spans="3:3" x14ac:dyDescent="0.15">
      <c r="C1606" s="231"/>
    </row>
    <row r="1607" spans="3:3" x14ac:dyDescent="0.15">
      <c r="C1607" s="231"/>
    </row>
    <row r="1608" spans="3:3" x14ac:dyDescent="0.15">
      <c r="C1608" s="231"/>
    </row>
    <row r="1609" spans="3:3" x14ac:dyDescent="0.15">
      <c r="C1609" s="231"/>
    </row>
    <row r="1610" spans="3:3" x14ac:dyDescent="0.15">
      <c r="C1610" s="231"/>
    </row>
    <row r="1611" spans="3:3" x14ac:dyDescent="0.15">
      <c r="C1611" s="231"/>
    </row>
    <row r="1612" spans="3:3" x14ac:dyDescent="0.15">
      <c r="C1612" s="231"/>
    </row>
    <row r="1613" spans="3:3" x14ac:dyDescent="0.15">
      <c r="C1613" s="231"/>
    </row>
    <row r="1614" spans="3:3" x14ac:dyDescent="0.15">
      <c r="C1614" s="231"/>
    </row>
    <row r="1615" spans="3:3" x14ac:dyDescent="0.15">
      <c r="C1615" s="231"/>
    </row>
    <row r="1616" spans="3:3" x14ac:dyDescent="0.15">
      <c r="C1616" s="231"/>
    </row>
    <row r="1617" spans="3:3" x14ac:dyDescent="0.15">
      <c r="C1617" s="231"/>
    </row>
    <row r="1618" spans="3:3" x14ac:dyDescent="0.15">
      <c r="C1618" s="231"/>
    </row>
    <row r="1619" spans="3:3" x14ac:dyDescent="0.15">
      <c r="C1619" s="231"/>
    </row>
    <row r="1620" spans="3:3" x14ac:dyDescent="0.15">
      <c r="C1620" s="231"/>
    </row>
    <row r="1621" spans="3:3" x14ac:dyDescent="0.15">
      <c r="C1621" s="231"/>
    </row>
    <row r="1622" spans="3:3" x14ac:dyDescent="0.15">
      <c r="C1622" s="231"/>
    </row>
    <row r="1623" spans="3:3" x14ac:dyDescent="0.15">
      <c r="C1623" s="231"/>
    </row>
    <row r="1624" spans="3:3" x14ac:dyDescent="0.15">
      <c r="C1624" s="231"/>
    </row>
    <row r="1625" spans="3:3" x14ac:dyDescent="0.15">
      <c r="C1625" s="231"/>
    </row>
    <row r="1626" spans="3:3" x14ac:dyDescent="0.15">
      <c r="C1626" s="231"/>
    </row>
    <row r="1627" spans="3:3" x14ac:dyDescent="0.15">
      <c r="C1627" s="231"/>
    </row>
  </sheetData>
  <mergeCells count="1">
    <mergeCell ref="C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2:F1636"/>
  <sheetViews>
    <sheetView workbookViewId="0">
      <selection activeCell="B28" sqref="B28"/>
    </sheetView>
  </sheetViews>
  <sheetFormatPr defaultRowHeight="10.5" x14ac:dyDescent="0.15"/>
  <cols>
    <col min="1" max="1" width="3.42578125" style="75" customWidth="1"/>
    <col min="2" max="2" width="59.7109375" style="117" customWidth="1"/>
    <col min="3" max="4" width="15.7109375" style="230" customWidth="1"/>
    <col min="5" max="16384" width="9.140625" style="60"/>
  </cols>
  <sheetData>
    <row r="2" spans="1:4" ht="17.100000000000001" customHeight="1" thickBot="1" x14ac:dyDescent="0.2">
      <c r="B2" s="582"/>
      <c r="C2" s="2509" t="s">
        <v>363</v>
      </c>
      <c r="D2" s="2381"/>
    </row>
    <row r="3" spans="1:4" ht="17.100000000000001" customHeight="1" thickBot="1" x14ac:dyDescent="0.2">
      <c r="B3" s="582"/>
      <c r="C3" s="583">
        <v>2016</v>
      </c>
      <c r="D3" s="584">
        <v>2015</v>
      </c>
    </row>
    <row r="4" spans="1:4" ht="17.100000000000001" customHeight="1" thickBot="1" x14ac:dyDescent="0.2">
      <c r="B4" s="419" t="s">
        <v>728</v>
      </c>
      <c r="C4" s="1485">
        <f>SUM(C5:C6)</f>
        <v>270451</v>
      </c>
      <c r="D4" s="1486">
        <f>SUM(D5:D6)</f>
        <v>288708</v>
      </c>
    </row>
    <row r="5" spans="1:4" ht="17.100000000000001" customHeight="1" x14ac:dyDescent="0.15">
      <c r="B5" s="590" t="s">
        <v>262</v>
      </c>
      <c r="C5" s="1481">
        <v>243698</v>
      </c>
      <c r="D5" s="1482">
        <v>250273</v>
      </c>
    </row>
    <row r="6" spans="1:4" ht="17.100000000000001" customHeight="1" thickBot="1" x14ac:dyDescent="0.2">
      <c r="B6" s="1501" t="s">
        <v>263</v>
      </c>
      <c r="C6" s="1502">
        <v>26753</v>
      </c>
      <c r="D6" s="1503">
        <v>38435</v>
      </c>
    </row>
    <row r="7" spans="1:4" s="237" customFormat="1" ht="17.100000000000001" customHeight="1" thickBot="1" x14ac:dyDescent="0.2">
      <c r="A7" s="236"/>
      <c r="B7" s="419" t="s">
        <v>126</v>
      </c>
      <c r="C7" s="1485">
        <f>SUM(C8:C11,C14)</f>
        <v>-25820</v>
      </c>
      <c r="D7" s="1486">
        <f>SUM(D8:D11,D14)</f>
        <v>4227</v>
      </c>
    </row>
    <row r="8" spans="1:4" ht="17.100000000000001" customHeight="1" x14ac:dyDescent="0.15">
      <c r="B8" s="587" t="s">
        <v>65</v>
      </c>
      <c r="C8" s="1504">
        <v>-16193</v>
      </c>
      <c r="D8" s="1505">
        <v>-8599</v>
      </c>
    </row>
    <row r="9" spans="1:4" ht="17.100000000000001" customHeight="1" x14ac:dyDescent="0.15">
      <c r="B9" s="590" t="s">
        <v>577</v>
      </c>
      <c r="C9" s="1506">
        <v>-57</v>
      </c>
      <c r="D9" s="1507">
        <v>1457</v>
      </c>
    </row>
    <row r="10" spans="1:4" ht="17.100000000000001" customHeight="1" x14ac:dyDescent="0.15">
      <c r="B10" s="590" t="s">
        <v>66</v>
      </c>
      <c r="C10" s="1506">
        <v>4859</v>
      </c>
      <c r="D10" s="765">
        <v>3559</v>
      </c>
    </row>
    <row r="11" spans="1:4" ht="17.100000000000001" customHeight="1" x14ac:dyDescent="0.15">
      <c r="B11" s="1508" t="s">
        <v>1091</v>
      </c>
      <c r="C11" s="1139">
        <f>SUM(C12:C13)</f>
        <v>3195</v>
      </c>
      <c r="D11" s="1140">
        <f>SUM(D12:D13)</f>
        <v>11417</v>
      </c>
    </row>
    <row r="12" spans="1:4" ht="17.100000000000001" customHeight="1" x14ac:dyDescent="0.15">
      <c r="B12" s="1508" t="s">
        <v>125</v>
      </c>
      <c r="C12" s="1139">
        <v>-16903</v>
      </c>
      <c r="D12" s="1140">
        <v>2954</v>
      </c>
    </row>
    <row r="13" spans="1:4" ht="17.100000000000001" customHeight="1" x14ac:dyDescent="0.15">
      <c r="B13" s="1508" t="s">
        <v>1092</v>
      </c>
      <c r="C13" s="1139">
        <v>20098</v>
      </c>
      <c r="D13" s="1140">
        <v>8463</v>
      </c>
    </row>
    <row r="14" spans="1:4" ht="17.100000000000001" customHeight="1" thickBot="1" x14ac:dyDescent="0.2">
      <c r="B14" s="1509" t="s">
        <v>1093</v>
      </c>
      <c r="C14" s="1142">
        <v>-17624</v>
      </c>
      <c r="D14" s="1143">
        <v>-3607</v>
      </c>
    </row>
    <row r="15" spans="1:4" ht="17.100000000000001" customHeight="1" thickBot="1" x14ac:dyDescent="0.2">
      <c r="B15" s="419" t="s">
        <v>67</v>
      </c>
      <c r="C15" s="1485">
        <f>C4+C7</f>
        <v>244631</v>
      </c>
      <c r="D15" s="1486">
        <f>D4+D7</f>
        <v>292935</v>
      </c>
    </row>
    <row r="16" spans="1:4" x14ac:dyDescent="0.15">
      <c r="B16" s="287"/>
      <c r="C16" s="303"/>
      <c r="D16" s="303"/>
    </row>
    <row r="17" spans="2:4" x14ac:dyDescent="0.15">
      <c r="B17" s="69" t="s">
        <v>619</v>
      </c>
      <c r="C17" s="304">
        <f>C15-'skons P&amp;L'!D10</f>
        <v>0</v>
      </c>
      <c r="D17" s="304">
        <f>D15-'skons P&amp;L'!E10</f>
        <v>0</v>
      </c>
    </row>
    <row r="18" spans="2:4" x14ac:dyDescent="0.15">
      <c r="B18" s="282"/>
      <c r="C18" s="305"/>
      <c r="D18" s="305"/>
    </row>
    <row r="19" spans="2:4" x14ac:dyDescent="0.15">
      <c r="B19" s="282"/>
      <c r="C19" s="1510"/>
      <c r="D19" s="1510"/>
    </row>
    <row r="20" spans="2:4" x14ac:dyDescent="0.15">
      <c r="B20" s="69"/>
      <c r="C20" s="304"/>
      <c r="D20" s="304"/>
    </row>
    <row r="21" spans="2:4" ht="17.100000000000001" customHeight="1" x14ac:dyDescent="0.15">
      <c r="B21" s="69"/>
      <c r="C21" s="304"/>
      <c r="D21" s="304"/>
    </row>
    <row r="22" spans="2:4" ht="24.95" customHeight="1" x14ac:dyDescent="0.15">
      <c r="B22" s="69"/>
      <c r="C22" s="304"/>
      <c r="D22" s="304"/>
    </row>
    <row r="23" spans="2:4" ht="17.100000000000001" customHeight="1" x14ac:dyDescent="0.15">
      <c r="B23" s="287"/>
      <c r="C23" s="303"/>
      <c r="D23" s="303"/>
    </row>
    <row r="24" spans="2:4" ht="17.100000000000001" customHeight="1" x14ac:dyDescent="0.15">
      <c r="B24" s="287"/>
      <c r="C24" s="303"/>
      <c r="D24" s="303"/>
    </row>
    <row r="27" spans="2:4" x14ac:dyDescent="0.15">
      <c r="B27" s="69"/>
      <c r="C27" s="304"/>
      <c r="D27" s="304"/>
    </row>
    <row r="28" spans="2:4" ht="17.100000000000001" customHeight="1" x14ac:dyDescent="0.15">
      <c r="B28" s="69"/>
      <c r="C28" s="304"/>
      <c r="D28" s="304"/>
    </row>
    <row r="29" spans="2:4" ht="24.95" customHeight="1" x14ac:dyDescent="0.15">
      <c r="B29" s="69"/>
      <c r="C29" s="304"/>
      <c r="D29" s="304"/>
    </row>
    <row r="30" spans="2:4" ht="17.100000000000001" customHeight="1" x14ac:dyDescent="0.15">
      <c r="B30" s="69"/>
      <c r="C30" s="304"/>
      <c r="D30" s="304"/>
    </row>
    <row r="31" spans="2:4" ht="17.100000000000001" customHeight="1" x14ac:dyDescent="0.15">
      <c r="B31" s="69"/>
      <c r="C31" s="304"/>
      <c r="D31" s="304"/>
    </row>
    <row r="32" spans="2:4" x14ac:dyDescent="0.15">
      <c r="B32" s="69"/>
      <c r="C32" s="304"/>
      <c r="D32" s="304"/>
    </row>
    <row r="33" spans="2:6" x14ac:dyDescent="0.15">
      <c r="B33" s="69"/>
      <c r="C33" s="304"/>
      <c r="D33" s="304"/>
    </row>
    <row r="34" spans="2:6" x14ac:dyDescent="0.15">
      <c r="B34" s="69"/>
      <c r="C34" s="304"/>
      <c r="D34" s="304"/>
      <c r="F34" s="200"/>
    </row>
    <row r="35" spans="2:6" x14ac:dyDescent="0.15">
      <c r="B35" s="69"/>
      <c r="C35" s="304"/>
      <c r="D35" s="304"/>
    </row>
    <row r="36" spans="2:6" x14ac:dyDescent="0.15">
      <c r="B36" s="69"/>
      <c r="C36" s="304"/>
      <c r="D36" s="304"/>
    </row>
    <row r="37" spans="2:6" x14ac:dyDescent="0.15">
      <c r="B37" s="69"/>
      <c r="C37" s="304"/>
      <c r="D37" s="304"/>
    </row>
    <row r="38" spans="2:6" x14ac:dyDescent="0.15">
      <c r="B38" s="69"/>
      <c r="C38" s="304"/>
      <c r="D38" s="304"/>
    </row>
    <row r="39" spans="2:6" x14ac:dyDescent="0.15">
      <c r="B39" s="69"/>
      <c r="C39" s="304"/>
      <c r="D39" s="304"/>
    </row>
    <row r="40" spans="2:6" x14ac:dyDescent="0.15">
      <c r="B40" s="69"/>
      <c r="C40" s="304"/>
      <c r="D40" s="304"/>
    </row>
    <row r="41" spans="2:6" x14ac:dyDescent="0.15">
      <c r="B41" s="69"/>
      <c r="C41" s="304"/>
      <c r="D41" s="304"/>
    </row>
    <row r="42" spans="2:6" x14ac:dyDescent="0.15">
      <c r="B42" s="69"/>
      <c r="C42" s="304"/>
      <c r="D42" s="304"/>
    </row>
    <row r="43" spans="2:6" x14ac:dyDescent="0.15">
      <c r="B43" s="69"/>
      <c r="C43" s="304"/>
      <c r="D43" s="304"/>
    </row>
    <row r="44" spans="2:6" x14ac:dyDescent="0.15">
      <c r="B44" s="69"/>
      <c r="C44" s="304"/>
      <c r="D44" s="304"/>
    </row>
    <row r="45" spans="2:6" x14ac:dyDescent="0.15">
      <c r="B45" s="69"/>
      <c r="C45" s="304"/>
      <c r="D45" s="304"/>
    </row>
    <row r="46" spans="2:6" x14ac:dyDescent="0.15">
      <c r="B46" s="69"/>
      <c r="C46" s="304"/>
      <c r="D46" s="304"/>
    </row>
    <row r="49" spans="1:3" x14ac:dyDescent="0.15">
      <c r="A49" s="112"/>
      <c r="C49" s="304"/>
    </row>
    <row r="50" spans="1:3" x14ac:dyDescent="0.15">
      <c r="A50" s="112"/>
      <c r="C50" s="304"/>
    </row>
    <row r="51" spans="1:3" x14ac:dyDescent="0.15">
      <c r="A51" s="112"/>
      <c r="C51" s="304"/>
    </row>
    <row r="52" spans="1:3" x14ac:dyDescent="0.15">
      <c r="A52" s="112"/>
      <c r="C52" s="304"/>
    </row>
    <row r="53" spans="1:3" x14ac:dyDescent="0.15">
      <c r="A53" s="112"/>
      <c r="C53" s="304"/>
    </row>
    <row r="54" spans="1:3" x14ac:dyDescent="0.15">
      <c r="A54" s="112"/>
      <c r="C54" s="304"/>
    </row>
    <row r="55" spans="1:3" x14ac:dyDescent="0.15">
      <c r="A55" s="112"/>
      <c r="C55" s="304"/>
    </row>
    <row r="56" spans="1:3" x14ac:dyDescent="0.15">
      <c r="A56" s="112"/>
      <c r="C56" s="304"/>
    </row>
    <row r="57" spans="1:3" x14ac:dyDescent="0.15">
      <c r="A57" s="112"/>
      <c r="C57" s="304"/>
    </row>
    <row r="58" spans="1:3" x14ac:dyDescent="0.15">
      <c r="A58" s="112"/>
      <c r="C58" s="304"/>
    </row>
    <row r="59" spans="1:3" x14ac:dyDescent="0.15">
      <c r="A59" s="112"/>
      <c r="C59" s="304"/>
    </row>
    <row r="60" spans="1:3" x14ac:dyDescent="0.15">
      <c r="A60" s="112"/>
      <c r="C60" s="304"/>
    </row>
    <row r="61" spans="1:3" x14ac:dyDescent="0.15">
      <c r="A61" s="112"/>
      <c r="C61" s="304"/>
    </row>
    <row r="62" spans="1:3" x14ac:dyDescent="0.15">
      <c r="A62" s="112"/>
      <c r="C62" s="304"/>
    </row>
    <row r="63" spans="1:3" x14ac:dyDescent="0.15">
      <c r="A63" s="112"/>
      <c r="C63" s="304"/>
    </row>
    <row r="64" spans="1:3" x14ac:dyDescent="0.15">
      <c r="A64" s="112"/>
      <c r="C64" s="304"/>
    </row>
    <row r="65" spans="1:3" x14ac:dyDescent="0.15">
      <c r="A65" s="112"/>
      <c r="C65" s="304"/>
    </row>
    <row r="66" spans="1:3" x14ac:dyDescent="0.15">
      <c r="A66" s="112"/>
      <c r="C66" s="304"/>
    </row>
    <row r="67" spans="1:3" x14ac:dyDescent="0.15">
      <c r="A67" s="112"/>
      <c r="C67" s="304"/>
    </row>
    <row r="68" spans="1:3" x14ac:dyDescent="0.15">
      <c r="A68" s="112"/>
      <c r="C68" s="304"/>
    </row>
    <row r="69" spans="1:3" x14ac:dyDescent="0.15">
      <c r="A69" s="112"/>
      <c r="C69" s="304"/>
    </row>
    <row r="70" spans="1:3" x14ac:dyDescent="0.15">
      <c r="A70" s="112"/>
      <c r="C70" s="304"/>
    </row>
    <row r="71" spans="1:3" x14ac:dyDescent="0.15">
      <c r="A71" s="112"/>
      <c r="C71" s="304"/>
    </row>
    <row r="72" spans="1:3" x14ac:dyDescent="0.15">
      <c r="A72" s="112"/>
      <c r="C72" s="304"/>
    </row>
    <row r="73" spans="1:3" x14ac:dyDescent="0.15">
      <c r="A73" s="112"/>
      <c r="C73" s="304"/>
    </row>
    <row r="74" spans="1:3" x14ac:dyDescent="0.15">
      <c r="A74" s="112"/>
      <c r="C74" s="304"/>
    </row>
    <row r="75" spans="1:3" x14ac:dyDescent="0.15">
      <c r="A75" s="112"/>
      <c r="C75" s="304"/>
    </row>
    <row r="76" spans="1:3" x14ac:dyDescent="0.15">
      <c r="A76" s="112"/>
      <c r="C76" s="304"/>
    </row>
    <row r="77" spans="1:3" x14ac:dyDescent="0.15">
      <c r="A77" s="112"/>
      <c r="C77" s="304"/>
    </row>
    <row r="78" spans="1:3" x14ac:dyDescent="0.15">
      <c r="A78" s="112"/>
      <c r="C78" s="304"/>
    </row>
    <row r="79" spans="1:3" x14ac:dyDescent="0.15">
      <c r="A79" s="112"/>
      <c r="C79" s="304"/>
    </row>
    <row r="80" spans="1:3" x14ac:dyDescent="0.15">
      <c r="A80" s="112"/>
      <c r="C80" s="304"/>
    </row>
    <row r="81" spans="1:3" x14ac:dyDescent="0.15">
      <c r="A81" s="112"/>
      <c r="C81" s="304"/>
    </row>
    <row r="82" spans="1:3" x14ac:dyDescent="0.15">
      <c r="A82" s="112"/>
      <c r="C82" s="304"/>
    </row>
    <row r="83" spans="1:3" x14ac:dyDescent="0.15">
      <c r="A83" s="112"/>
      <c r="C83" s="304"/>
    </row>
    <row r="84" spans="1:3" x14ac:dyDescent="0.15">
      <c r="A84" s="112"/>
      <c r="C84" s="304"/>
    </row>
    <row r="85" spans="1:3" x14ac:dyDescent="0.15">
      <c r="A85" s="112"/>
      <c r="C85" s="304"/>
    </row>
    <row r="86" spans="1:3" x14ac:dyDescent="0.15">
      <c r="A86" s="112"/>
      <c r="C86" s="304"/>
    </row>
    <row r="87" spans="1:3" x14ac:dyDescent="0.15">
      <c r="A87" s="112"/>
      <c r="C87" s="304"/>
    </row>
    <row r="88" spans="1:3" x14ac:dyDescent="0.15">
      <c r="A88" s="112"/>
      <c r="C88" s="304"/>
    </row>
    <row r="89" spans="1:3" x14ac:dyDescent="0.15">
      <c r="A89" s="112"/>
      <c r="C89" s="304"/>
    </row>
    <row r="90" spans="1:3" x14ac:dyDescent="0.15">
      <c r="A90" s="112"/>
      <c r="C90" s="304"/>
    </row>
    <row r="91" spans="1:3" x14ac:dyDescent="0.15">
      <c r="A91" s="112"/>
      <c r="C91" s="304"/>
    </row>
    <row r="92" spans="1:3" x14ac:dyDescent="0.15">
      <c r="A92" s="112"/>
      <c r="C92" s="304"/>
    </row>
    <row r="93" spans="1:3" x14ac:dyDescent="0.15">
      <c r="A93" s="112"/>
      <c r="C93" s="304"/>
    </row>
    <row r="94" spans="1:3" x14ac:dyDescent="0.15">
      <c r="A94" s="112"/>
      <c r="C94" s="304"/>
    </row>
    <row r="95" spans="1:3" x14ac:dyDescent="0.15">
      <c r="C95" s="304"/>
    </row>
    <row r="96" spans="1:3" x14ac:dyDescent="0.15">
      <c r="C96" s="304"/>
    </row>
    <row r="97" spans="3:3" x14ac:dyDescent="0.15">
      <c r="C97" s="304"/>
    </row>
    <row r="98" spans="3:3" x14ac:dyDescent="0.15">
      <c r="C98" s="304"/>
    </row>
    <row r="99" spans="3:3" x14ac:dyDescent="0.15">
      <c r="C99" s="304"/>
    </row>
    <row r="100" spans="3:3" x14ac:dyDescent="0.15">
      <c r="C100" s="304"/>
    </row>
    <row r="101" spans="3:3" x14ac:dyDescent="0.15">
      <c r="C101" s="304"/>
    </row>
    <row r="102" spans="3:3" x14ac:dyDescent="0.15">
      <c r="C102" s="304"/>
    </row>
    <row r="103" spans="3:3" x14ac:dyDescent="0.15">
      <c r="C103" s="304"/>
    </row>
    <row r="104" spans="3:3" x14ac:dyDescent="0.15">
      <c r="C104" s="304"/>
    </row>
    <row r="105" spans="3:3" x14ac:dyDescent="0.15">
      <c r="C105" s="304"/>
    </row>
    <row r="106" spans="3:3" x14ac:dyDescent="0.15">
      <c r="C106" s="304"/>
    </row>
    <row r="107" spans="3:3" x14ac:dyDescent="0.15">
      <c r="C107" s="304"/>
    </row>
    <row r="108" spans="3:3" x14ac:dyDescent="0.15">
      <c r="C108" s="304"/>
    </row>
    <row r="109" spans="3:3" x14ac:dyDescent="0.15">
      <c r="C109" s="304"/>
    </row>
    <row r="110" spans="3:3" x14ac:dyDescent="0.15">
      <c r="C110" s="304"/>
    </row>
    <row r="111" spans="3:3" x14ac:dyDescent="0.15">
      <c r="C111" s="304"/>
    </row>
    <row r="112" spans="3:3" x14ac:dyDescent="0.15">
      <c r="C112" s="304"/>
    </row>
    <row r="113" spans="3:3" x14ac:dyDescent="0.15">
      <c r="C113" s="304"/>
    </row>
    <row r="114" spans="3:3" x14ac:dyDescent="0.15">
      <c r="C114" s="304"/>
    </row>
    <row r="115" spans="3:3" x14ac:dyDescent="0.15">
      <c r="C115" s="304"/>
    </row>
    <row r="116" spans="3:3" x14ac:dyDescent="0.15">
      <c r="C116" s="304"/>
    </row>
    <row r="117" spans="3:3" x14ac:dyDescent="0.15">
      <c r="C117" s="304"/>
    </row>
    <row r="118" spans="3:3" x14ac:dyDescent="0.15">
      <c r="C118" s="304"/>
    </row>
    <row r="119" spans="3:3" x14ac:dyDescent="0.15">
      <c r="C119" s="304"/>
    </row>
    <row r="120" spans="3:3" x14ac:dyDescent="0.15">
      <c r="C120" s="304"/>
    </row>
    <row r="121" spans="3:3" x14ac:dyDescent="0.15">
      <c r="C121" s="304"/>
    </row>
    <row r="122" spans="3:3" x14ac:dyDescent="0.15">
      <c r="C122" s="304"/>
    </row>
    <row r="123" spans="3:3" x14ac:dyDescent="0.15">
      <c r="C123" s="304"/>
    </row>
    <row r="124" spans="3:3" x14ac:dyDescent="0.15">
      <c r="C124" s="304"/>
    </row>
    <row r="125" spans="3:3" x14ac:dyDescent="0.15">
      <c r="C125" s="304"/>
    </row>
    <row r="126" spans="3:3" x14ac:dyDescent="0.15">
      <c r="C126" s="304"/>
    </row>
    <row r="127" spans="3:3" x14ac:dyDescent="0.15">
      <c r="C127" s="304"/>
    </row>
    <row r="128" spans="3:3" x14ac:dyDescent="0.15">
      <c r="C128" s="304"/>
    </row>
    <row r="129" spans="3:3" x14ac:dyDescent="0.15">
      <c r="C129" s="304"/>
    </row>
    <row r="130" spans="3:3" x14ac:dyDescent="0.15">
      <c r="C130" s="304"/>
    </row>
    <row r="131" spans="3:3" x14ac:dyDescent="0.15">
      <c r="C131" s="304"/>
    </row>
    <row r="132" spans="3:3" x14ac:dyDescent="0.15">
      <c r="C132" s="304"/>
    </row>
    <row r="133" spans="3:3" x14ac:dyDescent="0.15">
      <c r="C133" s="304"/>
    </row>
    <row r="134" spans="3:3" x14ac:dyDescent="0.15">
      <c r="C134" s="304"/>
    </row>
    <row r="135" spans="3:3" x14ac:dyDescent="0.15">
      <c r="C135" s="304"/>
    </row>
    <row r="136" spans="3:3" x14ac:dyDescent="0.15">
      <c r="C136" s="304"/>
    </row>
    <row r="137" spans="3:3" x14ac:dyDescent="0.15">
      <c r="C137" s="304"/>
    </row>
    <row r="138" spans="3:3" x14ac:dyDescent="0.15">
      <c r="C138" s="304"/>
    </row>
    <row r="139" spans="3:3" x14ac:dyDescent="0.15">
      <c r="C139" s="304"/>
    </row>
    <row r="140" spans="3:3" x14ac:dyDescent="0.15">
      <c r="C140" s="304"/>
    </row>
    <row r="141" spans="3:3" x14ac:dyDescent="0.15">
      <c r="C141" s="304"/>
    </row>
    <row r="142" spans="3:3" x14ac:dyDescent="0.15">
      <c r="C142" s="304"/>
    </row>
    <row r="143" spans="3:3" x14ac:dyDescent="0.15">
      <c r="C143" s="304"/>
    </row>
    <row r="144" spans="3:3" x14ac:dyDescent="0.15">
      <c r="C144" s="304"/>
    </row>
    <row r="145" spans="3:3" x14ac:dyDescent="0.15">
      <c r="C145" s="304"/>
    </row>
    <row r="146" spans="3:3" x14ac:dyDescent="0.15">
      <c r="C146" s="304"/>
    </row>
    <row r="147" spans="3:3" x14ac:dyDescent="0.15">
      <c r="C147" s="304"/>
    </row>
    <row r="148" spans="3:3" x14ac:dyDescent="0.15">
      <c r="C148" s="304"/>
    </row>
    <row r="149" spans="3:3" x14ac:dyDescent="0.15">
      <c r="C149" s="304"/>
    </row>
    <row r="150" spans="3:3" x14ac:dyDescent="0.15">
      <c r="C150" s="304"/>
    </row>
    <row r="151" spans="3:3" x14ac:dyDescent="0.15">
      <c r="C151" s="304"/>
    </row>
    <row r="152" spans="3:3" x14ac:dyDescent="0.15">
      <c r="C152" s="304"/>
    </row>
    <row r="153" spans="3:3" x14ac:dyDescent="0.15">
      <c r="C153" s="304"/>
    </row>
    <row r="154" spans="3:3" x14ac:dyDescent="0.15">
      <c r="C154" s="304"/>
    </row>
    <row r="155" spans="3:3" x14ac:dyDescent="0.15">
      <c r="C155" s="304"/>
    </row>
    <row r="156" spans="3:3" x14ac:dyDescent="0.15">
      <c r="C156" s="304"/>
    </row>
    <row r="157" spans="3:3" x14ac:dyDescent="0.15">
      <c r="C157" s="304"/>
    </row>
    <row r="158" spans="3:3" x14ac:dyDescent="0.15">
      <c r="C158" s="304"/>
    </row>
    <row r="159" spans="3:3" x14ac:dyDescent="0.15">
      <c r="C159" s="304"/>
    </row>
    <row r="160" spans="3:3" x14ac:dyDescent="0.15">
      <c r="C160" s="304"/>
    </row>
    <row r="161" spans="3:3" x14ac:dyDescent="0.15">
      <c r="C161" s="304"/>
    </row>
    <row r="162" spans="3:3" x14ac:dyDescent="0.15">
      <c r="C162" s="304"/>
    </row>
    <row r="163" spans="3:3" x14ac:dyDescent="0.15">
      <c r="C163" s="304"/>
    </row>
    <row r="164" spans="3:3" x14ac:dyDescent="0.15">
      <c r="C164" s="304"/>
    </row>
    <row r="165" spans="3:3" x14ac:dyDescent="0.15">
      <c r="C165" s="304"/>
    </row>
    <row r="166" spans="3:3" x14ac:dyDescent="0.15">
      <c r="C166" s="304"/>
    </row>
    <row r="167" spans="3:3" x14ac:dyDescent="0.15">
      <c r="C167" s="304"/>
    </row>
    <row r="168" spans="3:3" x14ac:dyDescent="0.15">
      <c r="C168" s="304"/>
    </row>
    <row r="169" spans="3:3" x14ac:dyDescent="0.15">
      <c r="C169" s="304"/>
    </row>
    <row r="170" spans="3:3" x14ac:dyDescent="0.15">
      <c r="C170" s="304"/>
    </row>
    <row r="171" spans="3:3" x14ac:dyDescent="0.15">
      <c r="C171" s="304"/>
    </row>
    <row r="172" spans="3:3" x14ac:dyDescent="0.15">
      <c r="C172" s="304"/>
    </row>
    <row r="173" spans="3:3" x14ac:dyDescent="0.15">
      <c r="C173" s="304"/>
    </row>
    <row r="174" spans="3:3" x14ac:dyDescent="0.15">
      <c r="C174" s="304"/>
    </row>
    <row r="175" spans="3:3" x14ac:dyDescent="0.15">
      <c r="C175" s="304"/>
    </row>
    <row r="176" spans="3:3" x14ac:dyDescent="0.15">
      <c r="C176" s="304"/>
    </row>
    <row r="177" spans="3:3" x14ac:dyDescent="0.15">
      <c r="C177" s="304"/>
    </row>
    <row r="178" spans="3:3" x14ac:dyDescent="0.15">
      <c r="C178" s="304"/>
    </row>
    <row r="179" spans="3:3" x14ac:dyDescent="0.15">
      <c r="C179" s="304"/>
    </row>
    <row r="180" spans="3:3" x14ac:dyDescent="0.15">
      <c r="C180" s="304"/>
    </row>
    <row r="181" spans="3:3" x14ac:dyDescent="0.15">
      <c r="C181" s="304"/>
    </row>
    <row r="182" spans="3:3" x14ac:dyDescent="0.15">
      <c r="C182" s="304"/>
    </row>
    <row r="183" spans="3:3" x14ac:dyDescent="0.15">
      <c r="C183" s="304"/>
    </row>
    <row r="184" spans="3:3" x14ac:dyDescent="0.15">
      <c r="C184" s="304"/>
    </row>
    <row r="185" spans="3:3" x14ac:dyDescent="0.15">
      <c r="C185" s="304"/>
    </row>
    <row r="186" spans="3:3" x14ac:dyDescent="0.15">
      <c r="C186" s="304"/>
    </row>
    <row r="187" spans="3:3" x14ac:dyDescent="0.15">
      <c r="C187" s="304"/>
    </row>
    <row r="188" spans="3:3" x14ac:dyDescent="0.15">
      <c r="C188" s="304"/>
    </row>
    <row r="189" spans="3:3" x14ac:dyDescent="0.15">
      <c r="C189" s="304"/>
    </row>
    <row r="190" spans="3:3" x14ac:dyDescent="0.15">
      <c r="C190" s="304"/>
    </row>
    <row r="191" spans="3:3" x14ac:dyDescent="0.15">
      <c r="C191" s="304"/>
    </row>
    <row r="192" spans="3:3" x14ac:dyDescent="0.15">
      <c r="C192" s="304"/>
    </row>
    <row r="193" spans="3:3" x14ac:dyDescent="0.15">
      <c r="C193" s="304"/>
    </row>
    <row r="194" spans="3:3" x14ac:dyDescent="0.15">
      <c r="C194" s="304"/>
    </row>
    <row r="195" spans="3:3" x14ac:dyDescent="0.15">
      <c r="C195" s="304"/>
    </row>
    <row r="196" spans="3:3" x14ac:dyDescent="0.15">
      <c r="C196" s="304"/>
    </row>
    <row r="197" spans="3:3" x14ac:dyDescent="0.15">
      <c r="C197" s="304"/>
    </row>
    <row r="198" spans="3:3" x14ac:dyDescent="0.15">
      <c r="C198" s="304"/>
    </row>
    <row r="199" spans="3:3" x14ac:dyDescent="0.15">
      <c r="C199" s="304"/>
    </row>
    <row r="200" spans="3:3" x14ac:dyDescent="0.15">
      <c r="C200" s="304"/>
    </row>
    <row r="201" spans="3:3" x14ac:dyDescent="0.15">
      <c r="C201" s="304"/>
    </row>
    <row r="202" spans="3:3" x14ac:dyDescent="0.15">
      <c r="C202" s="304"/>
    </row>
    <row r="203" spans="3:3" x14ac:dyDescent="0.15">
      <c r="C203" s="304"/>
    </row>
    <row r="204" spans="3:3" x14ac:dyDescent="0.15">
      <c r="C204" s="304"/>
    </row>
    <row r="205" spans="3:3" x14ac:dyDescent="0.15">
      <c r="C205" s="304"/>
    </row>
    <row r="206" spans="3:3" x14ac:dyDescent="0.15">
      <c r="C206" s="304"/>
    </row>
    <row r="207" spans="3:3" x14ac:dyDescent="0.15">
      <c r="C207" s="304"/>
    </row>
    <row r="208" spans="3:3" x14ac:dyDescent="0.15">
      <c r="C208" s="304"/>
    </row>
    <row r="209" spans="3:3" x14ac:dyDescent="0.15">
      <c r="C209" s="304"/>
    </row>
    <row r="210" spans="3:3" x14ac:dyDescent="0.15">
      <c r="C210" s="304"/>
    </row>
    <row r="211" spans="3:3" x14ac:dyDescent="0.15">
      <c r="C211" s="304"/>
    </row>
    <row r="212" spans="3:3" x14ac:dyDescent="0.15">
      <c r="C212" s="304"/>
    </row>
    <row r="213" spans="3:3" x14ac:dyDescent="0.15">
      <c r="C213" s="304"/>
    </row>
    <row r="214" spans="3:3" x14ac:dyDescent="0.15">
      <c r="C214" s="304"/>
    </row>
    <row r="215" spans="3:3" x14ac:dyDescent="0.15">
      <c r="C215" s="304"/>
    </row>
    <row r="216" spans="3:3" x14ac:dyDescent="0.15">
      <c r="C216" s="304"/>
    </row>
    <row r="217" spans="3:3" x14ac:dyDescent="0.15">
      <c r="C217" s="304"/>
    </row>
    <row r="218" spans="3:3" x14ac:dyDescent="0.15">
      <c r="C218" s="304"/>
    </row>
    <row r="219" spans="3:3" x14ac:dyDescent="0.15">
      <c r="C219" s="304"/>
    </row>
    <row r="220" spans="3:3" x14ac:dyDescent="0.15">
      <c r="C220" s="304"/>
    </row>
    <row r="221" spans="3:3" x14ac:dyDescent="0.15">
      <c r="C221" s="304"/>
    </row>
    <row r="222" spans="3:3" x14ac:dyDescent="0.15">
      <c r="C222" s="304"/>
    </row>
    <row r="223" spans="3:3" x14ac:dyDescent="0.15">
      <c r="C223" s="304"/>
    </row>
    <row r="224" spans="3:3" x14ac:dyDescent="0.15">
      <c r="C224" s="304"/>
    </row>
    <row r="225" spans="3:3" x14ac:dyDescent="0.15">
      <c r="C225" s="304"/>
    </row>
    <row r="226" spans="3:3" x14ac:dyDescent="0.15">
      <c r="C226" s="304"/>
    </row>
    <row r="227" spans="3:3" x14ac:dyDescent="0.15">
      <c r="C227" s="304"/>
    </row>
    <row r="228" spans="3:3" x14ac:dyDescent="0.15">
      <c r="C228" s="304"/>
    </row>
    <row r="229" spans="3:3" x14ac:dyDescent="0.15">
      <c r="C229" s="304"/>
    </row>
    <row r="230" spans="3:3" x14ac:dyDescent="0.15">
      <c r="C230" s="304"/>
    </row>
    <row r="231" spans="3:3" x14ac:dyDescent="0.15">
      <c r="C231" s="304"/>
    </row>
    <row r="232" spans="3:3" x14ac:dyDescent="0.15">
      <c r="C232" s="304"/>
    </row>
    <row r="233" spans="3:3" x14ac:dyDescent="0.15">
      <c r="C233" s="304"/>
    </row>
    <row r="234" spans="3:3" x14ac:dyDescent="0.15">
      <c r="C234" s="304"/>
    </row>
    <row r="235" spans="3:3" x14ac:dyDescent="0.15">
      <c r="C235" s="304"/>
    </row>
    <row r="236" spans="3:3" x14ac:dyDescent="0.15">
      <c r="C236" s="304"/>
    </row>
    <row r="237" spans="3:3" x14ac:dyDescent="0.15">
      <c r="C237" s="304"/>
    </row>
    <row r="238" spans="3:3" x14ac:dyDescent="0.15">
      <c r="C238" s="304"/>
    </row>
    <row r="239" spans="3:3" x14ac:dyDescent="0.15">
      <c r="C239" s="304"/>
    </row>
    <row r="240" spans="3:3" x14ac:dyDescent="0.15">
      <c r="C240" s="304"/>
    </row>
    <row r="241" spans="3:3" x14ac:dyDescent="0.15">
      <c r="C241" s="304"/>
    </row>
    <row r="242" spans="3:3" x14ac:dyDescent="0.15">
      <c r="C242" s="304"/>
    </row>
    <row r="243" spans="3:3" x14ac:dyDescent="0.15">
      <c r="C243" s="304"/>
    </row>
    <row r="244" spans="3:3" x14ac:dyDescent="0.15">
      <c r="C244" s="304"/>
    </row>
    <row r="245" spans="3:3" x14ac:dyDescent="0.15">
      <c r="C245" s="304"/>
    </row>
    <row r="246" spans="3:3" x14ac:dyDescent="0.15">
      <c r="C246" s="304"/>
    </row>
    <row r="247" spans="3:3" x14ac:dyDescent="0.15">
      <c r="C247" s="304"/>
    </row>
    <row r="248" spans="3:3" x14ac:dyDescent="0.15">
      <c r="C248" s="304"/>
    </row>
    <row r="249" spans="3:3" x14ac:dyDescent="0.15">
      <c r="C249" s="304"/>
    </row>
    <row r="250" spans="3:3" x14ac:dyDescent="0.15">
      <c r="C250" s="304"/>
    </row>
    <row r="251" spans="3:3" x14ac:dyDescent="0.15">
      <c r="C251" s="304"/>
    </row>
    <row r="252" spans="3:3" x14ac:dyDescent="0.15">
      <c r="C252" s="304"/>
    </row>
    <row r="253" spans="3:3" x14ac:dyDescent="0.15">
      <c r="C253" s="304"/>
    </row>
    <row r="254" spans="3:3" x14ac:dyDescent="0.15">
      <c r="C254" s="304"/>
    </row>
    <row r="255" spans="3:3" x14ac:dyDescent="0.15">
      <c r="C255" s="304"/>
    </row>
    <row r="256" spans="3:3" x14ac:dyDescent="0.15">
      <c r="C256" s="304"/>
    </row>
    <row r="257" spans="3:3" x14ac:dyDescent="0.15">
      <c r="C257" s="304"/>
    </row>
    <row r="258" spans="3:3" x14ac:dyDescent="0.15">
      <c r="C258" s="304"/>
    </row>
    <row r="259" spans="3:3" x14ac:dyDescent="0.15">
      <c r="C259" s="304"/>
    </row>
    <row r="260" spans="3:3" x14ac:dyDescent="0.15">
      <c r="C260" s="304"/>
    </row>
    <row r="261" spans="3:3" x14ac:dyDescent="0.15">
      <c r="C261" s="304"/>
    </row>
    <row r="262" spans="3:3" x14ac:dyDescent="0.15">
      <c r="C262" s="304"/>
    </row>
    <row r="263" spans="3:3" x14ac:dyDescent="0.15">
      <c r="C263" s="304"/>
    </row>
    <row r="264" spans="3:3" x14ac:dyDescent="0.15">
      <c r="C264" s="304"/>
    </row>
    <row r="265" spans="3:3" x14ac:dyDescent="0.15">
      <c r="C265" s="304"/>
    </row>
    <row r="266" spans="3:3" x14ac:dyDescent="0.15">
      <c r="C266" s="304"/>
    </row>
    <row r="267" spans="3:3" x14ac:dyDescent="0.15">
      <c r="C267" s="304"/>
    </row>
    <row r="268" spans="3:3" x14ac:dyDescent="0.15">
      <c r="C268" s="304"/>
    </row>
    <row r="269" spans="3:3" x14ac:dyDescent="0.15">
      <c r="C269" s="304"/>
    </row>
    <row r="270" spans="3:3" x14ac:dyDescent="0.15">
      <c r="C270" s="304"/>
    </row>
    <row r="271" spans="3:3" x14ac:dyDescent="0.15">
      <c r="C271" s="304"/>
    </row>
    <row r="272" spans="3:3" x14ac:dyDescent="0.15">
      <c r="C272" s="304"/>
    </row>
    <row r="273" spans="3:3" x14ac:dyDescent="0.15">
      <c r="C273" s="304"/>
    </row>
    <row r="274" spans="3:3" x14ac:dyDescent="0.15">
      <c r="C274" s="304"/>
    </row>
    <row r="275" spans="3:3" x14ac:dyDescent="0.15">
      <c r="C275" s="304"/>
    </row>
    <row r="276" spans="3:3" x14ac:dyDescent="0.15">
      <c r="C276" s="304"/>
    </row>
    <row r="277" spans="3:3" x14ac:dyDescent="0.15">
      <c r="C277" s="304"/>
    </row>
    <row r="278" spans="3:3" x14ac:dyDescent="0.15">
      <c r="C278" s="304"/>
    </row>
    <row r="279" spans="3:3" x14ac:dyDescent="0.15">
      <c r="C279" s="304"/>
    </row>
    <row r="280" spans="3:3" x14ac:dyDescent="0.15">
      <c r="C280" s="304"/>
    </row>
    <row r="281" spans="3:3" x14ac:dyDescent="0.15">
      <c r="C281" s="304"/>
    </row>
    <row r="282" spans="3:3" x14ac:dyDescent="0.15">
      <c r="C282" s="304"/>
    </row>
    <row r="283" spans="3:3" x14ac:dyDescent="0.15">
      <c r="C283" s="304"/>
    </row>
    <row r="284" spans="3:3" x14ac:dyDescent="0.15">
      <c r="C284" s="304"/>
    </row>
    <row r="285" spans="3:3" x14ac:dyDescent="0.15">
      <c r="C285" s="304"/>
    </row>
    <row r="286" spans="3:3" x14ac:dyDescent="0.15">
      <c r="C286" s="304"/>
    </row>
    <row r="287" spans="3:3" x14ac:dyDescent="0.15">
      <c r="C287" s="304"/>
    </row>
    <row r="288" spans="3:3" x14ac:dyDescent="0.15">
      <c r="C288" s="304"/>
    </row>
    <row r="289" spans="3:3" x14ac:dyDescent="0.15">
      <c r="C289" s="304"/>
    </row>
    <row r="290" spans="3:3" x14ac:dyDescent="0.15">
      <c r="C290" s="304"/>
    </row>
    <row r="291" spans="3:3" x14ac:dyDescent="0.15">
      <c r="C291" s="304"/>
    </row>
    <row r="292" spans="3:3" x14ac:dyDescent="0.15">
      <c r="C292" s="231"/>
    </row>
    <row r="293" spans="3:3" x14ac:dyDescent="0.15">
      <c r="C293" s="231"/>
    </row>
    <row r="294" spans="3:3" x14ac:dyDescent="0.15">
      <c r="C294" s="231"/>
    </row>
    <row r="295" spans="3:3" x14ac:dyDescent="0.15">
      <c r="C295" s="231"/>
    </row>
    <row r="296" spans="3:3" x14ac:dyDescent="0.15">
      <c r="C296" s="231"/>
    </row>
    <row r="297" spans="3:3" x14ac:dyDescent="0.15">
      <c r="C297" s="231"/>
    </row>
    <row r="298" spans="3:3" x14ac:dyDescent="0.15">
      <c r="C298" s="231"/>
    </row>
    <row r="299" spans="3:3" x14ac:dyDescent="0.15">
      <c r="C299" s="231"/>
    </row>
    <row r="300" spans="3:3" x14ac:dyDescent="0.15">
      <c r="C300" s="231"/>
    </row>
    <row r="301" spans="3:3" x14ac:dyDescent="0.15">
      <c r="C301" s="231"/>
    </row>
    <row r="302" spans="3:3" x14ac:dyDescent="0.15">
      <c r="C302" s="231"/>
    </row>
    <row r="303" spans="3:3" x14ac:dyDescent="0.15">
      <c r="C303" s="231"/>
    </row>
    <row r="304" spans="3:3" x14ac:dyDescent="0.15">
      <c r="C304" s="231"/>
    </row>
    <row r="305" spans="3:3" x14ac:dyDescent="0.15">
      <c r="C305" s="231"/>
    </row>
    <row r="306" spans="3:3" x14ac:dyDescent="0.15">
      <c r="C306" s="231"/>
    </row>
    <row r="307" spans="3:3" x14ac:dyDescent="0.15">
      <c r="C307" s="231"/>
    </row>
    <row r="308" spans="3:3" x14ac:dyDescent="0.15">
      <c r="C308" s="231"/>
    </row>
    <row r="309" spans="3:3" x14ac:dyDescent="0.15">
      <c r="C309" s="231"/>
    </row>
    <row r="310" spans="3:3" x14ac:dyDescent="0.15">
      <c r="C310" s="231"/>
    </row>
    <row r="311" spans="3:3" x14ac:dyDescent="0.15">
      <c r="C311" s="231"/>
    </row>
    <row r="312" spans="3:3" x14ac:dyDescent="0.15">
      <c r="C312" s="231"/>
    </row>
    <row r="313" spans="3:3" x14ac:dyDescent="0.15">
      <c r="C313" s="231"/>
    </row>
    <row r="314" spans="3:3" x14ac:dyDescent="0.15">
      <c r="C314" s="231"/>
    </row>
    <row r="315" spans="3:3" x14ac:dyDescent="0.15">
      <c r="C315" s="231"/>
    </row>
    <row r="316" spans="3:3" x14ac:dyDescent="0.15">
      <c r="C316" s="231"/>
    </row>
    <row r="317" spans="3:3" x14ac:dyDescent="0.15">
      <c r="C317" s="231"/>
    </row>
    <row r="318" spans="3:3" x14ac:dyDescent="0.15">
      <c r="C318" s="231"/>
    </row>
    <row r="319" spans="3:3" x14ac:dyDescent="0.15">
      <c r="C319" s="231"/>
    </row>
    <row r="320" spans="3:3" x14ac:dyDescent="0.15">
      <c r="C320" s="231"/>
    </row>
    <row r="321" spans="3:3" x14ac:dyDescent="0.15">
      <c r="C321" s="231"/>
    </row>
    <row r="322" spans="3:3" x14ac:dyDescent="0.15">
      <c r="C322" s="231"/>
    </row>
    <row r="323" spans="3:3" x14ac:dyDescent="0.15">
      <c r="C323" s="231"/>
    </row>
    <row r="324" spans="3:3" x14ac:dyDescent="0.15">
      <c r="C324" s="231"/>
    </row>
    <row r="325" spans="3:3" x14ac:dyDescent="0.15">
      <c r="C325" s="231"/>
    </row>
    <row r="326" spans="3:3" x14ac:dyDescent="0.15">
      <c r="C326" s="231"/>
    </row>
    <row r="327" spans="3:3" x14ac:dyDescent="0.15">
      <c r="C327" s="231"/>
    </row>
    <row r="328" spans="3:3" x14ac:dyDescent="0.15">
      <c r="C328" s="231"/>
    </row>
    <row r="329" spans="3:3" x14ac:dyDescent="0.15">
      <c r="C329" s="231"/>
    </row>
    <row r="330" spans="3:3" x14ac:dyDescent="0.15">
      <c r="C330" s="231"/>
    </row>
    <row r="331" spans="3:3" x14ac:dyDescent="0.15">
      <c r="C331" s="231"/>
    </row>
    <row r="332" spans="3:3" x14ac:dyDescent="0.15">
      <c r="C332" s="231"/>
    </row>
    <row r="333" spans="3:3" x14ac:dyDescent="0.15">
      <c r="C333" s="231"/>
    </row>
    <row r="334" spans="3:3" x14ac:dyDescent="0.15">
      <c r="C334" s="231"/>
    </row>
    <row r="335" spans="3:3" x14ac:dyDescent="0.15">
      <c r="C335" s="231"/>
    </row>
    <row r="336" spans="3:3" x14ac:dyDescent="0.15">
      <c r="C336" s="231"/>
    </row>
    <row r="337" spans="3:3" x14ac:dyDescent="0.15">
      <c r="C337" s="231"/>
    </row>
    <row r="338" spans="3:3" x14ac:dyDescent="0.15">
      <c r="C338" s="231"/>
    </row>
    <row r="339" spans="3:3" x14ac:dyDescent="0.15">
      <c r="C339" s="231"/>
    </row>
    <row r="340" spans="3:3" x14ac:dyDescent="0.15">
      <c r="C340" s="231"/>
    </row>
    <row r="341" spans="3:3" x14ac:dyDescent="0.15">
      <c r="C341" s="231"/>
    </row>
    <row r="342" spans="3:3" x14ac:dyDescent="0.15">
      <c r="C342" s="231"/>
    </row>
    <row r="343" spans="3:3" x14ac:dyDescent="0.15">
      <c r="C343" s="231"/>
    </row>
    <row r="344" spans="3:3" x14ac:dyDescent="0.15">
      <c r="C344" s="231"/>
    </row>
    <row r="345" spans="3:3" x14ac:dyDescent="0.15">
      <c r="C345" s="231"/>
    </row>
    <row r="346" spans="3:3" x14ac:dyDescent="0.15">
      <c r="C346" s="231"/>
    </row>
    <row r="347" spans="3:3" x14ac:dyDescent="0.15">
      <c r="C347" s="231"/>
    </row>
    <row r="348" spans="3:3" x14ac:dyDescent="0.15">
      <c r="C348" s="231"/>
    </row>
    <row r="349" spans="3:3" x14ac:dyDescent="0.15">
      <c r="C349" s="231"/>
    </row>
    <row r="350" spans="3:3" x14ac:dyDescent="0.15">
      <c r="C350" s="231"/>
    </row>
    <row r="351" spans="3:3" x14ac:dyDescent="0.15">
      <c r="C351" s="231"/>
    </row>
    <row r="352" spans="3:3" x14ac:dyDescent="0.15">
      <c r="C352" s="231"/>
    </row>
    <row r="353" spans="3:3" x14ac:dyDescent="0.15">
      <c r="C353" s="231"/>
    </row>
    <row r="354" spans="3:3" x14ac:dyDescent="0.15">
      <c r="C354" s="231"/>
    </row>
    <row r="355" spans="3:3" x14ac:dyDescent="0.15">
      <c r="C355" s="231"/>
    </row>
    <row r="356" spans="3:3" x14ac:dyDescent="0.15">
      <c r="C356" s="231"/>
    </row>
    <row r="357" spans="3:3" x14ac:dyDescent="0.15">
      <c r="C357" s="231"/>
    </row>
    <row r="358" spans="3:3" x14ac:dyDescent="0.15">
      <c r="C358" s="231"/>
    </row>
    <row r="359" spans="3:3" x14ac:dyDescent="0.15">
      <c r="C359" s="231"/>
    </row>
    <row r="360" spans="3:3" x14ac:dyDescent="0.15">
      <c r="C360" s="231"/>
    </row>
    <row r="361" spans="3:3" x14ac:dyDescent="0.15">
      <c r="C361" s="231"/>
    </row>
    <row r="362" spans="3:3" x14ac:dyDescent="0.15">
      <c r="C362" s="231"/>
    </row>
    <row r="363" spans="3:3" x14ac:dyDescent="0.15">
      <c r="C363" s="231"/>
    </row>
    <row r="364" spans="3:3" x14ac:dyDescent="0.15">
      <c r="C364" s="231"/>
    </row>
    <row r="365" spans="3:3" x14ac:dyDescent="0.15">
      <c r="C365" s="231"/>
    </row>
    <row r="366" spans="3:3" x14ac:dyDescent="0.15">
      <c r="C366" s="231"/>
    </row>
    <row r="367" spans="3:3" x14ac:dyDescent="0.15">
      <c r="C367" s="231"/>
    </row>
    <row r="368" spans="3:3" x14ac:dyDescent="0.15">
      <c r="C368" s="231"/>
    </row>
    <row r="369" spans="3:3" x14ac:dyDescent="0.15">
      <c r="C369" s="231"/>
    </row>
    <row r="370" spans="3:3" x14ac:dyDescent="0.15">
      <c r="C370" s="231"/>
    </row>
    <row r="371" spans="3:3" x14ac:dyDescent="0.15">
      <c r="C371" s="231"/>
    </row>
    <row r="372" spans="3:3" x14ac:dyDescent="0.15">
      <c r="C372" s="231"/>
    </row>
    <row r="373" spans="3:3" x14ac:dyDescent="0.15">
      <c r="C373" s="231"/>
    </row>
    <row r="374" spans="3:3" x14ac:dyDescent="0.15">
      <c r="C374" s="231"/>
    </row>
    <row r="375" spans="3:3" x14ac:dyDescent="0.15">
      <c r="C375" s="231"/>
    </row>
    <row r="376" spans="3:3" x14ac:dyDescent="0.15">
      <c r="C376" s="231"/>
    </row>
    <row r="377" spans="3:3" x14ac:dyDescent="0.15">
      <c r="C377" s="231"/>
    </row>
    <row r="378" spans="3:3" x14ac:dyDescent="0.15">
      <c r="C378" s="231"/>
    </row>
    <row r="379" spans="3:3" x14ac:dyDescent="0.15">
      <c r="C379" s="231"/>
    </row>
    <row r="380" spans="3:3" x14ac:dyDescent="0.15">
      <c r="C380" s="231"/>
    </row>
    <row r="381" spans="3:3" x14ac:dyDescent="0.15">
      <c r="C381" s="231"/>
    </row>
    <row r="382" spans="3:3" x14ac:dyDescent="0.15">
      <c r="C382" s="231"/>
    </row>
    <row r="383" spans="3:3" x14ac:dyDescent="0.15">
      <c r="C383" s="231"/>
    </row>
    <row r="384" spans="3:3" x14ac:dyDescent="0.15">
      <c r="C384" s="231"/>
    </row>
    <row r="385" spans="3:3" x14ac:dyDescent="0.15">
      <c r="C385" s="231"/>
    </row>
    <row r="386" spans="3:3" x14ac:dyDescent="0.15">
      <c r="C386" s="231"/>
    </row>
    <row r="387" spans="3:3" x14ac:dyDescent="0.15">
      <c r="C387" s="231"/>
    </row>
    <row r="388" spans="3:3" x14ac:dyDescent="0.15">
      <c r="C388" s="231"/>
    </row>
    <row r="389" spans="3:3" x14ac:dyDescent="0.15">
      <c r="C389" s="231"/>
    </row>
    <row r="390" spans="3:3" x14ac:dyDescent="0.15">
      <c r="C390" s="231"/>
    </row>
    <row r="391" spans="3:3" x14ac:dyDescent="0.15">
      <c r="C391" s="231"/>
    </row>
    <row r="392" spans="3:3" x14ac:dyDescent="0.15">
      <c r="C392" s="231"/>
    </row>
    <row r="393" spans="3:3" x14ac:dyDescent="0.15">
      <c r="C393" s="231"/>
    </row>
    <row r="394" spans="3:3" x14ac:dyDescent="0.15">
      <c r="C394" s="231"/>
    </row>
    <row r="395" spans="3:3" x14ac:dyDescent="0.15">
      <c r="C395" s="231"/>
    </row>
    <row r="396" spans="3:3" x14ac:dyDescent="0.15">
      <c r="C396" s="231"/>
    </row>
    <row r="397" spans="3:3" x14ac:dyDescent="0.15">
      <c r="C397" s="231"/>
    </row>
    <row r="398" spans="3:3" x14ac:dyDescent="0.15">
      <c r="C398" s="231"/>
    </row>
    <row r="399" spans="3:3" x14ac:dyDescent="0.15">
      <c r="C399" s="231"/>
    </row>
    <row r="400" spans="3:3" x14ac:dyDescent="0.15">
      <c r="C400" s="231"/>
    </row>
    <row r="401" spans="3:3" x14ac:dyDescent="0.15">
      <c r="C401" s="231"/>
    </row>
    <row r="402" spans="3:3" x14ac:dyDescent="0.15">
      <c r="C402" s="231"/>
    </row>
    <row r="403" spans="3:3" x14ac:dyDescent="0.15">
      <c r="C403" s="231"/>
    </row>
    <row r="404" spans="3:3" x14ac:dyDescent="0.15">
      <c r="C404" s="231"/>
    </row>
    <row r="405" spans="3:3" x14ac:dyDescent="0.15">
      <c r="C405" s="231"/>
    </row>
    <row r="406" spans="3:3" x14ac:dyDescent="0.15">
      <c r="C406" s="231"/>
    </row>
    <row r="407" spans="3:3" x14ac:dyDescent="0.15">
      <c r="C407" s="231"/>
    </row>
    <row r="408" spans="3:3" x14ac:dyDescent="0.15">
      <c r="C408" s="231"/>
    </row>
    <row r="409" spans="3:3" x14ac:dyDescent="0.15">
      <c r="C409" s="231"/>
    </row>
    <row r="410" spans="3:3" x14ac:dyDescent="0.15">
      <c r="C410" s="231"/>
    </row>
    <row r="411" spans="3:3" x14ac:dyDescent="0.15">
      <c r="C411" s="231"/>
    </row>
    <row r="412" spans="3:3" x14ac:dyDescent="0.15">
      <c r="C412" s="231"/>
    </row>
    <row r="413" spans="3:3" x14ac:dyDescent="0.15">
      <c r="C413" s="231"/>
    </row>
    <row r="414" spans="3:3" x14ac:dyDescent="0.15">
      <c r="C414" s="231"/>
    </row>
    <row r="415" spans="3:3" x14ac:dyDescent="0.15">
      <c r="C415" s="231"/>
    </row>
    <row r="416" spans="3:3" x14ac:dyDescent="0.15">
      <c r="C416" s="231"/>
    </row>
    <row r="417" spans="3:3" x14ac:dyDescent="0.15">
      <c r="C417" s="231"/>
    </row>
    <row r="418" spans="3:3" x14ac:dyDescent="0.15">
      <c r="C418" s="231"/>
    </row>
    <row r="419" spans="3:3" x14ac:dyDescent="0.15">
      <c r="C419" s="231"/>
    </row>
    <row r="420" spans="3:3" x14ac:dyDescent="0.15">
      <c r="C420" s="231"/>
    </row>
    <row r="421" spans="3:3" x14ac:dyDescent="0.15">
      <c r="C421" s="231"/>
    </row>
    <row r="422" spans="3:3" x14ac:dyDescent="0.15">
      <c r="C422" s="231"/>
    </row>
    <row r="423" spans="3:3" x14ac:dyDescent="0.15">
      <c r="C423" s="231"/>
    </row>
    <row r="424" spans="3:3" x14ac:dyDescent="0.15">
      <c r="C424" s="231"/>
    </row>
    <row r="425" spans="3:3" x14ac:dyDescent="0.15">
      <c r="C425" s="231"/>
    </row>
    <row r="426" spans="3:3" x14ac:dyDescent="0.15">
      <c r="C426" s="231"/>
    </row>
    <row r="427" spans="3:3" x14ac:dyDescent="0.15">
      <c r="C427" s="231"/>
    </row>
    <row r="428" spans="3:3" x14ac:dyDescent="0.15">
      <c r="C428" s="231"/>
    </row>
    <row r="429" spans="3:3" x14ac:dyDescent="0.15">
      <c r="C429" s="231"/>
    </row>
    <row r="430" spans="3:3" x14ac:dyDescent="0.15">
      <c r="C430" s="231"/>
    </row>
    <row r="431" spans="3:3" x14ac:dyDescent="0.15">
      <c r="C431" s="231"/>
    </row>
    <row r="432" spans="3:3" x14ac:dyDescent="0.15">
      <c r="C432" s="231"/>
    </row>
    <row r="433" spans="3:3" x14ac:dyDescent="0.15">
      <c r="C433" s="231"/>
    </row>
    <row r="434" spans="3:3" x14ac:dyDescent="0.15">
      <c r="C434" s="231"/>
    </row>
    <row r="435" spans="3:3" x14ac:dyDescent="0.15">
      <c r="C435" s="231"/>
    </row>
    <row r="436" spans="3:3" x14ac:dyDescent="0.15">
      <c r="C436" s="231"/>
    </row>
    <row r="437" spans="3:3" x14ac:dyDescent="0.15">
      <c r="C437" s="231"/>
    </row>
    <row r="438" spans="3:3" x14ac:dyDescent="0.15">
      <c r="C438" s="231"/>
    </row>
    <row r="439" spans="3:3" x14ac:dyDescent="0.15">
      <c r="C439" s="231"/>
    </row>
    <row r="440" spans="3:3" x14ac:dyDescent="0.15">
      <c r="C440" s="231"/>
    </row>
    <row r="441" spans="3:3" x14ac:dyDescent="0.15">
      <c r="C441" s="231"/>
    </row>
    <row r="442" spans="3:3" x14ac:dyDescent="0.15">
      <c r="C442" s="231"/>
    </row>
    <row r="443" spans="3:3" x14ac:dyDescent="0.15">
      <c r="C443" s="231"/>
    </row>
    <row r="444" spans="3:3" x14ac:dyDescent="0.15">
      <c r="C444" s="231"/>
    </row>
    <row r="445" spans="3:3" x14ac:dyDescent="0.15">
      <c r="C445" s="231"/>
    </row>
    <row r="446" spans="3:3" x14ac:dyDescent="0.15">
      <c r="C446" s="231"/>
    </row>
    <row r="447" spans="3:3" x14ac:dyDescent="0.15">
      <c r="C447" s="231"/>
    </row>
    <row r="448" spans="3:3" x14ac:dyDescent="0.15">
      <c r="C448" s="231"/>
    </row>
    <row r="449" spans="3:3" x14ac:dyDescent="0.15">
      <c r="C449" s="231"/>
    </row>
    <row r="450" spans="3:3" x14ac:dyDescent="0.15">
      <c r="C450" s="231"/>
    </row>
    <row r="451" spans="3:3" x14ac:dyDescent="0.15">
      <c r="C451" s="231"/>
    </row>
    <row r="452" spans="3:3" x14ac:dyDescent="0.15">
      <c r="C452" s="231"/>
    </row>
    <row r="453" spans="3:3" x14ac:dyDescent="0.15">
      <c r="C453" s="231"/>
    </row>
    <row r="454" spans="3:3" x14ac:dyDescent="0.15">
      <c r="C454" s="231"/>
    </row>
    <row r="455" spans="3:3" x14ac:dyDescent="0.15">
      <c r="C455" s="231"/>
    </row>
    <row r="456" spans="3:3" x14ac:dyDescent="0.15">
      <c r="C456" s="231"/>
    </row>
    <row r="457" spans="3:3" x14ac:dyDescent="0.15">
      <c r="C457" s="231"/>
    </row>
    <row r="458" spans="3:3" x14ac:dyDescent="0.15">
      <c r="C458" s="231"/>
    </row>
    <row r="459" spans="3:3" x14ac:dyDescent="0.15">
      <c r="C459" s="231"/>
    </row>
    <row r="460" spans="3:3" x14ac:dyDescent="0.15">
      <c r="C460" s="231"/>
    </row>
    <row r="461" spans="3:3" x14ac:dyDescent="0.15">
      <c r="C461" s="231"/>
    </row>
    <row r="462" spans="3:3" x14ac:dyDescent="0.15">
      <c r="C462" s="231"/>
    </row>
    <row r="463" spans="3:3" x14ac:dyDescent="0.15">
      <c r="C463" s="231"/>
    </row>
    <row r="464" spans="3:3" x14ac:dyDescent="0.15">
      <c r="C464" s="231"/>
    </row>
    <row r="465" spans="3:3" x14ac:dyDescent="0.15">
      <c r="C465" s="231"/>
    </row>
    <row r="466" spans="3:3" x14ac:dyDescent="0.15">
      <c r="C466" s="231"/>
    </row>
    <row r="467" spans="3:3" x14ac:dyDescent="0.15">
      <c r="C467" s="231"/>
    </row>
    <row r="468" spans="3:3" x14ac:dyDescent="0.15">
      <c r="C468" s="231"/>
    </row>
    <row r="469" spans="3:3" x14ac:dyDescent="0.15">
      <c r="C469" s="231"/>
    </row>
    <row r="470" spans="3:3" x14ac:dyDescent="0.15">
      <c r="C470" s="231"/>
    </row>
    <row r="471" spans="3:3" x14ac:dyDescent="0.15">
      <c r="C471" s="231"/>
    </row>
    <row r="472" spans="3:3" x14ac:dyDescent="0.15">
      <c r="C472" s="231"/>
    </row>
    <row r="473" spans="3:3" x14ac:dyDescent="0.15">
      <c r="C473" s="231"/>
    </row>
    <row r="474" spans="3:3" x14ac:dyDescent="0.15">
      <c r="C474" s="231"/>
    </row>
    <row r="475" spans="3:3" x14ac:dyDescent="0.15">
      <c r="C475" s="231"/>
    </row>
    <row r="476" spans="3:3" x14ac:dyDescent="0.15">
      <c r="C476" s="231"/>
    </row>
    <row r="477" spans="3:3" x14ac:dyDescent="0.15">
      <c r="C477" s="231"/>
    </row>
    <row r="478" spans="3:3" x14ac:dyDescent="0.15">
      <c r="C478" s="231"/>
    </row>
    <row r="479" spans="3:3" x14ac:dyDescent="0.15">
      <c r="C479" s="231"/>
    </row>
    <row r="480" spans="3:3" x14ac:dyDescent="0.15">
      <c r="C480" s="231"/>
    </row>
    <row r="481" spans="3:3" x14ac:dyDescent="0.15">
      <c r="C481" s="231"/>
    </row>
    <row r="482" spans="3:3" x14ac:dyDescent="0.15">
      <c r="C482" s="231"/>
    </row>
    <row r="483" spans="3:3" x14ac:dyDescent="0.15">
      <c r="C483" s="231"/>
    </row>
    <row r="484" spans="3:3" x14ac:dyDescent="0.15">
      <c r="C484" s="231"/>
    </row>
    <row r="485" spans="3:3" x14ac:dyDescent="0.15">
      <c r="C485" s="231"/>
    </row>
    <row r="486" spans="3:3" x14ac:dyDescent="0.15">
      <c r="C486" s="231"/>
    </row>
    <row r="487" spans="3:3" x14ac:dyDescent="0.15">
      <c r="C487" s="231"/>
    </row>
    <row r="488" spans="3:3" x14ac:dyDescent="0.15">
      <c r="C488" s="231"/>
    </row>
    <row r="489" spans="3:3" x14ac:dyDescent="0.15">
      <c r="C489" s="231"/>
    </row>
    <row r="490" spans="3:3" x14ac:dyDescent="0.15">
      <c r="C490" s="231"/>
    </row>
    <row r="491" spans="3:3" x14ac:dyDescent="0.15">
      <c r="C491" s="231"/>
    </row>
    <row r="492" spans="3:3" x14ac:dyDescent="0.15">
      <c r="C492" s="231"/>
    </row>
    <row r="493" spans="3:3" x14ac:dyDescent="0.15">
      <c r="C493" s="231"/>
    </row>
    <row r="494" spans="3:3" x14ac:dyDescent="0.15">
      <c r="C494" s="231"/>
    </row>
    <row r="495" spans="3:3" x14ac:dyDescent="0.15">
      <c r="C495" s="231"/>
    </row>
    <row r="496" spans="3:3" x14ac:dyDescent="0.15">
      <c r="C496" s="231"/>
    </row>
    <row r="497" spans="3:3" x14ac:dyDescent="0.15">
      <c r="C497" s="231"/>
    </row>
    <row r="498" spans="3:3" x14ac:dyDescent="0.15">
      <c r="C498" s="231"/>
    </row>
    <row r="499" spans="3:3" x14ac:dyDescent="0.15">
      <c r="C499" s="231"/>
    </row>
    <row r="500" spans="3:3" x14ac:dyDescent="0.15">
      <c r="C500" s="231"/>
    </row>
    <row r="501" spans="3:3" x14ac:dyDescent="0.15">
      <c r="C501" s="231"/>
    </row>
    <row r="502" spans="3:3" x14ac:dyDescent="0.15">
      <c r="C502" s="231"/>
    </row>
    <row r="503" spans="3:3" x14ac:dyDescent="0.15">
      <c r="C503" s="231"/>
    </row>
    <row r="504" spans="3:3" x14ac:dyDescent="0.15">
      <c r="C504" s="231"/>
    </row>
    <row r="505" spans="3:3" x14ac:dyDescent="0.15">
      <c r="C505" s="231"/>
    </row>
    <row r="506" spans="3:3" x14ac:dyDescent="0.15">
      <c r="C506" s="231"/>
    </row>
    <row r="507" spans="3:3" x14ac:dyDescent="0.15">
      <c r="C507" s="231"/>
    </row>
    <row r="508" spans="3:3" x14ac:dyDescent="0.15">
      <c r="C508" s="231"/>
    </row>
    <row r="509" spans="3:3" x14ac:dyDescent="0.15">
      <c r="C509" s="231"/>
    </row>
    <row r="510" spans="3:3" x14ac:dyDescent="0.15">
      <c r="C510" s="231"/>
    </row>
    <row r="511" spans="3:3" x14ac:dyDescent="0.15">
      <c r="C511" s="231"/>
    </row>
    <row r="512" spans="3:3" x14ac:dyDescent="0.15">
      <c r="C512" s="231"/>
    </row>
    <row r="513" spans="3:3" x14ac:dyDescent="0.15">
      <c r="C513" s="231"/>
    </row>
    <row r="514" spans="3:3" x14ac:dyDescent="0.15">
      <c r="C514" s="231"/>
    </row>
    <row r="515" spans="3:3" x14ac:dyDescent="0.15">
      <c r="C515" s="231"/>
    </row>
    <row r="516" spans="3:3" x14ac:dyDescent="0.15">
      <c r="C516" s="231"/>
    </row>
    <row r="517" spans="3:3" x14ac:dyDescent="0.15">
      <c r="C517" s="231"/>
    </row>
    <row r="518" spans="3:3" x14ac:dyDescent="0.15">
      <c r="C518" s="231"/>
    </row>
    <row r="519" spans="3:3" x14ac:dyDescent="0.15">
      <c r="C519" s="231"/>
    </row>
    <row r="520" spans="3:3" x14ac:dyDescent="0.15">
      <c r="C520" s="231"/>
    </row>
    <row r="521" spans="3:3" x14ac:dyDescent="0.15">
      <c r="C521" s="231"/>
    </row>
    <row r="522" spans="3:3" x14ac:dyDescent="0.15">
      <c r="C522" s="231"/>
    </row>
    <row r="523" spans="3:3" x14ac:dyDescent="0.15">
      <c r="C523" s="231"/>
    </row>
    <row r="524" spans="3:3" x14ac:dyDescent="0.15">
      <c r="C524" s="231"/>
    </row>
    <row r="525" spans="3:3" x14ac:dyDescent="0.15">
      <c r="C525" s="231"/>
    </row>
    <row r="526" spans="3:3" x14ac:dyDescent="0.15">
      <c r="C526" s="231"/>
    </row>
    <row r="527" spans="3:3" x14ac:dyDescent="0.15">
      <c r="C527" s="231"/>
    </row>
    <row r="528" spans="3:3" x14ac:dyDescent="0.15">
      <c r="C528" s="231"/>
    </row>
    <row r="529" spans="3:3" x14ac:dyDescent="0.15">
      <c r="C529" s="231"/>
    </row>
    <row r="530" spans="3:3" x14ac:dyDescent="0.15">
      <c r="C530" s="231"/>
    </row>
    <row r="531" spans="3:3" x14ac:dyDescent="0.15">
      <c r="C531" s="231"/>
    </row>
    <row r="532" spans="3:3" x14ac:dyDescent="0.15">
      <c r="C532" s="231"/>
    </row>
    <row r="533" spans="3:3" x14ac:dyDescent="0.15">
      <c r="C533" s="231"/>
    </row>
    <row r="534" spans="3:3" x14ac:dyDescent="0.15">
      <c r="C534" s="231"/>
    </row>
    <row r="535" spans="3:3" x14ac:dyDescent="0.15">
      <c r="C535" s="231"/>
    </row>
    <row r="536" spans="3:3" x14ac:dyDescent="0.15">
      <c r="C536" s="231"/>
    </row>
    <row r="537" spans="3:3" x14ac:dyDescent="0.15">
      <c r="C537" s="231"/>
    </row>
    <row r="538" spans="3:3" x14ac:dyDescent="0.15">
      <c r="C538" s="231"/>
    </row>
    <row r="539" spans="3:3" x14ac:dyDescent="0.15">
      <c r="C539" s="231"/>
    </row>
    <row r="540" spans="3:3" x14ac:dyDescent="0.15">
      <c r="C540" s="231"/>
    </row>
    <row r="541" spans="3:3" x14ac:dyDescent="0.15">
      <c r="C541" s="231"/>
    </row>
    <row r="542" spans="3:3" x14ac:dyDescent="0.15">
      <c r="C542" s="231"/>
    </row>
    <row r="543" spans="3:3" x14ac:dyDescent="0.15">
      <c r="C543" s="231"/>
    </row>
    <row r="544" spans="3:3" x14ac:dyDescent="0.15">
      <c r="C544" s="231"/>
    </row>
    <row r="545" spans="3:3" x14ac:dyDescent="0.15">
      <c r="C545" s="231"/>
    </row>
    <row r="546" spans="3:3" x14ac:dyDescent="0.15">
      <c r="C546" s="231"/>
    </row>
    <row r="547" spans="3:3" x14ac:dyDescent="0.15">
      <c r="C547" s="231"/>
    </row>
    <row r="548" spans="3:3" x14ac:dyDescent="0.15">
      <c r="C548" s="231"/>
    </row>
    <row r="549" spans="3:3" x14ac:dyDescent="0.15">
      <c r="C549" s="231"/>
    </row>
    <row r="550" spans="3:3" x14ac:dyDescent="0.15">
      <c r="C550" s="231"/>
    </row>
    <row r="551" spans="3:3" x14ac:dyDescent="0.15">
      <c r="C551" s="231"/>
    </row>
    <row r="552" spans="3:3" x14ac:dyDescent="0.15">
      <c r="C552" s="231"/>
    </row>
    <row r="553" spans="3:3" x14ac:dyDescent="0.15">
      <c r="C553" s="231"/>
    </row>
    <row r="554" spans="3:3" x14ac:dyDescent="0.15">
      <c r="C554" s="231"/>
    </row>
    <row r="555" spans="3:3" x14ac:dyDescent="0.15">
      <c r="C555" s="231"/>
    </row>
    <row r="556" spans="3:3" x14ac:dyDescent="0.15">
      <c r="C556" s="231"/>
    </row>
    <row r="557" spans="3:3" x14ac:dyDescent="0.15">
      <c r="C557" s="231"/>
    </row>
    <row r="558" spans="3:3" x14ac:dyDescent="0.15">
      <c r="C558" s="231"/>
    </row>
    <row r="559" spans="3:3" x14ac:dyDescent="0.15">
      <c r="C559" s="231"/>
    </row>
    <row r="560" spans="3:3" x14ac:dyDescent="0.15">
      <c r="C560" s="231"/>
    </row>
    <row r="561" spans="3:3" x14ac:dyDescent="0.15">
      <c r="C561" s="231"/>
    </row>
    <row r="562" spans="3:3" x14ac:dyDescent="0.15">
      <c r="C562" s="231"/>
    </row>
    <row r="563" spans="3:3" x14ac:dyDescent="0.15">
      <c r="C563" s="231"/>
    </row>
    <row r="564" spans="3:3" x14ac:dyDescent="0.15">
      <c r="C564" s="231"/>
    </row>
    <row r="565" spans="3:3" x14ac:dyDescent="0.15">
      <c r="C565" s="231"/>
    </row>
    <row r="566" spans="3:3" x14ac:dyDescent="0.15">
      <c r="C566" s="231"/>
    </row>
    <row r="567" spans="3:3" x14ac:dyDescent="0.15">
      <c r="C567" s="231"/>
    </row>
    <row r="568" spans="3:3" x14ac:dyDescent="0.15">
      <c r="C568" s="231"/>
    </row>
    <row r="569" spans="3:3" x14ac:dyDescent="0.15">
      <c r="C569" s="231"/>
    </row>
    <row r="570" spans="3:3" x14ac:dyDescent="0.15">
      <c r="C570" s="231"/>
    </row>
    <row r="571" spans="3:3" x14ac:dyDescent="0.15">
      <c r="C571" s="231"/>
    </row>
    <row r="572" spans="3:3" x14ac:dyDescent="0.15">
      <c r="C572" s="231"/>
    </row>
    <row r="573" spans="3:3" x14ac:dyDescent="0.15">
      <c r="C573" s="231"/>
    </row>
    <row r="574" spans="3:3" x14ac:dyDescent="0.15">
      <c r="C574" s="231"/>
    </row>
    <row r="575" spans="3:3" x14ac:dyDescent="0.15">
      <c r="C575" s="231"/>
    </row>
    <row r="576" spans="3:3" x14ac:dyDescent="0.15">
      <c r="C576" s="231"/>
    </row>
    <row r="577" spans="3:3" x14ac:dyDescent="0.15">
      <c r="C577" s="231"/>
    </row>
    <row r="578" spans="3:3" x14ac:dyDescent="0.15">
      <c r="C578" s="231"/>
    </row>
    <row r="579" spans="3:3" x14ac:dyDescent="0.15">
      <c r="C579" s="231"/>
    </row>
    <row r="580" spans="3:3" x14ac:dyDescent="0.15">
      <c r="C580" s="231"/>
    </row>
    <row r="581" spans="3:3" x14ac:dyDescent="0.15">
      <c r="C581" s="231"/>
    </row>
    <row r="582" spans="3:3" x14ac:dyDescent="0.15">
      <c r="C582" s="231"/>
    </row>
    <row r="583" spans="3:3" x14ac:dyDescent="0.15">
      <c r="C583" s="231"/>
    </row>
    <row r="584" spans="3:3" x14ac:dyDescent="0.15">
      <c r="C584" s="231"/>
    </row>
    <row r="585" spans="3:3" x14ac:dyDescent="0.15">
      <c r="C585" s="231"/>
    </row>
    <row r="586" spans="3:3" x14ac:dyDescent="0.15">
      <c r="C586" s="231"/>
    </row>
    <row r="587" spans="3:3" x14ac:dyDescent="0.15">
      <c r="C587" s="231"/>
    </row>
    <row r="588" spans="3:3" x14ac:dyDescent="0.15">
      <c r="C588" s="231"/>
    </row>
    <row r="589" spans="3:3" x14ac:dyDescent="0.15">
      <c r="C589" s="231"/>
    </row>
    <row r="590" spans="3:3" x14ac:dyDescent="0.15">
      <c r="C590" s="231"/>
    </row>
    <row r="591" spans="3:3" x14ac:dyDescent="0.15">
      <c r="C591" s="231"/>
    </row>
    <row r="592" spans="3:3" x14ac:dyDescent="0.15">
      <c r="C592" s="231"/>
    </row>
    <row r="593" spans="3:3" x14ac:dyDescent="0.15">
      <c r="C593" s="231"/>
    </row>
    <row r="594" spans="3:3" x14ac:dyDescent="0.15">
      <c r="C594" s="231"/>
    </row>
    <row r="595" spans="3:3" x14ac:dyDescent="0.15">
      <c r="C595" s="231"/>
    </row>
    <row r="596" spans="3:3" x14ac:dyDescent="0.15">
      <c r="C596" s="231"/>
    </row>
    <row r="597" spans="3:3" x14ac:dyDescent="0.15">
      <c r="C597" s="231"/>
    </row>
    <row r="598" spans="3:3" x14ac:dyDescent="0.15">
      <c r="C598" s="231"/>
    </row>
    <row r="599" spans="3:3" x14ac:dyDescent="0.15">
      <c r="C599" s="231"/>
    </row>
    <row r="600" spans="3:3" x14ac:dyDescent="0.15">
      <c r="C600" s="231"/>
    </row>
    <row r="601" spans="3:3" x14ac:dyDescent="0.15">
      <c r="C601" s="231"/>
    </row>
    <row r="602" spans="3:3" x14ac:dyDescent="0.15">
      <c r="C602" s="231"/>
    </row>
    <row r="603" spans="3:3" x14ac:dyDescent="0.15">
      <c r="C603" s="231"/>
    </row>
    <row r="604" spans="3:3" x14ac:dyDescent="0.15">
      <c r="C604" s="231"/>
    </row>
    <row r="605" spans="3:3" x14ac:dyDescent="0.15">
      <c r="C605" s="231"/>
    </row>
    <row r="606" spans="3:3" x14ac:dyDescent="0.15">
      <c r="C606" s="231"/>
    </row>
    <row r="607" spans="3:3" x14ac:dyDescent="0.15">
      <c r="C607" s="231"/>
    </row>
    <row r="608" spans="3:3" x14ac:dyDescent="0.15">
      <c r="C608" s="231"/>
    </row>
    <row r="609" spans="3:3" x14ac:dyDescent="0.15">
      <c r="C609" s="231"/>
    </row>
    <row r="610" spans="3:3" x14ac:dyDescent="0.15">
      <c r="C610" s="231"/>
    </row>
    <row r="611" spans="3:3" x14ac:dyDescent="0.15">
      <c r="C611" s="231"/>
    </row>
    <row r="612" spans="3:3" x14ac:dyDescent="0.15">
      <c r="C612" s="231"/>
    </row>
    <row r="613" spans="3:3" x14ac:dyDescent="0.15">
      <c r="C613" s="231"/>
    </row>
    <row r="614" spans="3:3" x14ac:dyDescent="0.15">
      <c r="C614" s="231"/>
    </row>
    <row r="615" spans="3:3" x14ac:dyDescent="0.15">
      <c r="C615" s="231"/>
    </row>
    <row r="616" spans="3:3" x14ac:dyDescent="0.15">
      <c r="C616" s="231"/>
    </row>
    <row r="617" spans="3:3" x14ac:dyDescent="0.15">
      <c r="C617" s="231"/>
    </row>
    <row r="618" spans="3:3" x14ac:dyDescent="0.15">
      <c r="C618" s="231"/>
    </row>
    <row r="619" spans="3:3" x14ac:dyDescent="0.15">
      <c r="C619" s="231"/>
    </row>
    <row r="620" spans="3:3" x14ac:dyDescent="0.15">
      <c r="C620" s="231"/>
    </row>
    <row r="621" spans="3:3" x14ac:dyDescent="0.15">
      <c r="C621" s="231"/>
    </row>
    <row r="622" spans="3:3" x14ac:dyDescent="0.15">
      <c r="C622" s="231"/>
    </row>
    <row r="623" spans="3:3" x14ac:dyDescent="0.15">
      <c r="C623" s="231"/>
    </row>
    <row r="624" spans="3:3" x14ac:dyDescent="0.15">
      <c r="C624" s="231"/>
    </row>
    <row r="625" spans="3:3" x14ac:dyDescent="0.15">
      <c r="C625" s="231"/>
    </row>
    <row r="626" spans="3:3" x14ac:dyDescent="0.15">
      <c r="C626" s="231"/>
    </row>
    <row r="627" spans="3:3" x14ac:dyDescent="0.15">
      <c r="C627" s="231"/>
    </row>
    <row r="628" spans="3:3" x14ac:dyDescent="0.15">
      <c r="C628" s="231"/>
    </row>
    <row r="629" spans="3:3" x14ac:dyDescent="0.15">
      <c r="C629" s="231"/>
    </row>
    <row r="630" spans="3:3" x14ac:dyDescent="0.15">
      <c r="C630" s="231"/>
    </row>
    <row r="631" spans="3:3" x14ac:dyDescent="0.15">
      <c r="C631" s="231"/>
    </row>
    <row r="632" spans="3:3" x14ac:dyDescent="0.15">
      <c r="C632" s="231"/>
    </row>
    <row r="633" spans="3:3" x14ac:dyDescent="0.15">
      <c r="C633" s="231"/>
    </row>
    <row r="634" spans="3:3" x14ac:dyDescent="0.15">
      <c r="C634" s="231"/>
    </row>
    <row r="635" spans="3:3" x14ac:dyDescent="0.15">
      <c r="C635" s="231"/>
    </row>
    <row r="636" spans="3:3" x14ac:dyDescent="0.15">
      <c r="C636" s="231"/>
    </row>
    <row r="637" spans="3:3" x14ac:dyDescent="0.15">
      <c r="C637" s="231"/>
    </row>
    <row r="638" spans="3:3" x14ac:dyDescent="0.15">
      <c r="C638" s="231"/>
    </row>
    <row r="639" spans="3:3" x14ac:dyDescent="0.15">
      <c r="C639" s="231"/>
    </row>
    <row r="640" spans="3:3" x14ac:dyDescent="0.15">
      <c r="C640" s="231"/>
    </row>
    <row r="641" spans="3:3" x14ac:dyDescent="0.15">
      <c r="C641" s="231"/>
    </row>
    <row r="642" spans="3:3" x14ac:dyDescent="0.15">
      <c r="C642" s="231"/>
    </row>
    <row r="643" spans="3:3" x14ac:dyDescent="0.15">
      <c r="C643" s="231"/>
    </row>
    <row r="644" spans="3:3" x14ac:dyDescent="0.15">
      <c r="C644" s="231"/>
    </row>
    <row r="645" spans="3:3" x14ac:dyDescent="0.15">
      <c r="C645" s="231"/>
    </row>
    <row r="646" spans="3:3" x14ac:dyDescent="0.15">
      <c r="C646" s="231"/>
    </row>
    <row r="647" spans="3:3" x14ac:dyDescent="0.15">
      <c r="C647" s="231"/>
    </row>
    <row r="648" spans="3:3" x14ac:dyDescent="0.15">
      <c r="C648" s="231"/>
    </row>
    <row r="649" spans="3:3" x14ac:dyDescent="0.15">
      <c r="C649" s="231"/>
    </row>
    <row r="650" spans="3:3" x14ac:dyDescent="0.15">
      <c r="C650" s="231"/>
    </row>
    <row r="651" spans="3:3" x14ac:dyDescent="0.15">
      <c r="C651" s="231"/>
    </row>
    <row r="652" spans="3:3" x14ac:dyDescent="0.15">
      <c r="C652" s="231"/>
    </row>
    <row r="653" spans="3:3" x14ac:dyDescent="0.15">
      <c r="C653" s="231"/>
    </row>
    <row r="654" spans="3:3" x14ac:dyDescent="0.15">
      <c r="C654" s="231"/>
    </row>
    <row r="655" spans="3:3" x14ac:dyDescent="0.15">
      <c r="C655" s="231"/>
    </row>
    <row r="656" spans="3:3" x14ac:dyDescent="0.15">
      <c r="C656" s="231"/>
    </row>
    <row r="657" spans="3:3" x14ac:dyDescent="0.15">
      <c r="C657" s="231"/>
    </row>
    <row r="658" spans="3:3" x14ac:dyDescent="0.15">
      <c r="C658" s="231"/>
    </row>
    <row r="659" spans="3:3" x14ac:dyDescent="0.15">
      <c r="C659" s="231"/>
    </row>
    <row r="660" spans="3:3" x14ac:dyDescent="0.15">
      <c r="C660" s="231"/>
    </row>
    <row r="661" spans="3:3" x14ac:dyDescent="0.15">
      <c r="C661" s="231"/>
    </row>
    <row r="662" spans="3:3" x14ac:dyDescent="0.15">
      <c r="C662" s="231"/>
    </row>
    <row r="663" spans="3:3" x14ac:dyDescent="0.15">
      <c r="C663" s="231"/>
    </row>
    <row r="664" spans="3:3" x14ac:dyDescent="0.15">
      <c r="C664" s="231"/>
    </row>
    <row r="665" spans="3:3" x14ac:dyDescent="0.15">
      <c r="C665" s="231"/>
    </row>
    <row r="666" spans="3:3" x14ac:dyDescent="0.15">
      <c r="C666" s="231"/>
    </row>
    <row r="667" spans="3:3" x14ac:dyDescent="0.15">
      <c r="C667" s="231"/>
    </row>
    <row r="668" spans="3:3" x14ac:dyDescent="0.15">
      <c r="C668" s="231"/>
    </row>
    <row r="669" spans="3:3" x14ac:dyDescent="0.15">
      <c r="C669" s="231"/>
    </row>
    <row r="670" spans="3:3" x14ac:dyDescent="0.15">
      <c r="C670" s="231"/>
    </row>
    <row r="671" spans="3:3" x14ac:dyDescent="0.15">
      <c r="C671" s="231"/>
    </row>
    <row r="672" spans="3:3" x14ac:dyDescent="0.15">
      <c r="C672" s="231"/>
    </row>
    <row r="673" spans="3:3" x14ac:dyDescent="0.15">
      <c r="C673" s="231"/>
    </row>
    <row r="674" spans="3:3" x14ac:dyDescent="0.15">
      <c r="C674" s="231"/>
    </row>
    <row r="675" spans="3:3" x14ac:dyDescent="0.15">
      <c r="C675" s="231"/>
    </row>
    <row r="676" spans="3:3" x14ac:dyDescent="0.15">
      <c r="C676" s="231"/>
    </row>
    <row r="677" spans="3:3" x14ac:dyDescent="0.15">
      <c r="C677" s="231"/>
    </row>
    <row r="678" spans="3:3" x14ac:dyDescent="0.15">
      <c r="C678" s="231"/>
    </row>
    <row r="679" spans="3:3" x14ac:dyDescent="0.15">
      <c r="C679" s="231"/>
    </row>
    <row r="680" spans="3:3" x14ac:dyDescent="0.15">
      <c r="C680" s="231"/>
    </row>
    <row r="681" spans="3:3" x14ac:dyDescent="0.15">
      <c r="C681" s="231"/>
    </row>
    <row r="682" spans="3:3" x14ac:dyDescent="0.15">
      <c r="C682" s="231"/>
    </row>
    <row r="683" spans="3:3" x14ac:dyDescent="0.15">
      <c r="C683" s="231"/>
    </row>
    <row r="684" spans="3:3" x14ac:dyDescent="0.15">
      <c r="C684" s="231"/>
    </row>
    <row r="685" spans="3:3" x14ac:dyDescent="0.15">
      <c r="C685" s="231"/>
    </row>
    <row r="686" spans="3:3" x14ac:dyDescent="0.15">
      <c r="C686" s="231"/>
    </row>
    <row r="687" spans="3:3" x14ac:dyDescent="0.15">
      <c r="C687" s="231"/>
    </row>
    <row r="688" spans="3:3" x14ac:dyDescent="0.15">
      <c r="C688" s="231"/>
    </row>
    <row r="689" spans="3:3" x14ac:dyDescent="0.15">
      <c r="C689" s="231"/>
    </row>
    <row r="690" spans="3:3" x14ac:dyDescent="0.15">
      <c r="C690" s="231"/>
    </row>
    <row r="691" spans="3:3" x14ac:dyDescent="0.15">
      <c r="C691" s="231"/>
    </row>
    <row r="692" spans="3:3" x14ac:dyDescent="0.15">
      <c r="C692" s="231"/>
    </row>
    <row r="693" spans="3:3" x14ac:dyDescent="0.15">
      <c r="C693" s="231"/>
    </row>
    <row r="694" spans="3:3" x14ac:dyDescent="0.15">
      <c r="C694" s="231"/>
    </row>
    <row r="695" spans="3:3" x14ac:dyDescent="0.15">
      <c r="C695" s="231"/>
    </row>
    <row r="696" spans="3:3" x14ac:dyDescent="0.15">
      <c r="C696" s="231"/>
    </row>
    <row r="697" spans="3:3" x14ac:dyDescent="0.15">
      <c r="C697" s="231"/>
    </row>
    <row r="698" spans="3:3" x14ac:dyDescent="0.15">
      <c r="C698" s="231"/>
    </row>
    <row r="699" spans="3:3" x14ac:dyDescent="0.15">
      <c r="C699" s="231"/>
    </row>
    <row r="700" spans="3:3" x14ac:dyDescent="0.15">
      <c r="C700" s="231"/>
    </row>
    <row r="701" spans="3:3" x14ac:dyDescent="0.15">
      <c r="C701" s="231"/>
    </row>
    <row r="702" spans="3:3" x14ac:dyDescent="0.15">
      <c r="C702" s="231"/>
    </row>
    <row r="703" spans="3:3" x14ac:dyDescent="0.15">
      <c r="C703" s="231"/>
    </row>
    <row r="704" spans="3:3" x14ac:dyDescent="0.15">
      <c r="C704" s="231"/>
    </row>
    <row r="705" spans="3:3" x14ac:dyDescent="0.15">
      <c r="C705" s="231"/>
    </row>
    <row r="706" spans="3:3" x14ac:dyDescent="0.15">
      <c r="C706" s="231"/>
    </row>
    <row r="707" spans="3:3" x14ac:dyDescent="0.15">
      <c r="C707" s="231"/>
    </row>
    <row r="708" spans="3:3" x14ac:dyDescent="0.15">
      <c r="C708" s="231"/>
    </row>
    <row r="709" spans="3:3" x14ac:dyDescent="0.15">
      <c r="C709" s="231"/>
    </row>
    <row r="710" spans="3:3" x14ac:dyDescent="0.15">
      <c r="C710" s="231"/>
    </row>
    <row r="711" spans="3:3" x14ac:dyDescent="0.15">
      <c r="C711" s="231"/>
    </row>
    <row r="712" spans="3:3" x14ac:dyDescent="0.15">
      <c r="C712" s="231"/>
    </row>
    <row r="713" spans="3:3" x14ac:dyDescent="0.15">
      <c r="C713" s="231"/>
    </row>
    <row r="714" spans="3:3" x14ac:dyDescent="0.15">
      <c r="C714" s="231"/>
    </row>
    <row r="715" spans="3:3" x14ac:dyDescent="0.15">
      <c r="C715" s="231"/>
    </row>
    <row r="716" spans="3:3" x14ac:dyDescent="0.15">
      <c r="C716" s="231"/>
    </row>
    <row r="717" spans="3:3" x14ac:dyDescent="0.15">
      <c r="C717" s="231"/>
    </row>
    <row r="718" spans="3:3" x14ac:dyDescent="0.15">
      <c r="C718" s="231"/>
    </row>
    <row r="719" spans="3:3" x14ac:dyDescent="0.15">
      <c r="C719" s="231"/>
    </row>
    <row r="720" spans="3:3" x14ac:dyDescent="0.15">
      <c r="C720" s="231"/>
    </row>
    <row r="721" spans="3:3" x14ac:dyDescent="0.15">
      <c r="C721" s="231"/>
    </row>
    <row r="722" spans="3:3" x14ac:dyDescent="0.15">
      <c r="C722" s="231"/>
    </row>
    <row r="723" spans="3:3" x14ac:dyDescent="0.15">
      <c r="C723" s="231"/>
    </row>
    <row r="724" spans="3:3" x14ac:dyDescent="0.15">
      <c r="C724" s="231"/>
    </row>
    <row r="725" spans="3:3" x14ac:dyDescent="0.15">
      <c r="C725" s="231"/>
    </row>
    <row r="726" spans="3:3" x14ac:dyDescent="0.15">
      <c r="C726" s="231"/>
    </row>
    <row r="727" spans="3:3" x14ac:dyDescent="0.15">
      <c r="C727" s="231"/>
    </row>
    <row r="728" spans="3:3" x14ac:dyDescent="0.15">
      <c r="C728" s="231"/>
    </row>
    <row r="729" spans="3:3" x14ac:dyDescent="0.15">
      <c r="C729" s="231"/>
    </row>
    <row r="730" spans="3:3" x14ac:dyDescent="0.15">
      <c r="C730" s="231"/>
    </row>
    <row r="731" spans="3:3" x14ac:dyDescent="0.15">
      <c r="C731" s="231"/>
    </row>
    <row r="732" spans="3:3" x14ac:dyDescent="0.15">
      <c r="C732" s="231"/>
    </row>
    <row r="733" spans="3:3" x14ac:dyDescent="0.15">
      <c r="C733" s="231"/>
    </row>
    <row r="734" spans="3:3" x14ac:dyDescent="0.15">
      <c r="C734" s="231"/>
    </row>
    <row r="735" spans="3:3" x14ac:dyDescent="0.15">
      <c r="C735" s="231"/>
    </row>
    <row r="736" spans="3:3" x14ac:dyDescent="0.15">
      <c r="C736" s="231"/>
    </row>
    <row r="737" spans="3:3" x14ac:dyDescent="0.15">
      <c r="C737" s="231"/>
    </row>
    <row r="738" spans="3:3" x14ac:dyDescent="0.15">
      <c r="C738" s="231"/>
    </row>
    <row r="739" spans="3:3" x14ac:dyDescent="0.15">
      <c r="C739" s="231"/>
    </row>
    <row r="740" spans="3:3" x14ac:dyDescent="0.15">
      <c r="C740" s="231"/>
    </row>
    <row r="741" spans="3:3" x14ac:dyDescent="0.15">
      <c r="C741" s="231"/>
    </row>
    <row r="742" spans="3:3" x14ac:dyDescent="0.15">
      <c r="C742" s="231"/>
    </row>
    <row r="743" spans="3:3" x14ac:dyDescent="0.15">
      <c r="C743" s="231"/>
    </row>
    <row r="744" spans="3:3" x14ac:dyDescent="0.15">
      <c r="C744" s="231"/>
    </row>
    <row r="745" spans="3:3" x14ac:dyDescent="0.15">
      <c r="C745" s="231"/>
    </row>
    <row r="746" spans="3:3" x14ac:dyDescent="0.15">
      <c r="C746" s="231"/>
    </row>
    <row r="747" spans="3:3" x14ac:dyDescent="0.15">
      <c r="C747" s="231"/>
    </row>
    <row r="748" spans="3:3" x14ac:dyDescent="0.15">
      <c r="C748" s="231"/>
    </row>
    <row r="749" spans="3:3" x14ac:dyDescent="0.15">
      <c r="C749" s="231"/>
    </row>
    <row r="750" spans="3:3" x14ac:dyDescent="0.15">
      <c r="C750" s="231"/>
    </row>
    <row r="751" spans="3:3" x14ac:dyDescent="0.15">
      <c r="C751" s="231"/>
    </row>
    <row r="752" spans="3:3" x14ac:dyDescent="0.15">
      <c r="C752" s="231"/>
    </row>
    <row r="753" spans="3:3" x14ac:dyDescent="0.15">
      <c r="C753" s="231"/>
    </row>
    <row r="754" spans="3:3" x14ac:dyDescent="0.15">
      <c r="C754" s="231"/>
    </row>
    <row r="755" spans="3:3" x14ac:dyDescent="0.15">
      <c r="C755" s="231"/>
    </row>
    <row r="756" spans="3:3" x14ac:dyDescent="0.15">
      <c r="C756" s="231"/>
    </row>
    <row r="757" spans="3:3" x14ac:dyDescent="0.15">
      <c r="C757" s="231"/>
    </row>
    <row r="758" spans="3:3" x14ac:dyDescent="0.15">
      <c r="C758" s="231"/>
    </row>
    <row r="759" spans="3:3" x14ac:dyDescent="0.15">
      <c r="C759" s="231"/>
    </row>
    <row r="760" spans="3:3" x14ac:dyDescent="0.15">
      <c r="C760" s="231"/>
    </row>
    <row r="761" spans="3:3" x14ac:dyDescent="0.15">
      <c r="C761" s="231"/>
    </row>
    <row r="762" spans="3:3" x14ac:dyDescent="0.15">
      <c r="C762" s="231"/>
    </row>
    <row r="763" spans="3:3" x14ac:dyDescent="0.15">
      <c r="C763" s="231"/>
    </row>
    <row r="764" spans="3:3" x14ac:dyDescent="0.15">
      <c r="C764" s="231"/>
    </row>
    <row r="765" spans="3:3" x14ac:dyDescent="0.15">
      <c r="C765" s="231"/>
    </row>
    <row r="766" spans="3:3" x14ac:dyDescent="0.15">
      <c r="C766" s="231"/>
    </row>
    <row r="767" spans="3:3" x14ac:dyDescent="0.15">
      <c r="C767" s="231"/>
    </row>
    <row r="768" spans="3:3" x14ac:dyDescent="0.15">
      <c r="C768" s="231"/>
    </row>
    <row r="769" spans="3:3" x14ac:dyDescent="0.15">
      <c r="C769" s="231"/>
    </row>
    <row r="770" spans="3:3" x14ac:dyDescent="0.15">
      <c r="C770" s="231"/>
    </row>
    <row r="771" spans="3:3" x14ac:dyDescent="0.15">
      <c r="C771" s="231"/>
    </row>
    <row r="772" spans="3:3" x14ac:dyDescent="0.15">
      <c r="C772" s="231"/>
    </row>
    <row r="773" spans="3:3" x14ac:dyDescent="0.15">
      <c r="C773" s="231"/>
    </row>
    <row r="774" spans="3:3" x14ac:dyDescent="0.15">
      <c r="C774" s="231"/>
    </row>
    <row r="775" spans="3:3" x14ac:dyDescent="0.15">
      <c r="C775" s="231"/>
    </row>
    <row r="776" spans="3:3" x14ac:dyDescent="0.15">
      <c r="C776" s="231"/>
    </row>
    <row r="777" spans="3:3" x14ac:dyDescent="0.15">
      <c r="C777" s="231"/>
    </row>
    <row r="778" spans="3:3" x14ac:dyDescent="0.15">
      <c r="C778" s="231"/>
    </row>
    <row r="779" spans="3:3" x14ac:dyDescent="0.15">
      <c r="C779" s="231"/>
    </row>
    <row r="780" spans="3:3" x14ac:dyDescent="0.15">
      <c r="C780" s="231"/>
    </row>
    <row r="781" spans="3:3" x14ac:dyDescent="0.15">
      <c r="C781" s="231"/>
    </row>
    <row r="782" spans="3:3" x14ac:dyDescent="0.15">
      <c r="C782" s="231"/>
    </row>
    <row r="783" spans="3:3" x14ac:dyDescent="0.15">
      <c r="C783" s="231"/>
    </row>
    <row r="784" spans="3:3" x14ac:dyDescent="0.15">
      <c r="C784" s="231"/>
    </row>
    <row r="785" spans="3:3" x14ac:dyDescent="0.15">
      <c r="C785" s="231"/>
    </row>
    <row r="786" spans="3:3" x14ac:dyDescent="0.15">
      <c r="C786" s="231"/>
    </row>
    <row r="787" spans="3:3" x14ac:dyDescent="0.15">
      <c r="C787" s="231"/>
    </row>
    <row r="788" spans="3:3" x14ac:dyDescent="0.15">
      <c r="C788" s="231"/>
    </row>
    <row r="789" spans="3:3" x14ac:dyDescent="0.15">
      <c r="C789" s="231"/>
    </row>
    <row r="790" spans="3:3" x14ac:dyDescent="0.15">
      <c r="C790" s="231"/>
    </row>
    <row r="791" spans="3:3" x14ac:dyDescent="0.15">
      <c r="C791" s="231"/>
    </row>
    <row r="792" spans="3:3" x14ac:dyDescent="0.15">
      <c r="C792" s="231"/>
    </row>
    <row r="793" spans="3:3" x14ac:dyDescent="0.15">
      <c r="C793" s="231"/>
    </row>
    <row r="794" spans="3:3" x14ac:dyDescent="0.15">
      <c r="C794" s="231"/>
    </row>
    <row r="795" spans="3:3" x14ac:dyDescent="0.15">
      <c r="C795" s="231"/>
    </row>
    <row r="796" spans="3:3" x14ac:dyDescent="0.15">
      <c r="C796" s="231"/>
    </row>
    <row r="797" spans="3:3" x14ac:dyDescent="0.15">
      <c r="C797" s="231"/>
    </row>
    <row r="798" spans="3:3" x14ac:dyDescent="0.15">
      <c r="C798" s="231"/>
    </row>
    <row r="799" spans="3:3" x14ac:dyDescent="0.15">
      <c r="C799" s="231"/>
    </row>
    <row r="800" spans="3:3" x14ac:dyDescent="0.15">
      <c r="C800" s="231"/>
    </row>
    <row r="801" spans="3:3" x14ac:dyDescent="0.15">
      <c r="C801" s="231"/>
    </row>
    <row r="802" spans="3:3" x14ac:dyDescent="0.15">
      <c r="C802" s="231"/>
    </row>
    <row r="803" spans="3:3" x14ac:dyDescent="0.15">
      <c r="C803" s="231"/>
    </row>
    <row r="804" spans="3:3" x14ac:dyDescent="0.15">
      <c r="C804" s="231"/>
    </row>
    <row r="805" spans="3:3" x14ac:dyDescent="0.15">
      <c r="C805" s="231"/>
    </row>
    <row r="806" spans="3:3" x14ac:dyDescent="0.15">
      <c r="C806" s="231"/>
    </row>
    <row r="807" spans="3:3" x14ac:dyDescent="0.15">
      <c r="C807" s="231"/>
    </row>
    <row r="808" spans="3:3" x14ac:dyDescent="0.15">
      <c r="C808" s="231"/>
    </row>
    <row r="809" spans="3:3" x14ac:dyDescent="0.15">
      <c r="C809" s="231"/>
    </row>
    <row r="810" spans="3:3" x14ac:dyDescent="0.15">
      <c r="C810" s="231"/>
    </row>
    <row r="811" spans="3:3" x14ac:dyDescent="0.15">
      <c r="C811" s="231"/>
    </row>
    <row r="812" spans="3:3" x14ac:dyDescent="0.15">
      <c r="C812" s="231"/>
    </row>
    <row r="813" spans="3:3" x14ac:dyDescent="0.15">
      <c r="C813" s="231"/>
    </row>
    <row r="814" spans="3:3" x14ac:dyDescent="0.15">
      <c r="C814" s="231"/>
    </row>
    <row r="815" spans="3:3" x14ac:dyDescent="0.15">
      <c r="C815" s="231"/>
    </row>
    <row r="816" spans="3:3" x14ac:dyDescent="0.15">
      <c r="C816" s="231"/>
    </row>
    <row r="817" spans="3:3" x14ac:dyDescent="0.15">
      <c r="C817" s="231"/>
    </row>
    <row r="818" spans="3:3" x14ac:dyDescent="0.15">
      <c r="C818" s="231"/>
    </row>
    <row r="819" spans="3:3" x14ac:dyDescent="0.15">
      <c r="C819" s="231"/>
    </row>
    <row r="820" spans="3:3" x14ac:dyDescent="0.15">
      <c r="C820" s="231"/>
    </row>
    <row r="821" spans="3:3" x14ac:dyDescent="0.15">
      <c r="C821" s="231"/>
    </row>
    <row r="822" spans="3:3" x14ac:dyDescent="0.15">
      <c r="C822" s="231"/>
    </row>
    <row r="823" spans="3:3" x14ac:dyDescent="0.15">
      <c r="C823" s="231"/>
    </row>
    <row r="824" spans="3:3" x14ac:dyDescent="0.15">
      <c r="C824" s="231"/>
    </row>
    <row r="825" spans="3:3" x14ac:dyDescent="0.15">
      <c r="C825" s="231"/>
    </row>
    <row r="826" spans="3:3" x14ac:dyDescent="0.15">
      <c r="C826" s="231"/>
    </row>
    <row r="827" spans="3:3" x14ac:dyDescent="0.15">
      <c r="C827" s="231"/>
    </row>
    <row r="828" spans="3:3" x14ac:dyDescent="0.15">
      <c r="C828" s="231"/>
    </row>
    <row r="829" spans="3:3" x14ac:dyDescent="0.15">
      <c r="C829" s="231"/>
    </row>
    <row r="830" spans="3:3" x14ac:dyDescent="0.15">
      <c r="C830" s="231"/>
    </row>
    <row r="831" spans="3:3" x14ac:dyDescent="0.15">
      <c r="C831" s="231"/>
    </row>
    <row r="832" spans="3:3" x14ac:dyDescent="0.15">
      <c r="C832" s="231"/>
    </row>
    <row r="833" spans="3:3" x14ac:dyDescent="0.15">
      <c r="C833" s="231"/>
    </row>
    <row r="834" spans="3:3" x14ac:dyDescent="0.15">
      <c r="C834" s="231"/>
    </row>
    <row r="835" spans="3:3" x14ac:dyDescent="0.15">
      <c r="C835" s="231"/>
    </row>
    <row r="836" spans="3:3" x14ac:dyDescent="0.15">
      <c r="C836" s="231"/>
    </row>
    <row r="837" spans="3:3" x14ac:dyDescent="0.15">
      <c r="C837" s="231"/>
    </row>
    <row r="838" spans="3:3" x14ac:dyDescent="0.15">
      <c r="C838" s="231"/>
    </row>
    <row r="839" spans="3:3" x14ac:dyDescent="0.15">
      <c r="C839" s="231"/>
    </row>
    <row r="840" spans="3:3" x14ac:dyDescent="0.15">
      <c r="C840" s="231"/>
    </row>
    <row r="841" spans="3:3" x14ac:dyDescent="0.15">
      <c r="C841" s="231"/>
    </row>
    <row r="842" spans="3:3" x14ac:dyDescent="0.15">
      <c r="C842" s="231"/>
    </row>
    <row r="843" spans="3:3" x14ac:dyDescent="0.15">
      <c r="C843" s="231"/>
    </row>
    <row r="844" spans="3:3" x14ac:dyDescent="0.15">
      <c r="C844" s="231"/>
    </row>
    <row r="845" spans="3:3" x14ac:dyDescent="0.15">
      <c r="C845" s="231"/>
    </row>
    <row r="846" spans="3:3" x14ac:dyDescent="0.15">
      <c r="C846" s="231"/>
    </row>
    <row r="847" spans="3:3" x14ac:dyDescent="0.15">
      <c r="C847" s="231"/>
    </row>
    <row r="848" spans="3:3" x14ac:dyDescent="0.15">
      <c r="C848" s="231"/>
    </row>
    <row r="849" spans="3:3" x14ac:dyDescent="0.15">
      <c r="C849" s="231"/>
    </row>
    <row r="850" spans="3:3" x14ac:dyDescent="0.15">
      <c r="C850" s="231"/>
    </row>
    <row r="851" spans="3:3" x14ac:dyDescent="0.15">
      <c r="C851" s="231"/>
    </row>
    <row r="852" spans="3:3" x14ac:dyDescent="0.15">
      <c r="C852" s="231"/>
    </row>
    <row r="853" spans="3:3" x14ac:dyDescent="0.15">
      <c r="C853" s="231"/>
    </row>
    <row r="854" spans="3:3" x14ac:dyDescent="0.15">
      <c r="C854" s="231"/>
    </row>
    <row r="855" spans="3:3" x14ac:dyDescent="0.15">
      <c r="C855" s="231"/>
    </row>
    <row r="856" spans="3:3" x14ac:dyDescent="0.15">
      <c r="C856" s="231"/>
    </row>
    <row r="857" spans="3:3" x14ac:dyDescent="0.15">
      <c r="C857" s="231"/>
    </row>
    <row r="858" spans="3:3" x14ac:dyDescent="0.15">
      <c r="C858" s="231"/>
    </row>
    <row r="859" spans="3:3" x14ac:dyDescent="0.15">
      <c r="C859" s="231"/>
    </row>
    <row r="860" spans="3:3" x14ac:dyDescent="0.15">
      <c r="C860" s="231"/>
    </row>
    <row r="861" spans="3:3" x14ac:dyDescent="0.15">
      <c r="C861" s="231"/>
    </row>
    <row r="862" spans="3:3" x14ac:dyDescent="0.15">
      <c r="C862" s="231"/>
    </row>
    <row r="863" spans="3:3" x14ac:dyDescent="0.15">
      <c r="C863" s="231"/>
    </row>
    <row r="864" spans="3:3" x14ac:dyDescent="0.15">
      <c r="C864" s="231"/>
    </row>
    <row r="865" spans="3:3" x14ac:dyDescent="0.15">
      <c r="C865" s="231"/>
    </row>
    <row r="866" spans="3:3" x14ac:dyDescent="0.15">
      <c r="C866" s="231"/>
    </row>
    <row r="867" spans="3:3" x14ac:dyDescent="0.15">
      <c r="C867" s="231"/>
    </row>
    <row r="868" spans="3:3" x14ac:dyDescent="0.15">
      <c r="C868" s="231"/>
    </row>
    <row r="869" spans="3:3" x14ac:dyDescent="0.15">
      <c r="C869" s="231"/>
    </row>
    <row r="870" spans="3:3" x14ac:dyDescent="0.15">
      <c r="C870" s="231"/>
    </row>
    <row r="871" spans="3:3" x14ac:dyDescent="0.15">
      <c r="C871" s="231"/>
    </row>
    <row r="872" spans="3:3" x14ac:dyDescent="0.15">
      <c r="C872" s="231"/>
    </row>
    <row r="873" spans="3:3" x14ac:dyDescent="0.15">
      <c r="C873" s="231"/>
    </row>
    <row r="874" spans="3:3" x14ac:dyDescent="0.15">
      <c r="C874" s="231"/>
    </row>
    <row r="875" spans="3:3" x14ac:dyDescent="0.15">
      <c r="C875" s="231"/>
    </row>
    <row r="876" spans="3:3" x14ac:dyDescent="0.15">
      <c r="C876" s="231"/>
    </row>
    <row r="877" spans="3:3" x14ac:dyDescent="0.15">
      <c r="C877" s="231"/>
    </row>
    <row r="878" spans="3:3" x14ac:dyDescent="0.15">
      <c r="C878" s="231"/>
    </row>
    <row r="879" spans="3:3" x14ac:dyDescent="0.15">
      <c r="C879" s="231"/>
    </row>
    <row r="880" spans="3:3" x14ac:dyDescent="0.15">
      <c r="C880" s="231"/>
    </row>
    <row r="881" spans="3:3" x14ac:dyDescent="0.15">
      <c r="C881" s="231"/>
    </row>
    <row r="882" spans="3:3" x14ac:dyDescent="0.15">
      <c r="C882" s="231"/>
    </row>
    <row r="883" spans="3:3" x14ac:dyDescent="0.15">
      <c r="C883" s="231"/>
    </row>
    <row r="884" spans="3:3" x14ac:dyDescent="0.15">
      <c r="C884" s="231"/>
    </row>
    <row r="885" spans="3:3" x14ac:dyDescent="0.15">
      <c r="C885" s="231"/>
    </row>
    <row r="886" spans="3:3" x14ac:dyDescent="0.15">
      <c r="C886" s="231"/>
    </row>
    <row r="887" spans="3:3" x14ac:dyDescent="0.15">
      <c r="C887" s="231"/>
    </row>
    <row r="888" spans="3:3" x14ac:dyDescent="0.15">
      <c r="C888" s="231"/>
    </row>
    <row r="889" spans="3:3" x14ac:dyDescent="0.15">
      <c r="C889" s="231"/>
    </row>
    <row r="890" spans="3:3" x14ac:dyDescent="0.15">
      <c r="C890" s="231"/>
    </row>
    <row r="891" spans="3:3" x14ac:dyDescent="0.15">
      <c r="C891" s="231"/>
    </row>
    <row r="892" spans="3:3" x14ac:dyDescent="0.15">
      <c r="C892" s="231"/>
    </row>
    <row r="893" spans="3:3" x14ac:dyDescent="0.15">
      <c r="C893" s="231"/>
    </row>
    <row r="894" spans="3:3" x14ac:dyDescent="0.15">
      <c r="C894" s="231"/>
    </row>
    <row r="895" spans="3:3" x14ac:dyDescent="0.15">
      <c r="C895" s="231"/>
    </row>
    <row r="896" spans="3:3" x14ac:dyDescent="0.15">
      <c r="C896" s="231"/>
    </row>
    <row r="897" spans="3:3" x14ac:dyDescent="0.15">
      <c r="C897" s="231"/>
    </row>
    <row r="898" spans="3:3" x14ac:dyDescent="0.15">
      <c r="C898" s="231"/>
    </row>
    <row r="899" spans="3:3" x14ac:dyDescent="0.15">
      <c r="C899" s="231"/>
    </row>
    <row r="900" spans="3:3" x14ac:dyDescent="0.15">
      <c r="C900" s="231"/>
    </row>
    <row r="901" spans="3:3" x14ac:dyDescent="0.15">
      <c r="C901" s="231"/>
    </row>
    <row r="902" spans="3:3" x14ac:dyDescent="0.15">
      <c r="C902" s="231"/>
    </row>
    <row r="903" spans="3:3" x14ac:dyDescent="0.15">
      <c r="C903" s="231"/>
    </row>
    <row r="904" spans="3:3" x14ac:dyDescent="0.15">
      <c r="C904" s="231"/>
    </row>
    <row r="905" spans="3:3" x14ac:dyDescent="0.15">
      <c r="C905" s="231"/>
    </row>
    <row r="906" spans="3:3" x14ac:dyDescent="0.15">
      <c r="C906" s="231"/>
    </row>
    <row r="907" spans="3:3" x14ac:dyDescent="0.15">
      <c r="C907" s="231"/>
    </row>
    <row r="908" spans="3:3" x14ac:dyDescent="0.15">
      <c r="C908" s="231"/>
    </row>
    <row r="909" spans="3:3" x14ac:dyDescent="0.15">
      <c r="C909" s="231"/>
    </row>
    <row r="910" spans="3:3" x14ac:dyDescent="0.15">
      <c r="C910" s="231"/>
    </row>
    <row r="911" spans="3:3" x14ac:dyDescent="0.15">
      <c r="C911" s="231"/>
    </row>
    <row r="912" spans="3:3" x14ac:dyDescent="0.15">
      <c r="C912" s="231"/>
    </row>
    <row r="913" spans="3:3" x14ac:dyDescent="0.15">
      <c r="C913" s="231"/>
    </row>
    <row r="914" spans="3:3" x14ac:dyDescent="0.15">
      <c r="C914" s="231"/>
    </row>
    <row r="915" spans="3:3" x14ac:dyDescent="0.15">
      <c r="C915" s="231"/>
    </row>
    <row r="916" spans="3:3" x14ac:dyDescent="0.15">
      <c r="C916" s="231"/>
    </row>
    <row r="917" spans="3:3" x14ac:dyDescent="0.15">
      <c r="C917" s="231"/>
    </row>
    <row r="918" spans="3:3" x14ac:dyDescent="0.15">
      <c r="C918" s="231"/>
    </row>
    <row r="919" spans="3:3" x14ac:dyDescent="0.15">
      <c r="C919" s="231"/>
    </row>
    <row r="920" spans="3:3" x14ac:dyDescent="0.15">
      <c r="C920" s="231"/>
    </row>
    <row r="921" spans="3:3" x14ac:dyDescent="0.15">
      <c r="C921" s="231"/>
    </row>
    <row r="922" spans="3:3" x14ac:dyDescent="0.15">
      <c r="C922" s="231"/>
    </row>
    <row r="923" spans="3:3" x14ac:dyDescent="0.15">
      <c r="C923" s="231"/>
    </row>
    <row r="924" spans="3:3" x14ac:dyDescent="0.15">
      <c r="C924" s="231"/>
    </row>
    <row r="925" spans="3:3" x14ac:dyDescent="0.15">
      <c r="C925" s="231"/>
    </row>
    <row r="926" spans="3:3" x14ac:dyDescent="0.15">
      <c r="C926" s="231"/>
    </row>
    <row r="927" spans="3:3" x14ac:dyDescent="0.15">
      <c r="C927" s="231"/>
    </row>
    <row r="928" spans="3:3" x14ac:dyDescent="0.15">
      <c r="C928" s="231"/>
    </row>
    <row r="929" spans="3:3" x14ac:dyDescent="0.15">
      <c r="C929" s="231"/>
    </row>
    <row r="930" spans="3:3" x14ac:dyDescent="0.15">
      <c r="C930" s="231"/>
    </row>
    <row r="931" spans="3:3" x14ac:dyDescent="0.15">
      <c r="C931" s="231"/>
    </row>
    <row r="932" spans="3:3" x14ac:dyDescent="0.15">
      <c r="C932" s="231"/>
    </row>
    <row r="933" spans="3:3" x14ac:dyDescent="0.15">
      <c r="C933" s="231"/>
    </row>
    <row r="934" spans="3:3" x14ac:dyDescent="0.15">
      <c r="C934" s="231"/>
    </row>
    <row r="935" spans="3:3" x14ac:dyDescent="0.15">
      <c r="C935" s="231"/>
    </row>
    <row r="936" spans="3:3" x14ac:dyDescent="0.15">
      <c r="C936" s="231"/>
    </row>
    <row r="937" spans="3:3" x14ac:dyDescent="0.15">
      <c r="C937" s="231"/>
    </row>
    <row r="938" spans="3:3" x14ac:dyDescent="0.15">
      <c r="C938" s="231"/>
    </row>
    <row r="939" spans="3:3" x14ac:dyDescent="0.15">
      <c r="C939" s="231"/>
    </row>
    <row r="940" spans="3:3" x14ac:dyDescent="0.15">
      <c r="C940" s="231"/>
    </row>
    <row r="941" spans="3:3" x14ac:dyDescent="0.15">
      <c r="C941" s="231"/>
    </row>
    <row r="942" spans="3:3" x14ac:dyDescent="0.15">
      <c r="C942" s="231"/>
    </row>
    <row r="943" spans="3:3" x14ac:dyDescent="0.15">
      <c r="C943" s="231"/>
    </row>
    <row r="944" spans="3:3" x14ac:dyDescent="0.15">
      <c r="C944" s="231"/>
    </row>
    <row r="945" spans="3:3" x14ac:dyDescent="0.15">
      <c r="C945" s="231"/>
    </row>
    <row r="946" spans="3:3" x14ac:dyDescent="0.15">
      <c r="C946" s="231"/>
    </row>
    <row r="947" spans="3:3" x14ac:dyDescent="0.15">
      <c r="C947" s="231"/>
    </row>
    <row r="948" spans="3:3" x14ac:dyDescent="0.15">
      <c r="C948" s="231"/>
    </row>
    <row r="949" spans="3:3" x14ac:dyDescent="0.15">
      <c r="C949" s="231"/>
    </row>
    <row r="950" spans="3:3" x14ac:dyDescent="0.15">
      <c r="C950" s="231"/>
    </row>
    <row r="951" spans="3:3" x14ac:dyDescent="0.15">
      <c r="C951" s="231"/>
    </row>
    <row r="952" spans="3:3" x14ac:dyDescent="0.15">
      <c r="C952" s="231"/>
    </row>
    <row r="953" spans="3:3" x14ac:dyDescent="0.15">
      <c r="C953" s="231"/>
    </row>
    <row r="954" spans="3:3" x14ac:dyDescent="0.15">
      <c r="C954" s="231"/>
    </row>
    <row r="955" spans="3:3" x14ac:dyDescent="0.15">
      <c r="C955" s="231"/>
    </row>
    <row r="956" spans="3:3" x14ac:dyDescent="0.15">
      <c r="C956" s="231"/>
    </row>
    <row r="957" spans="3:3" x14ac:dyDescent="0.15">
      <c r="C957" s="231"/>
    </row>
    <row r="958" spans="3:3" x14ac:dyDescent="0.15">
      <c r="C958" s="231"/>
    </row>
    <row r="959" spans="3:3" x14ac:dyDescent="0.15">
      <c r="C959" s="231"/>
    </row>
    <row r="960" spans="3:3" x14ac:dyDescent="0.15">
      <c r="C960" s="231"/>
    </row>
    <row r="961" spans="3:3" x14ac:dyDescent="0.15">
      <c r="C961" s="231"/>
    </row>
    <row r="962" spans="3:3" x14ac:dyDescent="0.15">
      <c r="C962" s="231"/>
    </row>
    <row r="963" spans="3:3" x14ac:dyDescent="0.15">
      <c r="C963" s="231"/>
    </row>
    <row r="964" spans="3:3" x14ac:dyDescent="0.15">
      <c r="C964" s="231"/>
    </row>
    <row r="965" spans="3:3" x14ac:dyDescent="0.15">
      <c r="C965" s="231"/>
    </row>
    <row r="966" spans="3:3" x14ac:dyDescent="0.15">
      <c r="C966" s="231"/>
    </row>
    <row r="967" spans="3:3" x14ac:dyDescent="0.15">
      <c r="C967" s="231"/>
    </row>
    <row r="968" spans="3:3" x14ac:dyDescent="0.15">
      <c r="C968" s="231"/>
    </row>
    <row r="969" spans="3:3" x14ac:dyDescent="0.15">
      <c r="C969" s="231"/>
    </row>
    <row r="970" spans="3:3" x14ac:dyDescent="0.15">
      <c r="C970" s="231"/>
    </row>
    <row r="971" spans="3:3" x14ac:dyDescent="0.15">
      <c r="C971" s="231"/>
    </row>
    <row r="972" spans="3:3" x14ac:dyDescent="0.15">
      <c r="C972" s="231"/>
    </row>
    <row r="973" spans="3:3" x14ac:dyDescent="0.15">
      <c r="C973" s="231"/>
    </row>
    <row r="974" spans="3:3" x14ac:dyDescent="0.15">
      <c r="C974" s="231"/>
    </row>
    <row r="975" spans="3:3" x14ac:dyDescent="0.15">
      <c r="C975" s="231"/>
    </row>
    <row r="976" spans="3:3" x14ac:dyDescent="0.15">
      <c r="C976" s="231"/>
    </row>
    <row r="977" spans="3:3" x14ac:dyDescent="0.15">
      <c r="C977" s="231"/>
    </row>
    <row r="978" spans="3:3" x14ac:dyDescent="0.15">
      <c r="C978" s="231"/>
    </row>
    <row r="979" spans="3:3" x14ac:dyDescent="0.15">
      <c r="C979" s="231"/>
    </row>
    <row r="980" spans="3:3" x14ac:dyDescent="0.15">
      <c r="C980" s="231"/>
    </row>
    <row r="981" spans="3:3" x14ac:dyDescent="0.15">
      <c r="C981" s="231"/>
    </row>
    <row r="982" spans="3:3" x14ac:dyDescent="0.15">
      <c r="C982" s="231"/>
    </row>
    <row r="983" spans="3:3" x14ac:dyDescent="0.15">
      <c r="C983" s="231"/>
    </row>
    <row r="984" spans="3:3" x14ac:dyDescent="0.15">
      <c r="C984" s="231"/>
    </row>
    <row r="985" spans="3:3" x14ac:dyDescent="0.15">
      <c r="C985" s="231"/>
    </row>
    <row r="986" spans="3:3" x14ac:dyDescent="0.15">
      <c r="C986" s="231"/>
    </row>
    <row r="987" spans="3:3" x14ac:dyDescent="0.15">
      <c r="C987" s="231"/>
    </row>
    <row r="988" spans="3:3" x14ac:dyDescent="0.15">
      <c r="C988" s="231"/>
    </row>
    <row r="989" spans="3:3" x14ac:dyDescent="0.15">
      <c r="C989" s="231"/>
    </row>
    <row r="990" spans="3:3" x14ac:dyDescent="0.15">
      <c r="C990" s="231"/>
    </row>
    <row r="991" spans="3:3" x14ac:dyDescent="0.15">
      <c r="C991" s="231"/>
    </row>
    <row r="992" spans="3:3" x14ac:dyDescent="0.15">
      <c r="C992" s="231"/>
    </row>
    <row r="993" spans="3:3" x14ac:dyDescent="0.15">
      <c r="C993" s="231"/>
    </row>
    <row r="994" spans="3:3" x14ac:dyDescent="0.15">
      <c r="C994" s="231"/>
    </row>
    <row r="995" spans="3:3" x14ac:dyDescent="0.15">
      <c r="C995" s="231"/>
    </row>
    <row r="996" spans="3:3" x14ac:dyDescent="0.15">
      <c r="C996" s="231"/>
    </row>
    <row r="997" spans="3:3" x14ac:dyDescent="0.15">
      <c r="C997" s="231"/>
    </row>
    <row r="998" spans="3:3" x14ac:dyDescent="0.15">
      <c r="C998" s="231"/>
    </row>
    <row r="999" spans="3:3" x14ac:dyDescent="0.15">
      <c r="C999" s="231"/>
    </row>
    <row r="1000" spans="3:3" x14ac:dyDescent="0.15">
      <c r="C1000" s="231"/>
    </row>
    <row r="1001" spans="3:3" x14ac:dyDescent="0.15">
      <c r="C1001" s="231"/>
    </row>
    <row r="1002" spans="3:3" x14ac:dyDescent="0.15">
      <c r="C1002" s="231"/>
    </row>
    <row r="1003" spans="3:3" x14ac:dyDescent="0.15">
      <c r="C1003" s="231"/>
    </row>
    <row r="1004" spans="3:3" x14ac:dyDescent="0.15">
      <c r="C1004" s="231"/>
    </row>
    <row r="1005" spans="3:3" x14ac:dyDescent="0.15">
      <c r="C1005" s="231"/>
    </row>
    <row r="1006" spans="3:3" x14ac:dyDescent="0.15">
      <c r="C1006" s="231"/>
    </row>
    <row r="1007" spans="3:3" x14ac:dyDescent="0.15">
      <c r="C1007" s="231"/>
    </row>
    <row r="1008" spans="3:3" x14ac:dyDescent="0.15">
      <c r="C1008" s="231"/>
    </row>
    <row r="1009" spans="3:3" x14ac:dyDescent="0.15">
      <c r="C1009" s="231"/>
    </row>
    <row r="1010" spans="3:3" x14ac:dyDescent="0.15">
      <c r="C1010" s="231"/>
    </row>
    <row r="1011" spans="3:3" x14ac:dyDescent="0.15">
      <c r="C1011" s="231"/>
    </row>
    <row r="1012" spans="3:3" x14ac:dyDescent="0.15">
      <c r="C1012" s="231"/>
    </row>
    <row r="1013" spans="3:3" x14ac:dyDescent="0.15">
      <c r="C1013" s="231"/>
    </row>
    <row r="1014" spans="3:3" x14ac:dyDescent="0.15">
      <c r="C1014" s="231"/>
    </row>
    <row r="1015" spans="3:3" x14ac:dyDescent="0.15">
      <c r="C1015" s="231"/>
    </row>
    <row r="1016" spans="3:3" x14ac:dyDescent="0.15">
      <c r="C1016" s="231"/>
    </row>
    <row r="1017" spans="3:3" x14ac:dyDescent="0.15">
      <c r="C1017" s="231"/>
    </row>
    <row r="1018" spans="3:3" x14ac:dyDescent="0.15">
      <c r="C1018" s="231"/>
    </row>
    <row r="1019" spans="3:3" x14ac:dyDescent="0.15">
      <c r="C1019" s="231"/>
    </row>
    <row r="1020" spans="3:3" x14ac:dyDescent="0.15">
      <c r="C1020" s="231"/>
    </row>
    <row r="1021" spans="3:3" x14ac:dyDescent="0.15">
      <c r="C1021" s="231"/>
    </row>
    <row r="1022" spans="3:3" x14ac:dyDescent="0.15">
      <c r="C1022" s="231"/>
    </row>
    <row r="1023" spans="3:3" x14ac:dyDescent="0.15">
      <c r="C1023" s="231"/>
    </row>
    <row r="1024" spans="3:3" x14ac:dyDescent="0.15">
      <c r="C1024" s="231"/>
    </row>
    <row r="1025" spans="3:3" x14ac:dyDescent="0.15">
      <c r="C1025" s="231"/>
    </row>
    <row r="1026" spans="3:3" x14ac:dyDescent="0.15">
      <c r="C1026" s="231"/>
    </row>
    <row r="1027" spans="3:3" x14ac:dyDescent="0.15">
      <c r="C1027" s="231"/>
    </row>
    <row r="1028" spans="3:3" x14ac:dyDescent="0.15">
      <c r="C1028" s="231"/>
    </row>
    <row r="1029" spans="3:3" x14ac:dyDescent="0.15">
      <c r="C1029" s="231"/>
    </row>
    <row r="1030" spans="3:3" x14ac:dyDescent="0.15">
      <c r="C1030" s="231"/>
    </row>
    <row r="1031" spans="3:3" x14ac:dyDescent="0.15">
      <c r="C1031" s="231"/>
    </row>
    <row r="1032" spans="3:3" x14ac:dyDescent="0.15">
      <c r="C1032" s="231"/>
    </row>
    <row r="1033" spans="3:3" x14ac:dyDescent="0.15">
      <c r="C1033" s="231"/>
    </row>
    <row r="1034" spans="3:3" x14ac:dyDescent="0.15">
      <c r="C1034" s="231"/>
    </row>
    <row r="1035" spans="3:3" x14ac:dyDescent="0.15">
      <c r="C1035" s="231"/>
    </row>
    <row r="1036" spans="3:3" x14ac:dyDescent="0.15">
      <c r="C1036" s="231"/>
    </row>
    <row r="1037" spans="3:3" x14ac:dyDescent="0.15">
      <c r="C1037" s="231"/>
    </row>
    <row r="1038" spans="3:3" x14ac:dyDescent="0.15">
      <c r="C1038" s="231"/>
    </row>
    <row r="1039" spans="3:3" x14ac:dyDescent="0.15">
      <c r="C1039" s="231"/>
    </row>
    <row r="1040" spans="3:3" x14ac:dyDescent="0.15">
      <c r="C1040" s="231"/>
    </row>
    <row r="1041" spans="3:3" x14ac:dyDescent="0.15">
      <c r="C1041" s="231"/>
    </row>
    <row r="1042" spans="3:3" x14ac:dyDescent="0.15">
      <c r="C1042" s="231"/>
    </row>
    <row r="1043" spans="3:3" x14ac:dyDescent="0.15">
      <c r="C1043" s="231"/>
    </row>
    <row r="1044" spans="3:3" x14ac:dyDescent="0.15">
      <c r="C1044" s="231"/>
    </row>
    <row r="1045" spans="3:3" x14ac:dyDescent="0.15">
      <c r="C1045" s="231"/>
    </row>
    <row r="1046" spans="3:3" x14ac:dyDescent="0.15">
      <c r="C1046" s="231"/>
    </row>
    <row r="1047" spans="3:3" x14ac:dyDescent="0.15">
      <c r="C1047" s="231"/>
    </row>
    <row r="1048" spans="3:3" x14ac:dyDescent="0.15">
      <c r="C1048" s="231"/>
    </row>
    <row r="1049" spans="3:3" x14ac:dyDescent="0.15">
      <c r="C1049" s="231"/>
    </row>
    <row r="1050" spans="3:3" x14ac:dyDescent="0.15">
      <c r="C1050" s="231"/>
    </row>
    <row r="1051" spans="3:3" x14ac:dyDescent="0.15">
      <c r="C1051" s="231"/>
    </row>
    <row r="1052" spans="3:3" x14ac:dyDescent="0.15">
      <c r="C1052" s="231"/>
    </row>
    <row r="1053" spans="3:3" x14ac:dyDescent="0.15">
      <c r="C1053" s="231"/>
    </row>
    <row r="1054" spans="3:3" x14ac:dyDescent="0.15">
      <c r="C1054" s="231"/>
    </row>
    <row r="1055" spans="3:3" x14ac:dyDescent="0.15">
      <c r="C1055" s="231"/>
    </row>
    <row r="1056" spans="3:3" x14ac:dyDescent="0.15">
      <c r="C1056" s="231"/>
    </row>
    <row r="1057" spans="3:3" x14ac:dyDescent="0.15">
      <c r="C1057" s="231"/>
    </row>
    <row r="1058" spans="3:3" x14ac:dyDescent="0.15">
      <c r="C1058" s="231"/>
    </row>
    <row r="1059" spans="3:3" x14ac:dyDescent="0.15">
      <c r="C1059" s="231"/>
    </row>
    <row r="1060" spans="3:3" x14ac:dyDescent="0.15">
      <c r="C1060" s="231"/>
    </row>
    <row r="1061" spans="3:3" x14ac:dyDescent="0.15">
      <c r="C1061" s="231"/>
    </row>
    <row r="1062" spans="3:3" x14ac:dyDescent="0.15">
      <c r="C1062" s="231"/>
    </row>
    <row r="1063" spans="3:3" x14ac:dyDescent="0.15">
      <c r="C1063" s="231"/>
    </row>
    <row r="1064" spans="3:3" x14ac:dyDescent="0.15">
      <c r="C1064" s="231"/>
    </row>
    <row r="1065" spans="3:3" x14ac:dyDescent="0.15">
      <c r="C1065" s="231"/>
    </row>
    <row r="1066" spans="3:3" x14ac:dyDescent="0.15">
      <c r="C1066" s="231"/>
    </row>
    <row r="1067" spans="3:3" x14ac:dyDescent="0.15">
      <c r="C1067" s="231"/>
    </row>
    <row r="1068" spans="3:3" x14ac:dyDescent="0.15">
      <c r="C1068" s="231"/>
    </row>
    <row r="1069" spans="3:3" x14ac:dyDescent="0.15">
      <c r="C1069" s="231"/>
    </row>
    <row r="1070" spans="3:3" x14ac:dyDescent="0.15">
      <c r="C1070" s="231"/>
    </row>
    <row r="1071" spans="3:3" x14ac:dyDescent="0.15">
      <c r="C1071" s="231"/>
    </row>
    <row r="1072" spans="3:3" x14ac:dyDescent="0.15">
      <c r="C1072" s="231"/>
    </row>
    <row r="1073" spans="3:3" x14ac:dyDescent="0.15">
      <c r="C1073" s="231"/>
    </row>
    <row r="1074" spans="3:3" x14ac:dyDescent="0.15">
      <c r="C1074" s="231"/>
    </row>
    <row r="1075" spans="3:3" x14ac:dyDescent="0.15">
      <c r="C1075" s="231"/>
    </row>
    <row r="1076" spans="3:3" x14ac:dyDescent="0.15">
      <c r="C1076" s="231"/>
    </row>
    <row r="1077" spans="3:3" x14ac:dyDescent="0.15">
      <c r="C1077" s="231"/>
    </row>
    <row r="1078" spans="3:3" x14ac:dyDescent="0.15">
      <c r="C1078" s="231"/>
    </row>
    <row r="1079" spans="3:3" x14ac:dyDescent="0.15">
      <c r="C1079" s="231"/>
    </row>
    <row r="1080" spans="3:3" x14ac:dyDescent="0.15">
      <c r="C1080" s="231"/>
    </row>
    <row r="1081" spans="3:3" x14ac:dyDescent="0.15">
      <c r="C1081" s="231"/>
    </row>
    <row r="1082" spans="3:3" x14ac:dyDescent="0.15">
      <c r="C1082" s="231"/>
    </row>
    <row r="1083" spans="3:3" x14ac:dyDescent="0.15">
      <c r="C1083" s="231"/>
    </row>
    <row r="1084" spans="3:3" x14ac:dyDescent="0.15">
      <c r="C1084" s="231"/>
    </row>
    <row r="1085" spans="3:3" x14ac:dyDescent="0.15">
      <c r="C1085" s="231"/>
    </row>
    <row r="1086" spans="3:3" x14ac:dyDescent="0.15">
      <c r="C1086" s="231"/>
    </row>
    <row r="1087" spans="3:3" x14ac:dyDescent="0.15">
      <c r="C1087" s="231"/>
    </row>
    <row r="1088" spans="3:3" x14ac:dyDescent="0.15">
      <c r="C1088" s="231"/>
    </row>
    <row r="1089" spans="3:3" x14ac:dyDescent="0.15">
      <c r="C1089" s="231"/>
    </row>
    <row r="1090" spans="3:3" x14ac:dyDescent="0.15">
      <c r="C1090" s="231"/>
    </row>
    <row r="1091" spans="3:3" x14ac:dyDescent="0.15">
      <c r="C1091" s="231"/>
    </row>
    <row r="1092" spans="3:3" x14ac:dyDescent="0.15">
      <c r="C1092" s="231"/>
    </row>
    <row r="1093" spans="3:3" x14ac:dyDescent="0.15">
      <c r="C1093" s="231"/>
    </row>
    <row r="1094" spans="3:3" x14ac:dyDescent="0.15">
      <c r="C1094" s="231"/>
    </row>
    <row r="1095" spans="3:3" x14ac:dyDescent="0.15">
      <c r="C1095" s="231"/>
    </row>
    <row r="1096" spans="3:3" x14ac:dyDescent="0.15">
      <c r="C1096" s="231"/>
    </row>
    <row r="1097" spans="3:3" x14ac:dyDescent="0.15">
      <c r="C1097" s="231"/>
    </row>
    <row r="1098" spans="3:3" x14ac:dyDescent="0.15">
      <c r="C1098" s="231"/>
    </row>
    <row r="1099" spans="3:3" x14ac:dyDescent="0.15">
      <c r="C1099" s="231"/>
    </row>
    <row r="1100" spans="3:3" x14ac:dyDescent="0.15">
      <c r="C1100" s="231"/>
    </row>
    <row r="1101" spans="3:3" x14ac:dyDescent="0.15">
      <c r="C1101" s="231"/>
    </row>
    <row r="1102" spans="3:3" x14ac:dyDescent="0.15">
      <c r="C1102" s="231"/>
    </row>
    <row r="1103" spans="3:3" x14ac:dyDescent="0.15">
      <c r="C1103" s="231"/>
    </row>
    <row r="1104" spans="3:3" x14ac:dyDescent="0.15">
      <c r="C1104" s="231"/>
    </row>
    <row r="1105" spans="3:3" x14ac:dyDescent="0.15">
      <c r="C1105" s="231"/>
    </row>
    <row r="1106" spans="3:3" x14ac:dyDescent="0.15">
      <c r="C1106" s="231"/>
    </row>
    <row r="1107" spans="3:3" x14ac:dyDescent="0.15">
      <c r="C1107" s="231"/>
    </row>
    <row r="1108" spans="3:3" x14ac:dyDescent="0.15">
      <c r="C1108" s="231"/>
    </row>
    <row r="1109" spans="3:3" x14ac:dyDescent="0.15">
      <c r="C1109" s="231"/>
    </row>
    <row r="1110" spans="3:3" x14ac:dyDescent="0.15">
      <c r="C1110" s="231"/>
    </row>
    <row r="1111" spans="3:3" x14ac:dyDescent="0.15">
      <c r="C1111" s="231"/>
    </row>
    <row r="1112" spans="3:3" x14ac:dyDescent="0.15">
      <c r="C1112" s="231"/>
    </row>
    <row r="1113" spans="3:3" x14ac:dyDescent="0.15">
      <c r="C1113" s="231"/>
    </row>
    <row r="1114" spans="3:3" x14ac:dyDescent="0.15">
      <c r="C1114" s="231"/>
    </row>
    <row r="1115" spans="3:3" x14ac:dyDescent="0.15">
      <c r="C1115" s="231"/>
    </row>
    <row r="1116" spans="3:3" x14ac:dyDescent="0.15">
      <c r="C1116" s="231"/>
    </row>
    <row r="1117" spans="3:3" x14ac:dyDescent="0.15">
      <c r="C1117" s="231"/>
    </row>
    <row r="1118" spans="3:3" x14ac:dyDescent="0.15">
      <c r="C1118" s="231"/>
    </row>
    <row r="1119" spans="3:3" x14ac:dyDescent="0.15">
      <c r="C1119" s="231"/>
    </row>
    <row r="1120" spans="3:3" x14ac:dyDescent="0.15">
      <c r="C1120" s="231"/>
    </row>
    <row r="1121" spans="3:3" x14ac:dyDescent="0.15">
      <c r="C1121" s="231"/>
    </row>
    <row r="1122" spans="3:3" x14ac:dyDescent="0.15">
      <c r="C1122" s="231"/>
    </row>
    <row r="1123" spans="3:3" x14ac:dyDescent="0.15">
      <c r="C1123" s="231"/>
    </row>
    <row r="1124" spans="3:3" x14ac:dyDescent="0.15">
      <c r="C1124" s="231"/>
    </row>
    <row r="1125" spans="3:3" x14ac:dyDescent="0.15">
      <c r="C1125" s="231"/>
    </row>
    <row r="1126" spans="3:3" x14ac:dyDescent="0.15">
      <c r="C1126" s="231"/>
    </row>
    <row r="1127" spans="3:3" x14ac:dyDescent="0.15">
      <c r="C1127" s="231"/>
    </row>
    <row r="1128" spans="3:3" x14ac:dyDescent="0.15">
      <c r="C1128" s="231"/>
    </row>
    <row r="1129" spans="3:3" x14ac:dyDescent="0.15">
      <c r="C1129" s="231"/>
    </row>
    <row r="1130" spans="3:3" x14ac:dyDescent="0.15">
      <c r="C1130" s="231"/>
    </row>
    <row r="1131" spans="3:3" x14ac:dyDescent="0.15">
      <c r="C1131" s="231"/>
    </row>
    <row r="1132" spans="3:3" x14ac:dyDescent="0.15">
      <c r="C1132" s="231"/>
    </row>
    <row r="1133" spans="3:3" x14ac:dyDescent="0.15">
      <c r="C1133" s="231"/>
    </row>
    <row r="1134" spans="3:3" x14ac:dyDescent="0.15">
      <c r="C1134" s="231"/>
    </row>
    <row r="1135" spans="3:3" x14ac:dyDescent="0.15">
      <c r="C1135" s="231"/>
    </row>
    <row r="1136" spans="3:3" x14ac:dyDescent="0.15">
      <c r="C1136" s="231"/>
    </row>
    <row r="1137" spans="3:3" x14ac:dyDescent="0.15">
      <c r="C1137" s="231"/>
    </row>
    <row r="1138" spans="3:3" x14ac:dyDescent="0.15">
      <c r="C1138" s="231"/>
    </row>
    <row r="1139" spans="3:3" x14ac:dyDescent="0.15">
      <c r="C1139" s="231"/>
    </row>
    <row r="1140" spans="3:3" x14ac:dyDescent="0.15">
      <c r="C1140" s="231"/>
    </row>
    <row r="1141" spans="3:3" x14ac:dyDescent="0.15">
      <c r="C1141" s="231"/>
    </row>
    <row r="1142" spans="3:3" x14ac:dyDescent="0.15">
      <c r="C1142" s="231"/>
    </row>
    <row r="1143" spans="3:3" x14ac:dyDescent="0.15">
      <c r="C1143" s="231"/>
    </row>
    <row r="1144" spans="3:3" x14ac:dyDescent="0.15">
      <c r="C1144" s="231"/>
    </row>
    <row r="1145" spans="3:3" x14ac:dyDescent="0.15">
      <c r="C1145" s="231"/>
    </row>
    <row r="1146" spans="3:3" x14ac:dyDescent="0.15">
      <c r="C1146" s="231"/>
    </row>
    <row r="1147" spans="3:3" x14ac:dyDescent="0.15">
      <c r="C1147" s="231"/>
    </row>
    <row r="1148" spans="3:3" x14ac:dyDescent="0.15">
      <c r="C1148" s="231"/>
    </row>
    <row r="1149" spans="3:3" x14ac:dyDescent="0.15">
      <c r="C1149" s="231"/>
    </row>
    <row r="1150" spans="3:3" x14ac:dyDescent="0.15">
      <c r="C1150" s="231"/>
    </row>
    <row r="1151" spans="3:3" x14ac:dyDescent="0.15">
      <c r="C1151" s="231"/>
    </row>
    <row r="1152" spans="3:3" x14ac:dyDescent="0.15">
      <c r="C1152" s="231"/>
    </row>
    <row r="1153" spans="3:3" x14ac:dyDescent="0.15">
      <c r="C1153" s="231"/>
    </row>
    <row r="1154" spans="3:3" x14ac:dyDescent="0.15">
      <c r="C1154" s="231"/>
    </row>
    <row r="1155" spans="3:3" x14ac:dyDescent="0.15">
      <c r="C1155" s="231"/>
    </row>
    <row r="1156" spans="3:3" x14ac:dyDescent="0.15">
      <c r="C1156" s="231"/>
    </row>
    <row r="1157" spans="3:3" x14ac:dyDescent="0.15">
      <c r="C1157" s="231"/>
    </row>
    <row r="1158" spans="3:3" x14ac:dyDescent="0.15">
      <c r="C1158" s="231"/>
    </row>
    <row r="1159" spans="3:3" x14ac:dyDescent="0.15">
      <c r="C1159" s="231"/>
    </row>
    <row r="1160" spans="3:3" x14ac:dyDescent="0.15">
      <c r="C1160" s="231"/>
    </row>
    <row r="1161" spans="3:3" x14ac:dyDescent="0.15">
      <c r="C1161" s="231"/>
    </row>
    <row r="1162" spans="3:3" x14ac:dyDescent="0.15">
      <c r="C1162" s="231"/>
    </row>
    <row r="1163" spans="3:3" x14ac:dyDescent="0.15">
      <c r="C1163" s="231"/>
    </row>
    <row r="1164" spans="3:3" x14ac:dyDescent="0.15">
      <c r="C1164" s="231"/>
    </row>
    <row r="1165" spans="3:3" x14ac:dyDescent="0.15">
      <c r="C1165" s="231"/>
    </row>
    <row r="1166" spans="3:3" x14ac:dyDescent="0.15">
      <c r="C1166" s="231"/>
    </row>
    <row r="1167" spans="3:3" x14ac:dyDescent="0.15">
      <c r="C1167" s="231"/>
    </row>
    <row r="1168" spans="3:3" x14ac:dyDescent="0.15">
      <c r="C1168" s="231"/>
    </row>
    <row r="1169" spans="3:3" x14ac:dyDescent="0.15">
      <c r="C1169" s="231"/>
    </row>
    <row r="1170" spans="3:3" x14ac:dyDescent="0.15">
      <c r="C1170" s="231"/>
    </row>
    <row r="1171" spans="3:3" x14ac:dyDescent="0.15">
      <c r="C1171" s="231"/>
    </row>
    <row r="1172" spans="3:3" x14ac:dyDescent="0.15">
      <c r="C1172" s="231"/>
    </row>
    <row r="1173" spans="3:3" x14ac:dyDescent="0.15">
      <c r="C1173" s="231"/>
    </row>
    <row r="1174" spans="3:3" x14ac:dyDescent="0.15">
      <c r="C1174" s="231"/>
    </row>
    <row r="1175" spans="3:3" x14ac:dyDescent="0.15">
      <c r="C1175" s="231"/>
    </row>
    <row r="1176" spans="3:3" x14ac:dyDescent="0.15">
      <c r="C1176" s="231"/>
    </row>
    <row r="1177" spans="3:3" x14ac:dyDescent="0.15">
      <c r="C1177" s="231"/>
    </row>
    <row r="1178" spans="3:3" x14ac:dyDescent="0.15">
      <c r="C1178" s="231"/>
    </row>
    <row r="1179" spans="3:3" x14ac:dyDescent="0.15">
      <c r="C1179" s="231"/>
    </row>
    <row r="1180" spans="3:3" x14ac:dyDescent="0.15">
      <c r="C1180" s="231"/>
    </row>
    <row r="1181" spans="3:3" x14ac:dyDescent="0.15">
      <c r="C1181" s="231"/>
    </row>
    <row r="1182" spans="3:3" x14ac:dyDescent="0.15">
      <c r="C1182" s="231"/>
    </row>
    <row r="1183" spans="3:3" x14ac:dyDescent="0.15">
      <c r="C1183" s="231"/>
    </row>
    <row r="1184" spans="3:3" x14ac:dyDescent="0.15">
      <c r="C1184" s="231"/>
    </row>
    <row r="1185" spans="3:3" x14ac:dyDescent="0.15">
      <c r="C1185" s="231"/>
    </row>
    <row r="1186" spans="3:3" x14ac:dyDescent="0.15">
      <c r="C1186" s="231"/>
    </row>
    <row r="1187" spans="3:3" x14ac:dyDescent="0.15">
      <c r="C1187" s="231"/>
    </row>
    <row r="1188" spans="3:3" x14ac:dyDescent="0.15">
      <c r="C1188" s="231"/>
    </row>
    <row r="1189" spans="3:3" x14ac:dyDescent="0.15">
      <c r="C1189" s="231"/>
    </row>
    <row r="1190" spans="3:3" x14ac:dyDescent="0.15">
      <c r="C1190" s="231"/>
    </row>
    <row r="1191" spans="3:3" x14ac:dyDescent="0.15">
      <c r="C1191" s="231"/>
    </row>
    <row r="1192" spans="3:3" x14ac:dyDescent="0.15">
      <c r="C1192" s="231"/>
    </row>
    <row r="1193" spans="3:3" x14ac:dyDescent="0.15">
      <c r="C1193" s="231"/>
    </row>
    <row r="1194" spans="3:3" x14ac:dyDescent="0.15">
      <c r="C1194" s="231"/>
    </row>
    <row r="1195" spans="3:3" x14ac:dyDescent="0.15">
      <c r="C1195" s="231"/>
    </row>
    <row r="1196" spans="3:3" x14ac:dyDescent="0.15">
      <c r="C1196" s="231"/>
    </row>
    <row r="1197" spans="3:3" x14ac:dyDescent="0.15">
      <c r="C1197" s="231"/>
    </row>
    <row r="1198" spans="3:3" x14ac:dyDescent="0.15">
      <c r="C1198" s="231"/>
    </row>
    <row r="1199" spans="3:3" x14ac:dyDescent="0.15">
      <c r="C1199" s="231"/>
    </row>
    <row r="1200" spans="3:3" x14ac:dyDescent="0.15">
      <c r="C1200" s="231"/>
    </row>
    <row r="1201" spans="3:3" x14ac:dyDescent="0.15">
      <c r="C1201" s="231"/>
    </row>
    <row r="1202" spans="3:3" x14ac:dyDescent="0.15">
      <c r="C1202" s="231"/>
    </row>
    <row r="1203" spans="3:3" x14ac:dyDescent="0.15">
      <c r="C1203" s="231"/>
    </row>
    <row r="1204" spans="3:3" x14ac:dyDescent="0.15">
      <c r="C1204" s="231"/>
    </row>
    <row r="1205" spans="3:3" x14ac:dyDescent="0.15">
      <c r="C1205" s="231"/>
    </row>
    <row r="1206" spans="3:3" x14ac:dyDescent="0.15">
      <c r="C1206" s="231"/>
    </row>
    <row r="1207" spans="3:3" x14ac:dyDescent="0.15">
      <c r="C1207" s="231"/>
    </row>
    <row r="1208" spans="3:3" x14ac:dyDescent="0.15">
      <c r="C1208" s="231"/>
    </row>
    <row r="1209" spans="3:3" x14ac:dyDescent="0.15">
      <c r="C1209" s="231"/>
    </row>
    <row r="1210" spans="3:3" x14ac:dyDescent="0.15">
      <c r="C1210" s="231"/>
    </row>
    <row r="1211" spans="3:3" x14ac:dyDescent="0.15">
      <c r="C1211" s="231"/>
    </row>
    <row r="1212" spans="3:3" x14ac:dyDescent="0.15">
      <c r="C1212" s="231"/>
    </row>
    <row r="1213" spans="3:3" x14ac:dyDescent="0.15">
      <c r="C1213" s="231"/>
    </row>
    <row r="1214" spans="3:3" x14ac:dyDescent="0.15">
      <c r="C1214" s="231"/>
    </row>
    <row r="1215" spans="3:3" x14ac:dyDescent="0.15">
      <c r="C1215" s="231"/>
    </row>
    <row r="1216" spans="3:3" x14ac:dyDescent="0.15">
      <c r="C1216" s="231"/>
    </row>
    <row r="1217" spans="3:3" x14ac:dyDescent="0.15">
      <c r="C1217" s="231"/>
    </row>
    <row r="1218" spans="3:3" x14ac:dyDescent="0.15">
      <c r="C1218" s="231"/>
    </row>
    <row r="1219" spans="3:3" x14ac:dyDescent="0.15">
      <c r="C1219" s="231"/>
    </row>
    <row r="1220" spans="3:3" x14ac:dyDescent="0.15">
      <c r="C1220" s="231"/>
    </row>
    <row r="1221" spans="3:3" x14ac:dyDescent="0.15">
      <c r="C1221" s="231"/>
    </row>
    <row r="1222" spans="3:3" x14ac:dyDescent="0.15">
      <c r="C1222" s="231"/>
    </row>
    <row r="1223" spans="3:3" x14ac:dyDescent="0.15">
      <c r="C1223" s="231"/>
    </row>
    <row r="1224" spans="3:3" x14ac:dyDescent="0.15">
      <c r="C1224" s="231"/>
    </row>
    <row r="1225" spans="3:3" x14ac:dyDescent="0.15">
      <c r="C1225" s="231"/>
    </row>
    <row r="1226" spans="3:3" x14ac:dyDescent="0.15">
      <c r="C1226" s="231"/>
    </row>
    <row r="1227" spans="3:3" x14ac:dyDescent="0.15">
      <c r="C1227" s="231"/>
    </row>
    <row r="1228" spans="3:3" x14ac:dyDescent="0.15">
      <c r="C1228" s="231"/>
    </row>
    <row r="1229" spans="3:3" x14ac:dyDescent="0.15">
      <c r="C1229" s="231"/>
    </row>
    <row r="1230" spans="3:3" x14ac:dyDescent="0.15">
      <c r="C1230" s="231"/>
    </row>
    <row r="1231" spans="3:3" x14ac:dyDescent="0.15">
      <c r="C1231" s="231"/>
    </row>
    <row r="1232" spans="3:3" x14ac:dyDescent="0.15">
      <c r="C1232" s="231"/>
    </row>
    <row r="1233" spans="3:3" x14ac:dyDescent="0.15">
      <c r="C1233" s="231"/>
    </row>
    <row r="1234" spans="3:3" x14ac:dyDescent="0.15">
      <c r="C1234" s="231"/>
    </row>
    <row r="1235" spans="3:3" x14ac:dyDescent="0.15">
      <c r="C1235" s="231"/>
    </row>
    <row r="1236" spans="3:3" x14ac:dyDescent="0.15">
      <c r="C1236" s="231"/>
    </row>
    <row r="1237" spans="3:3" x14ac:dyDescent="0.15">
      <c r="C1237" s="231"/>
    </row>
    <row r="1238" spans="3:3" x14ac:dyDescent="0.15">
      <c r="C1238" s="231"/>
    </row>
    <row r="1239" spans="3:3" x14ac:dyDescent="0.15">
      <c r="C1239" s="231"/>
    </row>
    <row r="1240" spans="3:3" x14ac:dyDescent="0.15">
      <c r="C1240" s="231"/>
    </row>
    <row r="1241" spans="3:3" x14ac:dyDescent="0.15">
      <c r="C1241" s="231"/>
    </row>
    <row r="1242" spans="3:3" x14ac:dyDescent="0.15">
      <c r="C1242" s="231"/>
    </row>
    <row r="1243" spans="3:3" x14ac:dyDescent="0.15">
      <c r="C1243" s="231"/>
    </row>
    <row r="1244" spans="3:3" x14ac:dyDescent="0.15">
      <c r="C1244" s="231"/>
    </row>
    <row r="1245" spans="3:3" x14ac:dyDescent="0.15">
      <c r="C1245" s="231"/>
    </row>
    <row r="1246" spans="3:3" x14ac:dyDescent="0.15">
      <c r="C1246" s="231"/>
    </row>
    <row r="1247" spans="3:3" x14ac:dyDescent="0.15">
      <c r="C1247" s="231"/>
    </row>
    <row r="1248" spans="3:3" x14ac:dyDescent="0.15">
      <c r="C1248" s="231"/>
    </row>
    <row r="1249" spans="3:3" x14ac:dyDescent="0.15">
      <c r="C1249" s="231"/>
    </row>
    <row r="1250" spans="3:3" x14ac:dyDescent="0.15">
      <c r="C1250" s="231"/>
    </row>
    <row r="1251" spans="3:3" x14ac:dyDescent="0.15">
      <c r="C1251" s="231"/>
    </row>
    <row r="1252" spans="3:3" x14ac:dyDescent="0.15">
      <c r="C1252" s="231"/>
    </row>
    <row r="1253" spans="3:3" x14ac:dyDescent="0.15">
      <c r="C1253" s="231"/>
    </row>
    <row r="1254" spans="3:3" x14ac:dyDescent="0.15">
      <c r="C1254" s="231"/>
    </row>
    <row r="1255" spans="3:3" x14ac:dyDescent="0.15">
      <c r="C1255" s="231"/>
    </row>
    <row r="1256" spans="3:3" x14ac:dyDescent="0.15">
      <c r="C1256" s="231"/>
    </row>
    <row r="1257" spans="3:3" x14ac:dyDescent="0.15">
      <c r="C1257" s="231"/>
    </row>
    <row r="1258" spans="3:3" x14ac:dyDescent="0.15">
      <c r="C1258" s="231"/>
    </row>
    <row r="1259" spans="3:3" x14ac:dyDescent="0.15">
      <c r="C1259" s="231"/>
    </row>
    <row r="1260" spans="3:3" x14ac:dyDescent="0.15">
      <c r="C1260" s="231"/>
    </row>
    <row r="1261" spans="3:3" x14ac:dyDescent="0.15">
      <c r="C1261" s="231"/>
    </row>
    <row r="1262" spans="3:3" x14ac:dyDescent="0.15">
      <c r="C1262" s="231"/>
    </row>
    <row r="1263" spans="3:3" x14ac:dyDescent="0.15">
      <c r="C1263" s="231"/>
    </row>
    <row r="1264" spans="3:3" x14ac:dyDescent="0.15">
      <c r="C1264" s="231"/>
    </row>
    <row r="1265" spans="3:3" x14ac:dyDescent="0.15">
      <c r="C1265" s="231"/>
    </row>
    <row r="1266" spans="3:3" x14ac:dyDescent="0.15">
      <c r="C1266" s="231"/>
    </row>
    <row r="1267" spans="3:3" x14ac:dyDescent="0.15">
      <c r="C1267" s="231"/>
    </row>
    <row r="1268" spans="3:3" x14ac:dyDescent="0.15">
      <c r="C1268" s="231"/>
    </row>
    <row r="1269" spans="3:3" x14ac:dyDescent="0.15">
      <c r="C1269" s="231"/>
    </row>
    <row r="1270" spans="3:3" x14ac:dyDescent="0.15">
      <c r="C1270" s="231"/>
    </row>
    <row r="1271" spans="3:3" x14ac:dyDescent="0.15">
      <c r="C1271" s="231"/>
    </row>
    <row r="1272" spans="3:3" x14ac:dyDescent="0.15">
      <c r="C1272" s="231"/>
    </row>
    <row r="1273" spans="3:3" x14ac:dyDescent="0.15">
      <c r="C1273" s="231"/>
    </row>
    <row r="1274" spans="3:3" x14ac:dyDescent="0.15">
      <c r="C1274" s="231"/>
    </row>
    <row r="1275" spans="3:3" x14ac:dyDescent="0.15">
      <c r="C1275" s="231"/>
    </row>
    <row r="1276" spans="3:3" x14ac:dyDescent="0.15">
      <c r="C1276" s="231"/>
    </row>
    <row r="1277" spans="3:3" x14ac:dyDescent="0.15">
      <c r="C1277" s="231"/>
    </row>
    <row r="1278" spans="3:3" x14ac:dyDescent="0.15">
      <c r="C1278" s="231"/>
    </row>
    <row r="1279" spans="3:3" x14ac:dyDescent="0.15">
      <c r="C1279" s="231"/>
    </row>
    <row r="1280" spans="3:3" x14ac:dyDescent="0.15">
      <c r="C1280" s="231"/>
    </row>
    <row r="1281" spans="3:3" x14ac:dyDescent="0.15">
      <c r="C1281" s="231"/>
    </row>
    <row r="1282" spans="3:3" x14ac:dyDescent="0.15">
      <c r="C1282" s="231"/>
    </row>
    <row r="1283" spans="3:3" x14ac:dyDescent="0.15">
      <c r="C1283" s="231"/>
    </row>
    <row r="1284" spans="3:3" x14ac:dyDescent="0.15">
      <c r="C1284" s="231"/>
    </row>
    <row r="1285" spans="3:3" x14ac:dyDescent="0.15">
      <c r="C1285" s="231"/>
    </row>
    <row r="1286" spans="3:3" x14ac:dyDescent="0.15">
      <c r="C1286" s="231"/>
    </row>
    <row r="1287" spans="3:3" x14ac:dyDescent="0.15">
      <c r="C1287" s="231"/>
    </row>
    <row r="1288" spans="3:3" x14ac:dyDescent="0.15">
      <c r="C1288" s="231"/>
    </row>
    <row r="1289" spans="3:3" x14ac:dyDescent="0.15">
      <c r="C1289" s="231"/>
    </row>
    <row r="1290" spans="3:3" x14ac:dyDescent="0.15">
      <c r="C1290" s="231"/>
    </row>
    <row r="1291" spans="3:3" x14ac:dyDescent="0.15">
      <c r="C1291" s="231"/>
    </row>
    <row r="1292" spans="3:3" x14ac:dyDescent="0.15">
      <c r="C1292" s="231"/>
    </row>
    <row r="1293" spans="3:3" x14ac:dyDescent="0.15">
      <c r="C1293" s="231"/>
    </row>
    <row r="1294" spans="3:3" x14ac:dyDescent="0.15">
      <c r="C1294" s="231"/>
    </row>
    <row r="1295" spans="3:3" x14ac:dyDescent="0.15">
      <c r="C1295" s="231"/>
    </row>
    <row r="1296" spans="3:3" x14ac:dyDescent="0.15">
      <c r="C1296" s="231"/>
    </row>
    <row r="1297" spans="3:3" x14ac:dyDescent="0.15">
      <c r="C1297" s="231"/>
    </row>
    <row r="1298" spans="3:3" x14ac:dyDescent="0.15">
      <c r="C1298" s="231"/>
    </row>
    <row r="1299" spans="3:3" x14ac:dyDescent="0.15">
      <c r="C1299" s="231"/>
    </row>
    <row r="1300" spans="3:3" x14ac:dyDescent="0.15">
      <c r="C1300" s="231"/>
    </row>
    <row r="1301" spans="3:3" x14ac:dyDescent="0.15">
      <c r="C1301" s="231"/>
    </row>
    <row r="1302" spans="3:3" x14ac:dyDescent="0.15">
      <c r="C1302" s="231"/>
    </row>
    <row r="1303" spans="3:3" x14ac:dyDescent="0.15">
      <c r="C1303" s="231"/>
    </row>
    <row r="1304" spans="3:3" x14ac:dyDescent="0.15">
      <c r="C1304" s="231"/>
    </row>
    <row r="1305" spans="3:3" x14ac:dyDescent="0.15">
      <c r="C1305" s="231"/>
    </row>
    <row r="1306" spans="3:3" x14ac:dyDescent="0.15">
      <c r="C1306" s="231"/>
    </row>
    <row r="1307" spans="3:3" x14ac:dyDescent="0.15">
      <c r="C1307" s="231"/>
    </row>
    <row r="1308" spans="3:3" x14ac:dyDescent="0.15">
      <c r="C1308" s="231"/>
    </row>
    <row r="1309" spans="3:3" x14ac:dyDescent="0.15">
      <c r="C1309" s="231"/>
    </row>
    <row r="1310" spans="3:3" x14ac:dyDescent="0.15">
      <c r="C1310" s="231"/>
    </row>
    <row r="1311" spans="3:3" x14ac:dyDescent="0.15">
      <c r="C1311" s="231"/>
    </row>
    <row r="1312" spans="3:3" x14ac:dyDescent="0.15">
      <c r="C1312" s="231"/>
    </row>
    <row r="1313" spans="3:3" x14ac:dyDescent="0.15">
      <c r="C1313" s="231"/>
    </row>
    <row r="1314" spans="3:3" x14ac:dyDescent="0.15">
      <c r="C1314" s="231"/>
    </row>
    <row r="1315" spans="3:3" x14ac:dyDescent="0.15">
      <c r="C1315" s="231"/>
    </row>
    <row r="1316" spans="3:3" x14ac:dyDescent="0.15">
      <c r="C1316" s="231"/>
    </row>
    <row r="1317" spans="3:3" x14ac:dyDescent="0.15">
      <c r="C1317" s="231"/>
    </row>
    <row r="1318" spans="3:3" x14ac:dyDescent="0.15">
      <c r="C1318" s="231"/>
    </row>
    <row r="1319" spans="3:3" x14ac:dyDescent="0.15">
      <c r="C1319" s="231"/>
    </row>
    <row r="1320" spans="3:3" x14ac:dyDescent="0.15">
      <c r="C1320" s="231"/>
    </row>
    <row r="1321" spans="3:3" x14ac:dyDescent="0.15">
      <c r="C1321" s="231"/>
    </row>
    <row r="1322" spans="3:3" x14ac:dyDescent="0.15">
      <c r="C1322" s="231"/>
    </row>
    <row r="1323" spans="3:3" x14ac:dyDescent="0.15">
      <c r="C1323" s="231"/>
    </row>
    <row r="1324" spans="3:3" x14ac:dyDescent="0.15">
      <c r="C1324" s="231"/>
    </row>
    <row r="1325" spans="3:3" x14ac:dyDescent="0.15">
      <c r="C1325" s="231"/>
    </row>
    <row r="1326" spans="3:3" x14ac:dyDescent="0.15">
      <c r="C1326" s="231"/>
    </row>
    <row r="1327" spans="3:3" x14ac:dyDescent="0.15">
      <c r="C1327" s="231"/>
    </row>
    <row r="1328" spans="3:3" x14ac:dyDescent="0.15">
      <c r="C1328" s="231"/>
    </row>
    <row r="1329" spans="3:3" x14ac:dyDescent="0.15">
      <c r="C1329" s="231"/>
    </row>
    <row r="1330" spans="3:3" x14ac:dyDescent="0.15">
      <c r="C1330" s="231"/>
    </row>
    <row r="1331" spans="3:3" x14ac:dyDescent="0.15">
      <c r="C1331" s="231"/>
    </row>
    <row r="1332" spans="3:3" x14ac:dyDescent="0.15">
      <c r="C1332" s="231"/>
    </row>
    <row r="1333" spans="3:3" x14ac:dyDescent="0.15">
      <c r="C1333" s="231"/>
    </row>
    <row r="1334" spans="3:3" x14ac:dyDescent="0.15">
      <c r="C1334" s="231"/>
    </row>
    <row r="1335" spans="3:3" x14ac:dyDescent="0.15">
      <c r="C1335" s="231"/>
    </row>
    <row r="1336" spans="3:3" x14ac:dyDescent="0.15">
      <c r="C1336" s="231"/>
    </row>
    <row r="1337" spans="3:3" x14ac:dyDescent="0.15">
      <c r="C1337" s="231"/>
    </row>
    <row r="1338" spans="3:3" x14ac:dyDescent="0.15">
      <c r="C1338" s="231"/>
    </row>
    <row r="1339" spans="3:3" x14ac:dyDescent="0.15">
      <c r="C1339" s="231"/>
    </row>
    <row r="1340" spans="3:3" x14ac:dyDescent="0.15">
      <c r="C1340" s="231"/>
    </row>
    <row r="1341" spans="3:3" x14ac:dyDescent="0.15">
      <c r="C1341" s="231"/>
    </row>
    <row r="1342" spans="3:3" x14ac:dyDescent="0.15">
      <c r="C1342" s="231"/>
    </row>
    <row r="1343" spans="3:3" x14ac:dyDescent="0.15">
      <c r="C1343" s="231"/>
    </row>
    <row r="1344" spans="3:3" x14ac:dyDescent="0.15">
      <c r="C1344" s="231"/>
    </row>
    <row r="1345" spans="3:3" x14ac:dyDescent="0.15">
      <c r="C1345" s="231"/>
    </row>
    <row r="1346" spans="3:3" x14ac:dyDescent="0.15">
      <c r="C1346" s="231"/>
    </row>
    <row r="1347" spans="3:3" x14ac:dyDescent="0.15">
      <c r="C1347" s="231"/>
    </row>
    <row r="1348" spans="3:3" x14ac:dyDescent="0.15">
      <c r="C1348" s="231"/>
    </row>
    <row r="1349" spans="3:3" x14ac:dyDescent="0.15">
      <c r="C1349" s="231"/>
    </row>
    <row r="1350" spans="3:3" x14ac:dyDescent="0.15">
      <c r="C1350" s="231"/>
    </row>
    <row r="1351" spans="3:3" x14ac:dyDescent="0.15">
      <c r="C1351" s="231"/>
    </row>
    <row r="1352" spans="3:3" x14ac:dyDescent="0.15">
      <c r="C1352" s="231"/>
    </row>
    <row r="1353" spans="3:3" x14ac:dyDescent="0.15">
      <c r="C1353" s="231"/>
    </row>
    <row r="1354" spans="3:3" x14ac:dyDescent="0.15">
      <c r="C1354" s="231"/>
    </row>
    <row r="1355" spans="3:3" x14ac:dyDescent="0.15">
      <c r="C1355" s="231"/>
    </row>
    <row r="1356" spans="3:3" x14ac:dyDescent="0.15">
      <c r="C1356" s="231"/>
    </row>
    <row r="1357" spans="3:3" x14ac:dyDescent="0.15">
      <c r="C1357" s="231"/>
    </row>
    <row r="1358" spans="3:3" x14ac:dyDescent="0.15">
      <c r="C1358" s="231"/>
    </row>
    <row r="1359" spans="3:3" x14ac:dyDescent="0.15">
      <c r="C1359" s="231"/>
    </row>
    <row r="1360" spans="3:3" x14ac:dyDescent="0.15">
      <c r="C1360" s="231"/>
    </row>
    <row r="1361" spans="3:3" x14ac:dyDescent="0.15">
      <c r="C1361" s="231"/>
    </row>
    <row r="1362" spans="3:3" x14ac:dyDescent="0.15">
      <c r="C1362" s="231"/>
    </row>
    <row r="1363" spans="3:3" x14ac:dyDescent="0.15">
      <c r="C1363" s="231"/>
    </row>
    <row r="1364" spans="3:3" x14ac:dyDescent="0.15">
      <c r="C1364" s="231"/>
    </row>
    <row r="1365" spans="3:3" x14ac:dyDescent="0.15">
      <c r="C1365" s="231"/>
    </row>
    <row r="1366" spans="3:3" x14ac:dyDescent="0.15">
      <c r="C1366" s="231"/>
    </row>
    <row r="1367" spans="3:3" x14ac:dyDescent="0.15">
      <c r="C1367" s="231"/>
    </row>
    <row r="1368" spans="3:3" x14ac:dyDescent="0.15">
      <c r="C1368" s="231"/>
    </row>
    <row r="1369" spans="3:3" x14ac:dyDescent="0.15">
      <c r="C1369" s="231"/>
    </row>
    <row r="1370" spans="3:3" x14ac:dyDescent="0.15">
      <c r="C1370" s="231"/>
    </row>
    <row r="1371" spans="3:3" x14ac:dyDescent="0.15">
      <c r="C1371" s="231"/>
    </row>
    <row r="1372" spans="3:3" x14ac:dyDescent="0.15">
      <c r="C1372" s="231"/>
    </row>
    <row r="1373" spans="3:3" x14ac:dyDescent="0.15">
      <c r="C1373" s="231"/>
    </row>
    <row r="1374" spans="3:3" x14ac:dyDescent="0.15">
      <c r="C1374" s="231"/>
    </row>
    <row r="1375" spans="3:3" x14ac:dyDescent="0.15">
      <c r="C1375" s="231"/>
    </row>
    <row r="1376" spans="3:3" x14ac:dyDescent="0.15">
      <c r="C1376" s="231"/>
    </row>
    <row r="1377" spans="3:3" x14ac:dyDescent="0.15">
      <c r="C1377" s="231"/>
    </row>
    <row r="1378" spans="3:3" x14ac:dyDescent="0.15">
      <c r="C1378" s="231"/>
    </row>
    <row r="1379" spans="3:3" x14ac:dyDescent="0.15">
      <c r="C1379" s="231"/>
    </row>
    <row r="1380" spans="3:3" x14ac:dyDescent="0.15">
      <c r="C1380" s="231"/>
    </row>
    <row r="1381" spans="3:3" x14ac:dyDescent="0.15">
      <c r="C1381" s="231"/>
    </row>
    <row r="1382" spans="3:3" x14ac:dyDescent="0.15">
      <c r="C1382" s="231"/>
    </row>
    <row r="1383" spans="3:3" x14ac:dyDescent="0.15">
      <c r="C1383" s="231"/>
    </row>
    <row r="1384" spans="3:3" x14ac:dyDescent="0.15">
      <c r="C1384" s="231"/>
    </row>
    <row r="1385" spans="3:3" x14ac:dyDescent="0.15">
      <c r="C1385" s="231"/>
    </row>
    <row r="1386" spans="3:3" x14ac:dyDescent="0.15">
      <c r="C1386" s="231"/>
    </row>
    <row r="1387" spans="3:3" x14ac:dyDescent="0.15">
      <c r="C1387" s="231"/>
    </row>
    <row r="1388" spans="3:3" x14ac:dyDescent="0.15">
      <c r="C1388" s="231"/>
    </row>
    <row r="1389" spans="3:3" x14ac:dyDescent="0.15">
      <c r="C1389" s="231"/>
    </row>
    <row r="1390" spans="3:3" x14ac:dyDescent="0.15">
      <c r="C1390" s="231"/>
    </row>
    <row r="1391" spans="3:3" x14ac:dyDescent="0.15">
      <c r="C1391" s="231"/>
    </row>
    <row r="1392" spans="3:3" x14ac:dyDescent="0.15">
      <c r="C1392" s="231"/>
    </row>
    <row r="1393" spans="3:3" x14ac:dyDescent="0.15">
      <c r="C1393" s="231"/>
    </row>
    <row r="1394" spans="3:3" x14ac:dyDescent="0.15">
      <c r="C1394" s="231"/>
    </row>
    <row r="1395" spans="3:3" x14ac:dyDescent="0.15">
      <c r="C1395" s="231"/>
    </row>
    <row r="1396" spans="3:3" x14ac:dyDescent="0.15">
      <c r="C1396" s="231"/>
    </row>
    <row r="1397" spans="3:3" x14ac:dyDescent="0.15">
      <c r="C1397" s="231"/>
    </row>
    <row r="1398" spans="3:3" x14ac:dyDescent="0.15">
      <c r="C1398" s="231"/>
    </row>
    <row r="1399" spans="3:3" x14ac:dyDescent="0.15">
      <c r="C1399" s="231"/>
    </row>
    <row r="1400" spans="3:3" x14ac:dyDescent="0.15">
      <c r="C1400" s="231"/>
    </row>
    <row r="1401" spans="3:3" x14ac:dyDescent="0.15">
      <c r="C1401" s="231"/>
    </row>
    <row r="1402" spans="3:3" x14ac:dyDescent="0.15">
      <c r="C1402" s="231"/>
    </row>
    <row r="1403" spans="3:3" x14ac:dyDescent="0.15">
      <c r="C1403" s="231"/>
    </row>
    <row r="1404" spans="3:3" x14ac:dyDescent="0.15">
      <c r="C1404" s="231"/>
    </row>
    <row r="1405" spans="3:3" x14ac:dyDescent="0.15">
      <c r="C1405" s="231"/>
    </row>
    <row r="1406" spans="3:3" x14ac:dyDescent="0.15">
      <c r="C1406" s="231"/>
    </row>
    <row r="1407" spans="3:3" x14ac:dyDescent="0.15">
      <c r="C1407" s="231"/>
    </row>
    <row r="1408" spans="3:3" x14ac:dyDescent="0.15">
      <c r="C1408" s="231"/>
    </row>
    <row r="1409" spans="3:3" x14ac:dyDescent="0.15">
      <c r="C1409" s="231"/>
    </row>
    <row r="1410" spans="3:3" x14ac:dyDescent="0.15">
      <c r="C1410" s="231"/>
    </row>
    <row r="1411" spans="3:3" x14ac:dyDescent="0.15">
      <c r="C1411" s="231"/>
    </row>
    <row r="1412" spans="3:3" x14ac:dyDescent="0.15">
      <c r="C1412" s="231"/>
    </row>
    <row r="1413" spans="3:3" x14ac:dyDescent="0.15">
      <c r="C1413" s="231"/>
    </row>
    <row r="1414" spans="3:3" x14ac:dyDescent="0.15">
      <c r="C1414" s="231"/>
    </row>
    <row r="1415" spans="3:3" x14ac:dyDescent="0.15">
      <c r="C1415" s="231"/>
    </row>
    <row r="1416" spans="3:3" x14ac:dyDescent="0.15">
      <c r="C1416" s="231"/>
    </row>
    <row r="1417" spans="3:3" x14ac:dyDescent="0.15">
      <c r="C1417" s="231"/>
    </row>
    <row r="1418" spans="3:3" x14ac:dyDescent="0.15">
      <c r="C1418" s="231"/>
    </row>
    <row r="1419" spans="3:3" x14ac:dyDescent="0.15">
      <c r="C1419" s="231"/>
    </row>
    <row r="1420" spans="3:3" x14ac:dyDescent="0.15">
      <c r="C1420" s="231"/>
    </row>
    <row r="1421" spans="3:3" x14ac:dyDescent="0.15">
      <c r="C1421" s="231"/>
    </row>
    <row r="1422" spans="3:3" x14ac:dyDescent="0.15">
      <c r="C1422" s="231"/>
    </row>
    <row r="1423" spans="3:3" x14ac:dyDescent="0.15">
      <c r="C1423" s="231"/>
    </row>
    <row r="1424" spans="3:3" x14ac:dyDescent="0.15">
      <c r="C1424" s="231"/>
    </row>
    <row r="1425" spans="3:3" x14ac:dyDescent="0.15">
      <c r="C1425" s="231"/>
    </row>
    <row r="1426" spans="3:3" x14ac:dyDescent="0.15">
      <c r="C1426" s="231"/>
    </row>
    <row r="1427" spans="3:3" x14ac:dyDescent="0.15">
      <c r="C1427" s="231"/>
    </row>
    <row r="1428" spans="3:3" x14ac:dyDescent="0.15">
      <c r="C1428" s="231"/>
    </row>
    <row r="1429" spans="3:3" x14ac:dyDescent="0.15">
      <c r="C1429" s="231"/>
    </row>
    <row r="1430" spans="3:3" x14ac:dyDescent="0.15">
      <c r="C1430" s="231"/>
    </row>
    <row r="1431" spans="3:3" x14ac:dyDescent="0.15">
      <c r="C1431" s="231"/>
    </row>
    <row r="1432" spans="3:3" x14ac:dyDescent="0.15">
      <c r="C1432" s="231"/>
    </row>
    <row r="1433" spans="3:3" x14ac:dyDescent="0.15">
      <c r="C1433" s="231"/>
    </row>
    <row r="1434" spans="3:3" x14ac:dyDescent="0.15">
      <c r="C1434" s="231"/>
    </row>
    <row r="1435" spans="3:3" x14ac:dyDescent="0.15">
      <c r="C1435" s="231"/>
    </row>
    <row r="1436" spans="3:3" x14ac:dyDescent="0.15">
      <c r="C1436" s="231"/>
    </row>
    <row r="1437" spans="3:3" x14ac:dyDescent="0.15">
      <c r="C1437" s="231"/>
    </row>
    <row r="1438" spans="3:3" x14ac:dyDescent="0.15">
      <c r="C1438" s="231"/>
    </row>
    <row r="1439" spans="3:3" x14ac:dyDescent="0.15">
      <c r="C1439" s="231"/>
    </row>
    <row r="1440" spans="3:3" x14ac:dyDescent="0.15">
      <c r="C1440" s="231"/>
    </row>
    <row r="1441" spans="3:3" x14ac:dyDescent="0.15">
      <c r="C1441" s="231"/>
    </row>
    <row r="1442" spans="3:3" x14ac:dyDescent="0.15">
      <c r="C1442" s="231"/>
    </row>
    <row r="1443" spans="3:3" x14ac:dyDescent="0.15">
      <c r="C1443" s="231"/>
    </row>
    <row r="1444" spans="3:3" x14ac:dyDescent="0.15">
      <c r="C1444" s="231"/>
    </row>
    <row r="1445" spans="3:3" x14ac:dyDescent="0.15">
      <c r="C1445" s="231"/>
    </row>
    <row r="1446" spans="3:3" x14ac:dyDescent="0.15">
      <c r="C1446" s="231"/>
    </row>
    <row r="1447" spans="3:3" x14ac:dyDescent="0.15">
      <c r="C1447" s="231"/>
    </row>
    <row r="1448" spans="3:3" x14ac:dyDescent="0.15">
      <c r="C1448" s="231"/>
    </row>
    <row r="1449" spans="3:3" x14ac:dyDescent="0.15">
      <c r="C1449" s="231"/>
    </row>
    <row r="1450" spans="3:3" x14ac:dyDescent="0.15">
      <c r="C1450" s="231"/>
    </row>
    <row r="1451" spans="3:3" x14ac:dyDescent="0.15">
      <c r="C1451" s="231"/>
    </row>
    <row r="1452" spans="3:3" x14ac:dyDescent="0.15">
      <c r="C1452" s="231"/>
    </row>
    <row r="1453" spans="3:3" x14ac:dyDescent="0.15">
      <c r="C1453" s="231"/>
    </row>
    <row r="1454" spans="3:3" x14ac:dyDescent="0.15">
      <c r="C1454" s="231"/>
    </row>
    <row r="1455" spans="3:3" x14ac:dyDescent="0.15">
      <c r="C1455" s="231"/>
    </row>
    <row r="1456" spans="3:3" x14ac:dyDescent="0.15">
      <c r="C1456" s="231"/>
    </row>
    <row r="1457" spans="3:3" x14ac:dyDescent="0.15">
      <c r="C1457" s="231"/>
    </row>
    <row r="1458" spans="3:3" x14ac:dyDescent="0.15">
      <c r="C1458" s="231"/>
    </row>
    <row r="1459" spans="3:3" x14ac:dyDescent="0.15">
      <c r="C1459" s="231"/>
    </row>
    <row r="1460" spans="3:3" x14ac:dyDescent="0.15">
      <c r="C1460" s="231"/>
    </row>
    <row r="1461" spans="3:3" x14ac:dyDescent="0.15">
      <c r="C1461" s="231"/>
    </row>
    <row r="1462" spans="3:3" x14ac:dyDescent="0.15">
      <c r="C1462" s="231"/>
    </row>
    <row r="1463" spans="3:3" x14ac:dyDescent="0.15">
      <c r="C1463" s="231"/>
    </row>
    <row r="1464" spans="3:3" x14ac:dyDescent="0.15">
      <c r="C1464" s="231"/>
    </row>
    <row r="1465" spans="3:3" x14ac:dyDescent="0.15">
      <c r="C1465" s="231"/>
    </row>
    <row r="1466" spans="3:3" x14ac:dyDescent="0.15">
      <c r="C1466" s="231"/>
    </row>
    <row r="1467" spans="3:3" x14ac:dyDescent="0.15">
      <c r="C1467" s="231"/>
    </row>
    <row r="1468" spans="3:3" x14ac:dyDescent="0.15">
      <c r="C1468" s="231"/>
    </row>
    <row r="1469" spans="3:3" x14ac:dyDescent="0.15">
      <c r="C1469" s="231"/>
    </row>
    <row r="1470" spans="3:3" x14ac:dyDescent="0.15">
      <c r="C1470" s="231"/>
    </row>
    <row r="1471" spans="3:3" x14ac:dyDescent="0.15">
      <c r="C1471" s="231"/>
    </row>
    <row r="1472" spans="3:3" x14ac:dyDescent="0.15">
      <c r="C1472" s="231"/>
    </row>
    <row r="1473" spans="3:3" x14ac:dyDescent="0.15">
      <c r="C1473" s="231"/>
    </row>
    <row r="1474" spans="3:3" x14ac:dyDescent="0.15">
      <c r="C1474" s="231"/>
    </row>
    <row r="1475" spans="3:3" x14ac:dyDescent="0.15">
      <c r="C1475" s="231"/>
    </row>
    <row r="1476" spans="3:3" x14ac:dyDescent="0.15">
      <c r="C1476" s="231"/>
    </row>
    <row r="1477" spans="3:3" x14ac:dyDescent="0.15">
      <c r="C1477" s="231"/>
    </row>
    <row r="1478" spans="3:3" x14ac:dyDescent="0.15">
      <c r="C1478" s="231"/>
    </row>
    <row r="1479" spans="3:3" x14ac:dyDescent="0.15">
      <c r="C1479" s="231"/>
    </row>
    <row r="1480" spans="3:3" x14ac:dyDescent="0.15">
      <c r="C1480" s="231"/>
    </row>
    <row r="1481" spans="3:3" x14ac:dyDescent="0.15">
      <c r="C1481" s="231"/>
    </row>
    <row r="1482" spans="3:3" x14ac:dyDescent="0.15">
      <c r="C1482" s="231"/>
    </row>
    <row r="1483" spans="3:3" x14ac:dyDescent="0.15">
      <c r="C1483" s="231"/>
    </row>
    <row r="1484" spans="3:3" x14ac:dyDescent="0.15">
      <c r="C1484" s="231"/>
    </row>
    <row r="1485" spans="3:3" x14ac:dyDescent="0.15">
      <c r="C1485" s="231"/>
    </row>
    <row r="1486" spans="3:3" x14ac:dyDescent="0.15">
      <c r="C1486" s="231"/>
    </row>
    <row r="1487" spans="3:3" x14ac:dyDescent="0.15">
      <c r="C1487" s="231"/>
    </row>
    <row r="1488" spans="3:3" x14ac:dyDescent="0.15">
      <c r="C1488" s="231"/>
    </row>
    <row r="1489" spans="3:3" x14ac:dyDescent="0.15">
      <c r="C1489" s="231"/>
    </row>
    <row r="1490" spans="3:3" x14ac:dyDescent="0.15">
      <c r="C1490" s="231"/>
    </row>
    <row r="1491" spans="3:3" x14ac:dyDescent="0.15">
      <c r="C1491" s="231"/>
    </row>
    <row r="1492" spans="3:3" x14ac:dyDescent="0.15">
      <c r="C1492" s="231"/>
    </row>
    <row r="1493" spans="3:3" x14ac:dyDescent="0.15">
      <c r="C1493" s="231"/>
    </row>
    <row r="1494" spans="3:3" x14ac:dyDescent="0.15">
      <c r="C1494" s="231"/>
    </row>
    <row r="1495" spans="3:3" x14ac:dyDescent="0.15">
      <c r="C1495" s="231"/>
    </row>
    <row r="1496" spans="3:3" x14ac:dyDescent="0.15">
      <c r="C1496" s="231"/>
    </row>
    <row r="1497" spans="3:3" x14ac:dyDescent="0.15">
      <c r="C1497" s="231"/>
    </row>
    <row r="1498" spans="3:3" x14ac:dyDescent="0.15">
      <c r="C1498" s="231"/>
    </row>
    <row r="1499" spans="3:3" x14ac:dyDescent="0.15">
      <c r="C1499" s="231"/>
    </row>
    <row r="1500" spans="3:3" x14ac:dyDescent="0.15">
      <c r="C1500" s="231"/>
    </row>
    <row r="1501" spans="3:3" x14ac:dyDescent="0.15">
      <c r="C1501" s="231"/>
    </row>
    <row r="1502" spans="3:3" x14ac:dyDescent="0.15">
      <c r="C1502" s="231"/>
    </row>
    <row r="1503" spans="3:3" x14ac:dyDescent="0.15">
      <c r="C1503" s="231"/>
    </row>
    <row r="1504" spans="3:3" x14ac:dyDescent="0.15">
      <c r="C1504" s="231"/>
    </row>
    <row r="1505" spans="3:3" x14ac:dyDescent="0.15">
      <c r="C1505" s="231"/>
    </row>
    <row r="1506" spans="3:3" x14ac:dyDescent="0.15">
      <c r="C1506" s="231"/>
    </row>
    <row r="1507" spans="3:3" x14ac:dyDescent="0.15">
      <c r="C1507" s="231"/>
    </row>
    <row r="1508" spans="3:3" x14ac:dyDescent="0.15">
      <c r="C1508" s="231"/>
    </row>
    <row r="1509" spans="3:3" x14ac:dyDescent="0.15">
      <c r="C1509" s="231"/>
    </row>
    <row r="1510" spans="3:3" x14ac:dyDescent="0.15">
      <c r="C1510" s="231"/>
    </row>
    <row r="1511" spans="3:3" x14ac:dyDescent="0.15">
      <c r="C1511" s="231"/>
    </row>
    <row r="1512" spans="3:3" x14ac:dyDescent="0.15">
      <c r="C1512" s="231"/>
    </row>
    <row r="1513" spans="3:3" x14ac:dyDescent="0.15">
      <c r="C1513" s="231"/>
    </row>
    <row r="1514" spans="3:3" x14ac:dyDescent="0.15">
      <c r="C1514" s="231"/>
    </row>
    <row r="1515" spans="3:3" x14ac:dyDescent="0.15">
      <c r="C1515" s="231"/>
    </row>
    <row r="1516" spans="3:3" x14ac:dyDescent="0.15">
      <c r="C1516" s="231"/>
    </row>
    <row r="1517" spans="3:3" x14ac:dyDescent="0.15">
      <c r="C1517" s="231"/>
    </row>
    <row r="1518" spans="3:3" x14ac:dyDescent="0.15">
      <c r="C1518" s="231"/>
    </row>
    <row r="1519" spans="3:3" x14ac:dyDescent="0.15">
      <c r="C1519" s="231"/>
    </row>
    <row r="1520" spans="3:3" x14ac:dyDescent="0.15">
      <c r="C1520" s="231"/>
    </row>
    <row r="1521" spans="3:3" x14ac:dyDescent="0.15">
      <c r="C1521" s="231"/>
    </row>
    <row r="1522" spans="3:3" x14ac:dyDescent="0.15">
      <c r="C1522" s="231"/>
    </row>
    <row r="1523" spans="3:3" x14ac:dyDescent="0.15">
      <c r="C1523" s="231"/>
    </row>
    <row r="1524" spans="3:3" x14ac:dyDescent="0.15">
      <c r="C1524" s="231"/>
    </row>
    <row r="1525" spans="3:3" x14ac:dyDescent="0.15">
      <c r="C1525" s="231"/>
    </row>
    <row r="1526" spans="3:3" x14ac:dyDescent="0.15">
      <c r="C1526" s="231"/>
    </row>
    <row r="1527" spans="3:3" x14ac:dyDescent="0.15">
      <c r="C1527" s="231"/>
    </row>
    <row r="1528" spans="3:3" x14ac:dyDescent="0.15">
      <c r="C1528" s="231"/>
    </row>
    <row r="1529" spans="3:3" x14ac:dyDescent="0.15">
      <c r="C1529" s="231"/>
    </row>
    <row r="1530" spans="3:3" x14ac:dyDescent="0.15">
      <c r="C1530" s="231"/>
    </row>
    <row r="1531" spans="3:3" x14ac:dyDescent="0.15">
      <c r="C1531" s="231"/>
    </row>
    <row r="1532" spans="3:3" x14ac:dyDescent="0.15">
      <c r="C1532" s="231"/>
    </row>
    <row r="1533" spans="3:3" x14ac:dyDescent="0.15">
      <c r="C1533" s="231"/>
    </row>
    <row r="1534" spans="3:3" x14ac:dyDescent="0.15">
      <c r="C1534" s="231"/>
    </row>
    <row r="1535" spans="3:3" x14ac:dyDescent="0.15">
      <c r="C1535" s="231"/>
    </row>
    <row r="1536" spans="3:3" x14ac:dyDescent="0.15">
      <c r="C1536" s="231"/>
    </row>
    <row r="1537" spans="3:3" x14ac:dyDescent="0.15">
      <c r="C1537" s="231"/>
    </row>
    <row r="1538" spans="3:3" x14ac:dyDescent="0.15">
      <c r="C1538" s="231"/>
    </row>
    <row r="1539" spans="3:3" x14ac:dyDescent="0.15">
      <c r="C1539" s="231"/>
    </row>
    <row r="1540" spans="3:3" x14ac:dyDescent="0.15">
      <c r="C1540" s="231"/>
    </row>
    <row r="1541" spans="3:3" x14ac:dyDescent="0.15">
      <c r="C1541" s="231"/>
    </row>
    <row r="1542" spans="3:3" x14ac:dyDescent="0.15">
      <c r="C1542" s="231"/>
    </row>
    <row r="1543" spans="3:3" x14ac:dyDescent="0.15">
      <c r="C1543" s="231"/>
    </row>
    <row r="1544" spans="3:3" x14ac:dyDescent="0.15">
      <c r="C1544" s="231"/>
    </row>
    <row r="1545" spans="3:3" x14ac:dyDescent="0.15">
      <c r="C1545" s="231"/>
    </row>
    <row r="1546" spans="3:3" x14ac:dyDescent="0.15">
      <c r="C1546" s="231"/>
    </row>
    <row r="1547" spans="3:3" x14ac:dyDescent="0.15">
      <c r="C1547" s="231"/>
    </row>
    <row r="1548" spans="3:3" x14ac:dyDescent="0.15">
      <c r="C1548" s="231"/>
    </row>
    <row r="1549" spans="3:3" x14ac:dyDescent="0.15">
      <c r="C1549" s="231"/>
    </row>
    <row r="1550" spans="3:3" x14ac:dyDescent="0.15">
      <c r="C1550" s="231"/>
    </row>
    <row r="1551" spans="3:3" x14ac:dyDescent="0.15">
      <c r="C1551" s="231"/>
    </row>
    <row r="1552" spans="3:3" x14ac:dyDescent="0.15">
      <c r="C1552" s="231"/>
    </row>
    <row r="1553" spans="3:3" x14ac:dyDescent="0.15">
      <c r="C1553" s="231"/>
    </row>
    <row r="1554" spans="3:3" x14ac:dyDescent="0.15">
      <c r="C1554" s="231"/>
    </row>
    <row r="1555" spans="3:3" x14ac:dyDescent="0.15">
      <c r="C1555" s="231"/>
    </row>
    <row r="1556" spans="3:3" x14ac:dyDescent="0.15">
      <c r="C1556" s="231"/>
    </row>
    <row r="1557" spans="3:3" x14ac:dyDescent="0.15">
      <c r="C1557" s="231"/>
    </row>
    <row r="1558" spans="3:3" x14ac:dyDescent="0.15">
      <c r="C1558" s="231"/>
    </row>
    <row r="1559" spans="3:3" x14ac:dyDescent="0.15">
      <c r="C1559" s="231"/>
    </row>
    <row r="1560" spans="3:3" x14ac:dyDescent="0.15">
      <c r="C1560" s="231"/>
    </row>
    <row r="1561" spans="3:3" x14ac:dyDescent="0.15">
      <c r="C1561" s="231"/>
    </row>
    <row r="1562" spans="3:3" x14ac:dyDescent="0.15">
      <c r="C1562" s="231"/>
    </row>
    <row r="1563" spans="3:3" x14ac:dyDescent="0.15">
      <c r="C1563" s="231"/>
    </row>
    <row r="1564" spans="3:3" x14ac:dyDescent="0.15">
      <c r="C1564" s="231"/>
    </row>
    <row r="1565" spans="3:3" x14ac:dyDescent="0.15">
      <c r="C1565" s="231"/>
    </row>
    <row r="1566" spans="3:3" x14ac:dyDescent="0.15">
      <c r="C1566" s="231"/>
    </row>
    <row r="1567" spans="3:3" x14ac:dyDescent="0.15">
      <c r="C1567" s="231"/>
    </row>
    <row r="1568" spans="3:3" x14ac:dyDescent="0.15">
      <c r="C1568" s="231"/>
    </row>
    <row r="1569" spans="3:3" x14ac:dyDescent="0.15">
      <c r="C1569" s="231"/>
    </row>
    <row r="1570" spans="3:3" x14ac:dyDescent="0.15">
      <c r="C1570" s="231"/>
    </row>
    <row r="1571" spans="3:3" x14ac:dyDescent="0.15">
      <c r="C1571" s="231"/>
    </row>
    <row r="1572" spans="3:3" x14ac:dyDescent="0.15">
      <c r="C1572" s="231"/>
    </row>
    <row r="1573" spans="3:3" x14ac:dyDescent="0.15">
      <c r="C1573" s="231"/>
    </row>
    <row r="1574" spans="3:3" x14ac:dyDescent="0.15">
      <c r="C1574" s="231"/>
    </row>
    <row r="1575" spans="3:3" x14ac:dyDescent="0.15">
      <c r="C1575" s="231"/>
    </row>
    <row r="1576" spans="3:3" x14ac:dyDescent="0.15">
      <c r="C1576" s="231"/>
    </row>
    <row r="1577" spans="3:3" x14ac:dyDescent="0.15">
      <c r="C1577" s="231"/>
    </row>
    <row r="1578" spans="3:3" x14ac:dyDescent="0.15">
      <c r="C1578" s="231"/>
    </row>
    <row r="1579" spans="3:3" x14ac:dyDescent="0.15">
      <c r="C1579" s="231"/>
    </row>
    <row r="1580" spans="3:3" x14ac:dyDescent="0.15">
      <c r="C1580" s="231"/>
    </row>
    <row r="1581" spans="3:3" x14ac:dyDescent="0.15">
      <c r="C1581" s="231"/>
    </row>
    <row r="1582" spans="3:3" x14ac:dyDescent="0.15">
      <c r="C1582" s="231"/>
    </row>
    <row r="1583" spans="3:3" x14ac:dyDescent="0.15">
      <c r="C1583" s="231"/>
    </row>
    <row r="1584" spans="3:3" x14ac:dyDescent="0.15">
      <c r="C1584" s="231"/>
    </row>
    <row r="1585" spans="3:3" x14ac:dyDescent="0.15">
      <c r="C1585" s="231"/>
    </row>
    <row r="1586" spans="3:3" x14ac:dyDescent="0.15">
      <c r="C1586" s="231"/>
    </row>
    <row r="1587" spans="3:3" x14ac:dyDescent="0.15">
      <c r="C1587" s="231"/>
    </row>
    <row r="1588" spans="3:3" x14ac:dyDescent="0.15">
      <c r="C1588" s="231"/>
    </row>
    <row r="1589" spans="3:3" x14ac:dyDescent="0.15">
      <c r="C1589" s="231"/>
    </row>
    <row r="1590" spans="3:3" x14ac:dyDescent="0.15">
      <c r="C1590" s="231"/>
    </row>
    <row r="1591" spans="3:3" x14ac:dyDescent="0.15">
      <c r="C1591" s="231"/>
    </row>
    <row r="1592" spans="3:3" x14ac:dyDescent="0.15">
      <c r="C1592" s="231"/>
    </row>
    <row r="1593" spans="3:3" x14ac:dyDescent="0.15">
      <c r="C1593" s="231"/>
    </row>
    <row r="1594" spans="3:3" x14ac:dyDescent="0.15">
      <c r="C1594" s="231"/>
    </row>
    <row r="1595" spans="3:3" x14ac:dyDescent="0.15">
      <c r="C1595" s="231"/>
    </row>
    <row r="1596" spans="3:3" x14ac:dyDescent="0.15">
      <c r="C1596" s="231"/>
    </row>
    <row r="1597" spans="3:3" x14ac:dyDescent="0.15">
      <c r="C1597" s="231"/>
    </row>
    <row r="1598" spans="3:3" x14ac:dyDescent="0.15">
      <c r="C1598" s="231"/>
    </row>
    <row r="1599" spans="3:3" x14ac:dyDescent="0.15">
      <c r="C1599" s="231"/>
    </row>
    <row r="1600" spans="3:3" x14ac:dyDescent="0.15">
      <c r="C1600" s="231"/>
    </row>
    <row r="1601" spans="3:3" x14ac:dyDescent="0.15">
      <c r="C1601" s="231"/>
    </row>
    <row r="1602" spans="3:3" x14ac:dyDescent="0.15">
      <c r="C1602" s="231"/>
    </row>
    <row r="1603" spans="3:3" x14ac:dyDescent="0.15">
      <c r="C1603" s="231"/>
    </row>
    <row r="1604" spans="3:3" x14ac:dyDescent="0.15">
      <c r="C1604" s="231"/>
    </row>
    <row r="1605" spans="3:3" x14ac:dyDescent="0.15">
      <c r="C1605" s="231"/>
    </row>
    <row r="1606" spans="3:3" x14ac:dyDescent="0.15">
      <c r="C1606" s="231"/>
    </row>
    <row r="1607" spans="3:3" x14ac:dyDescent="0.15">
      <c r="C1607" s="231"/>
    </row>
    <row r="1608" spans="3:3" x14ac:dyDescent="0.15">
      <c r="C1608" s="231"/>
    </row>
    <row r="1609" spans="3:3" x14ac:dyDescent="0.15">
      <c r="C1609" s="231"/>
    </row>
    <row r="1610" spans="3:3" x14ac:dyDescent="0.15">
      <c r="C1610" s="231"/>
    </row>
    <row r="1611" spans="3:3" x14ac:dyDescent="0.15">
      <c r="C1611" s="231"/>
    </row>
    <row r="1612" spans="3:3" x14ac:dyDescent="0.15">
      <c r="C1612" s="231"/>
    </row>
    <row r="1613" spans="3:3" x14ac:dyDescent="0.15">
      <c r="C1613" s="231"/>
    </row>
    <row r="1614" spans="3:3" x14ac:dyDescent="0.15">
      <c r="C1614" s="231"/>
    </row>
    <row r="1615" spans="3:3" x14ac:dyDescent="0.15">
      <c r="C1615" s="231"/>
    </row>
    <row r="1616" spans="3:3" x14ac:dyDescent="0.15">
      <c r="C1616" s="231"/>
    </row>
    <row r="1617" spans="3:3" x14ac:dyDescent="0.15">
      <c r="C1617" s="231"/>
    </row>
    <row r="1618" spans="3:3" x14ac:dyDescent="0.15">
      <c r="C1618" s="231"/>
    </row>
    <row r="1619" spans="3:3" x14ac:dyDescent="0.15">
      <c r="C1619" s="231"/>
    </row>
    <row r="1620" spans="3:3" x14ac:dyDescent="0.15">
      <c r="C1620" s="231"/>
    </row>
    <row r="1621" spans="3:3" x14ac:dyDescent="0.15">
      <c r="C1621" s="231"/>
    </row>
    <row r="1622" spans="3:3" x14ac:dyDescent="0.15">
      <c r="C1622" s="231"/>
    </row>
    <row r="1623" spans="3:3" x14ac:dyDescent="0.15">
      <c r="C1623" s="231"/>
    </row>
    <row r="1624" spans="3:3" x14ac:dyDescent="0.15">
      <c r="C1624" s="231"/>
    </row>
    <row r="1625" spans="3:3" x14ac:dyDescent="0.15">
      <c r="C1625" s="231"/>
    </row>
    <row r="1626" spans="3:3" x14ac:dyDescent="0.15">
      <c r="C1626" s="231"/>
    </row>
    <row r="1627" spans="3:3" x14ac:dyDescent="0.15">
      <c r="C1627" s="231"/>
    </row>
    <row r="1628" spans="3:3" x14ac:dyDescent="0.15">
      <c r="C1628" s="231"/>
    </row>
    <row r="1629" spans="3:3" x14ac:dyDescent="0.15">
      <c r="C1629" s="231"/>
    </row>
    <row r="1630" spans="3:3" x14ac:dyDescent="0.15">
      <c r="C1630" s="231"/>
    </row>
    <row r="1631" spans="3:3" x14ac:dyDescent="0.15">
      <c r="C1631" s="231"/>
    </row>
    <row r="1632" spans="3:3" x14ac:dyDescent="0.15">
      <c r="C1632" s="231"/>
    </row>
    <row r="1633" spans="3:3" x14ac:dyDescent="0.15">
      <c r="C1633" s="231"/>
    </row>
    <row r="1634" spans="3:3" x14ac:dyDescent="0.15">
      <c r="C1634" s="231"/>
    </row>
    <row r="1635" spans="3:3" x14ac:dyDescent="0.15">
      <c r="C1635" s="231"/>
    </row>
    <row r="1636" spans="3:3" x14ac:dyDescent="0.15">
      <c r="C1636" s="231"/>
    </row>
  </sheetData>
  <mergeCells count="1">
    <mergeCell ref="C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2:F1632"/>
  <sheetViews>
    <sheetView topLeftCell="A4" workbookViewId="0">
      <selection activeCell="C55" sqref="C55"/>
    </sheetView>
  </sheetViews>
  <sheetFormatPr defaultRowHeight="10.5" x14ac:dyDescent="0.15"/>
  <cols>
    <col min="1" max="1" width="3.42578125" style="75" customWidth="1"/>
    <col min="2" max="2" width="59.7109375" style="117" customWidth="1"/>
    <col min="3" max="4" width="15.7109375" style="60" customWidth="1"/>
    <col min="5" max="16384" width="9.140625" style="60"/>
  </cols>
  <sheetData>
    <row r="2" spans="2:4" ht="15" customHeight="1" thickBot="1" x14ac:dyDescent="0.2">
      <c r="B2" s="582"/>
      <c r="C2" s="2509" t="s">
        <v>363</v>
      </c>
      <c r="D2" s="2381"/>
    </row>
    <row r="3" spans="2:4" ht="15" customHeight="1" x14ac:dyDescent="0.15">
      <c r="B3" s="582"/>
      <c r="C3" s="583">
        <v>2016</v>
      </c>
      <c r="D3" s="584">
        <v>2015</v>
      </c>
    </row>
    <row r="4" spans="2:4" ht="24.95" customHeight="1" x14ac:dyDescent="0.15">
      <c r="B4" s="1511" t="s">
        <v>264</v>
      </c>
      <c r="C4" s="1512">
        <v>148452</v>
      </c>
      <c r="D4" s="1513">
        <v>141534</v>
      </c>
    </row>
    <row r="5" spans="2:4" ht="17.100000000000001" customHeight="1" x14ac:dyDescent="0.15">
      <c r="B5" s="1514" t="s">
        <v>336</v>
      </c>
      <c r="C5" s="1515">
        <v>0</v>
      </c>
      <c r="D5" s="1516">
        <v>23898</v>
      </c>
    </row>
    <row r="6" spans="2:4" ht="17.100000000000001" customHeight="1" x14ac:dyDescent="0.15">
      <c r="B6" s="1514" t="s">
        <v>335</v>
      </c>
      <c r="C6" s="1515">
        <v>22224</v>
      </c>
      <c r="D6" s="1516">
        <v>22175</v>
      </c>
    </row>
    <row r="7" spans="2:4" ht="17.100000000000001" customHeight="1" x14ac:dyDescent="0.15">
      <c r="B7" s="1212" t="s">
        <v>914</v>
      </c>
      <c r="C7" s="1515">
        <v>7935</v>
      </c>
      <c r="D7" s="1516">
        <v>9533</v>
      </c>
    </row>
    <row r="8" spans="2:4" ht="17.100000000000001" customHeight="1" x14ac:dyDescent="0.15">
      <c r="B8" s="1514" t="s">
        <v>57</v>
      </c>
      <c r="C8" s="1515">
        <v>7765</v>
      </c>
      <c r="D8" s="1516">
        <v>8057</v>
      </c>
    </row>
    <row r="9" spans="2:4" ht="27" customHeight="1" x14ac:dyDescent="0.15">
      <c r="B9" s="1514" t="s">
        <v>18</v>
      </c>
      <c r="C9" s="1515">
        <v>2883</v>
      </c>
      <c r="D9" s="1516">
        <v>4254</v>
      </c>
    </row>
    <row r="10" spans="2:4" ht="15" customHeight="1" x14ac:dyDescent="0.15">
      <c r="B10" s="1514" t="s">
        <v>578</v>
      </c>
      <c r="C10" s="1515">
        <v>281</v>
      </c>
      <c r="D10" s="1516">
        <v>105</v>
      </c>
    </row>
    <row r="11" spans="2:4" ht="24.95" hidden="1" customHeight="1" x14ac:dyDescent="0.15">
      <c r="B11" s="1517" t="s">
        <v>944</v>
      </c>
      <c r="C11" s="1518">
        <v>0</v>
      </c>
      <c r="D11" s="1519">
        <v>0</v>
      </c>
    </row>
    <row r="12" spans="2:4" ht="31.5" hidden="1" x14ac:dyDescent="0.15">
      <c r="B12" s="1517" t="s">
        <v>968</v>
      </c>
      <c r="C12" s="1518">
        <v>0</v>
      </c>
      <c r="D12" s="1519">
        <v>0</v>
      </c>
    </row>
    <row r="13" spans="2:4" ht="17.100000000000001" customHeight="1" thickBot="1" x14ac:dyDescent="0.2">
      <c r="B13" s="1520" t="s">
        <v>28</v>
      </c>
      <c r="C13" s="1521">
        <v>54209</v>
      </c>
      <c r="D13" s="1522">
        <v>36303</v>
      </c>
    </row>
    <row r="14" spans="2:4" ht="17.100000000000001" customHeight="1" thickBot="1" x14ac:dyDescent="0.2">
      <c r="B14" s="1214" t="s">
        <v>68</v>
      </c>
      <c r="C14" s="1523">
        <f>SUM(C4:C13)</f>
        <v>243749</v>
      </c>
      <c r="D14" s="1524">
        <f>SUM(D4:D13)</f>
        <v>245859</v>
      </c>
    </row>
    <row r="15" spans="2:4" x14ac:dyDescent="0.15">
      <c r="B15" s="282"/>
      <c r="C15" s="17"/>
      <c r="D15" s="17"/>
    </row>
    <row r="16" spans="2:4" x14ac:dyDescent="0.15">
      <c r="B16" s="282" t="s">
        <v>619</v>
      </c>
      <c r="C16" s="17">
        <f>C14-'skons P&amp;L'!D17</f>
        <v>0</v>
      </c>
      <c r="D16" s="17">
        <f>D14-'skons P&amp;L'!E17</f>
        <v>0</v>
      </c>
    </row>
    <row r="17" spans="2:6" x14ac:dyDescent="0.15">
      <c r="B17" s="282"/>
      <c r="C17" s="17"/>
      <c r="D17" s="17"/>
    </row>
    <row r="18" spans="2:6" ht="17.100000000000001" hidden="1" customHeight="1" thickBot="1" x14ac:dyDescent="0.2">
      <c r="B18" s="582"/>
      <c r="C18" s="2509" t="s">
        <v>363</v>
      </c>
      <c r="D18" s="2381"/>
    </row>
    <row r="19" spans="2:6" ht="17.100000000000001" hidden="1" customHeight="1" x14ac:dyDescent="0.15">
      <c r="B19" s="582"/>
      <c r="C19" s="583">
        <v>2016</v>
      </c>
      <c r="D19" s="584">
        <v>2015</v>
      </c>
    </row>
    <row r="20" spans="2:6" ht="17.100000000000001" hidden="1" customHeight="1" thickBot="1" x14ac:dyDescent="0.2">
      <c r="B20" s="1525" t="s">
        <v>340</v>
      </c>
      <c r="C20" s="1526"/>
      <c r="D20" s="1526"/>
    </row>
    <row r="21" spans="2:6" ht="17.100000000000001" hidden="1" customHeight="1" x14ac:dyDescent="0.15">
      <c r="B21" s="1527" t="s">
        <v>579</v>
      </c>
      <c r="C21" s="1528">
        <v>0</v>
      </c>
      <c r="D21" s="1529"/>
    </row>
    <row r="22" spans="2:6" ht="17.100000000000001" hidden="1" customHeight="1" thickBot="1" x14ac:dyDescent="0.2">
      <c r="B22" s="1530" t="s">
        <v>580</v>
      </c>
      <c r="C22" s="1521">
        <v>0</v>
      </c>
      <c r="D22" s="1522"/>
    </row>
    <row r="23" spans="2:6" ht="17.100000000000001" hidden="1" customHeight="1" thickBot="1" x14ac:dyDescent="0.2">
      <c r="B23" s="1214" t="s">
        <v>882</v>
      </c>
      <c r="C23" s="1523">
        <f>SUM(C21:C22)</f>
        <v>0</v>
      </c>
      <c r="D23" s="1524"/>
    </row>
    <row r="24" spans="2:6" ht="17.100000000000001" hidden="1" customHeight="1" thickBot="1" x14ac:dyDescent="0.2">
      <c r="B24" s="1531" t="s">
        <v>883</v>
      </c>
      <c r="C24" s="1532"/>
      <c r="D24" s="1532"/>
    </row>
    <row r="25" spans="2:6" ht="17.100000000000001" hidden="1" customHeight="1" x14ac:dyDescent="0.15">
      <c r="B25" s="1527" t="s">
        <v>881</v>
      </c>
      <c r="C25" s="1528">
        <v>0</v>
      </c>
      <c r="D25" s="1529"/>
    </row>
    <row r="26" spans="2:6" ht="17.100000000000001" hidden="1" customHeight="1" thickBot="1" x14ac:dyDescent="0.2">
      <c r="B26" s="1530" t="s">
        <v>884</v>
      </c>
      <c r="C26" s="1521">
        <v>0</v>
      </c>
      <c r="D26" s="1522"/>
    </row>
    <row r="27" spans="2:6" ht="17.100000000000001" hidden="1" customHeight="1" thickBot="1" x14ac:dyDescent="0.2">
      <c r="B27" s="1214" t="s">
        <v>885</v>
      </c>
      <c r="C27" s="1523">
        <f>SUM(C25:C26)</f>
        <v>0</v>
      </c>
      <c r="D27" s="1524"/>
    </row>
    <row r="28" spans="2:6" ht="17.100000000000001" hidden="1" customHeight="1" thickBot="1" x14ac:dyDescent="0.2">
      <c r="B28" s="1214" t="s">
        <v>886</v>
      </c>
      <c r="C28" s="1523">
        <f>SUM(C23+C27)</f>
        <v>0</v>
      </c>
      <c r="D28" s="1524"/>
    </row>
    <row r="29" spans="2:6" ht="17.100000000000001" hidden="1" customHeight="1" thickBot="1" x14ac:dyDescent="0.2">
      <c r="B29" s="1531" t="s">
        <v>887</v>
      </c>
      <c r="C29" s="1532"/>
      <c r="D29" s="1532"/>
    </row>
    <row r="30" spans="2:6" ht="24.95" hidden="1" customHeight="1" x14ac:dyDescent="0.15">
      <c r="B30" s="1527" t="s">
        <v>888</v>
      </c>
      <c r="C30" s="1528">
        <v>0</v>
      </c>
      <c r="D30" s="1529"/>
    </row>
    <row r="31" spans="2:6" ht="24.95" hidden="1" customHeight="1" x14ac:dyDescent="0.15">
      <c r="B31" s="1514" t="s">
        <v>969</v>
      </c>
      <c r="C31" s="1515">
        <v>0</v>
      </c>
      <c r="D31" s="1516"/>
      <c r="F31" s="200"/>
    </row>
    <row r="32" spans="2:6" ht="24.95" hidden="1" customHeight="1" x14ac:dyDescent="0.15">
      <c r="B32" s="1514" t="s">
        <v>970</v>
      </c>
      <c r="C32" s="1515">
        <v>0</v>
      </c>
      <c r="D32" s="1516"/>
    </row>
    <row r="33" spans="1:6" ht="24.95" hidden="1" customHeight="1" thickBot="1" x14ac:dyDescent="0.2">
      <c r="B33" s="1530" t="s">
        <v>971</v>
      </c>
      <c r="C33" s="1521">
        <v>0</v>
      </c>
      <c r="D33" s="1522"/>
    </row>
    <row r="34" spans="1:6" ht="17.100000000000001" hidden="1" customHeight="1" thickBot="1" x14ac:dyDescent="0.2">
      <c r="B34" s="1214" t="s">
        <v>889</v>
      </c>
      <c r="C34" s="1523">
        <f>SUM(C30:C33)</f>
        <v>0</v>
      </c>
      <c r="D34" s="1533"/>
    </row>
    <row r="35" spans="1:6" ht="17.100000000000001" hidden="1" customHeight="1" x14ac:dyDescent="0.15">
      <c r="B35" s="1527" t="s">
        <v>890</v>
      </c>
      <c r="C35" s="1528">
        <v>0</v>
      </c>
      <c r="D35" s="1529"/>
    </row>
    <row r="36" spans="1:6" ht="17.100000000000001" hidden="1" customHeight="1" x14ac:dyDescent="0.15">
      <c r="B36" s="1514" t="s">
        <v>581</v>
      </c>
      <c r="C36" s="1515">
        <v>0</v>
      </c>
      <c r="D36" s="1516"/>
    </row>
    <row r="37" spans="1:6" ht="17.100000000000001" hidden="1" customHeight="1" thickBot="1" x14ac:dyDescent="0.2">
      <c r="B37" s="1530" t="s">
        <v>891</v>
      </c>
      <c r="C37" s="1521">
        <v>0</v>
      </c>
      <c r="D37" s="1522"/>
    </row>
    <row r="38" spans="1:6" ht="17.100000000000001" hidden="1" customHeight="1" thickBot="1" x14ac:dyDescent="0.2">
      <c r="B38" s="1214" t="s">
        <v>892</v>
      </c>
      <c r="C38" s="1523">
        <f>C28+C34+C35+C36+C37</f>
        <v>0</v>
      </c>
      <c r="D38" s="1533"/>
    </row>
    <row r="39" spans="1:6" x14ac:dyDescent="0.15">
      <c r="B39" s="69"/>
      <c r="C39" s="18"/>
      <c r="D39" s="18"/>
    </row>
    <row r="40" spans="1:6" x14ac:dyDescent="0.15">
      <c r="B40" s="69" t="s">
        <v>619</v>
      </c>
      <c r="C40" s="17">
        <f>C38-C5</f>
        <v>0</v>
      </c>
      <c r="D40" s="17"/>
    </row>
    <row r="41" spans="1:6" x14ac:dyDescent="0.15">
      <c r="B41" s="69"/>
      <c r="C41" s="18"/>
      <c r="D41" s="18"/>
    </row>
    <row r="42" spans="1:6" ht="17.100000000000001" customHeight="1" thickBot="1" x14ac:dyDescent="0.2">
      <c r="B42" s="582"/>
      <c r="C42" s="2509" t="s">
        <v>363</v>
      </c>
      <c r="D42" s="2381"/>
      <c r="E42" s="306"/>
    </row>
    <row r="43" spans="1:6" s="125" customFormat="1" ht="17.100000000000001" customHeight="1" x14ac:dyDescent="0.15">
      <c r="A43" s="233"/>
      <c r="B43" s="582"/>
      <c r="C43" s="583">
        <v>2016</v>
      </c>
      <c r="D43" s="584">
        <v>2015</v>
      </c>
      <c r="E43" s="307"/>
      <c r="F43" s="308"/>
    </row>
    <row r="44" spans="1:6" ht="17.100000000000001" customHeight="1" x14ac:dyDescent="0.15">
      <c r="A44" s="127"/>
      <c r="B44" s="1534" t="s">
        <v>918</v>
      </c>
      <c r="C44" s="1512"/>
      <c r="D44" s="1513"/>
      <c r="E44" s="201"/>
      <c r="F44" s="201"/>
    </row>
    <row r="45" spans="1:6" ht="17.100000000000001" customHeight="1" x14ac:dyDescent="0.15">
      <c r="A45" s="127"/>
      <c r="B45" s="1514" t="s">
        <v>919</v>
      </c>
      <c r="C45" s="1515">
        <v>56136</v>
      </c>
      <c r="D45" s="1516">
        <v>55308</v>
      </c>
      <c r="E45" s="19"/>
      <c r="F45" s="309"/>
    </row>
    <row r="46" spans="1:6" ht="17.100000000000001" customHeight="1" thickBot="1" x14ac:dyDescent="0.2">
      <c r="A46" s="127"/>
      <c r="B46" s="1530" t="s">
        <v>920</v>
      </c>
      <c r="C46" s="1521">
        <v>-48201</v>
      </c>
      <c r="D46" s="1522">
        <v>-45775</v>
      </c>
      <c r="E46" s="19"/>
      <c r="F46" s="309"/>
    </row>
    <row r="47" spans="1:6" ht="17.100000000000001" customHeight="1" thickBot="1" x14ac:dyDescent="0.2">
      <c r="A47" s="127"/>
      <c r="B47" s="1214" t="s">
        <v>921</v>
      </c>
      <c r="C47" s="1523">
        <f>SUM(C45:C46)</f>
        <v>7935</v>
      </c>
      <c r="D47" s="1524">
        <f>SUM(D45:D46)</f>
        <v>9533</v>
      </c>
      <c r="E47" s="20"/>
      <c r="F47" s="309"/>
    </row>
    <row r="48" spans="1:6" x14ac:dyDescent="0.15">
      <c r="A48" s="112"/>
      <c r="C48" s="18"/>
    </row>
    <row r="49" spans="1:4" x14ac:dyDescent="0.15">
      <c r="A49" s="112"/>
      <c r="C49" s="1535">
        <f>C47-C7</f>
        <v>0</v>
      </c>
      <c r="D49" s="1535">
        <f>D47-D7</f>
        <v>0</v>
      </c>
    </row>
    <row r="50" spans="1:4" x14ac:dyDescent="0.15">
      <c r="A50" s="112"/>
      <c r="C50" s="18"/>
    </row>
    <row r="51" spans="1:4" x14ac:dyDescent="0.15">
      <c r="A51" s="112"/>
      <c r="C51" s="18"/>
    </row>
    <row r="52" spans="1:4" x14ac:dyDescent="0.15">
      <c r="A52" s="112"/>
      <c r="C52" s="18"/>
    </row>
    <row r="53" spans="1:4" x14ac:dyDescent="0.15">
      <c r="A53" s="112"/>
      <c r="C53" s="18"/>
    </row>
    <row r="54" spans="1:4" x14ac:dyDescent="0.15">
      <c r="A54" s="112"/>
      <c r="C54" s="18"/>
    </row>
    <row r="55" spans="1:4" x14ac:dyDescent="0.15">
      <c r="A55" s="112"/>
      <c r="C55" s="18"/>
    </row>
    <row r="56" spans="1:4" x14ac:dyDescent="0.15">
      <c r="A56" s="112"/>
      <c r="C56" s="18"/>
    </row>
    <row r="57" spans="1:4" x14ac:dyDescent="0.15">
      <c r="A57" s="112"/>
      <c r="C57" s="18"/>
    </row>
    <row r="58" spans="1:4" x14ac:dyDescent="0.15">
      <c r="A58" s="112"/>
      <c r="C58" s="18"/>
    </row>
    <row r="59" spans="1:4" x14ac:dyDescent="0.15">
      <c r="A59" s="112"/>
      <c r="C59" s="18"/>
    </row>
    <row r="60" spans="1:4" x14ac:dyDescent="0.15">
      <c r="A60" s="112"/>
      <c r="C60" s="18"/>
    </row>
    <row r="61" spans="1:4" x14ac:dyDescent="0.15">
      <c r="A61" s="112"/>
      <c r="C61" s="18"/>
    </row>
    <row r="62" spans="1:4" x14ac:dyDescent="0.15">
      <c r="A62" s="112"/>
      <c r="C62" s="18"/>
    </row>
    <row r="63" spans="1:4" x14ac:dyDescent="0.15">
      <c r="A63" s="112"/>
      <c r="C63" s="18"/>
    </row>
    <row r="64" spans="1:4" x14ac:dyDescent="0.15">
      <c r="A64" s="112"/>
      <c r="C64" s="18"/>
    </row>
    <row r="65" spans="1:3" x14ac:dyDescent="0.15">
      <c r="A65" s="112"/>
      <c r="C65" s="18"/>
    </row>
    <row r="66" spans="1:3" x14ac:dyDescent="0.15">
      <c r="A66" s="112"/>
      <c r="C66" s="18"/>
    </row>
    <row r="67" spans="1:3" x14ac:dyDescent="0.15">
      <c r="A67" s="112"/>
      <c r="C67" s="18"/>
    </row>
    <row r="68" spans="1:3" x14ac:dyDescent="0.15">
      <c r="A68" s="112"/>
      <c r="C68" s="18"/>
    </row>
    <row r="69" spans="1:3" x14ac:dyDescent="0.15">
      <c r="A69" s="112"/>
      <c r="C69" s="18"/>
    </row>
    <row r="70" spans="1:3" x14ac:dyDescent="0.15">
      <c r="A70" s="112"/>
      <c r="C70" s="18"/>
    </row>
    <row r="71" spans="1:3" x14ac:dyDescent="0.15">
      <c r="A71" s="112"/>
      <c r="C71" s="18"/>
    </row>
    <row r="72" spans="1:3" x14ac:dyDescent="0.15">
      <c r="A72" s="112"/>
      <c r="C72" s="18"/>
    </row>
    <row r="73" spans="1:3" x14ac:dyDescent="0.15">
      <c r="A73" s="112"/>
      <c r="C73" s="18"/>
    </row>
    <row r="74" spans="1:3" x14ac:dyDescent="0.15">
      <c r="A74" s="112"/>
      <c r="C74" s="18"/>
    </row>
    <row r="75" spans="1:3" x14ac:dyDescent="0.15">
      <c r="A75" s="112"/>
      <c r="C75" s="18"/>
    </row>
    <row r="76" spans="1:3" x14ac:dyDescent="0.15">
      <c r="A76" s="112"/>
      <c r="C76" s="18"/>
    </row>
    <row r="77" spans="1:3" x14ac:dyDescent="0.15">
      <c r="A77" s="112"/>
      <c r="C77" s="18"/>
    </row>
    <row r="78" spans="1:3" x14ac:dyDescent="0.15">
      <c r="A78" s="112"/>
      <c r="C78" s="18"/>
    </row>
    <row r="79" spans="1:3" x14ac:dyDescent="0.15">
      <c r="A79" s="112"/>
      <c r="C79" s="18"/>
    </row>
    <row r="80" spans="1:3" x14ac:dyDescent="0.15">
      <c r="A80" s="112"/>
      <c r="C80" s="18"/>
    </row>
    <row r="81" spans="1:3" x14ac:dyDescent="0.15">
      <c r="A81" s="112"/>
      <c r="C81" s="18"/>
    </row>
    <row r="82" spans="1:3" x14ac:dyDescent="0.15">
      <c r="A82" s="112"/>
      <c r="C82" s="18"/>
    </row>
    <row r="83" spans="1:3" x14ac:dyDescent="0.15">
      <c r="A83" s="112"/>
      <c r="C83" s="18"/>
    </row>
    <row r="84" spans="1:3" x14ac:dyDescent="0.15">
      <c r="A84" s="112"/>
      <c r="C84" s="18"/>
    </row>
    <row r="85" spans="1:3" x14ac:dyDescent="0.15">
      <c r="A85" s="112"/>
      <c r="C85" s="18"/>
    </row>
    <row r="86" spans="1:3" x14ac:dyDescent="0.15">
      <c r="A86" s="112"/>
      <c r="C86" s="18"/>
    </row>
    <row r="87" spans="1:3" x14ac:dyDescent="0.15">
      <c r="A87" s="112"/>
      <c r="C87" s="18"/>
    </row>
    <row r="88" spans="1:3" x14ac:dyDescent="0.15">
      <c r="A88" s="112"/>
      <c r="C88" s="18"/>
    </row>
    <row r="89" spans="1:3" x14ac:dyDescent="0.15">
      <c r="A89" s="112"/>
      <c r="C89" s="18"/>
    </row>
    <row r="90" spans="1:3" x14ac:dyDescent="0.15">
      <c r="A90" s="112"/>
      <c r="C90" s="18"/>
    </row>
    <row r="91" spans="1:3" x14ac:dyDescent="0.15">
      <c r="C91" s="18"/>
    </row>
    <row r="92" spans="1:3" x14ac:dyDescent="0.15">
      <c r="C92" s="18"/>
    </row>
    <row r="93" spans="1:3" x14ac:dyDescent="0.15">
      <c r="C93" s="18"/>
    </row>
    <row r="94" spans="1:3" x14ac:dyDescent="0.15">
      <c r="C94" s="18"/>
    </row>
    <row r="95" spans="1:3" x14ac:dyDescent="0.15">
      <c r="C95" s="18"/>
    </row>
    <row r="96" spans="1:3" x14ac:dyDescent="0.15">
      <c r="C96" s="18"/>
    </row>
    <row r="97" spans="3:3" x14ac:dyDescent="0.15">
      <c r="C97" s="18"/>
    </row>
    <row r="98" spans="3:3" x14ac:dyDescent="0.15">
      <c r="C98" s="18"/>
    </row>
    <row r="99" spans="3:3" x14ac:dyDescent="0.15">
      <c r="C99" s="18"/>
    </row>
    <row r="100" spans="3:3" x14ac:dyDescent="0.15">
      <c r="C100" s="18"/>
    </row>
    <row r="101" spans="3:3" x14ac:dyDescent="0.15">
      <c r="C101" s="18"/>
    </row>
    <row r="102" spans="3:3" x14ac:dyDescent="0.15">
      <c r="C102" s="18"/>
    </row>
    <row r="103" spans="3:3" x14ac:dyDescent="0.15">
      <c r="C103" s="18"/>
    </row>
    <row r="104" spans="3:3" x14ac:dyDescent="0.15">
      <c r="C104" s="18"/>
    </row>
    <row r="105" spans="3:3" x14ac:dyDescent="0.15">
      <c r="C105" s="18"/>
    </row>
    <row r="106" spans="3:3" x14ac:dyDescent="0.15">
      <c r="C106" s="18"/>
    </row>
    <row r="107" spans="3:3" x14ac:dyDescent="0.15">
      <c r="C107" s="18"/>
    </row>
    <row r="108" spans="3:3" x14ac:dyDescent="0.15">
      <c r="C108" s="18"/>
    </row>
    <row r="109" spans="3:3" x14ac:dyDescent="0.15">
      <c r="C109" s="18"/>
    </row>
    <row r="110" spans="3:3" x14ac:dyDescent="0.15">
      <c r="C110" s="18"/>
    </row>
    <row r="111" spans="3:3" x14ac:dyDescent="0.15">
      <c r="C111" s="18"/>
    </row>
    <row r="112" spans="3:3" x14ac:dyDescent="0.15">
      <c r="C112" s="18"/>
    </row>
    <row r="113" spans="3:3" x14ac:dyDescent="0.15">
      <c r="C113" s="18"/>
    </row>
    <row r="114" spans="3:3" x14ac:dyDescent="0.15">
      <c r="C114" s="18"/>
    </row>
    <row r="115" spans="3:3" x14ac:dyDescent="0.15">
      <c r="C115" s="18"/>
    </row>
    <row r="116" spans="3:3" x14ac:dyDescent="0.15">
      <c r="C116" s="18"/>
    </row>
    <row r="117" spans="3:3" x14ac:dyDescent="0.15">
      <c r="C117" s="18"/>
    </row>
    <row r="118" spans="3:3" x14ac:dyDescent="0.15">
      <c r="C118" s="18"/>
    </row>
    <row r="119" spans="3:3" x14ac:dyDescent="0.15">
      <c r="C119" s="18"/>
    </row>
    <row r="120" spans="3:3" x14ac:dyDescent="0.15">
      <c r="C120" s="18"/>
    </row>
    <row r="121" spans="3:3" x14ac:dyDescent="0.15">
      <c r="C121" s="18"/>
    </row>
    <row r="122" spans="3:3" x14ac:dyDescent="0.15">
      <c r="C122" s="18"/>
    </row>
    <row r="123" spans="3:3" x14ac:dyDescent="0.15">
      <c r="C123" s="18"/>
    </row>
    <row r="124" spans="3:3" x14ac:dyDescent="0.15">
      <c r="C124" s="18"/>
    </row>
    <row r="125" spans="3:3" x14ac:dyDescent="0.15">
      <c r="C125" s="18"/>
    </row>
    <row r="126" spans="3:3" x14ac:dyDescent="0.15">
      <c r="C126" s="18"/>
    </row>
    <row r="127" spans="3:3" x14ac:dyDescent="0.15">
      <c r="C127" s="18"/>
    </row>
    <row r="128" spans="3:3" x14ac:dyDescent="0.15">
      <c r="C128" s="18"/>
    </row>
    <row r="129" spans="3:3" x14ac:dyDescent="0.15">
      <c r="C129" s="18"/>
    </row>
    <row r="130" spans="3:3" x14ac:dyDescent="0.15">
      <c r="C130" s="18"/>
    </row>
    <row r="131" spans="3:3" x14ac:dyDescent="0.15">
      <c r="C131" s="18"/>
    </row>
    <row r="132" spans="3:3" x14ac:dyDescent="0.15">
      <c r="C132" s="18"/>
    </row>
    <row r="133" spans="3:3" x14ac:dyDescent="0.15">
      <c r="C133" s="18"/>
    </row>
    <row r="134" spans="3:3" x14ac:dyDescent="0.15">
      <c r="C134" s="18"/>
    </row>
    <row r="135" spans="3:3" x14ac:dyDescent="0.15">
      <c r="C135" s="18"/>
    </row>
    <row r="136" spans="3:3" x14ac:dyDescent="0.15">
      <c r="C136" s="18"/>
    </row>
    <row r="137" spans="3:3" x14ac:dyDescent="0.15">
      <c r="C137" s="18"/>
    </row>
    <row r="138" spans="3:3" x14ac:dyDescent="0.15">
      <c r="C138" s="18"/>
    </row>
    <row r="139" spans="3:3" x14ac:dyDescent="0.15">
      <c r="C139" s="18"/>
    </row>
    <row r="140" spans="3:3" x14ac:dyDescent="0.15">
      <c r="C140" s="18"/>
    </row>
    <row r="141" spans="3:3" x14ac:dyDescent="0.15">
      <c r="C141" s="18"/>
    </row>
    <row r="142" spans="3:3" x14ac:dyDescent="0.15">
      <c r="C142" s="18"/>
    </row>
    <row r="143" spans="3:3" x14ac:dyDescent="0.15">
      <c r="C143" s="18"/>
    </row>
    <row r="144" spans="3:3" x14ac:dyDescent="0.15">
      <c r="C144" s="18"/>
    </row>
    <row r="145" spans="3:3" x14ac:dyDescent="0.15">
      <c r="C145" s="18"/>
    </row>
    <row r="146" spans="3:3" x14ac:dyDescent="0.15">
      <c r="C146" s="18"/>
    </row>
    <row r="147" spans="3:3" x14ac:dyDescent="0.15">
      <c r="C147" s="18"/>
    </row>
    <row r="148" spans="3:3" x14ac:dyDescent="0.15">
      <c r="C148" s="18"/>
    </row>
    <row r="149" spans="3:3" x14ac:dyDescent="0.15">
      <c r="C149" s="18"/>
    </row>
    <row r="150" spans="3:3" x14ac:dyDescent="0.15">
      <c r="C150" s="18"/>
    </row>
    <row r="151" spans="3:3" x14ac:dyDescent="0.15">
      <c r="C151" s="18"/>
    </row>
    <row r="152" spans="3:3" x14ac:dyDescent="0.15">
      <c r="C152" s="18"/>
    </row>
    <row r="153" spans="3:3" x14ac:dyDescent="0.15">
      <c r="C153" s="18"/>
    </row>
    <row r="154" spans="3:3" x14ac:dyDescent="0.15">
      <c r="C154" s="18"/>
    </row>
    <row r="155" spans="3:3" x14ac:dyDescent="0.15">
      <c r="C155" s="18"/>
    </row>
    <row r="156" spans="3:3" x14ac:dyDescent="0.15">
      <c r="C156" s="18"/>
    </row>
    <row r="157" spans="3:3" x14ac:dyDescent="0.15">
      <c r="C157" s="18"/>
    </row>
    <row r="158" spans="3:3" x14ac:dyDescent="0.15">
      <c r="C158" s="18"/>
    </row>
    <row r="159" spans="3:3" x14ac:dyDescent="0.15">
      <c r="C159" s="18"/>
    </row>
    <row r="160" spans="3:3" x14ac:dyDescent="0.15">
      <c r="C160" s="18"/>
    </row>
    <row r="161" spans="3:3" x14ac:dyDescent="0.15">
      <c r="C161" s="18"/>
    </row>
    <row r="162" spans="3:3" x14ac:dyDescent="0.15">
      <c r="C162" s="18"/>
    </row>
    <row r="163" spans="3:3" x14ac:dyDescent="0.15">
      <c r="C163" s="18"/>
    </row>
    <row r="164" spans="3:3" x14ac:dyDescent="0.15">
      <c r="C164" s="18"/>
    </row>
    <row r="165" spans="3:3" x14ac:dyDescent="0.15">
      <c r="C165" s="18"/>
    </row>
    <row r="166" spans="3:3" x14ac:dyDescent="0.15">
      <c r="C166" s="18"/>
    </row>
    <row r="167" spans="3:3" x14ac:dyDescent="0.15">
      <c r="C167" s="18"/>
    </row>
    <row r="168" spans="3:3" x14ac:dyDescent="0.15">
      <c r="C168" s="18"/>
    </row>
    <row r="169" spans="3:3" x14ac:dyDescent="0.15">
      <c r="C169" s="18"/>
    </row>
    <row r="170" spans="3:3" x14ac:dyDescent="0.15">
      <c r="C170" s="18"/>
    </row>
    <row r="171" spans="3:3" x14ac:dyDescent="0.15">
      <c r="C171" s="18"/>
    </row>
    <row r="172" spans="3:3" x14ac:dyDescent="0.15">
      <c r="C172" s="18"/>
    </row>
    <row r="173" spans="3:3" x14ac:dyDescent="0.15">
      <c r="C173" s="18"/>
    </row>
    <row r="174" spans="3:3" x14ac:dyDescent="0.15">
      <c r="C174" s="18"/>
    </row>
    <row r="175" spans="3:3" x14ac:dyDescent="0.15">
      <c r="C175" s="18"/>
    </row>
    <row r="176" spans="3:3" x14ac:dyDescent="0.15">
      <c r="C176" s="18"/>
    </row>
    <row r="177" spans="3:3" x14ac:dyDescent="0.15">
      <c r="C177" s="18"/>
    </row>
    <row r="178" spans="3:3" x14ac:dyDescent="0.15">
      <c r="C178" s="18"/>
    </row>
    <row r="179" spans="3:3" x14ac:dyDescent="0.15">
      <c r="C179" s="18"/>
    </row>
    <row r="180" spans="3:3" x14ac:dyDescent="0.15">
      <c r="C180" s="18"/>
    </row>
    <row r="181" spans="3:3" x14ac:dyDescent="0.15">
      <c r="C181" s="18"/>
    </row>
    <row r="182" spans="3:3" x14ac:dyDescent="0.15">
      <c r="C182" s="18"/>
    </row>
    <row r="183" spans="3:3" x14ac:dyDescent="0.15">
      <c r="C183" s="18"/>
    </row>
    <row r="184" spans="3:3" x14ac:dyDescent="0.15">
      <c r="C184" s="18"/>
    </row>
    <row r="185" spans="3:3" x14ac:dyDescent="0.15">
      <c r="C185" s="18"/>
    </row>
    <row r="186" spans="3:3" x14ac:dyDescent="0.15">
      <c r="C186" s="18"/>
    </row>
    <row r="187" spans="3:3" x14ac:dyDescent="0.15">
      <c r="C187" s="18"/>
    </row>
    <row r="188" spans="3:3" x14ac:dyDescent="0.15">
      <c r="C188" s="18"/>
    </row>
    <row r="189" spans="3:3" x14ac:dyDescent="0.15">
      <c r="C189" s="18"/>
    </row>
    <row r="190" spans="3:3" x14ac:dyDescent="0.15">
      <c r="C190" s="18"/>
    </row>
    <row r="191" spans="3:3" x14ac:dyDescent="0.15">
      <c r="C191" s="18"/>
    </row>
    <row r="192" spans="3:3" x14ac:dyDescent="0.15">
      <c r="C192" s="18"/>
    </row>
    <row r="193" spans="3:3" x14ac:dyDescent="0.15">
      <c r="C193" s="18"/>
    </row>
    <row r="194" spans="3:3" x14ac:dyDescent="0.15">
      <c r="C194" s="18"/>
    </row>
    <row r="195" spans="3:3" x14ac:dyDescent="0.15">
      <c r="C195" s="18"/>
    </row>
    <row r="196" spans="3:3" x14ac:dyDescent="0.15">
      <c r="C196" s="18"/>
    </row>
    <row r="197" spans="3:3" x14ac:dyDescent="0.15">
      <c r="C197" s="18"/>
    </row>
    <row r="198" spans="3:3" x14ac:dyDescent="0.15">
      <c r="C198" s="18"/>
    </row>
    <row r="199" spans="3:3" x14ac:dyDescent="0.15">
      <c r="C199" s="18"/>
    </row>
    <row r="200" spans="3:3" x14ac:dyDescent="0.15">
      <c r="C200" s="18"/>
    </row>
    <row r="201" spans="3:3" x14ac:dyDescent="0.15">
      <c r="C201" s="18"/>
    </row>
    <row r="202" spans="3:3" x14ac:dyDescent="0.15">
      <c r="C202" s="18"/>
    </row>
    <row r="203" spans="3:3" x14ac:dyDescent="0.15">
      <c r="C203" s="18"/>
    </row>
    <row r="204" spans="3:3" x14ac:dyDescent="0.15">
      <c r="C204" s="18"/>
    </row>
    <row r="205" spans="3:3" x14ac:dyDescent="0.15">
      <c r="C205" s="18"/>
    </row>
    <row r="206" spans="3:3" x14ac:dyDescent="0.15">
      <c r="C206" s="18"/>
    </row>
    <row r="207" spans="3:3" x14ac:dyDescent="0.15">
      <c r="C207" s="18"/>
    </row>
    <row r="208" spans="3:3" x14ac:dyDescent="0.15">
      <c r="C208" s="18"/>
    </row>
    <row r="209" spans="3:3" x14ac:dyDescent="0.15">
      <c r="C209" s="18"/>
    </row>
    <row r="210" spans="3:3" x14ac:dyDescent="0.15">
      <c r="C210" s="18"/>
    </row>
    <row r="211" spans="3:3" x14ac:dyDescent="0.15">
      <c r="C211" s="18"/>
    </row>
    <row r="212" spans="3:3" x14ac:dyDescent="0.15">
      <c r="C212" s="18"/>
    </row>
    <row r="213" spans="3:3" x14ac:dyDescent="0.15">
      <c r="C213" s="18"/>
    </row>
    <row r="214" spans="3:3" x14ac:dyDescent="0.15">
      <c r="C214" s="18"/>
    </row>
    <row r="215" spans="3:3" x14ac:dyDescent="0.15">
      <c r="C215" s="18"/>
    </row>
    <row r="216" spans="3:3" x14ac:dyDescent="0.15">
      <c r="C216" s="18"/>
    </row>
    <row r="217" spans="3:3" x14ac:dyDescent="0.15">
      <c r="C217" s="18"/>
    </row>
    <row r="218" spans="3:3" x14ac:dyDescent="0.15">
      <c r="C218" s="18"/>
    </row>
    <row r="219" spans="3:3" x14ac:dyDescent="0.15">
      <c r="C219" s="18"/>
    </row>
    <row r="220" spans="3:3" x14ac:dyDescent="0.15">
      <c r="C220" s="18"/>
    </row>
    <row r="221" spans="3:3" x14ac:dyDescent="0.15">
      <c r="C221" s="18"/>
    </row>
    <row r="222" spans="3:3" x14ac:dyDescent="0.15">
      <c r="C222" s="18"/>
    </row>
    <row r="223" spans="3:3" x14ac:dyDescent="0.15">
      <c r="C223" s="18"/>
    </row>
    <row r="224" spans="3:3" x14ac:dyDescent="0.15">
      <c r="C224" s="18"/>
    </row>
    <row r="225" spans="3:3" x14ac:dyDescent="0.15">
      <c r="C225" s="18"/>
    </row>
    <row r="226" spans="3:3" x14ac:dyDescent="0.15">
      <c r="C226" s="18"/>
    </row>
    <row r="227" spans="3:3" x14ac:dyDescent="0.15">
      <c r="C227" s="18"/>
    </row>
    <row r="228" spans="3:3" x14ac:dyDescent="0.15">
      <c r="C228" s="18"/>
    </row>
    <row r="229" spans="3:3" x14ac:dyDescent="0.15">
      <c r="C229" s="18"/>
    </row>
    <row r="230" spans="3:3" x14ac:dyDescent="0.15">
      <c r="C230" s="18"/>
    </row>
    <row r="231" spans="3:3" x14ac:dyDescent="0.15">
      <c r="C231" s="18"/>
    </row>
    <row r="232" spans="3:3" x14ac:dyDescent="0.15">
      <c r="C232" s="18"/>
    </row>
    <row r="233" spans="3:3" x14ac:dyDescent="0.15">
      <c r="C233" s="18"/>
    </row>
    <row r="234" spans="3:3" x14ac:dyDescent="0.15">
      <c r="C234" s="18"/>
    </row>
    <row r="235" spans="3:3" x14ac:dyDescent="0.15">
      <c r="C235" s="18"/>
    </row>
    <row r="236" spans="3:3" x14ac:dyDescent="0.15">
      <c r="C236" s="18"/>
    </row>
    <row r="237" spans="3:3" x14ac:dyDescent="0.15">
      <c r="C237" s="18"/>
    </row>
    <row r="238" spans="3:3" x14ac:dyDescent="0.15">
      <c r="C238" s="18"/>
    </row>
    <row r="239" spans="3:3" x14ac:dyDescent="0.15">
      <c r="C239" s="18"/>
    </row>
    <row r="240" spans="3:3" x14ac:dyDescent="0.15">
      <c r="C240" s="18"/>
    </row>
    <row r="241" spans="3:3" x14ac:dyDescent="0.15">
      <c r="C241" s="18"/>
    </row>
    <row r="242" spans="3:3" x14ac:dyDescent="0.15">
      <c r="C242" s="18"/>
    </row>
    <row r="243" spans="3:3" x14ac:dyDescent="0.15">
      <c r="C243" s="18"/>
    </row>
    <row r="244" spans="3:3" x14ac:dyDescent="0.15">
      <c r="C244" s="18"/>
    </row>
    <row r="245" spans="3:3" x14ac:dyDescent="0.15">
      <c r="C245" s="18"/>
    </row>
    <row r="246" spans="3:3" x14ac:dyDescent="0.15">
      <c r="C246" s="18"/>
    </row>
    <row r="247" spans="3:3" x14ac:dyDescent="0.15">
      <c r="C247" s="18"/>
    </row>
    <row r="248" spans="3:3" x14ac:dyDescent="0.15">
      <c r="C248" s="18"/>
    </row>
    <row r="249" spans="3:3" x14ac:dyDescent="0.15">
      <c r="C249" s="18"/>
    </row>
    <row r="250" spans="3:3" x14ac:dyDescent="0.15">
      <c r="C250" s="18"/>
    </row>
    <row r="251" spans="3:3" x14ac:dyDescent="0.15">
      <c r="C251" s="18"/>
    </row>
    <row r="252" spans="3:3" x14ac:dyDescent="0.15">
      <c r="C252" s="18"/>
    </row>
    <row r="253" spans="3:3" x14ac:dyDescent="0.15">
      <c r="C253" s="18"/>
    </row>
    <row r="254" spans="3:3" x14ac:dyDescent="0.15">
      <c r="C254" s="18"/>
    </row>
    <row r="255" spans="3:3" x14ac:dyDescent="0.15">
      <c r="C255" s="18"/>
    </row>
    <row r="256" spans="3:3" x14ac:dyDescent="0.15">
      <c r="C256" s="18"/>
    </row>
    <row r="257" spans="3:3" x14ac:dyDescent="0.15">
      <c r="C257" s="18"/>
    </row>
    <row r="258" spans="3:3" x14ac:dyDescent="0.15">
      <c r="C258" s="18"/>
    </row>
    <row r="259" spans="3:3" x14ac:dyDescent="0.15">
      <c r="C259" s="18"/>
    </row>
    <row r="260" spans="3:3" x14ac:dyDescent="0.15">
      <c r="C260" s="18"/>
    </row>
    <row r="261" spans="3:3" x14ac:dyDescent="0.15">
      <c r="C261" s="18"/>
    </row>
    <row r="262" spans="3:3" x14ac:dyDescent="0.15">
      <c r="C262" s="18"/>
    </row>
    <row r="263" spans="3:3" x14ac:dyDescent="0.15">
      <c r="C263" s="18"/>
    </row>
    <row r="264" spans="3:3" x14ac:dyDescent="0.15">
      <c r="C264" s="18"/>
    </row>
    <row r="265" spans="3:3" x14ac:dyDescent="0.15">
      <c r="C265" s="18"/>
    </row>
    <row r="266" spans="3:3" x14ac:dyDescent="0.15">
      <c r="C266" s="18"/>
    </row>
    <row r="267" spans="3:3" x14ac:dyDescent="0.15">
      <c r="C267" s="18"/>
    </row>
    <row r="268" spans="3:3" x14ac:dyDescent="0.15">
      <c r="C268" s="18"/>
    </row>
    <row r="269" spans="3:3" x14ac:dyDescent="0.15">
      <c r="C269" s="18"/>
    </row>
    <row r="270" spans="3:3" x14ac:dyDescent="0.15">
      <c r="C270" s="18"/>
    </row>
    <row r="271" spans="3:3" x14ac:dyDescent="0.15">
      <c r="C271" s="18"/>
    </row>
    <row r="272" spans="3:3" x14ac:dyDescent="0.15">
      <c r="C272" s="18"/>
    </row>
    <row r="273" spans="3:3" x14ac:dyDescent="0.15">
      <c r="C273" s="18"/>
    </row>
    <row r="274" spans="3:3" x14ac:dyDescent="0.15">
      <c r="C274" s="18"/>
    </row>
    <row r="275" spans="3:3" x14ac:dyDescent="0.15">
      <c r="C275" s="18"/>
    </row>
    <row r="276" spans="3:3" x14ac:dyDescent="0.15">
      <c r="C276" s="18"/>
    </row>
    <row r="277" spans="3:3" x14ac:dyDescent="0.15">
      <c r="C277" s="18"/>
    </row>
    <row r="278" spans="3:3" x14ac:dyDescent="0.15">
      <c r="C278" s="18"/>
    </row>
    <row r="279" spans="3:3" x14ac:dyDescent="0.15">
      <c r="C279" s="18"/>
    </row>
    <row r="280" spans="3:3" x14ac:dyDescent="0.15">
      <c r="C280" s="18"/>
    </row>
    <row r="281" spans="3:3" x14ac:dyDescent="0.15">
      <c r="C281" s="18"/>
    </row>
    <row r="282" spans="3:3" x14ac:dyDescent="0.15">
      <c r="C282" s="18"/>
    </row>
    <row r="283" spans="3:3" x14ac:dyDescent="0.15">
      <c r="C283" s="18"/>
    </row>
    <row r="284" spans="3:3" x14ac:dyDescent="0.15">
      <c r="C284" s="18"/>
    </row>
    <row r="285" spans="3:3" x14ac:dyDescent="0.15">
      <c r="C285" s="18"/>
    </row>
    <row r="286" spans="3:3" x14ac:dyDescent="0.15">
      <c r="C286" s="18"/>
    </row>
    <row r="287" spans="3:3" x14ac:dyDescent="0.15">
      <c r="C287" s="18"/>
    </row>
    <row r="288" spans="3:3" x14ac:dyDescent="0.15">
      <c r="C288" s="21"/>
    </row>
    <row r="289" spans="3:3" x14ac:dyDescent="0.15">
      <c r="C289" s="21"/>
    </row>
    <row r="290" spans="3:3" x14ac:dyDescent="0.15">
      <c r="C290" s="21"/>
    </row>
    <row r="291" spans="3:3" x14ac:dyDescent="0.15">
      <c r="C291" s="21"/>
    </row>
    <row r="292" spans="3:3" x14ac:dyDescent="0.15">
      <c r="C292" s="21"/>
    </row>
    <row r="293" spans="3:3" x14ac:dyDescent="0.15">
      <c r="C293" s="21"/>
    </row>
    <row r="294" spans="3:3" x14ac:dyDescent="0.15">
      <c r="C294" s="21"/>
    </row>
    <row r="295" spans="3:3" x14ac:dyDescent="0.15">
      <c r="C295" s="21"/>
    </row>
    <row r="296" spans="3:3" x14ac:dyDescent="0.15">
      <c r="C296" s="21"/>
    </row>
    <row r="297" spans="3:3" x14ac:dyDescent="0.15">
      <c r="C297" s="21"/>
    </row>
    <row r="298" spans="3:3" x14ac:dyDescent="0.15">
      <c r="C298" s="21"/>
    </row>
    <row r="299" spans="3:3" x14ac:dyDescent="0.15">
      <c r="C299" s="21"/>
    </row>
    <row r="300" spans="3:3" x14ac:dyDescent="0.15">
      <c r="C300" s="21"/>
    </row>
    <row r="301" spans="3:3" x14ac:dyDescent="0.15">
      <c r="C301" s="21"/>
    </row>
    <row r="302" spans="3:3" x14ac:dyDescent="0.15">
      <c r="C302" s="21"/>
    </row>
    <row r="303" spans="3:3" x14ac:dyDescent="0.15">
      <c r="C303" s="21"/>
    </row>
    <row r="304" spans="3:3" x14ac:dyDescent="0.15">
      <c r="C304" s="21"/>
    </row>
    <row r="305" spans="3:3" x14ac:dyDescent="0.15">
      <c r="C305" s="21"/>
    </row>
    <row r="306" spans="3:3" x14ac:dyDescent="0.15">
      <c r="C306" s="21"/>
    </row>
    <row r="307" spans="3:3" x14ac:dyDescent="0.15">
      <c r="C307" s="21"/>
    </row>
    <row r="308" spans="3:3" x14ac:dyDescent="0.15">
      <c r="C308" s="21"/>
    </row>
    <row r="309" spans="3:3" x14ac:dyDescent="0.15">
      <c r="C309" s="21"/>
    </row>
    <row r="310" spans="3:3" x14ac:dyDescent="0.15">
      <c r="C310" s="21"/>
    </row>
    <row r="311" spans="3:3" x14ac:dyDescent="0.15">
      <c r="C311" s="21"/>
    </row>
    <row r="312" spans="3:3" x14ac:dyDescent="0.15">
      <c r="C312" s="21"/>
    </row>
    <row r="313" spans="3:3" x14ac:dyDescent="0.15">
      <c r="C313" s="21"/>
    </row>
    <row r="314" spans="3:3" x14ac:dyDescent="0.15">
      <c r="C314" s="21"/>
    </row>
    <row r="315" spans="3:3" x14ac:dyDescent="0.15">
      <c r="C315" s="21"/>
    </row>
    <row r="316" spans="3:3" x14ac:dyDescent="0.15">
      <c r="C316" s="21"/>
    </row>
    <row r="317" spans="3:3" x14ac:dyDescent="0.15">
      <c r="C317" s="21"/>
    </row>
    <row r="318" spans="3:3" x14ac:dyDescent="0.15">
      <c r="C318" s="21"/>
    </row>
    <row r="319" spans="3:3" x14ac:dyDescent="0.15">
      <c r="C319" s="21"/>
    </row>
    <row r="320" spans="3:3" x14ac:dyDescent="0.15">
      <c r="C320" s="21"/>
    </row>
    <row r="321" spans="3:3" x14ac:dyDescent="0.15">
      <c r="C321" s="21"/>
    </row>
    <row r="322" spans="3:3" x14ac:dyDescent="0.15">
      <c r="C322" s="21"/>
    </row>
    <row r="323" spans="3:3" x14ac:dyDescent="0.15">
      <c r="C323" s="21"/>
    </row>
    <row r="324" spans="3:3" x14ac:dyDescent="0.15">
      <c r="C324" s="21"/>
    </row>
    <row r="325" spans="3:3" x14ac:dyDescent="0.15">
      <c r="C325" s="21"/>
    </row>
    <row r="326" spans="3:3" x14ac:dyDescent="0.15">
      <c r="C326" s="21"/>
    </row>
    <row r="327" spans="3:3" x14ac:dyDescent="0.15">
      <c r="C327" s="21"/>
    </row>
    <row r="328" spans="3:3" x14ac:dyDescent="0.15">
      <c r="C328" s="21"/>
    </row>
    <row r="329" spans="3:3" x14ac:dyDescent="0.15">
      <c r="C329" s="21"/>
    </row>
    <row r="330" spans="3:3" x14ac:dyDescent="0.15">
      <c r="C330" s="21"/>
    </row>
    <row r="331" spans="3:3" x14ac:dyDescent="0.15">
      <c r="C331" s="21"/>
    </row>
    <row r="332" spans="3:3" x14ac:dyDescent="0.15">
      <c r="C332" s="21"/>
    </row>
    <row r="333" spans="3:3" x14ac:dyDescent="0.15">
      <c r="C333" s="21"/>
    </row>
    <row r="334" spans="3:3" x14ac:dyDescent="0.15">
      <c r="C334" s="21"/>
    </row>
    <row r="335" spans="3:3" x14ac:dyDescent="0.15">
      <c r="C335" s="21"/>
    </row>
    <row r="336" spans="3:3" x14ac:dyDescent="0.15">
      <c r="C336" s="21"/>
    </row>
    <row r="337" spans="3:3" x14ac:dyDescent="0.15">
      <c r="C337" s="21"/>
    </row>
    <row r="338" spans="3:3" x14ac:dyDescent="0.15">
      <c r="C338" s="21"/>
    </row>
    <row r="339" spans="3:3" x14ac:dyDescent="0.15">
      <c r="C339" s="21"/>
    </row>
    <row r="340" spans="3:3" x14ac:dyDescent="0.15">
      <c r="C340" s="21"/>
    </row>
    <row r="341" spans="3:3" x14ac:dyDescent="0.15">
      <c r="C341" s="21"/>
    </row>
    <row r="342" spans="3:3" x14ac:dyDescent="0.15">
      <c r="C342" s="21"/>
    </row>
    <row r="343" spans="3:3" x14ac:dyDescent="0.15">
      <c r="C343" s="21"/>
    </row>
    <row r="344" spans="3:3" x14ac:dyDescent="0.15">
      <c r="C344" s="21"/>
    </row>
    <row r="345" spans="3:3" x14ac:dyDescent="0.15">
      <c r="C345" s="21"/>
    </row>
    <row r="346" spans="3:3" x14ac:dyDescent="0.15">
      <c r="C346" s="21"/>
    </row>
    <row r="347" spans="3:3" x14ac:dyDescent="0.15">
      <c r="C347" s="21"/>
    </row>
    <row r="348" spans="3:3" x14ac:dyDescent="0.15">
      <c r="C348" s="21"/>
    </row>
    <row r="349" spans="3:3" x14ac:dyDescent="0.15">
      <c r="C349" s="21"/>
    </row>
    <row r="350" spans="3:3" x14ac:dyDescent="0.15">
      <c r="C350" s="21"/>
    </row>
    <row r="351" spans="3:3" x14ac:dyDescent="0.15">
      <c r="C351" s="21"/>
    </row>
    <row r="352" spans="3:3" x14ac:dyDescent="0.15">
      <c r="C352" s="21"/>
    </row>
    <row r="353" spans="3:3" x14ac:dyDescent="0.15">
      <c r="C353" s="21"/>
    </row>
    <row r="354" spans="3:3" x14ac:dyDescent="0.15">
      <c r="C354" s="21"/>
    </row>
    <row r="355" spans="3:3" x14ac:dyDescent="0.15">
      <c r="C355" s="21"/>
    </row>
    <row r="356" spans="3:3" x14ac:dyDescent="0.15">
      <c r="C356" s="21"/>
    </row>
    <row r="357" spans="3:3" x14ac:dyDescent="0.15">
      <c r="C357" s="21"/>
    </row>
    <row r="358" spans="3:3" x14ac:dyDescent="0.15">
      <c r="C358" s="21"/>
    </row>
    <row r="359" spans="3:3" x14ac:dyDescent="0.15">
      <c r="C359" s="21"/>
    </row>
    <row r="360" spans="3:3" x14ac:dyDescent="0.15">
      <c r="C360" s="21"/>
    </row>
    <row r="361" spans="3:3" x14ac:dyDescent="0.15">
      <c r="C361" s="21"/>
    </row>
    <row r="362" spans="3:3" x14ac:dyDescent="0.15">
      <c r="C362" s="21"/>
    </row>
    <row r="363" spans="3:3" x14ac:dyDescent="0.15">
      <c r="C363" s="21"/>
    </row>
    <row r="364" spans="3:3" x14ac:dyDescent="0.15">
      <c r="C364" s="21"/>
    </row>
    <row r="365" spans="3:3" x14ac:dyDescent="0.15">
      <c r="C365" s="21"/>
    </row>
    <row r="366" spans="3:3" x14ac:dyDescent="0.15">
      <c r="C366" s="21"/>
    </row>
    <row r="367" spans="3:3" x14ac:dyDescent="0.15">
      <c r="C367" s="21"/>
    </row>
    <row r="368" spans="3:3" x14ac:dyDescent="0.15">
      <c r="C368" s="21"/>
    </row>
    <row r="369" spans="3:3" x14ac:dyDescent="0.15">
      <c r="C369" s="21"/>
    </row>
    <row r="370" spans="3:3" x14ac:dyDescent="0.15">
      <c r="C370" s="21"/>
    </row>
    <row r="371" spans="3:3" x14ac:dyDescent="0.15">
      <c r="C371" s="21"/>
    </row>
    <row r="372" spans="3:3" x14ac:dyDescent="0.15">
      <c r="C372" s="21"/>
    </row>
    <row r="373" spans="3:3" x14ac:dyDescent="0.15">
      <c r="C373" s="21"/>
    </row>
    <row r="374" spans="3:3" x14ac:dyDescent="0.15">
      <c r="C374" s="21"/>
    </row>
    <row r="375" spans="3:3" x14ac:dyDescent="0.15">
      <c r="C375" s="21"/>
    </row>
    <row r="376" spans="3:3" x14ac:dyDescent="0.15">
      <c r="C376" s="21"/>
    </row>
    <row r="377" spans="3:3" x14ac:dyDescent="0.15">
      <c r="C377" s="21"/>
    </row>
    <row r="378" spans="3:3" x14ac:dyDescent="0.15">
      <c r="C378" s="21"/>
    </row>
    <row r="379" spans="3:3" x14ac:dyDescent="0.15">
      <c r="C379" s="21"/>
    </row>
    <row r="380" spans="3:3" x14ac:dyDescent="0.15">
      <c r="C380" s="21"/>
    </row>
    <row r="381" spans="3:3" x14ac:dyDescent="0.15">
      <c r="C381" s="21"/>
    </row>
    <row r="382" spans="3:3" x14ac:dyDescent="0.15">
      <c r="C382" s="21"/>
    </row>
    <row r="383" spans="3:3" x14ac:dyDescent="0.15">
      <c r="C383" s="21"/>
    </row>
    <row r="384" spans="3:3" x14ac:dyDescent="0.15">
      <c r="C384" s="21"/>
    </row>
    <row r="385" spans="3:3" x14ac:dyDescent="0.15">
      <c r="C385" s="21"/>
    </row>
    <row r="386" spans="3:3" x14ac:dyDescent="0.15">
      <c r="C386" s="21"/>
    </row>
    <row r="387" spans="3:3" x14ac:dyDescent="0.15">
      <c r="C387" s="21"/>
    </row>
    <row r="388" spans="3:3" x14ac:dyDescent="0.15">
      <c r="C388" s="21"/>
    </row>
    <row r="389" spans="3:3" x14ac:dyDescent="0.15">
      <c r="C389" s="21"/>
    </row>
    <row r="390" spans="3:3" x14ac:dyDescent="0.15">
      <c r="C390" s="21"/>
    </row>
    <row r="391" spans="3:3" x14ac:dyDescent="0.15">
      <c r="C391" s="21"/>
    </row>
    <row r="392" spans="3:3" x14ac:dyDescent="0.15">
      <c r="C392" s="21"/>
    </row>
    <row r="393" spans="3:3" x14ac:dyDescent="0.15">
      <c r="C393" s="21"/>
    </row>
    <row r="394" spans="3:3" x14ac:dyDescent="0.15">
      <c r="C394" s="21"/>
    </row>
    <row r="395" spans="3:3" x14ac:dyDescent="0.15">
      <c r="C395" s="21"/>
    </row>
    <row r="396" spans="3:3" x14ac:dyDescent="0.15">
      <c r="C396" s="21"/>
    </row>
    <row r="397" spans="3:3" x14ac:dyDescent="0.15">
      <c r="C397" s="21"/>
    </row>
    <row r="398" spans="3:3" x14ac:dyDescent="0.15">
      <c r="C398" s="21"/>
    </row>
    <row r="399" spans="3:3" x14ac:dyDescent="0.15">
      <c r="C399" s="21"/>
    </row>
    <row r="400" spans="3:3" x14ac:dyDescent="0.15">
      <c r="C400" s="21"/>
    </row>
    <row r="401" spans="3:3" x14ac:dyDescent="0.15">
      <c r="C401" s="21"/>
    </row>
    <row r="402" spans="3:3" x14ac:dyDescent="0.15">
      <c r="C402" s="21"/>
    </row>
    <row r="403" spans="3:3" x14ac:dyDescent="0.15">
      <c r="C403" s="21"/>
    </row>
    <row r="404" spans="3:3" x14ac:dyDescent="0.15">
      <c r="C404" s="21"/>
    </row>
    <row r="405" spans="3:3" x14ac:dyDescent="0.15">
      <c r="C405" s="21"/>
    </row>
    <row r="406" spans="3:3" x14ac:dyDescent="0.15">
      <c r="C406" s="21"/>
    </row>
    <row r="407" spans="3:3" x14ac:dyDescent="0.15">
      <c r="C407" s="21"/>
    </row>
    <row r="408" spans="3:3" x14ac:dyDescent="0.15">
      <c r="C408" s="21"/>
    </row>
    <row r="409" spans="3:3" x14ac:dyDescent="0.15">
      <c r="C409" s="21"/>
    </row>
    <row r="410" spans="3:3" x14ac:dyDescent="0.15">
      <c r="C410" s="21"/>
    </row>
    <row r="411" spans="3:3" x14ac:dyDescent="0.15">
      <c r="C411" s="21"/>
    </row>
    <row r="412" spans="3:3" x14ac:dyDescent="0.15">
      <c r="C412" s="21"/>
    </row>
    <row r="413" spans="3:3" x14ac:dyDescent="0.15">
      <c r="C413" s="21"/>
    </row>
    <row r="414" spans="3:3" x14ac:dyDescent="0.15">
      <c r="C414" s="21"/>
    </row>
    <row r="415" spans="3:3" x14ac:dyDescent="0.15">
      <c r="C415" s="21"/>
    </row>
    <row r="416" spans="3:3" x14ac:dyDescent="0.15">
      <c r="C416" s="21"/>
    </row>
    <row r="417" spans="3:3" x14ac:dyDescent="0.15">
      <c r="C417" s="21"/>
    </row>
    <row r="418" spans="3:3" x14ac:dyDescent="0.15">
      <c r="C418" s="21"/>
    </row>
    <row r="419" spans="3:3" x14ac:dyDescent="0.15">
      <c r="C419" s="21"/>
    </row>
    <row r="420" spans="3:3" x14ac:dyDescent="0.15">
      <c r="C420" s="21"/>
    </row>
    <row r="421" spans="3:3" x14ac:dyDescent="0.15">
      <c r="C421" s="21"/>
    </row>
    <row r="422" spans="3:3" x14ac:dyDescent="0.15">
      <c r="C422" s="21"/>
    </row>
    <row r="423" spans="3:3" x14ac:dyDescent="0.15">
      <c r="C423" s="21"/>
    </row>
    <row r="424" spans="3:3" x14ac:dyDescent="0.15">
      <c r="C424" s="21"/>
    </row>
    <row r="425" spans="3:3" x14ac:dyDescent="0.15">
      <c r="C425" s="21"/>
    </row>
    <row r="426" spans="3:3" x14ac:dyDescent="0.15">
      <c r="C426" s="21"/>
    </row>
    <row r="427" spans="3:3" x14ac:dyDescent="0.15">
      <c r="C427" s="21"/>
    </row>
    <row r="428" spans="3:3" x14ac:dyDescent="0.15">
      <c r="C428" s="21"/>
    </row>
    <row r="429" spans="3:3" x14ac:dyDescent="0.15">
      <c r="C429" s="21"/>
    </row>
    <row r="430" spans="3:3" x14ac:dyDescent="0.15">
      <c r="C430" s="21"/>
    </row>
    <row r="431" spans="3:3" x14ac:dyDescent="0.15">
      <c r="C431" s="21"/>
    </row>
    <row r="432" spans="3:3" x14ac:dyDescent="0.15">
      <c r="C432" s="21"/>
    </row>
    <row r="433" spans="3:3" x14ac:dyDescent="0.15">
      <c r="C433" s="21"/>
    </row>
    <row r="434" spans="3:3" x14ac:dyDescent="0.15">
      <c r="C434" s="21"/>
    </row>
    <row r="435" spans="3:3" x14ac:dyDescent="0.15">
      <c r="C435" s="21"/>
    </row>
    <row r="436" spans="3:3" x14ac:dyDescent="0.15">
      <c r="C436" s="21"/>
    </row>
    <row r="437" spans="3:3" x14ac:dyDescent="0.15">
      <c r="C437" s="21"/>
    </row>
    <row r="438" spans="3:3" x14ac:dyDescent="0.15">
      <c r="C438" s="21"/>
    </row>
    <row r="439" spans="3:3" x14ac:dyDescent="0.15">
      <c r="C439" s="21"/>
    </row>
    <row r="440" spans="3:3" x14ac:dyDescent="0.15">
      <c r="C440" s="21"/>
    </row>
    <row r="441" spans="3:3" x14ac:dyDescent="0.15">
      <c r="C441" s="21"/>
    </row>
    <row r="442" spans="3:3" x14ac:dyDescent="0.15">
      <c r="C442" s="21"/>
    </row>
    <row r="443" spans="3:3" x14ac:dyDescent="0.15">
      <c r="C443" s="21"/>
    </row>
    <row r="444" spans="3:3" x14ac:dyDescent="0.15">
      <c r="C444" s="21"/>
    </row>
    <row r="445" spans="3:3" x14ac:dyDescent="0.15">
      <c r="C445" s="21"/>
    </row>
    <row r="446" spans="3:3" x14ac:dyDescent="0.15">
      <c r="C446" s="21"/>
    </row>
    <row r="447" spans="3:3" x14ac:dyDescent="0.15">
      <c r="C447" s="21"/>
    </row>
    <row r="448" spans="3:3" x14ac:dyDescent="0.15">
      <c r="C448" s="21"/>
    </row>
    <row r="449" spans="3:3" x14ac:dyDescent="0.15">
      <c r="C449" s="21"/>
    </row>
    <row r="450" spans="3:3" x14ac:dyDescent="0.15">
      <c r="C450" s="21"/>
    </row>
    <row r="451" spans="3:3" x14ac:dyDescent="0.15">
      <c r="C451" s="21"/>
    </row>
    <row r="452" spans="3:3" x14ac:dyDescent="0.15">
      <c r="C452" s="21"/>
    </row>
    <row r="453" spans="3:3" x14ac:dyDescent="0.15">
      <c r="C453" s="21"/>
    </row>
    <row r="454" spans="3:3" x14ac:dyDescent="0.15">
      <c r="C454" s="21"/>
    </row>
    <row r="455" spans="3:3" x14ac:dyDescent="0.15">
      <c r="C455" s="21"/>
    </row>
    <row r="456" spans="3:3" x14ac:dyDescent="0.15">
      <c r="C456" s="21"/>
    </row>
    <row r="457" spans="3:3" x14ac:dyDescent="0.15">
      <c r="C457" s="21"/>
    </row>
    <row r="458" spans="3:3" x14ac:dyDescent="0.15">
      <c r="C458" s="21"/>
    </row>
    <row r="459" spans="3:3" x14ac:dyDescent="0.15">
      <c r="C459" s="21"/>
    </row>
    <row r="460" spans="3:3" x14ac:dyDescent="0.15">
      <c r="C460" s="21"/>
    </row>
    <row r="461" spans="3:3" x14ac:dyDescent="0.15">
      <c r="C461" s="21"/>
    </row>
    <row r="462" spans="3:3" x14ac:dyDescent="0.15">
      <c r="C462" s="21"/>
    </row>
    <row r="463" spans="3:3" x14ac:dyDescent="0.15">
      <c r="C463" s="21"/>
    </row>
    <row r="464" spans="3:3" x14ac:dyDescent="0.15">
      <c r="C464" s="21"/>
    </row>
    <row r="465" spans="3:3" x14ac:dyDescent="0.15">
      <c r="C465" s="21"/>
    </row>
    <row r="466" spans="3:3" x14ac:dyDescent="0.15">
      <c r="C466" s="21"/>
    </row>
    <row r="467" spans="3:3" x14ac:dyDescent="0.15">
      <c r="C467" s="21"/>
    </row>
    <row r="468" spans="3:3" x14ac:dyDescent="0.15">
      <c r="C468" s="21"/>
    </row>
    <row r="469" spans="3:3" x14ac:dyDescent="0.15">
      <c r="C469" s="21"/>
    </row>
    <row r="470" spans="3:3" x14ac:dyDescent="0.15">
      <c r="C470" s="21"/>
    </row>
    <row r="471" spans="3:3" x14ac:dyDescent="0.15">
      <c r="C471" s="21"/>
    </row>
    <row r="472" spans="3:3" x14ac:dyDescent="0.15">
      <c r="C472" s="21"/>
    </row>
    <row r="473" spans="3:3" x14ac:dyDescent="0.15">
      <c r="C473" s="21"/>
    </row>
    <row r="474" spans="3:3" x14ac:dyDescent="0.15">
      <c r="C474" s="21"/>
    </row>
    <row r="475" spans="3:3" x14ac:dyDescent="0.15">
      <c r="C475" s="21"/>
    </row>
    <row r="476" spans="3:3" x14ac:dyDescent="0.15">
      <c r="C476" s="21"/>
    </row>
    <row r="477" spans="3:3" x14ac:dyDescent="0.15">
      <c r="C477" s="21"/>
    </row>
    <row r="478" spans="3:3" x14ac:dyDescent="0.15">
      <c r="C478" s="21"/>
    </row>
    <row r="479" spans="3:3" x14ac:dyDescent="0.15">
      <c r="C479" s="21"/>
    </row>
    <row r="480" spans="3:3" x14ac:dyDescent="0.15">
      <c r="C480" s="21"/>
    </row>
    <row r="481" spans="3:3" x14ac:dyDescent="0.15">
      <c r="C481" s="21"/>
    </row>
    <row r="482" spans="3:3" x14ac:dyDescent="0.15">
      <c r="C482" s="21"/>
    </row>
    <row r="483" spans="3:3" x14ac:dyDescent="0.15">
      <c r="C483" s="21"/>
    </row>
    <row r="484" spans="3:3" x14ac:dyDescent="0.15">
      <c r="C484" s="21"/>
    </row>
    <row r="485" spans="3:3" x14ac:dyDescent="0.15">
      <c r="C485" s="21"/>
    </row>
    <row r="486" spans="3:3" x14ac:dyDescent="0.15">
      <c r="C486" s="21"/>
    </row>
    <row r="487" spans="3:3" x14ac:dyDescent="0.15">
      <c r="C487" s="21"/>
    </row>
    <row r="488" spans="3:3" x14ac:dyDescent="0.15">
      <c r="C488" s="21"/>
    </row>
    <row r="489" spans="3:3" x14ac:dyDescent="0.15">
      <c r="C489" s="21"/>
    </row>
    <row r="490" spans="3:3" x14ac:dyDescent="0.15">
      <c r="C490" s="21"/>
    </row>
    <row r="491" spans="3:3" x14ac:dyDescent="0.15">
      <c r="C491" s="21"/>
    </row>
    <row r="492" spans="3:3" x14ac:dyDescent="0.15">
      <c r="C492" s="21"/>
    </row>
    <row r="493" spans="3:3" x14ac:dyDescent="0.15">
      <c r="C493" s="21"/>
    </row>
    <row r="494" spans="3:3" x14ac:dyDescent="0.15">
      <c r="C494" s="21"/>
    </row>
    <row r="495" spans="3:3" x14ac:dyDescent="0.15">
      <c r="C495" s="21"/>
    </row>
    <row r="496" spans="3:3" x14ac:dyDescent="0.15">
      <c r="C496" s="21"/>
    </row>
    <row r="497" spans="3:3" x14ac:dyDescent="0.15">
      <c r="C497" s="21"/>
    </row>
    <row r="498" spans="3:3" x14ac:dyDescent="0.15">
      <c r="C498" s="21"/>
    </row>
    <row r="499" spans="3:3" x14ac:dyDescent="0.15">
      <c r="C499" s="21"/>
    </row>
    <row r="500" spans="3:3" x14ac:dyDescent="0.15">
      <c r="C500" s="21"/>
    </row>
    <row r="501" spans="3:3" x14ac:dyDescent="0.15">
      <c r="C501" s="21"/>
    </row>
    <row r="502" spans="3:3" x14ac:dyDescent="0.15">
      <c r="C502" s="21"/>
    </row>
    <row r="503" spans="3:3" x14ac:dyDescent="0.15">
      <c r="C503" s="21"/>
    </row>
    <row r="504" spans="3:3" x14ac:dyDescent="0.15">
      <c r="C504" s="21"/>
    </row>
    <row r="505" spans="3:3" x14ac:dyDescent="0.15">
      <c r="C505" s="21"/>
    </row>
    <row r="506" spans="3:3" x14ac:dyDescent="0.15">
      <c r="C506" s="21"/>
    </row>
    <row r="507" spans="3:3" x14ac:dyDescent="0.15">
      <c r="C507" s="21"/>
    </row>
    <row r="508" spans="3:3" x14ac:dyDescent="0.15">
      <c r="C508" s="21"/>
    </row>
    <row r="509" spans="3:3" x14ac:dyDescent="0.15">
      <c r="C509" s="21"/>
    </row>
    <row r="510" spans="3:3" x14ac:dyDescent="0.15">
      <c r="C510" s="21"/>
    </row>
    <row r="511" spans="3:3" x14ac:dyDescent="0.15">
      <c r="C511" s="21"/>
    </row>
    <row r="512" spans="3:3" x14ac:dyDescent="0.15">
      <c r="C512" s="21"/>
    </row>
    <row r="513" spans="3:3" x14ac:dyDescent="0.15">
      <c r="C513" s="21"/>
    </row>
    <row r="514" spans="3:3" x14ac:dyDescent="0.15">
      <c r="C514" s="21"/>
    </row>
    <row r="515" spans="3:3" x14ac:dyDescent="0.15">
      <c r="C515" s="21"/>
    </row>
    <row r="516" spans="3:3" x14ac:dyDescent="0.15">
      <c r="C516" s="21"/>
    </row>
    <row r="517" spans="3:3" x14ac:dyDescent="0.15">
      <c r="C517" s="21"/>
    </row>
    <row r="518" spans="3:3" x14ac:dyDescent="0.15">
      <c r="C518" s="21"/>
    </row>
    <row r="519" spans="3:3" x14ac:dyDescent="0.15">
      <c r="C519" s="21"/>
    </row>
    <row r="520" spans="3:3" x14ac:dyDescent="0.15">
      <c r="C520" s="21"/>
    </row>
    <row r="521" spans="3:3" x14ac:dyDescent="0.15">
      <c r="C521" s="21"/>
    </row>
    <row r="522" spans="3:3" x14ac:dyDescent="0.15">
      <c r="C522" s="21"/>
    </row>
    <row r="523" spans="3:3" x14ac:dyDescent="0.15">
      <c r="C523" s="21"/>
    </row>
    <row r="524" spans="3:3" x14ac:dyDescent="0.15">
      <c r="C524" s="21"/>
    </row>
    <row r="525" spans="3:3" x14ac:dyDescent="0.15">
      <c r="C525" s="21"/>
    </row>
    <row r="526" spans="3:3" x14ac:dyDescent="0.15">
      <c r="C526" s="21"/>
    </row>
    <row r="527" spans="3:3" x14ac:dyDescent="0.15">
      <c r="C527" s="21"/>
    </row>
    <row r="528" spans="3:3" x14ac:dyDescent="0.15">
      <c r="C528" s="21"/>
    </row>
    <row r="529" spans="3:3" x14ac:dyDescent="0.15">
      <c r="C529" s="21"/>
    </row>
    <row r="530" spans="3:3" x14ac:dyDescent="0.15">
      <c r="C530" s="21"/>
    </row>
    <row r="531" spans="3:3" x14ac:dyDescent="0.15">
      <c r="C531" s="21"/>
    </row>
    <row r="532" spans="3:3" x14ac:dyDescent="0.15">
      <c r="C532" s="21"/>
    </row>
    <row r="533" spans="3:3" x14ac:dyDescent="0.15">
      <c r="C533" s="21"/>
    </row>
    <row r="534" spans="3:3" x14ac:dyDescent="0.15">
      <c r="C534" s="21"/>
    </row>
    <row r="535" spans="3:3" x14ac:dyDescent="0.15">
      <c r="C535" s="21"/>
    </row>
    <row r="536" spans="3:3" x14ac:dyDescent="0.15">
      <c r="C536" s="21"/>
    </row>
    <row r="537" spans="3:3" x14ac:dyDescent="0.15">
      <c r="C537" s="21"/>
    </row>
    <row r="538" spans="3:3" x14ac:dyDescent="0.15">
      <c r="C538" s="21"/>
    </row>
    <row r="539" spans="3:3" x14ac:dyDescent="0.15">
      <c r="C539" s="21"/>
    </row>
    <row r="540" spans="3:3" x14ac:dyDescent="0.15">
      <c r="C540" s="21"/>
    </row>
    <row r="541" spans="3:3" x14ac:dyDescent="0.15">
      <c r="C541" s="21"/>
    </row>
    <row r="542" spans="3:3" x14ac:dyDescent="0.15">
      <c r="C542" s="21"/>
    </row>
    <row r="543" spans="3:3" x14ac:dyDescent="0.15">
      <c r="C543" s="21"/>
    </row>
    <row r="544" spans="3:3" x14ac:dyDescent="0.15">
      <c r="C544" s="21"/>
    </row>
    <row r="545" spans="3:3" x14ac:dyDescent="0.15">
      <c r="C545" s="21"/>
    </row>
    <row r="546" spans="3:3" x14ac:dyDescent="0.15">
      <c r="C546" s="21"/>
    </row>
    <row r="547" spans="3:3" x14ac:dyDescent="0.15">
      <c r="C547" s="21"/>
    </row>
    <row r="548" spans="3:3" x14ac:dyDescent="0.15">
      <c r="C548" s="21"/>
    </row>
    <row r="549" spans="3:3" x14ac:dyDescent="0.15">
      <c r="C549" s="21"/>
    </row>
    <row r="550" spans="3:3" x14ac:dyDescent="0.15">
      <c r="C550" s="21"/>
    </row>
    <row r="551" spans="3:3" x14ac:dyDescent="0.15">
      <c r="C551" s="21"/>
    </row>
    <row r="552" spans="3:3" x14ac:dyDescent="0.15">
      <c r="C552" s="21"/>
    </row>
    <row r="553" spans="3:3" x14ac:dyDescent="0.15">
      <c r="C553" s="21"/>
    </row>
    <row r="554" spans="3:3" x14ac:dyDescent="0.15">
      <c r="C554" s="21"/>
    </row>
    <row r="555" spans="3:3" x14ac:dyDescent="0.15">
      <c r="C555" s="21"/>
    </row>
    <row r="556" spans="3:3" x14ac:dyDescent="0.15">
      <c r="C556" s="21"/>
    </row>
    <row r="557" spans="3:3" x14ac:dyDescent="0.15">
      <c r="C557" s="21"/>
    </row>
    <row r="558" spans="3:3" x14ac:dyDescent="0.15">
      <c r="C558" s="21"/>
    </row>
    <row r="559" spans="3:3" x14ac:dyDescent="0.15">
      <c r="C559" s="21"/>
    </row>
    <row r="560" spans="3:3" x14ac:dyDescent="0.15">
      <c r="C560" s="21"/>
    </row>
    <row r="561" spans="3:3" x14ac:dyDescent="0.15">
      <c r="C561" s="21"/>
    </row>
    <row r="562" spans="3:3" x14ac:dyDescent="0.15">
      <c r="C562" s="21"/>
    </row>
    <row r="563" spans="3:3" x14ac:dyDescent="0.15">
      <c r="C563" s="21"/>
    </row>
    <row r="564" spans="3:3" x14ac:dyDescent="0.15">
      <c r="C564" s="21"/>
    </row>
    <row r="565" spans="3:3" x14ac:dyDescent="0.15">
      <c r="C565" s="21"/>
    </row>
    <row r="566" spans="3:3" x14ac:dyDescent="0.15">
      <c r="C566" s="21"/>
    </row>
    <row r="567" spans="3:3" x14ac:dyDescent="0.15">
      <c r="C567" s="21"/>
    </row>
    <row r="568" spans="3:3" x14ac:dyDescent="0.15">
      <c r="C568" s="21"/>
    </row>
    <row r="569" spans="3:3" x14ac:dyDescent="0.15">
      <c r="C569" s="21"/>
    </row>
    <row r="570" spans="3:3" x14ac:dyDescent="0.15">
      <c r="C570" s="21"/>
    </row>
    <row r="571" spans="3:3" x14ac:dyDescent="0.15">
      <c r="C571" s="21"/>
    </row>
    <row r="572" spans="3:3" x14ac:dyDescent="0.15">
      <c r="C572" s="21"/>
    </row>
    <row r="573" spans="3:3" x14ac:dyDescent="0.15">
      <c r="C573" s="21"/>
    </row>
    <row r="574" spans="3:3" x14ac:dyDescent="0.15">
      <c r="C574" s="21"/>
    </row>
    <row r="575" spans="3:3" x14ac:dyDescent="0.15">
      <c r="C575" s="21"/>
    </row>
    <row r="576" spans="3:3" x14ac:dyDescent="0.15">
      <c r="C576" s="21"/>
    </row>
    <row r="577" spans="3:3" x14ac:dyDescent="0.15">
      <c r="C577" s="21"/>
    </row>
    <row r="578" spans="3:3" x14ac:dyDescent="0.15">
      <c r="C578" s="21"/>
    </row>
    <row r="579" spans="3:3" x14ac:dyDescent="0.15">
      <c r="C579" s="21"/>
    </row>
    <row r="580" spans="3:3" x14ac:dyDescent="0.15">
      <c r="C580" s="21"/>
    </row>
    <row r="581" spans="3:3" x14ac:dyDescent="0.15">
      <c r="C581" s="21"/>
    </row>
    <row r="582" spans="3:3" x14ac:dyDescent="0.15">
      <c r="C582" s="21"/>
    </row>
    <row r="583" spans="3:3" x14ac:dyDescent="0.15">
      <c r="C583" s="21"/>
    </row>
    <row r="584" spans="3:3" x14ac:dyDescent="0.15">
      <c r="C584" s="21"/>
    </row>
    <row r="585" spans="3:3" x14ac:dyDescent="0.15">
      <c r="C585" s="21"/>
    </row>
    <row r="586" spans="3:3" x14ac:dyDescent="0.15">
      <c r="C586" s="21"/>
    </row>
    <row r="587" spans="3:3" x14ac:dyDescent="0.15">
      <c r="C587" s="21"/>
    </row>
    <row r="588" spans="3:3" x14ac:dyDescent="0.15">
      <c r="C588" s="21"/>
    </row>
    <row r="589" spans="3:3" x14ac:dyDescent="0.15">
      <c r="C589" s="21"/>
    </row>
    <row r="590" spans="3:3" x14ac:dyDescent="0.15">
      <c r="C590" s="21"/>
    </row>
    <row r="591" spans="3:3" x14ac:dyDescent="0.15">
      <c r="C591" s="21"/>
    </row>
    <row r="592" spans="3:3" x14ac:dyDescent="0.15">
      <c r="C592" s="21"/>
    </row>
    <row r="593" spans="3:3" x14ac:dyDescent="0.15">
      <c r="C593" s="21"/>
    </row>
    <row r="594" spans="3:3" x14ac:dyDescent="0.15">
      <c r="C594" s="21"/>
    </row>
    <row r="595" spans="3:3" x14ac:dyDescent="0.15">
      <c r="C595" s="21"/>
    </row>
    <row r="596" spans="3:3" x14ac:dyDescent="0.15">
      <c r="C596" s="21"/>
    </row>
    <row r="597" spans="3:3" x14ac:dyDescent="0.15">
      <c r="C597" s="21"/>
    </row>
    <row r="598" spans="3:3" x14ac:dyDescent="0.15">
      <c r="C598" s="21"/>
    </row>
    <row r="599" spans="3:3" x14ac:dyDescent="0.15">
      <c r="C599" s="21"/>
    </row>
    <row r="600" spans="3:3" x14ac:dyDescent="0.15">
      <c r="C600" s="21"/>
    </row>
    <row r="601" spans="3:3" x14ac:dyDescent="0.15">
      <c r="C601" s="21"/>
    </row>
    <row r="602" spans="3:3" x14ac:dyDescent="0.15">
      <c r="C602" s="21"/>
    </row>
    <row r="603" spans="3:3" x14ac:dyDescent="0.15">
      <c r="C603" s="21"/>
    </row>
    <row r="604" spans="3:3" x14ac:dyDescent="0.15">
      <c r="C604" s="21"/>
    </row>
    <row r="605" spans="3:3" x14ac:dyDescent="0.15">
      <c r="C605" s="21"/>
    </row>
    <row r="606" spans="3:3" x14ac:dyDescent="0.15">
      <c r="C606" s="21"/>
    </row>
    <row r="607" spans="3:3" x14ac:dyDescent="0.15">
      <c r="C607" s="21"/>
    </row>
    <row r="608" spans="3:3" x14ac:dyDescent="0.15">
      <c r="C608" s="21"/>
    </row>
    <row r="609" spans="3:3" x14ac:dyDescent="0.15">
      <c r="C609" s="21"/>
    </row>
    <row r="610" spans="3:3" x14ac:dyDescent="0.15">
      <c r="C610" s="21"/>
    </row>
    <row r="611" spans="3:3" x14ac:dyDescent="0.15">
      <c r="C611" s="21"/>
    </row>
    <row r="612" spans="3:3" x14ac:dyDescent="0.15">
      <c r="C612" s="21"/>
    </row>
    <row r="613" spans="3:3" x14ac:dyDescent="0.15">
      <c r="C613" s="21"/>
    </row>
    <row r="614" spans="3:3" x14ac:dyDescent="0.15">
      <c r="C614" s="21"/>
    </row>
    <row r="615" spans="3:3" x14ac:dyDescent="0.15">
      <c r="C615" s="21"/>
    </row>
    <row r="616" spans="3:3" x14ac:dyDescent="0.15">
      <c r="C616" s="21"/>
    </row>
    <row r="617" spans="3:3" x14ac:dyDescent="0.15">
      <c r="C617" s="21"/>
    </row>
    <row r="618" spans="3:3" x14ac:dyDescent="0.15">
      <c r="C618" s="21"/>
    </row>
    <row r="619" spans="3:3" x14ac:dyDescent="0.15">
      <c r="C619" s="21"/>
    </row>
    <row r="620" spans="3:3" x14ac:dyDescent="0.15">
      <c r="C620" s="21"/>
    </row>
    <row r="621" spans="3:3" x14ac:dyDescent="0.15">
      <c r="C621" s="21"/>
    </row>
    <row r="622" spans="3:3" x14ac:dyDescent="0.15">
      <c r="C622" s="21"/>
    </row>
    <row r="623" spans="3:3" x14ac:dyDescent="0.15">
      <c r="C623" s="21"/>
    </row>
    <row r="624" spans="3:3" x14ac:dyDescent="0.15">
      <c r="C624" s="21"/>
    </row>
    <row r="625" spans="3:3" x14ac:dyDescent="0.15">
      <c r="C625" s="21"/>
    </row>
    <row r="626" spans="3:3" x14ac:dyDescent="0.15">
      <c r="C626" s="21"/>
    </row>
    <row r="627" spans="3:3" x14ac:dyDescent="0.15">
      <c r="C627" s="21"/>
    </row>
    <row r="628" spans="3:3" x14ac:dyDescent="0.15">
      <c r="C628" s="21"/>
    </row>
    <row r="629" spans="3:3" x14ac:dyDescent="0.15">
      <c r="C629" s="21"/>
    </row>
    <row r="630" spans="3:3" x14ac:dyDescent="0.15">
      <c r="C630" s="21"/>
    </row>
    <row r="631" spans="3:3" x14ac:dyDescent="0.15">
      <c r="C631" s="21"/>
    </row>
    <row r="632" spans="3:3" x14ac:dyDescent="0.15">
      <c r="C632" s="21"/>
    </row>
    <row r="633" spans="3:3" x14ac:dyDescent="0.15">
      <c r="C633" s="21"/>
    </row>
    <row r="634" spans="3:3" x14ac:dyDescent="0.15">
      <c r="C634" s="21"/>
    </row>
    <row r="635" spans="3:3" x14ac:dyDescent="0.15">
      <c r="C635" s="21"/>
    </row>
    <row r="636" spans="3:3" x14ac:dyDescent="0.15">
      <c r="C636" s="21"/>
    </row>
    <row r="637" spans="3:3" x14ac:dyDescent="0.15">
      <c r="C637" s="21"/>
    </row>
    <row r="638" spans="3:3" x14ac:dyDescent="0.15">
      <c r="C638" s="21"/>
    </row>
    <row r="639" spans="3:3" x14ac:dyDescent="0.15">
      <c r="C639" s="21"/>
    </row>
    <row r="640" spans="3:3" x14ac:dyDescent="0.15">
      <c r="C640" s="21"/>
    </row>
    <row r="641" spans="3:3" x14ac:dyDescent="0.15">
      <c r="C641" s="21"/>
    </row>
    <row r="642" spans="3:3" x14ac:dyDescent="0.15">
      <c r="C642" s="21"/>
    </row>
    <row r="643" spans="3:3" x14ac:dyDescent="0.15">
      <c r="C643" s="21"/>
    </row>
    <row r="644" spans="3:3" x14ac:dyDescent="0.15">
      <c r="C644" s="21"/>
    </row>
    <row r="645" spans="3:3" x14ac:dyDescent="0.15">
      <c r="C645" s="21"/>
    </row>
    <row r="646" spans="3:3" x14ac:dyDescent="0.15">
      <c r="C646" s="21"/>
    </row>
    <row r="647" spans="3:3" x14ac:dyDescent="0.15">
      <c r="C647" s="21"/>
    </row>
    <row r="648" spans="3:3" x14ac:dyDescent="0.15">
      <c r="C648" s="21"/>
    </row>
    <row r="649" spans="3:3" x14ac:dyDescent="0.15">
      <c r="C649" s="21"/>
    </row>
    <row r="650" spans="3:3" x14ac:dyDescent="0.15">
      <c r="C650" s="21"/>
    </row>
    <row r="651" spans="3:3" x14ac:dyDescent="0.15">
      <c r="C651" s="21"/>
    </row>
    <row r="652" spans="3:3" x14ac:dyDescent="0.15">
      <c r="C652" s="21"/>
    </row>
    <row r="653" spans="3:3" x14ac:dyDescent="0.15">
      <c r="C653" s="21"/>
    </row>
    <row r="654" spans="3:3" x14ac:dyDescent="0.15">
      <c r="C654" s="21"/>
    </row>
    <row r="655" spans="3:3" x14ac:dyDescent="0.15">
      <c r="C655" s="21"/>
    </row>
    <row r="656" spans="3:3" x14ac:dyDescent="0.15">
      <c r="C656" s="21"/>
    </row>
    <row r="657" spans="3:3" x14ac:dyDescent="0.15">
      <c r="C657" s="21"/>
    </row>
    <row r="658" spans="3:3" x14ac:dyDescent="0.15">
      <c r="C658" s="21"/>
    </row>
    <row r="659" spans="3:3" x14ac:dyDescent="0.15">
      <c r="C659" s="21"/>
    </row>
    <row r="660" spans="3:3" x14ac:dyDescent="0.15">
      <c r="C660" s="21"/>
    </row>
    <row r="661" spans="3:3" x14ac:dyDescent="0.15">
      <c r="C661" s="21"/>
    </row>
    <row r="662" spans="3:3" x14ac:dyDescent="0.15">
      <c r="C662" s="21"/>
    </row>
    <row r="663" spans="3:3" x14ac:dyDescent="0.15">
      <c r="C663" s="21"/>
    </row>
    <row r="664" spans="3:3" x14ac:dyDescent="0.15">
      <c r="C664" s="21"/>
    </row>
    <row r="665" spans="3:3" x14ac:dyDescent="0.15">
      <c r="C665" s="21"/>
    </row>
    <row r="666" spans="3:3" x14ac:dyDescent="0.15">
      <c r="C666" s="21"/>
    </row>
    <row r="667" spans="3:3" x14ac:dyDescent="0.15">
      <c r="C667" s="21"/>
    </row>
    <row r="668" spans="3:3" x14ac:dyDescent="0.15">
      <c r="C668" s="21"/>
    </row>
    <row r="669" spans="3:3" x14ac:dyDescent="0.15">
      <c r="C669" s="21"/>
    </row>
    <row r="670" spans="3:3" x14ac:dyDescent="0.15">
      <c r="C670" s="21"/>
    </row>
    <row r="671" spans="3:3" x14ac:dyDescent="0.15">
      <c r="C671" s="21"/>
    </row>
    <row r="672" spans="3:3" x14ac:dyDescent="0.15">
      <c r="C672" s="21"/>
    </row>
    <row r="673" spans="3:3" x14ac:dyDescent="0.15">
      <c r="C673" s="21"/>
    </row>
    <row r="674" spans="3:3" x14ac:dyDescent="0.15">
      <c r="C674" s="21"/>
    </row>
    <row r="675" spans="3:3" x14ac:dyDescent="0.15">
      <c r="C675" s="21"/>
    </row>
    <row r="676" spans="3:3" x14ac:dyDescent="0.15">
      <c r="C676" s="21"/>
    </row>
    <row r="677" spans="3:3" x14ac:dyDescent="0.15">
      <c r="C677" s="21"/>
    </row>
    <row r="678" spans="3:3" x14ac:dyDescent="0.15">
      <c r="C678" s="21"/>
    </row>
    <row r="679" spans="3:3" x14ac:dyDescent="0.15">
      <c r="C679" s="21"/>
    </row>
    <row r="680" spans="3:3" x14ac:dyDescent="0.15">
      <c r="C680" s="21"/>
    </row>
    <row r="681" spans="3:3" x14ac:dyDescent="0.15">
      <c r="C681" s="21"/>
    </row>
    <row r="682" spans="3:3" x14ac:dyDescent="0.15">
      <c r="C682" s="21"/>
    </row>
    <row r="683" spans="3:3" x14ac:dyDescent="0.15">
      <c r="C683" s="21"/>
    </row>
    <row r="684" spans="3:3" x14ac:dyDescent="0.15">
      <c r="C684" s="21"/>
    </row>
    <row r="685" spans="3:3" x14ac:dyDescent="0.15">
      <c r="C685" s="21"/>
    </row>
    <row r="686" spans="3:3" x14ac:dyDescent="0.15">
      <c r="C686" s="21"/>
    </row>
    <row r="687" spans="3:3" x14ac:dyDescent="0.15">
      <c r="C687" s="21"/>
    </row>
    <row r="688" spans="3:3" x14ac:dyDescent="0.15">
      <c r="C688" s="21"/>
    </row>
    <row r="689" spans="3:3" x14ac:dyDescent="0.15">
      <c r="C689" s="21"/>
    </row>
    <row r="690" spans="3:3" x14ac:dyDescent="0.15">
      <c r="C690" s="21"/>
    </row>
    <row r="691" spans="3:3" x14ac:dyDescent="0.15">
      <c r="C691" s="21"/>
    </row>
    <row r="692" spans="3:3" x14ac:dyDescent="0.15">
      <c r="C692" s="21"/>
    </row>
    <row r="693" spans="3:3" x14ac:dyDescent="0.15">
      <c r="C693" s="21"/>
    </row>
    <row r="694" spans="3:3" x14ac:dyDescent="0.15">
      <c r="C694" s="21"/>
    </row>
    <row r="695" spans="3:3" x14ac:dyDescent="0.15">
      <c r="C695" s="21"/>
    </row>
    <row r="696" spans="3:3" x14ac:dyDescent="0.15">
      <c r="C696" s="21"/>
    </row>
    <row r="697" spans="3:3" x14ac:dyDescent="0.15">
      <c r="C697" s="21"/>
    </row>
    <row r="698" spans="3:3" x14ac:dyDescent="0.15">
      <c r="C698" s="21"/>
    </row>
    <row r="699" spans="3:3" x14ac:dyDescent="0.15">
      <c r="C699" s="21"/>
    </row>
    <row r="700" spans="3:3" x14ac:dyDescent="0.15">
      <c r="C700" s="21"/>
    </row>
    <row r="701" spans="3:3" x14ac:dyDescent="0.15">
      <c r="C701" s="21"/>
    </row>
    <row r="702" spans="3:3" x14ac:dyDescent="0.15">
      <c r="C702" s="21"/>
    </row>
    <row r="703" spans="3:3" x14ac:dyDescent="0.15">
      <c r="C703" s="21"/>
    </row>
    <row r="704" spans="3:3" x14ac:dyDescent="0.15">
      <c r="C704" s="21"/>
    </row>
    <row r="705" spans="3:3" x14ac:dyDescent="0.15">
      <c r="C705" s="21"/>
    </row>
    <row r="706" spans="3:3" x14ac:dyDescent="0.15">
      <c r="C706" s="21"/>
    </row>
    <row r="707" spans="3:3" x14ac:dyDescent="0.15">
      <c r="C707" s="21"/>
    </row>
    <row r="708" spans="3:3" x14ac:dyDescent="0.15">
      <c r="C708" s="21"/>
    </row>
    <row r="709" spans="3:3" x14ac:dyDescent="0.15">
      <c r="C709" s="21"/>
    </row>
    <row r="710" spans="3:3" x14ac:dyDescent="0.15">
      <c r="C710" s="21"/>
    </row>
    <row r="711" spans="3:3" x14ac:dyDescent="0.15">
      <c r="C711" s="21"/>
    </row>
    <row r="712" spans="3:3" x14ac:dyDescent="0.15">
      <c r="C712" s="21"/>
    </row>
    <row r="713" spans="3:3" x14ac:dyDescent="0.15">
      <c r="C713" s="21"/>
    </row>
    <row r="714" spans="3:3" x14ac:dyDescent="0.15">
      <c r="C714" s="21"/>
    </row>
    <row r="715" spans="3:3" x14ac:dyDescent="0.15">
      <c r="C715" s="21"/>
    </row>
    <row r="716" spans="3:3" x14ac:dyDescent="0.15">
      <c r="C716" s="21"/>
    </row>
    <row r="717" spans="3:3" x14ac:dyDescent="0.15">
      <c r="C717" s="21"/>
    </row>
    <row r="718" spans="3:3" x14ac:dyDescent="0.15">
      <c r="C718" s="21"/>
    </row>
    <row r="719" spans="3:3" x14ac:dyDescent="0.15">
      <c r="C719" s="21"/>
    </row>
    <row r="720" spans="3:3" x14ac:dyDescent="0.15">
      <c r="C720" s="21"/>
    </row>
    <row r="721" spans="3:3" x14ac:dyDescent="0.15">
      <c r="C721" s="21"/>
    </row>
    <row r="722" spans="3:3" x14ac:dyDescent="0.15">
      <c r="C722" s="21"/>
    </row>
    <row r="723" spans="3:3" x14ac:dyDescent="0.15">
      <c r="C723" s="21"/>
    </row>
    <row r="724" spans="3:3" x14ac:dyDescent="0.15">
      <c r="C724" s="21"/>
    </row>
    <row r="725" spans="3:3" x14ac:dyDescent="0.15">
      <c r="C725" s="21"/>
    </row>
    <row r="726" spans="3:3" x14ac:dyDescent="0.15">
      <c r="C726" s="21"/>
    </row>
    <row r="727" spans="3:3" x14ac:dyDescent="0.15">
      <c r="C727" s="21"/>
    </row>
    <row r="728" spans="3:3" x14ac:dyDescent="0.15">
      <c r="C728" s="21"/>
    </row>
    <row r="729" spans="3:3" x14ac:dyDescent="0.15">
      <c r="C729" s="21"/>
    </row>
    <row r="730" spans="3:3" x14ac:dyDescent="0.15">
      <c r="C730" s="21"/>
    </row>
    <row r="731" spans="3:3" x14ac:dyDescent="0.15">
      <c r="C731" s="21"/>
    </row>
    <row r="732" spans="3:3" x14ac:dyDescent="0.15">
      <c r="C732" s="21"/>
    </row>
    <row r="733" spans="3:3" x14ac:dyDescent="0.15">
      <c r="C733" s="21"/>
    </row>
    <row r="734" spans="3:3" x14ac:dyDescent="0.15">
      <c r="C734" s="21"/>
    </row>
    <row r="735" spans="3:3" x14ac:dyDescent="0.15">
      <c r="C735" s="21"/>
    </row>
    <row r="736" spans="3:3" x14ac:dyDescent="0.15">
      <c r="C736" s="21"/>
    </row>
    <row r="737" spans="3:3" x14ac:dyDescent="0.15">
      <c r="C737" s="21"/>
    </row>
    <row r="738" spans="3:3" x14ac:dyDescent="0.15">
      <c r="C738" s="21"/>
    </row>
    <row r="739" spans="3:3" x14ac:dyDescent="0.15">
      <c r="C739" s="21"/>
    </row>
    <row r="740" spans="3:3" x14ac:dyDescent="0.15">
      <c r="C740" s="21"/>
    </row>
    <row r="741" spans="3:3" x14ac:dyDescent="0.15">
      <c r="C741" s="21"/>
    </row>
    <row r="742" spans="3:3" x14ac:dyDescent="0.15">
      <c r="C742" s="21"/>
    </row>
    <row r="743" spans="3:3" x14ac:dyDescent="0.15">
      <c r="C743" s="21"/>
    </row>
    <row r="744" spans="3:3" x14ac:dyDescent="0.15">
      <c r="C744" s="21"/>
    </row>
    <row r="745" spans="3:3" x14ac:dyDescent="0.15">
      <c r="C745" s="21"/>
    </row>
    <row r="746" spans="3:3" x14ac:dyDescent="0.15">
      <c r="C746" s="21"/>
    </row>
    <row r="747" spans="3:3" x14ac:dyDescent="0.15">
      <c r="C747" s="21"/>
    </row>
    <row r="748" spans="3:3" x14ac:dyDescent="0.15">
      <c r="C748" s="21"/>
    </row>
    <row r="749" spans="3:3" x14ac:dyDescent="0.15">
      <c r="C749" s="21"/>
    </row>
    <row r="750" spans="3:3" x14ac:dyDescent="0.15">
      <c r="C750" s="21"/>
    </row>
    <row r="751" spans="3:3" x14ac:dyDescent="0.15">
      <c r="C751" s="21"/>
    </row>
    <row r="752" spans="3:3" x14ac:dyDescent="0.15">
      <c r="C752" s="21"/>
    </row>
    <row r="753" spans="3:3" x14ac:dyDescent="0.15">
      <c r="C753" s="21"/>
    </row>
    <row r="754" spans="3:3" x14ac:dyDescent="0.15">
      <c r="C754" s="21"/>
    </row>
    <row r="755" spans="3:3" x14ac:dyDescent="0.15">
      <c r="C755" s="21"/>
    </row>
    <row r="756" spans="3:3" x14ac:dyDescent="0.15">
      <c r="C756" s="21"/>
    </row>
    <row r="757" spans="3:3" x14ac:dyDescent="0.15">
      <c r="C757" s="21"/>
    </row>
    <row r="758" spans="3:3" x14ac:dyDescent="0.15">
      <c r="C758" s="21"/>
    </row>
    <row r="759" spans="3:3" x14ac:dyDescent="0.15">
      <c r="C759" s="21"/>
    </row>
    <row r="760" spans="3:3" x14ac:dyDescent="0.15">
      <c r="C760" s="21"/>
    </row>
    <row r="761" spans="3:3" x14ac:dyDescent="0.15">
      <c r="C761" s="21"/>
    </row>
    <row r="762" spans="3:3" x14ac:dyDescent="0.15">
      <c r="C762" s="21"/>
    </row>
    <row r="763" spans="3:3" x14ac:dyDescent="0.15">
      <c r="C763" s="21"/>
    </row>
    <row r="764" spans="3:3" x14ac:dyDescent="0.15">
      <c r="C764" s="21"/>
    </row>
    <row r="765" spans="3:3" x14ac:dyDescent="0.15">
      <c r="C765" s="21"/>
    </row>
    <row r="766" spans="3:3" x14ac:dyDescent="0.15">
      <c r="C766" s="21"/>
    </row>
    <row r="767" spans="3:3" x14ac:dyDescent="0.15">
      <c r="C767" s="21"/>
    </row>
    <row r="768" spans="3:3" x14ac:dyDescent="0.15">
      <c r="C768" s="21"/>
    </row>
    <row r="769" spans="3:3" x14ac:dyDescent="0.15">
      <c r="C769" s="21"/>
    </row>
    <row r="770" spans="3:3" x14ac:dyDescent="0.15">
      <c r="C770" s="21"/>
    </row>
    <row r="771" spans="3:3" x14ac:dyDescent="0.15">
      <c r="C771" s="21"/>
    </row>
    <row r="772" spans="3:3" x14ac:dyDescent="0.15">
      <c r="C772" s="21"/>
    </row>
    <row r="773" spans="3:3" x14ac:dyDescent="0.15">
      <c r="C773" s="21"/>
    </row>
    <row r="774" spans="3:3" x14ac:dyDescent="0.15">
      <c r="C774" s="21"/>
    </row>
    <row r="775" spans="3:3" x14ac:dyDescent="0.15">
      <c r="C775" s="21"/>
    </row>
    <row r="776" spans="3:3" x14ac:dyDescent="0.15">
      <c r="C776" s="21"/>
    </row>
    <row r="777" spans="3:3" x14ac:dyDescent="0.15">
      <c r="C777" s="21"/>
    </row>
    <row r="778" spans="3:3" x14ac:dyDescent="0.15">
      <c r="C778" s="21"/>
    </row>
    <row r="779" spans="3:3" x14ac:dyDescent="0.15">
      <c r="C779" s="21"/>
    </row>
    <row r="780" spans="3:3" x14ac:dyDescent="0.15">
      <c r="C780" s="21"/>
    </row>
    <row r="781" spans="3:3" x14ac:dyDescent="0.15">
      <c r="C781" s="21"/>
    </row>
    <row r="782" spans="3:3" x14ac:dyDescent="0.15">
      <c r="C782" s="21"/>
    </row>
    <row r="783" spans="3:3" x14ac:dyDescent="0.15">
      <c r="C783" s="21"/>
    </row>
    <row r="784" spans="3:3" x14ac:dyDescent="0.15">
      <c r="C784" s="21"/>
    </row>
    <row r="785" spans="3:3" x14ac:dyDescent="0.15">
      <c r="C785" s="21"/>
    </row>
    <row r="786" spans="3:3" x14ac:dyDescent="0.15">
      <c r="C786" s="21"/>
    </row>
    <row r="787" spans="3:3" x14ac:dyDescent="0.15">
      <c r="C787" s="21"/>
    </row>
    <row r="788" spans="3:3" x14ac:dyDescent="0.15">
      <c r="C788" s="21"/>
    </row>
    <row r="789" spans="3:3" x14ac:dyDescent="0.15">
      <c r="C789" s="21"/>
    </row>
    <row r="790" spans="3:3" x14ac:dyDescent="0.15">
      <c r="C790" s="21"/>
    </row>
    <row r="791" spans="3:3" x14ac:dyDescent="0.15">
      <c r="C791" s="21"/>
    </row>
    <row r="792" spans="3:3" x14ac:dyDescent="0.15">
      <c r="C792" s="21"/>
    </row>
    <row r="793" spans="3:3" x14ac:dyDescent="0.15">
      <c r="C793" s="21"/>
    </row>
    <row r="794" spans="3:3" x14ac:dyDescent="0.15">
      <c r="C794" s="21"/>
    </row>
    <row r="795" spans="3:3" x14ac:dyDescent="0.15">
      <c r="C795" s="21"/>
    </row>
    <row r="796" spans="3:3" x14ac:dyDescent="0.15">
      <c r="C796" s="21"/>
    </row>
    <row r="797" spans="3:3" x14ac:dyDescent="0.15">
      <c r="C797" s="21"/>
    </row>
    <row r="798" spans="3:3" x14ac:dyDescent="0.15">
      <c r="C798" s="21"/>
    </row>
    <row r="799" spans="3:3" x14ac:dyDescent="0.15">
      <c r="C799" s="21"/>
    </row>
    <row r="800" spans="3:3" x14ac:dyDescent="0.15">
      <c r="C800" s="21"/>
    </row>
    <row r="801" spans="3:3" x14ac:dyDescent="0.15">
      <c r="C801" s="21"/>
    </row>
    <row r="802" spans="3:3" x14ac:dyDescent="0.15">
      <c r="C802" s="21"/>
    </row>
    <row r="803" spans="3:3" x14ac:dyDescent="0.15">
      <c r="C803" s="21"/>
    </row>
    <row r="804" spans="3:3" x14ac:dyDescent="0.15">
      <c r="C804" s="21"/>
    </row>
    <row r="805" spans="3:3" x14ac:dyDescent="0.15">
      <c r="C805" s="21"/>
    </row>
    <row r="806" spans="3:3" x14ac:dyDescent="0.15">
      <c r="C806" s="21"/>
    </row>
    <row r="807" spans="3:3" x14ac:dyDescent="0.15">
      <c r="C807" s="21"/>
    </row>
    <row r="808" spans="3:3" x14ac:dyDescent="0.15">
      <c r="C808" s="21"/>
    </row>
    <row r="809" spans="3:3" x14ac:dyDescent="0.15">
      <c r="C809" s="21"/>
    </row>
    <row r="810" spans="3:3" x14ac:dyDescent="0.15">
      <c r="C810" s="21"/>
    </row>
    <row r="811" spans="3:3" x14ac:dyDescent="0.15">
      <c r="C811" s="21"/>
    </row>
    <row r="812" spans="3:3" x14ac:dyDescent="0.15">
      <c r="C812" s="21"/>
    </row>
    <row r="813" spans="3:3" x14ac:dyDescent="0.15">
      <c r="C813" s="21"/>
    </row>
    <row r="814" spans="3:3" x14ac:dyDescent="0.15">
      <c r="C814" s="21"/>
    </row>
    <row r="815" spans="3:3" x14ac:dyDescent="0.15">
      <c r="C815" s="21"/>
    </row>
    <row r="816" spans="3:3" x14ac:dyDescent="0.15">
      <c r="C816" s="21"/>
    </row>
    <row r="817" spans="3:3" x14ac:dyDescent="0.15">
      <c r="C817" s="21"/>
    </row>
    <row r="818" spans="3:3" x14ac:dyDescent="0.15">
      <c r="C818" s="21"/>
    </row>
    <row r="819" spans="3:3" x14ac:dyDescent="0.15">
      <c r="C819" s="21"/>
    </row>
    <row r="820" spans="3:3" x14ac:dyDescent="0.15">
      <c r="C820" s="21"/>
    </row>
    <row r="821" spans="3:3" x14ac:dyDescent="0.15">
      <c r="C821" s="21"/>
    </row>
    <row r="822" spans="3:3" x14ac:dyDescent="0.15">
      <c r="C822" s="21"/>
    </row>
    <row r="823" spans="3:3" x14ac:dyDescent="0.15">
      <c r="C823" s="21"/>
    </row>
    <row r="824" spans="3:3" x14ac:dyDescent="0.15">
      <c r="C824" s="21"/>
    </row>
    <row r="825" spans="3:3" x14ac:dyDescent="0.15">
      <c r="C825" s="21"/>
    </row>
    <row r="826" spans="3:3" x14ac:dyDescent="0.15">
      <c r="C826" s="21"/>
    </row>
    <row r="827" spans="3:3" x14ac:dyDescent="0.15">
      <c r="C827" s="21"/>
    </row>
    <row r="828" spans="3:3" x14ac:dyDescent="0.15">
      <c r="C828" s="21"/>
    </row>
    <row r="829" spans="3:3" x14ac:dyDescent="0.15">
      <c r="C829" s="21"/>
    </row>
    <row r="830" spans="3:3" x14ac:dyDescent="0.15">
      <c r="C830" s="21"/>
    </row>
    <row r="831" spans="3:3" x14ac:dyDescent="0.15">
      <c r="C831" s="21"/>
    </row>
    <row r="832" spans="3:3" x14ac:dyDescent="0.15">
      <c r="C832" s="21"/>
    </row>
    <row r="833" spans="3:3" x14ac:dyDescent="0.15">
      <c r="C833" s="21"/>
    </row>
    <row r="834" spans="3:3" x14ac:dyDescent="0.15">
      <c r="C834" s="21"/>
    </row>
    <row r="835" spans="3:3" x14ac:dyDescent="0.15">
      <c r="C835" s="21"/>
    </row>
    <row r="836" spans="3:3" x14ac:dyDescent="0.15">
      <c r="C836" s="21"/>
    </row>
    <row r="837" spans="3:3" x14ac:dyDescent="0.15">
      <c r="C837" s="21"/>
    </row>
    <row r="838" spans="3:3" x14ac:dyDescent="0.15">
      <c r="C838" s="21"/>
    </row>
    <row r="839" spans="3:3" x14ac:dyDescent="0.15">
      <c r="C839" s="21"/>
    </row>
    <row r="840" spans="3:3" x14ac:dyDescent="0.15">
      <c r="C840" s="21"/>
    </row>
    <row r="841" spans="3:3" x14ac:dyDescent="0.15">
      <c r="C841" s="21"/>
    </row>
    <row r="842" spans="3:3" x14ac:dyDescent="0.15">
      <c r="C842" s="21"/>
    </row>
    <row r="843" spans="3:3" x14ac:dyDescent="0.15">
      <c r="C843" s="21"/>
    </row>
    <row r="844" spans="3:3" x14ac:dyDescent="0.15">
      <c r="C844" s="21"/>
    </row>
    <row r="845" spans="3:3" x14ac:dyDescent="0.15">
      <c r="C845" s="21"/>
    </row>
    <row r="846" spans="3:3" x14ac:dyDescent="0.15">
      <c r="C846" s="21"/>
    </row>
    <row r="847" spans="3:3" x14ac:dyDescent="0.15">
      <c r="C847" s="21"/>
    </row>
    <row r="848" spans="3:3" x14ac:dyDescent="0.15">
      <c r="C848" s="21"/>
    </row>
    <row r="849" spans="3:3" x14ac:dyDescent="0.15">
      <c r="C849" s="21"/>
    </row>
    <row r="850" spans="3:3" x14ac:dyDescent="0.15">
      <c r="C850" s="21"/>
    </row>
    <row r="851" spans="3:3" x14ac:dyDescent="0.15">
      <c r="C851" s="21"/>
    </row>
    <row r="852" spans="3:3" x14ac:dyDescent="0.15">
      <c r="C852" s="21"/>
    </row>
    <row r="853" spans="3:3" x14ac:dyDescent="0.15">
      <c r="C853" s="21"/>
    </row>
    <row r="854" spans="3:3" x14ac:dyDescent="0.15">
      <c r="C854" s="21"/>
    </row>
    <row r="855" spans="3:3" x14ac:dyDescent="0.15">
      <c r="C855" s="21"/>
    </row>
    <row r="856" spans="3:3" x14ac:dyDescent="0.15">
      <c r="C856" s="21"/>
    </row>
    <row r="857" spans="3:3" x14ac:dyDescent="0.15">
      <c r="C857" s="21"/>
    </row>
    <row r="858" spans="3:3" x14ac:dyDescent="0.15">
      <c r="C858" s="21"/>
    </row>
    <row r="859" spans="3:3" x14ac:dyDescent="0.15">
      <c r="C859" s="21"/>
    </row>
    <row r="860" spans="3:3" x14ac:dyDescent="0.15">
      <c r="C860" s="21"/>
    </row>
    <row r="861" spans="3:3" x14ac:dyDescent="0.15">
      <c r="C861" s="21"/>
    </row>
    <row r="862" spans="3:3" x14ac:dyDescent="0.15">
      <c r="C862" s="21"/>
    </row>
    <row r="863" spans="3:3" x14ac:dyDescent="0.15">
      <c r="C863" s="21"/>
    </row>
    <row r="864" spans="3:3" x14ac:dyDescent="0.15">
      <c r="C864" s="21"/>
    </row>
    <row r="865" spans="3:3" x14ac:dyDescent="0.15">
      <c r="C865" s="21"/>
    </row>
    <row r="866" spans="3:3" x14ac:dyDescent="0.15">
      <c r="C866" s="21"/>
    </row>
    <row r="867" spans="3:3" x14ac:dyDescent="0.15">
      <c r="C867" s="21"/>
    </row>
    <row r="868" spans="3:3" x14ac:dyDescent="0.15">
      <c r="C868" s="21"/>
    </row>
    <row r="869" spans="3:3" x14ac:dyDescent="0.15">
      <c r="C869" s="21"/>
    </row>
    <row r="870" spans="3:3" x14ac:dyDescent="0.15">
      <c r="C870" s="21"/>
    </row>
    <row r="871" spans="3:3" x14ac:dyDescent="0.15">
      <c r="C871" s="21"/>
    </row>
    <row r="872" spans="3:3" x14ac:dyDescent="0.15">
      <c r="C872" s="21"/>
    </row>
    <row r="873" spans="3:3" x14ac:dyDescent="0.15">
      <c r="C873" s="21"/>
    </row>
    <row r="874" spans="3:3" x14ac:dyDescent="0.15">
      <c r="C874" s="21"/>
    </row>
    <row r="875" spans="3:3" x14ac:dyDescent="0.15">
      <c r="C875" s="21"/>
    </row>
    <row r="876" spans="3:3" x14ac:dyDescent="0.15">
      <c r="C876" s="21"/>
    </row>
    <row r="877" spans="3:3" x14ac:dyDescent="0.15">
      <c r="C877" s="21"/>
    </row>
    <row r="878" spans="3:3" x14ac:dyDescent="0.15">
      <c r="C878" s="21"/>
    </row>
    <row r="879" spans="3:3" x14ac:dyDescent="0.15">
      <c r="C879" s="21"/>
    </row>
    <row r="880" spans="3:3" x14ac:dyDescent="0.15">
      <c r="C880" s="21"/>
    </row>
    <row r="881" spans="3:3" x14ac:dyDescent="0.15">
      <c r="C881" s="21"/>
    </row>
    <row r="882" spans="3:3" x14ac:dyDescent="0.15">
      <c r="C882" s="21"/>
    </row>
    <row r="883" spans="3:3" x14ac:dyDescent="0.15">
      <c r="C883" s="21"/>
    </row>
    <row r="884" spans="3:3" x14ac:dyDescent="0.15">
      <c r="C884" s="21"/>
    </row>
    <row r="885" spans="3:3" x14ac:dyDescent="0.15">
      <c r="C885" s="21"/>
    </row>
    <row r="886" spans="3:3" x14ac:dyDescent="0.15">
      <c r="C886" s="21"/>
    </row>
    <row r="887" spans="3:3" x14ac:dyDescent="0.15">
      <c r="C887" s="21"/>
    </row>
    <row r="888" spans="3:3" x14ac:dyDescent="0.15">
      <c r="C888" s="21"/>
    </row>
    <row r="889" spans="3:3" x14ac:dyDescent="0.15">
      <c r="C889" s="21"/>
    </row>
    <row r="890" spans="3:3" x14ac:dyDescent="0.15">
      <c r="C890" s="21"/>
    </row>
    <row r="891" spans="3:3" x14ac:dyDescent="0.15">
      <c r="C891" s="21"/>
    </row>
    <row r="892" spans="3:3" x14ac:dyDescent="0.15">
      <c r="C892" s="21"/>
    </row>
    <row r="893" spans="3:3" x14ac:dyDescent="0.15">
      <c r="C893" s="21"/>
    </row>
    <row r="894" spans="3:3" x14ac:dyDescent="0.15">
      <c r="C894" s="21"/>
    </row>
    <row r="895" spans="3:3" x14ac:dyDescent="0.15">
      <c r="C895" s="21"/>
    </row>
    <row r="896" spans="3:3" x14ac:dyDescent="0.15">
      <c r="C896" s="21"/>
    </row>
    <row r="897" spans="3:3" x14ac:dyDescent="0.15">
      <c r="C897" s="21"/>
    </row>
    <row r="898" spans="3:3" x14ac:dyDescent="0.15">
      <c r="C898" s="21"/>
    </row>
    <row r="899" spans="3:3" x14ac:dyDescent="0.15">
      <c r="C899" s="21"/>
    </row>
    <row r="900" spans="3:3" x14ac:dyDescent="0.15">
      <c r="C900" s="21"/>
    </row>
    <row r="901" spans="3:3" x14ac:dyDescent="0.15">
      <c r="C901" s="21"/>
    </row>
    <row r="902" spans="3:3" x14ac:dyDescent="0.15">
      <c r="C902" s="21"/>
    </row>
    <row r="903" spans="3:3" x14ac:dyDescent="0.15">
      <c r="C903" s="21"/>
    </row>
    <row r="904" spans="3:3" x14ac:dyDescent="0.15">
      <c r="C904" s="21"/>
    </row>
    <row r="905" spans="3:3" x14ac:dyDescent="0.15">
      <c r="C905" s="21"/>
    </row>
    <row r="906" spans="3:3" x14ac:dyDescent="0.15">
      <c r="C906" s="21"/>
    </row>
    <row r="907" spans="3:3" x14ac:dyDescent="0.15">
      <c r="C907" s="21"/>
    </row>
    <row r="908" spans="3:3" x14ac:dyDescent="0.15">
      <c r="C908" s="21"/>
    </row>
    <row r="909" spans="3:3" x14ac:dyDescent="0.15">
      <c r="C909" s="21"/>
    </row>
    <row r="910" spans="3:3" x14ac:dyDescent="0.15">
      <c r="C910" s="21"/>
    </row>
    <row r="911" spans="3:3" x14ac:dyDescent="0.15">
      <c r="C911" s="21"/>
    </row>
    <row r="912" spans="3:3" x14ac:dyDescent="0.15">
      <c r="C912" s="21"/>
    </row>
    <row r="913" spans="3:3" x14ac:dyDescent="0.15">
      <c r="C913" s="21"/>
    </row>
    <row r="914" spans="3:3" x14ac:dyDescent="0.15">
      <c r="C914" s="21"/>
    </row>
    <row r="915" spans="3:3" x14ac:dyDescent="0.15">
      <c r="C915" s="21"/>
    </row>
    <row r="916" spans="3:3" x14ac:dyDescent="0.15">
      <c r="C916" s="21"/>
    </row>
    <row r="917" spans="3:3" x14ac:dyDescent="0.15">
      <c r="C917" s="21"/>
    </row>
    <row r="918" spans="3:3" x14ac:dyDescent="0.15">
      <c r="C918" s="21"/>
    </row>
    <row r="919" spans="3:3" x14ac:dyDescent="0.15">
      <c r="C919" s="21"/>
    </row>
    <row r="920" spans="3:3" x14ac:dyDescent="0.15">
      <c r="C920" s="21"/>
    </row>
    <row r="921" spans="3:3" x14ac:dyDescent="0.15">
      <c r="C921" s="21"/>
    </row>
    <row r="922" spans="3:3" x14ac:dyDescent="0.15">
      <c r="C922" s="21"/>
    </row>
    <row r="923" spans="3:3" x14ac:dyDescent="0.15">
      <c r="C923" s="21"/>
    </row>
    <row r="924" spans="3:3" x14ac:dyDescent="0.15">
      <c r="C924" s="21"/>
    </row>
    <row r="925" spans="3:3" x14ac:dyDescent="0.15">
      <c r="C925" s="21"/>
    </row>
    <row r="926" spans="3:3" x14ac:dyDescent="0.15">
      <c r="C926" s="21"/>
    </row>
    <row r="927" spans="3:3" x14ac:dyDescent="0.15">
      <c r="C927" s="21"/>
    </row>
    <row r="928" spans="3:3" x14ac:dyDescent="0.15">
      <c r="C928" s="21"/>
    </row>
    <row r="929" spans="3:3" x14ac:dyDescent="0.15">
      <c r="C929" s="21"/>
    </row>
    <row r="930" spans="3:3" x14ac:dyDescent="0.15">
      <c r="C930" s="21"/>
    </row>
    <row r="931" spans="3:3" x14ac:dyDescent="0.15">
      <c r="C931" s="21"/>
    </row>
    <row r="932" spans="3:3" x14ac:dyDescent="0.15">
      <c r="C932" s="21"/>
    </row>
    <row r="933" spans="3:3" x14ac:dyDescent="0.15">
      <c r="C933" s="21"/>
    </row>
    <row r="934" spans="3:3" x14ac:dyDescent="0.15">
      <c r="C934" s="21"/>
    </row>
    <row r="935" spans="3:3" x14ac:dyDescent="0.15">
      <c r="C935" s="21"/>
    </row>
    <row r="936" spans="3:3" x14ac:dyDescent="0.15">
      <c r="C936" s="21"/>
    </row>
    <row r="937" spans="3:3" x14ac:dyDescent="0.15">
      <c r="C937" s="21"/>
    </row>
    <row r="938" spans="3:3" x14ac:dyDescent="0.15">
      <c r="C938" s="21"/>
    </row>
    <row r="939" spans="3:3" x14ac:dyDescent="0.15">
      <c r="C939" s="21"/>
    </row>
    <row r="940" spans="3:3" x14ac:dyDescent="0.15">
      <c r="C940" s="21"/>
    </row>
    <row r="941" spans="3:3" x14ac:dyDescent="0.15">
      <c r="C941" s="21"/>
    </row>
    <row r="942" spans="3:3" x14ac:dyDescent="0.15">
      <c r="C942" s="21"/>
    </row>
    <row r="943" spans="3:3" x14ac:dyDescent="0.15">
      <c r="C943" s="21"/>
    </row>
    <row r="944" spans="3:3" x14ac:dyDescent="0.15">
      <c r="C944" s="21"/>
    </row>
    <row r="945" spans="3:3" x14ac:dyDescent="0.15">
      <c r="C945" s="21"/>
    </row>
    <row r="946" spans="3:3" x14ac:dyDescent="0.15">
      <c r="C946" s="21"/>
    </row>
    <row r="947" spans="3:3" x14ac:dyDescent="0.15">
      <c r="C947" s="21"/>
    </row>
    <row r="948" spans="3:3" x14ac:dyDescent="0.15">
      <c r="C948" s="21"/>
    </row>
    <row r="949" spans="3:3" x14ac:dyDescent="0.15">
      <c r="C949" s="21"/>
    </row>
    <row r="950" spans="3:3" x14ac:dyDescent="0.15">
      <c r="C950" s="21"/>
    </row>
    <row r="951" spans="3:3" x14ac:dyDescent="0.15">
      <c r="C951" s="21"/>
    </row>
    <row r="952" spans="3:3" x14ac:dyDescent="0.15">
      <c r="C952" s="21"/>
    </row>
    <row r="953" spans="3:3" x14ac:dyDescent="0.15">
      <c r="C953" s="21"/>
    </row>
    <row r="954" spans="3:3" x14ac:dyDescent="0.15">
      <c r="C954" s="21"/>
    </row>
    <row r="955" spans="3:3" x14ac:dyDescent="0.15">
      <c r="C955" s="21"/>
    </row>
    <row r="956" spans="3:3" x14ac:dyDescent="0.15">
      <c r="C956" s="21"/>
    </row>
    <row r="957" spans="3:3" x14ac:dyDescent="0.15">
      <c r="C957" s="21"/>
    </row>
    <row r="958" spans="3:3" x14ac:dyDescent="0.15">
      <c r="C958" s="21"/>
    </row>
    <row r="959" spans="3:3" x14ac:dyDescent="0.15">
      <c r="C959" s="21"/>
    </row>
    <row r="960" spans="3:3" x14ac:dyDescent="0.15">
      <c r="C960" s="21"/>
    </row>
    <row r="961" spans="3:3" x14ac:dyDescent="0.15">
      <c r="C961" s="21"/>
    </row>
    <row r="962" spans="3:3" x14ac:dyDescent="0.15">
      <c r="C962" s="21"/>
    </row>
    <row r="963" spans="3:3" x14ac:dyDescent="0.15">
      <c r="C963" s="21"/>
    </row>
    <row r="964" spans="3:3" x14ac:dyDescent="0.15">
      <c r="C964" s="21"/>
    </row>
    <row r="965" spans="3:3" x14ac:dyDescent="0.15">
      <c r="C965" s="21"/>
    </row>
    <row r="966" spans="3:3" x14ac:dyDescent="0.15">
      <c r="C966" s="21"/>
    </row>
    <row r="967" spans="3:3" x14ac:dyDescent="0.15">
      <c r="C967" s="21"/>
    </row>
    <row r="968" spans="3:3" x14ac:dyDescent="0.15">
      <c r="C968" s="21"/>
    </row>
    <row r="969" spans="3:3" x14ac:dyDescent="0.15">
      <c r="C969" s="21"/>
    </row>
    <row r="970" spans="3:3" x14ac:dyDescent="0.15">
      <c r="C970" s="21"/>
    </row>
    <row r="971" spans="3:3" x14ac:dyDescent="0.15">
      <c r="C971" s="21"/>
    </row>
    <row r="972" spans="3:3" x14ac:dyDescent="0.15">
      <c r="C972" s="21"/>
    </row>
    <row r="973" spans="3:3" x14ac:dyDescent="0.15">
      <c r="C973" s="21"/>
    </row>
    <row r="974" spans="3:3" x14ac:dyDescent="0.15">
      <c r="C974" s="21"/>
    </row>
    <row r="975" spans="3:3" x14ac:dyDescent="0.15">
      <c r="C975" s="21"/>
    </row>
    <row r="976" spans="3:3" x14ac:dyDescent="0.15">
      <c r="C976" s="21"/>
    </row>
    <row r="977" spans="3:3" x14ac:dyDescent="0.15">
      <c r="C977" s="21"/>
    </row>
    <row r="978" spans="3:3" x14ac:dyDescent="0.15">
      <c r="C978" s="21"/>
    </row>
    <row r="979" spans="3:3" x14ac:dyDescent="0.15">
      <c r="C979" s="21"/>
    </row>
    <row r="980" spans="3:3" x14ac:dyDescent="0.15">
      <c r="C980" s="21"/>
    </row>
    <row r="981" spans="3:3" x14ac:dyDescent="0.15">
      <c r="C981" s="21"/>
    </row>
    <row r="982" spans="3:3" x14ac:dyDescent="0.15">
      <c r="C982" s="21"/>
    </row>
    <row r="983" spans="3:3" x14ac:dyDescent="0.15">
      <c r="C983" s="21"/>
    </row>
    <row r="984" spans="3:3" x14ac:dyDescent="0.15">
      <c r="C984" s="21"/>
    </row>
    <row r="985" spans="3:3" x14ac:dyDescent="0.15">
      <c r="C985" s="21"/>
    </row>
    <row r="986" spans="3:3" x14ac:dyDescent="0.15">
      <c r="C986" s="21"/>
    </row>
    <row r="987" spans="3:3" x14ac:dyDescent="0.15">
      <c r="C987" s="21"/>
    </row>
    <row r="988" spans="3:3" x14ac:dyDescent="0.15">
      <c r="C988" s="21"/>
    </row>
    <row r="989" spans="3:3" x14ac:dyDescent="0.15">
      <c r="C989" s="21"/>
    </row>
    <row r="990" spans="3:3" x14ac:dyDescent="0.15">
      <c r="C990" s="21"/>
    </row>
    <row r="991" spans="3:3" x14ac:dyDescent="0.15">
      <c r="C991" s="21"/>
    </row>
    <row r="992" spans="3:3" x14ac:dyDescent="0.15">
      <c r="C992" s="21"/>
    </row>
    <row r="993" spans="3:3" x14ac:dyDescent="0.15">
      <c r="C993" s="21"/>
    </row>
    <row r="994" spans="3:3" x14ac:dyDescent="0.15">
      <c r="C994" s="21"/>
    </row>
    <row r="995" spans="3:3" x14ac:dyDescent="0.15">
      <c r="C995" s="21"/>
    </row>
    <row r="996" spans="3:3" x14ac:dyDescent="0.15">
      <c r="C996" s="21"/>
    </row>
    <row r="997" spans="3:3" x14ac:dyDescent="0.15">
      <c r="C997" s="21"/>
    </row>
    <row r="998" spans="3:3" x14ac:dyDescent="0.15">
      <c r="C998" s="21"/>
    </row>
    <row r="999" spans="3:3" x14ac:dyDescent="0.15">
      <c r="C999" s="21"/>
    </row>
    <row r="1000" spans="3:3" x14ac:dyDescent="0.15">
      <c r="C1000" s="21"/>
    </row>
    <row r="1001" spans="3:3" x14ac:dyDescent="0.15">
      <c r="C1001" s="21"/>
    </row>
    <row r="1002" spans="3:3" x14ac:dyDescent="0.15">
      <c r="C1002" s="21"/>
    </row>
    <row r="1003" spans="3:3" x14ac:dyDescent="0.15">
      <c r="C1003" s="21"/>
    </row>
    <row r="1004" spans="3:3" x14ac:dyDescent="0.15">
      <c r="C1004" s="21"/>
    </row>
    <row r="1005" spans="3:3" x14ac:dyDescent="0.15">
      <c r="C1005" s="21"/>
    </row>
    <row r="1006" spans="3:3" x14ac:dyDescent="0.15">
      <c r="C1006" s="21"/>
    </row>
    <row r="1007" spans="3:3" x14ac:dyDescent="0.15">
      <c r="C1007" s="21"/>
    </row>
    <row r="1008" spans="3:3" x14ac:dyDescent="0.15">
      <c r="C1008" s="21"/>
    </row>
    <row r="1009" spans="3:3" x14ac:dyDescent="0.15">
      <c r="C1009" s="21"/>
    </row>
    <row r="1010" spans="3:3" x14ac:dyDescent="0.15">
      <c r="C1010" s="21"/>
    </row>
    <row r="1011" spans="3:3" x14ac:dyDescent="0.15">
      <c r="C1011" s="21"/>
    </row>
    <row r="1012" spans="3:3" x14ac:dyDescent="0.15">
      <c r="C1012" s="21"/>
    </row>
    <row r="1013" spans="3:3" x14ac:dyDescent="0.15">
      <c r="C1013" s="21"/>
    </row>
    <row r="1014" spans="3:3" x14ac:dyDescent="0.15">
      <c r="C1014" s="21"/>
    </row>
    <row r="1015" spans="3:3" x14ac:dyDescent="0.15">
      <c r="C1015" s="21"/>
    </row>
    <row r="1016" spans="3:3" x14ac:dyDescent="0.15">
      <c r="C1016" s="21"/>
    </row>
    <row r="1017" spans="3:3" x14ac:dyDescent="0.15">
      <c r="C1017" s="21"/>
    </row>
    <row r="1018" spans="3:3" x14ac:dyDescent="0.15">
      <c r="C1018" s="21"/>
    </row>
    <row r="1019" spans="3:3" x14ac:dyDescent="0.15">
      <c r="C1019" s="21"/>
    </row>
    <row r="1020" spans="3:3" x14ac:dyDescent="0.15">
      <c r="C1020" s="21"/>
    </row>
    <row r="1021" spans="3:3" x14ac:dyDescent="0.15">
      <c r="C1021" s="21"/>
    </row>
    <row r="1022" spans="3:3" x14ac:dyDescent="0.15">
      <c r="C1022" s="21"/>
    </row>
    <row r="1023" spans="3:3" x14ac:dyDescent="0.15">
      <c r="C1023" s="21"/>
    </row>
    <row r="1024" spans="3:3" x14ac:dyDescent="0.15">
      <c r="C1024" s="21"/>
    </row>
    <row r="1025" spans="3:3" x14ac:dyDescent="0.15">
      <c r="C1025" s="21"/>
    </row>
    <row r="1026" spans="3:3" x14ac:dyDescent="0.15">
      <c r="C1026" s="21"/>
    </row>
    <row r="1027" spans="3:3" x14ac:dyDescent="0.15">
      <c r="C1027" s="21"/>
    </row>
    <row r="1028" spans="3:3" x14ac:dyDescent="0.15">
      <c r="C1028" s="21"/>
    </row>
    <row r="1029" spans="3:3" x14ac:dyDescent="0.15">
      <c r="C1029" s="21"/>
    </row>
    <row r="1030" spans="3:3" x14ac:dyDescent="0.15">
      <c r="C1030" s="21"/>
    </row>
    <row r="1031" spans="3:3" x14ac:dyDescent="0.15">
      <c r="C1031" s="21"/>
    </row>
    <row r="1032" spans="3:3" x14ac:dyDescent="0.15">
      <c r="C1032" s="21"/>
    </row>
    <row r="1033" spans="3:3" x14ac:dyDescent="0.15">
      <c r="C1033" s="21"/>
    </row>
    <row r="1034" spans="3:3" x14ac:dyDescent="0.15">
      <c r="C1034" s="21"/>
    </row>
    <row r="1035" spans="3:3" x14ac:dyDescent="0.15">
      <c r="C1035" s="21"/>
    </row>
    <row r="1036" spans="3:3" x14ac:dyDescent="0.15">
      <c r="C1036" s="21"/>
    </row>
    <row r="1037" spans="3:3" x14ac:dyDescent="0.15">
      <c r="C1037" s="21"/>
    </row>
    <row r="1038" spans="3:3" x14ac:dyDescent="0.15">
      <c r="C1038" s="21"/>
    </row>
    <row r="1039" spans="3:3" x14ac:dyDescent="0.15">
      <c r="C1039" s="21"/>
    </row>
    <row r="1040" spans="3:3" x14ac:dyDescent="0.15">
      <c r="C1040" s="21"/>
    </row>
    <row r="1041" spans="3:3" x14ac:dyDescent="0.15">
      <c r="C1041" s="21"/>
    </row>
    <row r="1042" spans="3:3" x14ac:dyDescent="0.15">
      <c r="C1042" s="21"/>
    </row>
    <row r="1043" spans="3:3" x14ac:dyDescent="0.15">
      <c r="C1043" s="21"/>
    </row>
    <row r="1044" spans="3:3" x14ac:dyDescent="0.15">
      <c r="C1044" s="21"/>
    </row>
    <row r="1045" spans="3:3" x14ac:dyDescent="0.15">
      <c r="C1045" s="21"/>
    </row>
    <row r="1046" spans="3:3" x14ac:dyDescent="0.15">
      <c r="C1046" s="21"/>
    </row>
    <row r="1047" spans="3:3" x14ac:dyDescent="0.15">
      <c r="C1047" s="21"/>
    </row>
    <row r="1048" spans="3:3" x14ac:dyDescent="0.15">
      <c r="C1048" s="21"/>
    </row>
    <row r="1049" spans="3:3" x14ac:dyDescent="0.15">
      <c r="C1049" s="21"/>
    </row>
    <row r="1050" spans="3:3" x14ac:dyDescent="0.15">
      <c r="C1050" s="21"/>
    </row>
    <row r="1051" spans="3:3" x14ac:dyDescent="0.15">
      <c r="C1051" s="21"/>
    </row>
    <row r="1052" spans="3:3" x14ac:dyDescent="0.15">
      <c r="C1052" s="21"/>
    </row>
    <row r="1053" spans="3:3" x14ac:dyDescent="0.15">
      <c r="C1053" s="21"/>
    </row>
    <row r="1054" spans="3:3" x14ac:dyDescent="0.15">
      <c r="C1054" s="21"/>
    </row>
    <row r="1055" spans="3:3" x14ac:dyDescent="0.15">
      <c r="C1055" s="21"/>
    </row>
    <row r="1056" spans="3:3" x14ac:dyDescent="0.15">
      <c r="C1056" s="21"/>
    </row>
    <row r="1057" spans="3:3" x14ac:dyDescent="0.15">
      <c r="C1057" s="21"/>
    </row>
    <row r="1058" spans="3:3" x14ac:dyDescent="0.15">
      <c r="C1058" s="21"/>
    </row>
    <row r="1059" spans="3:3" x14ac:dyDescent="0.15">
      <c r="C1059" s="21"/>
    </row>
    <row r="1060" spans="3:3" x14ac:dyDescent="0.15">
      <c r="C1060" s="21"/>
    </row>
    <row r="1061" spans="3:3" x14ac:dyDescent="0.15">
      <c r="C1061" s="21"/>
    </row>
    <row r="1062" spans="3:3" x14ac:dyDescent="0.15">
      <c r="C1062" s="21"/>
    </row>
    <row r="1063" spans="3:3" x14ac:dyDescent="0.15">
      <c r="C1063" s="21"/>
    </row>
    <row r="1064" spans="3:3" x14ac:dyDescent="0.15">
      <c r="C1064" s="21"/>
    </row>
    <row r="1065" spans="3:3" x14ac:dyDescent="0.15">
      <c r="C1065" s="21"/>
    </row>
    <row r="1066" spans="3:3" x14ac:dyDescent="0.15">
      <c r="C1066" s="21"/>
    </row>
    <row r="1067" spans="3:3" x14ac:dyDescent="0.15">
      <c r="C1067" s="21"/>
    </row>
    <row r="1068" spans="3:3" x14ac:dyDescent="0.15">
      <c r="C1068" s="21"/>
    </row>
    <row r="1069" spans="3:3" x14ac:dyDescent="0.15">
      <c r="C1069" s="21"/>
    </row>
    <row r="1070" spans="3:3" x14ac:dyDescent="0.15">
      <c r="C1070" s="21"/>
    </row>
    <row r="1071" spans="3:3" x14ac:dyDescent="0.15">
      <c r="C1071" s="21"/>
    </row>
    <row r="1072" spans="3:3" x14ac:dyDescent="0.15">
      <c r="C1072" s="21"/>
    </row>
    <row r="1073" spans="3:3" x14ac:dyDescent="0.15">
      <c r="C1073" s="21"/>
    </row>
    <row r="1074" spans="3:3" x14ac:dyDescent="0.15">
      <c r="C1074" s="21"/>
    </row>
    <row r="1075" spans="3:3" x14ac:dyDescent="0.15">
      <c r="C1075" s="21"/>
    </row>
    <row r="1076" spans="3:3" x14ac:dyDescent="0.15">
      <c r="C1076" s="21"/>
    </row>
    <row r="1077" spans="3:3" x14ac:dyDescent="0.15">
      <c r="C1077" s="21"/>
    </row>
    <row r="1078" spans="3:3" x14ac:dyDescent="0.15">
      <c r="C1078" s="21"/>
    </row>
    <row r="1079" spans="3:3" x14ac:dyDescent="0.15">
      <c r="C1079" s="21"/>
    </row>
    <row r="1080" spans="3:3" x14ac:dyDescent="0.15">
      <c r="C1080" s="21"/>
    </row>
    <row r="1081" spans="3:3" x14ac:dyDescent="0.15">
      <c r="C1081" s="21"/>
    </row>
    <row r="1082" spans="3:3" x14ac:dyDescent="0.15">
      <c r="C1082" s="21"/>
    </row>
    <row r="1083" spans="3:3" x14ac:dyDescent="0.15">
      <c r="C1083" s="21"/>
    </row>
    <row r="1084" spans="3:3" x14ac:dyDescent="0.15">
      <c r="C1084" s="21"/>
    </row>
    <row r="1085" spans="3:3" x14ac:dyDescent="0.15">
      <c r="C1085" s="21"/>
    </row>
    <row r="1086" spans="3:3" x14ac:dyDescent="0.15">
      <c r="C1086" s="21"/>
    </row>
    <row r="1087" spans="3:3" x14ac:dyDescent="0.15">
      <c r="C1087" s="21"/>
    </row>
    <row r="1088" spans="3:3" x14ac:dyDescent="0.15">
      <c r="C1088" s="21"/>
    </row>
    <row r="1089" spans="3:3" x14ac:dyDescent="0.15">
      <c r="C1089" s="21"/>
    </row>
    <row r="1090" spans="3:3" x14ac:dyDescent="0.15">
      <c r="C1090" s="21"/>
    </row>
    <row r="1091" spans="3:3" x14ac:dyDescent="0.15">
      <c r="C1091" s="21"/>
    </row>
    <row r="1092" spans="3:3" x14ac:dyDescent="0.15">
      <c r="C1092" s="21"/>
    </row>
    <row r="1093" spans="3:3" x14ac:dyDescent="0.15">
      <c r="C1093" s="21"/>
    </row>
    <row r="1094" spans="3:3" x14ac:dyDescent="0.15">
      <c r="C1094" s="21"/>
    </row>
    <row r="1095" spans="3:3" x14ac:dyDescent="0.15">
      <c r="C1095" s="21"/>
    </row>
    <row r="1096" spans="3:3" x14ac:dyDescent="0.15">
      <c r="C1096" s="21"/>
    </row>
    <row r="1097" spans="3:3" x14ac:dyDescent="0.15">
      <c r="C1097" s="21"/>
    </row>
    <row r="1098" spans="3:3" x14ac:dyDescent="0.15">
      <c r="C1098" s="21"/>
    </row>
    <row r="1099" spans="3:3" x14ac:dyDescent="0.15">
      <c r="C1099" s="21"/>
    </row>
    <row r="1100" spans="3:3" x14ac:dyDescent="0.15">
      <c r="C1100" s="21"/>
    </row>
    <row r="1101" spans="3:3" x14ac:dyDescent="0.15">
      <c r="C1101" s="21"/>
    </row>
    <row r="1102" spans="3:3" x14ac:dyDescent="0.15">
      <c r="C1102" s="21"/>
    </row>
    <row r="1103" spans="3:3" x14ac:dyDescent="0.15">
      <c r="C1103" s="21"/>
    </row>
    <row r="1104" spans="3:3" x14ac:dyDescent="0.15">
      <c r="C1104" s="21"/>
    </row>
    <row r="1105" spans="3:3" x14ac:dyDescent="0.15">
      <c r="C1105" s="21"/>
    </row>
    <row r="1106" spans="3:3" x14ac:dyDescent="0.15">
      <c r="C1106" s="21"/>
    </row>
    <row r="1107" spans="3:3" x14ac:dyDescent="0.15">
      <c r="C1107" s="21"/>
    </row>
    <row r="1108" spans="3:3" x14ac:dyDescent="0.15">
      <c r="C1108" s="21"/>
    </row>
    <row r="1109" spans="3:3" x14ac:dyDescent="0.15">
      <c r="C1109" s="21"/>
    </row>
    <row r="1110" spans="3:3" x14ac:dyDescent="0.15">
      <c r="C1110" s="21"/>
    </row>
    <row r="1111" spans="3:3" x14ac:dyDescent="0.15">
      <c r="C1111" s="21"/>
    </row>
    <row r="1112" spans="3:3" x14ac:dyDescent="0.15">
      <c r="C1112" s="21"/>
    </row>
    <row r="1113" spans="3:3" x14ac:dyDescent="0.15">
      <c r="C1113" s="21"/>
    </row>
    <row r="1114" spans="3:3" x14ac:dyDescent="0.15">
      <c r="C1114" s="21"/>
    </row>
    <row r="1115" spans="3:3" x14ac:dyDescent="0.15">
      <c r="C1115" s="21"/>
    </row>
    <row r="1116" spans="3:3" x14ac:dyDescent="0.15">
      <c r="C1116" s="21"/>
    </row>
    <row r="1117" spans="3:3" x14ac:dyDescent="0.15">
      <c r="C1117" s="21"/>
    </row>
    <row r="1118" spans="3:3" x14ac:dyDescent="0.15">
      <c r="C1118" s="21"/>
    </row>
    <row r="1119" spans="3:3" x14ac:dyDescent="0.15">
      <c r="C1119" s="21"/>
    </row>
    <row r="1120" spans="3:3" x14ac:dyDescent="0.15">
      <c r="C1120" s="21"/>
    </row>
    <row r="1121" spans="3:3" x14ac:dyDescent="0.15">
      <c r="C1121" s="21"/>
    </row>
    <row r="1122" spans="3:3" x14ac:dyDescent="0.15">
      <c r="C1122" s="21"/>
    </row>
    <row r="1123" spans="3:3" x14ac:dyDescent="0.15">
      <c r="C1123" s="21"/>
    </row>
    <row r="1124" spans="3:3" x14ac:dyDescent="0.15">
      <c r="C1124" s="21"/>
    </row>
    <row r="1125" spans="3:3" x14ac:dyDescent="0.15">
      <c r="C1125" s="21"/>
    </row>
    <row r="1126" spans="3:3" x14ac:dyDescent="0.15">
      <c r="C1126" s="21"/>
    </row>
    <row r="1127" spans="3:3" x14ac:dyDescent="0.15">
      <c r="C1127" s="21"/>
    </row>
    <row r="1128" spans="3:3" x14ac:dyDescent="0.15">
      <c r="C1128" s="21"/>
    </row>
    <row r="1129" spans="3:3" x14ac:dyDescent="0.15">
      <c r="C1129" s="21"/>
    </row>
    <row r="1130" spans="3:3" x14ac:dyDescent="0.15">
      <c r="C1130" s="21"/>
    </row>
    <row r="1131" spans="3:3" x14ac:dyDescent="0.15">
      <c r="C1131" s="21"/>
    </row>
    <row r="1132" spans="3:3" x14ac:dyDescent="0.15">
      <c r="C1132" s="21"/>
    </row>
    <row r="1133" spans="3:3" x14ac:dyDescent="0.15">
      <c r="C1133" s="21"/>
    </row>
    <row r="1134" spans="3:3" x14ac:dyDescent="0.15">
      <c r="C1134" s="21"/>
    </row>
    <row r="1135" spans="3:3" x14ac:dyDescent="0.15">
      <c r="C1135" s="21"/>
    </row>
    <row r="1136" spans="3:3" x14ac:dyDescent="0.15">
      <c r="C1136" s="21"/>
    </row>
    <row r="1137" spans="3:3" x14ac:dyDescent="0.15">
      <c r="C1137" s="21"/>
    </row>
    <row r="1138" spans="3:3" x14ac:dyDescent="0.15">
      <c r="C1138" s="21"/>
    </row>
    <row r="1139" spans="3:3" x14ac:dyDescent="0.15">
      <c r="C1139" s="21"/>
    </row>
    <row r="1140" spans="3:3" x14ac:dyDescent="0.15">
      <c r="C1140" s="21"/>
    </row>
    <row r="1141" spans="3:3" x14ac:dyDescent="0.15">
      <c r="C1141" s="21"/>
    </row>
    <row r="1142" spans="3:3" x14ac:dyDescent="0.15">
      <c r="C1142" s="21"/>
    </row>
    <row r="1143" spans="3:3" x14ac:dyDescent="0.15">
      <c r="C1143" s="21"/>
    </row>
    <row r="1144" spans="3:3" x14ac:dyDescent="0.15">
      <c r="C1144" s="21"/>
    </row>
    <row r="1145" spans="3:3" x14ac:dyDescent="0.15">
      <c r="C1145" s="21"/>
    </row>
    <row r="1146" spans="3:3" x14ac:dyDescent="0.15">
      <c r="C1146" s="21"/>
    </row>
    <row r="1147" spans="3:3" x14ac:dyDescent="0.15">
      <c r="C1147" s="21"/>
    </row>
    <row r="1148" spans="3:3" x14ac:dyDescent="0.15">
      <c r="C1148" s="21"/>
    </row>
    <row r="1149" spans="3:3" x14ac:dyDescent="0.15">
      <c r="C1149" s="21"/>
    </row>
    <row r="1150" spans="3:3" x14ac:dyDescent="0.15">
      <c r="C1150" s="21"/>
    </row>
    <row r="1151" spans="3:3" x14ac:dyDescent="0.15">
      <c r="C1151" s="21"/>
    </row>
    <row r="1152" spans="3:3" x14ac:dyDescent="0.15">
      <c r="C1152" s="21"/>
    </row>
    <row r="1153" spans="3:3" x14ac:dyDescent="0.15">
      <c r="C1153" s="21"/>
    </row>
    <row r="1154" spans="3:3" x14ac:dyDescent="0.15">
      <c r="C1154" s="21"/>
    </row>
    <row r="1155" spans="3:3" x14ac:dyDescent="0.15">
      <c r="C1155" s="21"/>
    </row>
    <row r="1156" spans="3:3" x14ac:dyDescent="0.15">
      <c r="C1156" s="21"/>
    </row>
    <row r="1157" spans="3:3" x14ac:dyDescent="0.15">
      <c r="C1157" s="21"/>
    </row>
    <row r="1158" spans="3:3" x14ac:dyDescent="0.15">
      <c r="C1158" s="21"/>
    </row>
    <row r="1159" spans="3:3" x14ac:dyDescent="0.15">
      <c r="C1159" s="21"/>
    </row>
    <row r="1160" spans="3:3" x14ac:dyDescent="0.15">
      <c r="C1160" s="21"/>
    </row>
    <row r="1161" spans="3:3" x14ac:dyDescent="0.15">
      <c r="C1161" s="21"/>
    </row>
    <row r="1162" spans="3:3" x14ac:dyDescent="0.15">
      <c r="C1162" s="21"/>
    </row>
    <row r="1163" spans="3:3" x14ac:dyDescent="0.15">
      <c r="C1163" s="21"/>
    </row>
    <row r="1164" spans="3:3" x14ac:dyDescent="0.15">
      <c r="C1164" s="21"/>
    </row>
    <row r="1165" spans="3:3" x14ac:dyDescent="0.15">
      <c r="C1165" s="21"/>
    </row>
    <row r="1166" spans="3:3" x14ac:dyDescent="0.15">
      <c r="C1166" s="21"/>
    </row>
    <row r="1167" spans="3:3" x14ac:dyDescent="0.15">
      <c r="C1167" s="21"/>
    </row>
    <row r="1168" spans="3:3" x14ac:dyDescent="0.15">
      <c r="C1168" s="21"/>
    </row>
    <row r="1169" spans="3:3" x14ac:dyDescent="0.15">
      <c r="C1169" s="21"/>
    </row>
    <row r="1170" spans="3:3" x14ac:dyDescent="0.15">
      <c r="C1170" s="21"/>
    </row>
    <row r="1171" spans="3:3" x14ac:dyDescent="0.15">
      <c r="C1171" s="21"/>
    </row>
    <row r="1172" spans="3:3" x14ac:dyDescent="0.15">
      <c r="C1172" s="21"/>
    </row>
    <row r="1173" spans="3:3" x14ac:dyDescent="0.15">
      <c r="C1173" s="21"/>
    </row>
    <row r="1174" spans="3:3" x14ac:dyDescent="0.15">
      <c r="C1174" s="21"/>
    </row>
    <row r="1175" spans="3:3" x14ac:dyDescent="0.15">
      <c r="C1175" s="21"/>
    </row>
    <row r="1176" spans="3:3" x14ac:dyDescent="0.15">
      <c r="C1176" s="21"/>
    </row>
    <row r="1177" spans="3:3" x14ac:dyDescent="0.15">
      <c r="C1177" s="21"/>
    </row>
    <row r="1178" spans="3:3" x14ac:dyDescent="0.15">
      <c r="C1178" s="21"/>
    </row>
    <row r="1179" spans="3:3" x14ac:dyDescent="0.15">
      <c r="C1179" s="21"/>
    </row>
    <row r="1180" spans="3:3" x14ac:dyDescent="0.15">
      <c r="C1180" s="21"/>
    </row>
    <row r="1181" spans="3:3" x14ac:dyDescent="0.15">
      <c r="C1181" s="21"/>
    </row>
    <row r="1182" spans="3:3" x14ac:dyDescent="0.15">
      <c r="C1182" s="21"/>
    </row>
    <row r="1183" spans="3:3" x14ac:dyDescent="0.15">
      <c r="C1183" s="21"/>
    </row>
    <row r="1184" spans="3:3" x14ac:dyDescent="0.15">
      <c r="C1184" s="21"/>
    </row>
    <row r="1185" spans="3:3" x14ac:dyDescent="0.15">
      <c r="C1185" s="21"/>
    </row>
    <row r="1186" spans="3:3" x14ac:dyDescent="0.15">
      <c r="C1186" s="21"/>
    </row>
    <row r="1187" spans="3:3" x14ac:dyDescent="0.15">
      <c r="C1187" s="21"/>
    </row>
    <row r="1188" spans="3:3" x14ac:dyDescent="0.15">
      <c r="C1188" s="21"/>
    </row>
    <row r="1189" spans="3:3" x14ac:dyDescent="0.15">
      <c r="C1189" s="21"/>
    </row>
    <row r="1190" spans="3:3" x14ac:dyDescent="0.15">
      <c r="C1190" s="21"/>
    </row>
    <row r="1191" spans="3:3" x14ac:dyDescent="0.15">
      <c r="C1191" s="21"/>
    </row>
    <row r="1192" spans="3:3" x14ac:dyDescent="0.15">
      <c r="C1192" s="21"/>
    </row>
    <row r="1193" spans="3:3" x14ac:dyDescent="0.15">
      <c r="C1193" s="21"/>
    </row>
    <row r="1194" spans="3:3" x14ac:dyDescent="0.15">
      <c r="C1194" s="21"/>
    </row>
    <row r="1195" spans="3:3" x14ac:dyDescent="0.15">
      <c r="C1195" s="21"/>
    </row>
    <row r="1196" spans="3:3" x14ac:dyDescent="0.15">
      <c r="C1196" s="21"/>
    </row>
    <row r="1197" spans="3:3" x14ac:dyDescent="0.15">
      <c r="C1197" s="21"/>
    </row>
    <row r="1198" spans="3:3" x14ac:dyDescent="0.15">
      <c r="C1198" s="21"/>
    </row>
    <row r="1199" spans="3:3" x14ac:dyDescent="0.15">
      <c r="C1199" s="21"/>
    </row>
    <row r="1200" spans="3:3" x14ac:dyDescent="0.15">
      <c r="C1200" s="21"/>
    </row>
    <row r="1201" spans="3:3" x14ac:dyDescent="0.15">
      <c r="C1201" s="21"/>
    </row>
    <row r="1202" spans="3:3" x14ac:dyDescent="0.15">
      <c r="C1202" s="21"/>
    </row>
    <row r="1203" spans="3:3" x14ac:dyDescent="0.15">
      <c r="C1203" s="21"/>
    </row>
    <row r="1204" spans="3:3" x14ac:dyDescent="0.15">
      <c r="C1204" s="21"/>
    </row>
    <row r="1205" spans="3:3" x14ac:dyDescent="0.15">
      <c r="C1205" s="21"/>
    </row>
    <row r="1206" spans="3:3" x14ac:dyDescent="0.15">
      <c r="C1206" s="21"/>
    </row>
    <row r="1207" spans="3:3" x14ac:dyDescent="0.15">
      <c r="C1207" s="21"/>
    </row>
    <row r="1208" spans="3:3" x14ac:dyDescent="0.15">
      <c r="C1208" s="21"/>
    </row>
    <row r="1209" spans="3:3" x14ac:dyDescent="0.15">
      <c r="C1209" s="21"/>
    </row>
    <row r="1210" spans="3:3" x14ac:dyDescent="0.15">
      <c r="C1210" s="21"/>
    </row>
    <row r="1211" spans="3:3" x14ac:dyDescent="0.15">
      <c r="C1211" s="21"/>
    </row>
    <row r="1212" spans="3:3" x14ac:dyDescent="0.15">
      <c r="C1212" s="21"/>
    </row>
    <row r="1213" spans="3:3" x14ac:dyDescent="0.15">
      <c r="C1213" s="21"/>
    </row>
    <row r="1214" spans="3:3" x14ac:dyDescent="0.15">
      <c r="C1214" s="21"/>
    </row>
    <row r="1215" spans="3:3" x14ac:dyDescent="0.15">
      <c r="C1215" s="21"/>
    </row>
    <row r="1216" spans="3:3" x14ac:dyDescent="0.15">
      <c r="C1216" s="21"/>
    </row>
    <row r="1217" spans="3:3" x14ac:dyDescent="0.15">
      <c r="C1217" s="21"/>
    </row>
    <row r="1218" spans="3:3" x14ac:dyDescent="0.15">
      <c r="C1218" s="21"/>
    </row>
    <row r="1219" spans="3:3" x14ac:dyDescent="0.15">
      <c r="C1219" s="21"/>
    </row>
    <row r="1220" spans="3:3" x14ac:dyDescent="0.15">
      <c r="C1220" s="21"/>
    </row>
    <row r="1221" spans="3:3" x14ac:dyDescent="0.15">
      <c r="C1221" s="21"/>
    </row>
    <row r="1222" spans="3:3" x14ac:dyDescent="0.15">
      <c r="C1222" s="21"/>
    </row>
    <row r="1223" spans="3:3" x14ac:dyDescent="0.15">
      <c r="C1223" s="21"/>
    </row>
    <row r="1224" spans="3:3" x14ac:dyDescent="0.15">
      <c r="C1224" s="21"/>
    </row>
    <row r="1225" spans="3:3" x14ac:dyDescent="0.15">
      <c r="C1225" s="21"/>
    </row>
    <row r="1226" spans="3:3" x14ac:dyDescent="0.15">
      <c r="C1226" s="21"/>
    </row>
    <row r="1227" spans="3:3" x14ac:dyDescent="0.15">
      <c r="C1227" s="21"/>
    </row>
    <row r="1228" spans="3:3" x14ac:dyDescent="0.15">
      <c r="C1228" s="21"/>
    </row>
    <row r="1229" spans="3:3" x14ac:dyDescent="0.15">
      <c r="C1229" s="21"/>
    </row>
    <row r="1230" spans="3:3" x14ac:dyDescent="0.15">
      <c r="C1230" s="21"/>
    </row>
    <row r="1231" spans="3:3" x14ac:dyDescent="0.15">
      <c r="C1231" s="21"/>
    </row>
    <row r="1232" spans="3:3" x14ac:dyDescent="0.15">
      <c r="C1232" s="21"/>
    </row>
    <row r="1233" spans="3:3" x14ac:dyDescent="0.15">
      <c r="C1233" s="21"/>
    </row>
    <row r="1234" spans="3:3" x14ac:dyDescent="0.15">
      <c r="C1234" s="21"/>
    </row>
    <row r="1235" spans="3:3" x14ac:dyDescent="0.15">
      <c r="C1235" s="21"/>
    </row>
    <row r="1236" spans="3:3" x14ac:dyDescent="0.15">
      <c r="C1236" s="21"/>
    </row>
    <row r="1237" spans="3:3" x14ac:dyDescent="0.15">
      <c r="C1237" s="21"/>
    </row>
    <row r="1238" spans="3:3" x14ac:dyDescent="0.15">
      <c r="C1238" s="21"/>
    </row>
    <row r="1239" spans="3:3" x14ac:dyDescent="0.15">
      <c r="C1239" s="21"/>
    </row>
    <row r="1240" spans="3:3" x14ac:dyDescent="0.15">
      <c r="C1240" s="21"/>
    </row>
    <row r="1241" spans="3:3" x14ac:dyDescent="0.15">
      <c r="C1241" s="21"/>
    </row>
    <row r="1242" spans="3:3" x14ac:dyDescent="0.15">
      <c r="C1242" s="21"/>
    </row>
    <row r="1243" spans="3:3" x14ac:dyDescent="0.15">
      <c r="C1243" s="21"/>
    </row>
    <row r="1244" spans="3:3" x14ac:dyDescent="0.15">
      <c r="C1244" s="21"/>
    </row>
    <row r="1245" spans="3:3" x14ac:dyDescent="0.15">
      <c r="C1245" s="21"/>
    </row>
    <row r="1246" spans="3:3" x14ac:dyDescent="0.15">
      <c r="C1246" s="21"/>
    </row>
    <row r="1247" spans="3:3" x14ac:dyDescent="0.15">
      <c r="C1247" s="21"/>
    </row>
    <row r="1248" spans="3:3" x14ac:dyDescent="0.15">
      <c r="C1248" s="21"/>
    </row>
    <row r="1249" spans="3:3" x14ac:dyDescent="0.15">
      <c r="C1249" s="21"/>
    </row>
    <row r="1250" spans="3:3" x14ac:dyDescent="0.15">
      <c r="C1250" s="21"/>
    </row>
    <row r="1251" spans="3:3" x14ac:dyDescent="0.15">
      <c r="C1251" s="21"/>
    </row>
    <row r="1252" spans="3:3" x14ac:dyDescent="0.15">
      <c r="C1252" s="21"/>
    </row>
    <row r="1253" spans="3:3" x14ac:dyDescent="0.15">
      <c r="C1253" s="21"/>
    </row>
    <row r="1254" spans="3:3" x14ac:dyDescent="0.15">
      <c r="C1254" s="21"/>
    </row>
    <row r="1255" spans="3:3" x14ac:dyDescent="0.15">
      <c r="C1255" s="21"/>
    </row>
    <row r="1256" spans="3:3" x14ac:dyDescent="0.15">
      <c r="C1256" s="21"/>
    </row>
    <row r="1257" spans="3:3" x14ac:dyDescent="0.15">
      <c r="C1257" s="21"/>
    </row>
    <row r="1258" spans="3:3" x14ac:dyDescent="0.15">
      <c r="C1258" s="21"/>
    </row>
    <row r="1259" spans="3:3" x14ac:dyDescent="0.15">
      <c r="C1259" s="21"/>
    </row>
    <row r="1260" spans="3:3" x14ac:dyDescent="0.15">
      <c r="C1260" s="21"/>
    </row>
    <row r="1261" spans="3:3" x14ac:dyDescent="0.15">
      <c r="C1261" s="21"/>
    </row>
    <row r="1262" spans="3:3" x14ac:dyDescent="0.15">
      <c r="C1262" s="21"/>
    </row>
    <row r="1263" spans="3:3" x14ac:dyDescent="0.15">
      <c r="C1263" s="21"/>
    </row>
    <row r="1264" spans="3:3" x14ac:dyDescent="0.15">
      <c r="C1264" s="21"/>
    </row>
    <row r="1265" spans="3:3" x14ac:dyDescent="0.15">
      <c r="C1265" s="21"/>
    </row>
    <row r="1266" spans="3:3" x14ac:dyDescent="0.15">
      <c r="C1266" s="21"/>
    </row>
    <row r="1267" spans="3:3" x14ac:dyDescent="0.15">
      <c r="C1267" s="21"/>
    </row>
    <row r="1268" spans="3:3" x14ac:dyDescent="0.15">
      <c r="C1268" s="21"/>
    </row>
    <row r="1269" spans="3:3" x14ac:dyDescent="0.15">
      <c r="C1269" s="21"/>
    </row>
    <row r="1270" spans="3:3" x14ac:dyDescent="0.15">
      <c r="C1270" s="21"/>
    </row>
    <row r="1271" spans="3:3" x14ac:dyDescent="0.15">
      <c r="C1271" s="21"/>
    </row>
    <row r="1272" spans="3:3" x14ac:dyDescent="0.15">
      <c r="C1272" s="21"/>
    </row>
    <row r="1273" spans="3:3" x14ac:dyDescent="0.15">
      <c r="C1273" s="21"/>
    </row>
    <row r="1274" spans="3:3" x14ac:dyDescent="0.15">
      <c r="C1274" s="21"/>
    </row>
    <row r="1275" spans="3:3" x14ac:dyDescent="0.15">
      <c r="C1275" s="21"/>
    </row>
    <row r="1276" spans="3:3" x14ac:dyDescent="0.15">
      <c r="C1276" s="21"/>
    </row>
    <row r="1277" spans="3:3" x14ac:dyDescent="0.15">
      <c r="C1277" s="21"/>
    </row>
    <row r="1278" spans="3:3" x14ac:dyDescent="0.15">
      <c r="C1278" s="21"/>
    </row>
    <row r="1279" spans="3:3" x14ac:dyDescent="0.15">
      <c r="C1279" s="21"/>
    </row>
    <row r="1280" spans="3:3" x14ac:dyDescent="0.15">
      <c r="C1280" s="21"/>
    </row>
    <row r="1281" spans="3:3" x14ac:dyDescent="0.15">
      <c r="C1281" s="21"/>
    </row>
    <row r="1282" spans="3:3" x14ac:dyDescent="0.15">
      <c r="C1282" s="21"/>
    </row>
    <row r="1283" spans="3:3" x14ac:dyDescent="0.15">
      <c r="C1283" s="21"/>
    </row>
    <row r="1284" spans="3:3" x14ac:dyDescent="0.15">
      <c r="C1284" s="21"/>
    </row>
    <row r="1285" spans="3:3" x14ac:dyDescent="0.15">
      <c r="C1285" s="21"/>
    </row>
    <row r="1286" spans="3:3" x14ac:dyDescent="0.15">
      <c r="C1286" s="21"/>
    </row>
    <row r="1287" spans="3:3" x14ac:dyDescent="0.15">
      <c r="C1287" s="21"/>
    </row>
    <row r="1288" spans="3:3" x14ac:dyDescent="0.15">
      <c r="C1288" s="21"/>
    </row>
    <row r="1289" spans="3:3" x14ac:dyDescent="0.15">
      <c r="C1289" s="21"/>
    </row>
    <row r="1290" spans="3:3" x14ac:dyDescent="0.15">
      <c r="C1290" s="21"/>
    </row>
    <row r="1291" spans="3:3" x14ac:dyDescent="0.15">
      <c r="C1291" s="21"/>
    </row>
    <row r="1292" spans="3:3" x14ac:dyDescent="0.15">
      <c r="C1292" s="21"/>
    </row>
    <row r="1293" spans="3:3" x14ac:dyDescent="0.15">
      <c r="C1293" s="21"/>
    </row>
    <row r="1294" spans="3:3" x14ac:dyDescent="0.15">
      <c r="C1294" s="21"/>
    </row>
    <row r="1295" spans="3:3" x14ac:dyDescent="0.15">
      <c r="C1295" s="21"/>
    </row>
    <row r="1296" spans="3:3" x14ac:dyDescent="0.15">
      <c r="C1296" s="21"/>
    </row>
    <row r="1297" spans="3:3" x14ac:dyDescent="0.15">
      <c r="C1297" s="21"/>
    </row>
    <row r="1298" spans="3:3" x14ac:dyDescent="0.15">
      <c r="C1298" s="21"/>
    </row>
    <row r="1299" spans="3:3" x14ac:dyDescent="0.15">
      <c r="C1299" s="21"/>
    </row>
    <row r="1300" spans="3:3" x14ac:dyDescent="0.15">
      <c r="C1300" s="21"/>
    </row>
    <row r="1301" spans="3:3" x14ac:dyDescent="0.15">
      <c r="C1301" s="21"/>
    </row>
    <row r="1302" spans="3:3" x14ac:dyDescent="0.15">
      <c r="C1302" s="21"/>
    </row>
    <row r="1303" spans="3:3" x14ac:dyDescent="0.15">
      <c r="C1303" s="21"/>
    </row>
    <row r="1304" spans="3:3" x14ac:dyDescent="0.15">
      <c r="C1304" s="21"/>
    </row>
    <row r="1305" spans="3:3" x14ac:dyDescent="0.15">
      <c r="C1305" s="21"/>
    </row>
    <row r="1306" spans="3:3" x14ac:dyDescent="0.15">
      <c r="C1306" s="21"/>
    </row>
    <row r="1307" spans="3:3" x14ac:dyDescent="0.15">
      <c r="C1307" s="21"/>
    </row>
    <row r="1308" spans="3:3" x14ac:dyDescent="0.15">
      <c r="C1308" s="21"/>
    </row>
    <row r="1309" spans="3:3" x14ac:dyDescent="0.15">
      <c r="C1309" s="21"/>
    </row>
    <row r="1310" spans="3:3" x14ac:dyDescent="0.15">
      <c r="C1310" s="21"/>
    </row>
    <row r="1311" spans="3:3" x14ac:dyDescent="0.15">
      <c r="C1311" s="21"/>
    </row>
    <row r="1312" spans="3:3" x14ac:dyDescent="0.15">
      <c r="C1312" s="21"/>
    </row>
    <row r="1313" spans="3:3" x14ac:dyDescent="0.15">
      <c r="C1313" s="21"/>
    </row>
    <row r="1314" spans="3:3" x14ac:dyDescent="0.15">
      <c r="C1314" s="21"/>
    </row>
    <row r="1315" spans="3:3" x14ac:dyDescent="0.15">
      <c r="C1315" s="21"/>
    </row>
    <row r="1316" spans="3:3" x14ac:dyDescent="0.15">
      <c r="C1316" s="21"/>
    </row>
    <row r="1317" spans="3:3" x14ac:dyDescent="0.15">
      <c r="C1317" s="21"/>
    </row>
    <row r="1318" spans="3:3" x14ac:dyDescent="0.15">
      <c r="C1318" s="21"/>
    </row>
    <row r="1319" spans="3:3" x14ac:dyDescent="0.15">
      <c r="C1319" s="21"/>
    </row>
    <row r="1320" spans="3:3" x14ac:dyDescent="0.15">
      <c r="C1320" s="21"/>
    </row>
    <row r="1321" spans="3:3" x14ac:dyDescent="0.15">
      <c r="C1321" s="21"/>
    </row>
    <row r="1322" spans="3:3" x14ac:dyDescent="0.15">
      <c r="C1322" s="21"/>
    </row>
    <row r="1323" spans="3:3" x14ac:dyDescent="0.15">
      <c r="C1323" s="21"/>
    </row>
    <row r="1324" spans="3:3" x14ac:dyDescent="0.15">
      <c r="C1324" s="21"/>
    </row>
    <row r="1325" spans="3:3" x14ac:dyDescent="0.15">
      <c r="C1325" s="21"/>
    </row>
    <row r="1326" spans="3:3" x14ac:dyDescent="0.15">
      <c r="C1326" s="21"/>
    </row>
    <row r="1327" spans="3:3" x14ac:dyDescent="0.15">
      <c r="C1327" s="21"/>
    </row>
    <row r="1328" spans="3:3" x14ac:dyDescent="0.15">
      <c r="C1328" s="21"/>
    </row>
    <row r="1329" spans="3:3" x14ac:dyDescent="0.15">
      <c r="C1329" s="21"/>
    </row>
    <row r="1330" spans="3:3" x14ac:dyDescent="0.15">
      <c r="C1330" s="21"/>
    </row>
    <row r="1331" spans="3:3" x14ac:dyDescent="0.15">
      <c r="C1331" s="21"/>
    </row>
    <row r="1332" spans="3:3" x14ac:dyDescent="0.15">
      <c r="C1332" s="21"/>
    </row>
    <row r="1333" spans="3:3" x14ac:dyDescent="0.15">
      <c r="C1333" s="21"/>
    </row>
    <row r="1334" spans="3:3" x14ac:dyDescent="0.15">
      <c r="C1334" s="21"/>
    </row>
    <row r="1335" spans="3:3" x14ac:dyDescent="0.15">
      <c r="C1335" s="21"/>
    </row>
    <row r="1336" spans="3:3" x14ac:dyDescent="0.15">
      <c r="C1336" s="21"/>
    </row>
    <row r="1337" spans="3:3" x14ac:dyDescent="0.15">
      <c r="C1337" s="21"/>
    </row>
    <row r="1338" spans="3:3" x14ac:dyDescent="0.15">
      <c r="C1338" s="21"/>
    </row>
    <row r="1339" spans="3:3" x14ac:dyDescent="0.15">
      <c r="C1339" s="21"/>
    </row>
    <row r="1340" spans="3:3" x14ac:dyDescent="0.15">
      <c r="C1340" s="21"/>
    </row>
    <row r="1341" spans="3:3" x14ac:dyDescent="0.15">
      <c r="C1341" s="21"/>
    </row>
    <row r="1342" spans="3:3" x14ac:dyDescent="0.15">
      <c r="C1342" s="21"/>
    </row>
    <row r="1343" spans="3:3" x14ac:dyDescent="0.15">
      <c r="C1343" s="21"/>
    </row>
    <row r="1344" spans="3:3" x14ac:dyDescent="0.15">
      <c r="C1344" s="21"/>
    </row>
    <row r="1345" spans="3:3" x14ac:dyDescent="0.15">
      <c r="C1345" s="21"/>
    </row>
    <row r="1346" spans="3:3" x14ac:dyDescent="0.15">
      <c r="C1346" s="21"/>
    </row>
    <row r="1347" spans="3:3" x14ac:dyDescent="0.15">
      <c r="C1347" s="21"/>
    </row>
    <row r="1348" spans="3:3" x14ac:dyDescent="0.15">
      <c r="C1348" s="21"/>
    </row>
    <row r="1349" spans="3:3" x14ac:dyDescent="0.15">
      <c r="C1349" s="21"/>
    </row>
    <row r="1350" spans="3:3" x14ac:dyDescent="0.15">
      <c r="C1350" s="21"/>
    </row>
    <row r="1351" spans="3:3" x14ac:dyDescent="0.15">
      <c r="C1351" s="21"/>
    </row>
    <row r="1352" spans="3:3" x14ac:dyDescent="0.15">
      <c r="C1352" s="21"/>
    </row>
    <row r="1353" spans="3:3" x14ac:dyDescent="0.15">
      <c r="C1353" s="21"/>
    </row>
    <row r="1354" spans="3:3" x14ac:dyDescent="0.15">
      <c r="C1354" s="21"/>
    </row>
    <row r="1355" spans="3:3" x14ac:dyDescent="0.15">
      <c r="C1355" s="21"/>
    </row>
    <row r="1356" spans="3:3" x14ac:dyDescent="0.15">
      <c r="C1356" s="21"/>
    </row>
    <row r="1357" spans="3:3" x14ac:dyDescent="0.15">
      <c r="C1357" s="21"/>
    </row>
    <row r="1358" spans="3:3" x14ac:dyDescent="0.15">
      <c r="C1358" s="21"/>
    </row>
    <row r="1359" spans="3:3" x14ac:dyDescent="0.15">
      <c r="C1359" s="21"/>
    </row>
    <row r="1360" spans="3:3" x14ac:dyDescent="0.15">
      <c r="C1360" s="21"/>
    </row>
    <row r="1361" spans="3:3" x14ac:dyDescent="0.15">
      <c r="C1361" s="21"/>
    </row>
    <row r="1362" spans="3:3" x14ac:dyDescent="0.15">
      <c r="C1362" s="21"/>
    </row>
    <row r="1363" spans="3:3" x14ac:dyDescent="0.15">
      <c r="C1363" s="21"/>
    </row>
    <row r="1364" spans="3:3" x14ac:dyDescent="0.15">
      <c r="C1364" s="21"/>
    </row>
    <row r="1365" spans="3:3" x14ac:dyDescent="0.15">
      <c r="C1365" s="21"/>
    </row>
    <row r="1366" spans="3:3" x14ac:dyDescent="0.15">
      <c r="C1366" s="21"/>
    </row>
    <row r="1367" spans="3:3" x14ac:dyDescent="0.15">
      <c r="C1367" s="21"/>
    </row>
    <row r="1368" spans="3:3" x14ac:dyDescent="0.15">
      <c r="C1368" s="21"/>
    </row>
    <row r="1369" spans="3:3" x14ac:dyDescent="0.15">
      <c r="C1369" s="21"/>
    </row>
    <row r="1370" spans="3:3" x14ac:dyDescent="0.15">
      <c r="C1370" s="21"/>
    </row>
    <row r="1371" spans="3:3" x14ac:dyDescent="0.15">
      <c r="C1371" s="21"/>
    </row>
    <row r="1372" spans="3:3" x14ac:dyDescent="0.15">
      <c r="C1372" s="21"/>
    </row>
    <row r="1373" spans="3:3" x14ac:dyDescent="0.15">
      <c r="C1373" s="21"/>
    </row>
    <row r="1374" spans="3:3" x14ac:dyDescent="0.15">
      <c r="C1374" s="21"/>
    </row>
    <row r="1375" spans="3:3" x14ac:dyDescent="0.15">
      <c r="C1375" s="21"/>
    </row>
    <row r="1376" spans="3:3" x14ac:dyDescent="0.15">
      <c r="C1376" s="21"/>
    </row>
    <row r="1377" spans="3:3" x14ac:dyDescent="0.15">
      <c r="C1377" s="21"/>
    </row>
    <row r="1378" spans="3:3" x14ac:dyDescent="0.15">
      <c r="C1378" s="21"/>
    </row>
    <row r="1379" spans="3:3" x14ac:dyDescent="0.15">
      <c r="C1379" s="21"/>
    </row>
    <row r="1380" spans="3:3" x14ac:dyDescent="0.15">
      <c r="C1380" s="21"/>
    </row>
    <row r="1381" spans="3:3" x14ac:dyDescent="0.15">
      <c r="C1381" s="21"/>
    </row>
    <row r="1382" spans="3:3" x14ac:dyDescent="0.15">
      <c r="C1382" s="21"/>
    </row>
    <row r="1383" spans="3:3" x14ac:dyDescent="0.15">
      <c r="C1383" s="21"/>
    </row>
    <row r="1384" spans="3:3" x14ac:dyDescent="0.15">
      <c r="C1384" s="21"/>
    </row>
    <row r="1385" spans="3:3" x14ac:dyDescent="0.15">
      <c r="C1385" s="21"/>
    </row>
    <row r="1386" spans="3:3" x14ac:dyDescent="0.15">
      <c r="C1386" s="21"/>
    </row>
    <row r="1387" spans="3:3" x14ac:dyDescent="0.15">
      <c r="C1387" s="21"/>
    </row>
    <row r="1388" spans="3:3" x14ac:dyDescent="0.15">
      <c r="C1388" s="21"/>
    </row>
    <row r="1389" spans="3:3" x14ac:dyDescent="0.15">
      <c r="C1389" s="21"/>
    </row>
    <row r="1390" spans="3:3" x14ac:dyDescent="0.15">
      <c r="C1390" s="21"/>
    </row>
    <row r="1391" spans="3:3" x14ac:dyDescent="0.15">
      <c r="C1391" s="21"/>
    </row>
    <row r="1392" spans="3:3" x14ac:dyDescent="0.15">
      <c r="C1392" s="21"/>
    </row>
    <row r="1393" spans="3:3" x14ac:dyDescent="0.15">
      <c r="C1393" s="21"/>
    </row>
    <row r="1394" spans="3:3" x14ac:dyDescent="0.15">
      <c r="C1394" s="21"/>
    </row>
    <row r="1395" spans="3:3" x14ac:dyDescent="0.15">
      <c r="C1395" s="21"/>
    </row>
    <row r="1396" spans="3:3" x14ac:dyDescent="0.15">
      <c r="C1396" s="21"/>
    </row>
    <row r="1397" spans="3:3" x14ac:dyDescent="0.15">
      <c r="C1397" s="21"/>
    </row>
    <row r="1398" spans="3:3" x14ac:dyDescent="0.15">
      <c r="C1398" s="21"/>
    </row>
    <row r="1399" spans="3:3" x14ac:dyDescent="0.15">
      <c r="C1399" s="21"/>
    </row>
    <row r="1400" spans="3:3" x14ac:dyDescent="0.15">
      <c r="C1400" s="21"/>
    </row>
    <row r="1401" spans="3:3" x14ac:dyDescent="0.15">
      <c r="C1401" s="21"/>
    </row>
    <row r="1402" spans="3:3" x14ac:dyDescent="0.15">
      <c r="C1402" s="21"/>
    </row>
    <row r="1403" spans="3:3" x14ac:dyDescent="0.15">
      <c r="C1403" s="21"/>
    </row>
    <row r="1404" spans="3:3" x14ac:dyDescent="0.15">
      <c r="C1404" s="21"/>
    </row>
    <row r="1405" spans="3:3" x14ac:dyDescent="0.15">
      <c r="C1405" s="21"/>
    </row>
    <row r="1406" spans="3:3" x14ac:dyDescent="0.15">
      <c r="C1406" s="21"/>
    </row>
    <row r="1407" spans="3:3" x14ac:dyDescent="0.15">
      <c r="C1407" s="21"/>
    </row>
    <row r="1408" spans="3:3" x14ac:dyDescent="0.15">
      <c r="C1408" s="21"/>
    </row>
    <row r="1409" spans="3:3" x14ac:dyDescent="0.15">
      <c r="C1409" s="21"/>
    </row>
    <row r="1410" spans="3:3" x14ac:dyDescent="0.15">
      <c r="C1410" s="21"/>
    </row>
    <row r="1411" spans="3:3" x14ac:dyDescent="0.15">
      <c r="C1411" s="21"/>
    </row>
    <row r="1412" spans="3:3" x14ac:dyDescent="0.15">
      <c r="C1412" s="21"/>
    </row>
    <row r="1413" spans="3:3" x14ac:dyDescent="0.15">
      <c r="C1413" s="21"/>
    </row>
    <row r="1414" spans="3:3" x14ac:dyDescent="0.15">
      <c r="C1414" s="21"/>
    </row>
    <row r="1415" spans="3:3" x14ac:dyDescent="0.15">
      <c r="C1415" s="21"/>
    </row>
    <row r="1416" spans="3:3" x14ac:dyDescent="0.15">
      <c r="C1416" s="21"/>
    </row>
    <row r="1417" spans="3:3" x14ac:dyDescent="0.15">
      <c r="C1417" s="21"/>
    </row>
    <row r="1418" spans="3:3" x14ac:dyDescent="0.15">
      <c r="C1418" s="21"/>
    </row>
    <row r="1419" spans="3:3" x14ac:dyDescent="0.15">
      <c r="C1419" s="21"/>
    </row>
    <row r="1420" spans="3:3" x14ac:dyDescent="0.15">
      <c r="C1420" s="21"/>
    </row>
    <row r="1421" spans="3:3" x14ac:dyDescent="0.15">
      <c r="C1421" s="21"/>
    </row>
    <row r="1422" spans="3:3" x14ac:dyDescent="0.15">
      <c r="C1422" s="21"/>
    </row>
    <row r="1423" spans="3:3" x14ac:dyDescent="0.15">
      <c r="C1423" s="21"/>
    </row>
    <row r="1424" spans="3:3" x14ac:dyDescent="0.15">
      <c r="C1424" s="21"/>
    </row>
    <row r="1425" spans="3:3" x14ac:dyDescent="0.15">
      <c r="C1425" s="21"/>
    </row>
    <row r="1426" spans="3:3" x14ac:dyDescent="0.15">
      <c r="C1426" s="21"/>
    </row>
    <row r="1427" spans="3:3" x14ac:dyDescent="0.15">
      <c r="C1427" s="21"/>
    </row>
    <row r="1428" spans="3:3" x14ac:dyDescent="0.15">
      <c r="C1428" s="21"/>
    </row>
    <row r="1429" spans="3:3" x14ac:dyDescent="0.15">
      <c r="C1429" s="21"/>
    </row>
    <row r="1430" spans="3:3" x14ac:dyDescent="0.15">
      <c r="C1430" s="21"/>
    </row>
    <row r="1431" spans="3:3" x14ac:dyDescent="0.15">
      <c r="C1431" s="21"/>
    </row>
    <row r="1432" spans="3:3" x14ac:dyDescent="0.15">
      <c r="C1432" s="21"/>
    </row>
    <row r="1433" spans="3:3" x14ac:dyDescent="0.15">
      <c r="C1433" s="21"/>
    </row>
    <row r="1434" spans="3:3" x14ac:dyDescent="0.15">
      <c r="C1434" s="21"/>
    </row>
    <row r="1435" spans="3:3" x14ac:dyDescent="0.15">
      <c r="C1435" s="21"/>
    </row>
    <row r="1436" spans="3:3" x14ac:dyDescent="0.15">
      <c r="C1436" s="21"/>
    </row>
    <row r="1437" spans="3:3" x14ac:dyDescent="0.15">
      <c r="C1437" s="21"/>
    </row>
    <row r="1438" spans="3:3" x14ac:dyDescent="0.15">
      <c r="C1438" s="21"/>
    </row>
    <row r="1439" spans="3:3" x14ac:dyDescent="0.15">
      <c r="C1439" s="21"/>
    </row>
    <row r="1440" spans="3:3" x14ac:dyDescent="0.15">
      <c r="C1440" s="21"/>
    </row>
    <row r="1441" spans="3:3" x14ac:dyDescent="0.15">
      <c r="C1441" s="21"/>
    </row>
    <row r="1442" spans="3:3" x14ac:dyDescent="0.15">
      <c r="C1442" s="21"/>
    </row>
    <row r="1443" spans="3:3" x14ac:dyDescent="0.15">
      <c r="C1443" s="21"/>
    </row>
    <row r="1444" spans="3:3" x14ac:dyDescent="0.15">
      <c r="C1444" s="21"/>
    </row>
    <row r="1445" spans="3:3" x14ac:dyDescent="0.15">
      <c r="C1445" s="21"/>
    </row>
    <row r="1446" spans="3:3" x14ac:dyDescent="0.15">
      <c r="C1446" s="21"/>
    </row>
    <row r="1447" spans="3:3" x14ac:dyDescent="0.15">
      <c r="C1447" s="21"/>
    </row>
    <row r="1448" spans="3:3" x14ac:dyDescent="0.15">
      <c r="C1448" s="21"/>
    </row>
    <row r="1449" spans="3:3" x14ac:dyDescent="0.15">
      <c r="C1449" s="21"/>
    </row>
    <row r="1450" spans="3:3" x14ac:dyDescent="0.15">
      <c r="C1450" s="21"/>
    </row>
    <row r="1451" spans="3:3" x14ac:dyDescent="0.15">
      <c r="C1451" s="21"/>
    </row>
    <row r="1452" spans="3:3" x14ac:dyDescent="0.15">
      <c r="C1452" s="21"/>
    </row>
    <row r="1453" spans="3:3" x14ac:dyDescent="0.15">
      <c r="C1453" s="21"/>
    </row>
    <row r="1454" spans="3:3" x14ac:dyDescent="0.15">
      <c r="C1454" s="21"/>
    </row>
    <row r="1455" spans="3:3" x14ac:dyDescent="0.15">
      <c r="C1455" s="21"/>
    </row>
    <row r="1456" spans="3:3" x14ac:dyDescent="0.15">
      <c r="C1456" s="21"/>
    </row>
    <row r="1457" spans="3:3" x14ac:dyDescent="0.15">
      <c r="C1457" s="21"/>
    </row>
    <row r="1458" spans="3:3" x14ac:dyDescent="0.15">
      <c r="C1458" s="21"/>
    </row>
    <row r="1459" spans="3:3" x14ac:dyDescent="0.15">
      <c r="C1459" s="21"/>
    </row>
    <row r="1460" spans="3:3" x14ac:dyDescent="0.15">
      <c r="C1460" s="21"/>
    </row>
    <row r="1461" spans="3:3" x14ac:dyDescent="0.15">
      <c r="C1461" s="21"/>
    </row>
    <row r="1462" spans="3:3" x14ac:dyDescent="0.15">
      <c r="C1462" s="21"/>
    </row>
    <row r="1463" spans="3:3" x14ac:dyDescent="0.15">
      <c r="C1463" s="21"/>
    </row>
    <row r="1464" spans="3:3" x14ac:dyDescent="0.15">
      <c r="C1464" s="21"/>
    </row>
    <row r="1465" spans="3:3" x14ac:dyDescent="0.15">
      <c r="C1465" s="21"/>
    </row>
    <row r="1466" spans="3:3" x14ac:dyDescent="0.15">
      <c r="C1466" s="21"/>
    </row>
    <row r="1467" spans="3:3" x14ac:dyDescent="0.15">
      <c r="C1467" s="21"/>
    </row>
    <row r="1468" spans="3:3" x14ac:dyDescent="0.15">
      <c r="C1468" s="21"/>
    </row>
    <row r="1469" spans="3:3" x14ac:dyDescent="0.15">
      <c r="C1469" s="21"/>
    </row>
    <row r="1470" spans="3:3" x14ac:dyDescent="0.15">
      <c r="C1470" s="21"/>
    </row>
    <row r="1471" spans="3:3" x14ac:dyDescent="0.15">
      <c r="C1471" s="21"/>
    </row>
    <row r="1472" spans="3:3" x14ac:dyDescent="0.15">
      <c r="C1472" s="21"/>
    </row>
    <row r="1473" spans="3:3" x14ac:dyDescent="0.15">
      <c r="C1473" s="21"/>
    </row>
    <row r="1474" spans="3:3" x14ac:dyDescent="0.15">
      <c r="C1474" s="21"/>
    </row>
    <row r="1475" spans="3:3" x14ac:dyDescent="0.15">
      <c r="C1475" s="21"/>
    </row>
    <row r="1476" spans="3:3" x14ac:dyDescent="0.15">
      <c r="C1476" s="21"/>
    </row>
    <row r="1477" spans="3:3" x14ac:dyDescent="0.15">
      <c r="C1477" s="21"/>
    </row>
    <row r="1478" spans="3:3" x14ac:dyDescent="0.15">
      <c r="C1478" s="21"/>
    </row>
    <row r="1479" spans="3:3" x14ac:dyDescent="0.15">
      <c r="C1479" s="21"/>
    </row>
    <row r="1480" spans="3:3" x14ac:dyDescent="0.15">
      <c r="C1480" s="21"/>
    </row>
    <row r="1481" spans="3:3" x14ac:dyDescent="0.15">
      <c r="C1481" s="21"/>
    </row>
    <row r="1482" spans="3:3" x14ac:dyDescent="0.15">
      <c r="C1482" s="21"/>
    </row>
    <row r="1483" spans="3:3" x14ac:dyDescent="0.15">
      <c r="C1483" s="21"/>
    </row>
    <row r="1484" spans="3:3" x14ac:dyDescent="0.15">
      <c r="C1484" s="21"/>
    </row>
    <row r="1485" spans="3:3" x14ac:dyDescent="0.15">
      <c r="C1485" s="21"/>
    </row>
    <row r="1486" spans="3:3" x14ac:dyDescent="0.15">
      <c r="C1486" s="21"/>
    </row>
    <row r="1487" spans="3:3" x14ac:dyDescent="0.15">
      <c r="C1487" s="21"/>
    </row>
    <row r="1488" spans="3:3" x14ac:dyDescent="0.15">
      <c r="C1488" s="21"/>
    </row>
    <row r="1489" spans="3:3" x14ac:dyDescent="0.15">
      <c r="C1489" s="21"/>
    </row>
    <row r="1490" spans="3:3" x14ac:dyDescent="0.15">
      <c r="C1490" s="21"/>
    </row>
    <row r="1491" spans="3:3" x14ac:dyDescent="0.15">
      <c r="C1491" s="21"/>
    </row>
    <row r="1492" spans="3:3" x14ac:dyDescent="0.15">
      <c r="C1492" s="21"/>
    </row>
    <row r="1493" spans="3:3" x14ac:dyDescent="0.15">
      <c r="C1493" s="21"/>
    </row>
    <row r="1494" spans="3:3" x14ac:dyDescent="0.15">
      <c r="C1494" s="21"/>
    </row>
    <row r="1495" spans="3:3" x14ac:dyDescent="0.15">
      <c r="C1495" s="21"/>
    </row>
    <row r="1496" spans="3:3" x14ac:dyDescent="0.15">
      <c r="C1496" s="21"/>
    </row>
    <row r="1497" spans="3:3" x14ac:dyDescent="0.15">
      <c r="C1497" s="21"/>
    </row>
    <row r="1498" spans="3:3" x14ac:dyDescent="0.15">
      <c r="C1498" s="21"/>
    </row>
    <row r="1499" spans="3:3" x14ac:dyDescent="0.15">
      <c r="C1499" s="21"/>
    </row>
    <row r="1500" spans="3:3" x14ac:dyDescent="0.15">
      <c r="C1500" s="21"/>
    </row>
    <row r="1501" spans="3:3" x14ac:dyDescent="0.15">
      <c r="C1501" s="21"/>
    </row>
    <row r="1502" spans="3:3" x14ac:dyDescent="0.15">
      <c r="C1502" s="21"/>
    </row>
    <row r="1503" spans="3:3" x14ac:dyDescent="0.15">
      <c r="C1503" s="21"/>
    </row>
    <row r="1504" spans="3:3" x14ac:dyDescent="0.15">
      <c r="C1504" s="21"/>
    </row>
    <row r="1505" spans="3:3" x14ac:dyDescent="0.15">
      <c r="C1505" s="21"/>
    </row>
    <row r="1506" spans="3:3" x14ac:dyDescent="0.15">
      <c r="C1506" s="21"/>
    </row>
    <row r="1507" spans="3:3" x14ac:dyDescent="0.15">
      <c r="C1507" s="21"/>
    </row>
    <row r="1508" spans="3:3" x14ac:dyDescent="0.15">
      <c r="C1508" s="21"/>
    </row>
    <row r="1509" spans="3:3" x14ac:dyDescent="0.15">
      <c r="C1509" s="21"/>
    </row>
    <row r="1510" spans="3:3" x14ac:dyDescent="0.15">
      <c r="C1510" s="21"/>
    </row>
    <row r="1511" spans="3:3" x14ac:dyDescent="0.15">
      <c r="C1511" s="21"/>
    </row>
    <row r="1512" spans="3:3" x14ac:dyDescent="0.15">
      <c r="C1512" s="21"/>
    </row>
    <row r="1513" spans="3:3" x14ac:dyDescent="0.15">
      <c r="C1513" s="21"/>
    </row>
    <row r="1514" spans="3:3" x14ac:dyDescent="0.15">
      <c r="C1514" s="21"/>
    </row>
    <row r="1515" spans="3:3" x14ac:dyDescent="0.15">
      <c r="C1515" s="21"/>
    </row>
    <row r="1516" spans="3:3" x14ac:dyDescent="0.15">
      <c r="C1516" s="21"/>
    </row>
    <row r="1517" spans="3:3" x14ac:dyDescent="0.15">
      <c r="C1517" s="21"/>
    </row>
    <row r="1518" spans="3:3" x14ac:dyDescent="0.15">
      <c r="C1518" s="21"/>
    </row>
    <row r="1519" spans="3:3" x14ac:dyDescent="0.15">
      <c r="C1519" s="21"/>
    </row>
    <row r="1520" spans="3:3" x14ac:dyDescent="0.15">
      <c r="C1520" s="21"/>
    </row>
    <row r="1521" spans="3:3" x14ac:dyDescent="0.15">
      <c r="C1521" s="21"/>
    </row>
    <row r="1522" spans="3:3" x14ac:dyDescent="0.15">
      <c r="C1522" s="21"/>
    </row>
    <row r="1523" spans="3:3" x14ac:dyDescent="0.15">
      <c r="C1523" s="21"/>
    </row>
    <row r="1524" spans="3:3" x14ac:dyDescent="0.15">
      <c r="C1524" s="21"/>
    </row>
    <row r="1525" spans="3:3" x14ac:dyDescent="0.15">
      <c r="C1525" s="21"/>
    </row>
    <row r="1526" spans="3:3" x14ac:dyDescent="0.15">
      <c r="C1526" s="21"/>
    </row>
    <row r="1527" spans="3:3" x14ac:dyDescent="0.15">
      <c r="C1527" s="21"/>
    </row>
    <row r="1528" spans="3:3" x14ac:dyDescent="0.15">
      <c r="C1528" s="21"/>
    </row>
    <row r="1529" spans="3:3" x14ac:dyDescent="0.15">
      <c r="C1529" s="21"/>
    </row>
    <row r="1530" spans="3:3" x14ac:dyDescent="0.15">
      <c r="C1530" s="21"/>
    </row>
    <row r="1531" spans="3:3" x14ac:dyDescent="0.15">
      <c r="C1531" s="21"/>
    </row>
    <row r="1532" spans="3:3" x14ac:dyDescent="0.15">
      <c r="C1532" s="21"/>
    </row>
    <row r="1533" spans="3:3" x14ac:dyDescent="0.15">
      <c r="C1533" s="21"/>
    </row>
    <row r="1534" spans="3:3" x14ac:dyDescent="0.15">
      <c r="C1534" s="21"/>
    </row>
    <row r="1535" spans="3:3" x14ac:dyDescent="0.15">
      <c r="C1535" s="21"/>
    </row>
    <row r="1536" spans="3:3" x14ac:dyDescent="0.15">
      <c r="C1536" s="21"/>
    </row>
    <row r="1537" spans="3:3" x14ac:dyDescent="0.15">
      <c r="C1537" s="21"/>
    </row>
    <row r="1538" spans="3:3" x14ac:dyDescent="0.15">
      <c r="C1538" s="21"/>
    </row>
    <row r="1539" spans="3:3" x14ac:dyDescent="0.15">
      <c r="C1539" s="21"/>
    </row>
    <row r="1540" spans="3:3" x14ac:dyDescent="0.15">
      <c r="C1540" s="21"/>
    </row>
    <row r="1541" spans="3:3" x14ac:dyDescent="0.15">
      <c r="C1541" s="21"/>
    </row>
    <row r="1542" spans="3:3" x14ac:dyDescent="0.15">
      <c r="C1542" s="21"/>
    </row>
    <row r="1543" spans="3:3" x14ac:dyDescent="0.15">
      <c r="C1543" s="21"/>
    </row>
    <row r="1544" spans="3:3" x14ac:dyDescent="0.15">
      <c r="C1544" s="21"/>
    </row>
    <row r="1545" spans="3:3" x14ac:dyDescent="0.15">
      <c r="C1545" s="21"/>
    </row>
    <row r="1546" spans="3:3" x14ac:dyDescent="0.15">
      <c r="C1546" s="21"/>
    </row>
    <row r="1547" spans="3:3" x14ac:dyDescent="0.15">
      <c r="C1547" s="21"/>
    </row>
    <row r="1548" spans="3:3" x14ac:dyDescent="0.15">
      <c r="C1548" s="21"/>
    </row>
    <row r="1549" spans="3:3" x14ac:dyDescent="0.15">
      <c r="C1549" s="21"/>
    </row>
    <row r="1550" spans="3:3" x14ac:dyDescent="0.15">
      <c r="C1550" s="21"/>
    </row>
    <row r="1551" spans="3:3" x14ac:dyDescent="0.15">
      <c r="C1551" s="21"/>
    </row>
    <row r="1552" spans="3:3" x14ac:dyDescent="0.15">
      <c r="C1552" s="21"/>
    </row>
    <row r="1553" spans="3:3" x14ac:dyDescent="0.15">
      <c r="C1553" s="21"/>
    </row>
    <row r="1554" spans="3:3" x14ac:dyDescent="0.15">
      <c r="C1554" s="21"/>
    </row>
    <row r="1555" spans="3:3" x14ac:dyDescent="0.15">
      <c r="C1555" s="21"/>
    </row>
    <row r="1556" spans="3:3" x14ac:dyDescent="0.15">
      <c r="C1556" s="21"/>
    </row>
    <row r="1557" spans="3:3" x14ac:dyDescent="0.15">
      <c r="C1557" s="21"/>
    </row>
    <row r="1558" spans="3:3" x14ac:dyDescent="0.15">
      <c r="C1558" s="21"/>
    </row>
    <row r="1559" spans="3:3" x14ac:dyDescent="0.15">
      <c r="C1559" s="21"/>
    </row>
    <row r="1560" spans="3:3" x14ac:dyDescent="0.15">
      <c r="C1560" s="21"/>
    </row>
    <row r="1561" spans="3:3" x14ac:dyDescent="0.15">
      <c r="C1561" s="21"/>
    </row>
    <row r="1562" spans="3:3" x14ac:dyDescent="0.15">
      <c r="C1562" s="21"/>
    </row>
    <row r="1563" spans="3:3" x14ac:dyDescent="0.15">
      <c r="C1563" s="21"/>
    </row>
    <row r="1564" spans="3:3" x14ac:dyDescent="0.15">
      <c r="C1564" s="21"/>
    </row>
    <row r="1565" spans="3:3" x14ac:dyDescent="0.15">
      <c r="C1565" s="21"/>
    </row>
    <row r="1566" spans="3:3" x14ac:dyDescent="0.15">
      <c r="C1566" s="21"/>
    </row>
    <row r="1567" spans="3:3" x14ac:dyDescent="0.15">
      <c r="C1567" s="21"/>
    </row>
    <row r="1568" spans="3:3" x14ac:dyDescent="0.15">
      <c r="C1568" s="21"/>
    </row>
    <row r="1569" spans="3:3" x14ac:dyDescent="0.15">
      <c r="C1569" s="21"/>
    </row>
    <row r="1570" spans="3:3" x14ac:dyDescent="0.15">
      <c r="C1570" s="21"/>
    </row>
    <row r="1571" spans="3:3" x14ac:dyDescent="0.15">
      <c r="C1571" s="21"/>
    </row>
    <row r="1572" spans="3:3" x14ac:dyDescent="0.15">
      <c r="C1572" s="21"/>
    </row>
    <row r="1573" spans="3:3" x14ac:dyDescent="0.15">
      <c r="C1573" s="21"/>
    </row>
    <row r="1574" spans="3:3" x14ac:dyDescent="0.15">
      <c r="C1574" s="21"/>
    </row>
    <row r="1575" spans="3:3" x14ac:dyDescent="0.15">
      <c r="C1575" s="21"/>
    </row>
    <row r="1576" spans="3:3" x14ac:dyDescent="0.15">
      <c r="C1576" s="21"/>
    </row>
    <row r="1577" spans="3:3" x14ac:dyDescent="0.15">
      <c r="C1577" s="21"/>
    </row>
    <row r="1578" spans="3:3" x14ac:dyDescent="0.15">
      <c r="C1578" s="21"/>
    </row>
    <row r="1579" spans="3:3" x14ac:dyDescent="0.15">
      <c r="C1579" s="21"/>
    </row>
    <row r="1580" spans="3:3" x14ac:dyDescent="0.15">
      <c r="C1580" s="21"/>
    </row>
    <row r="1581" spans="3:3" x14ac:dyDescent="0.15">
      <c r="C1581" s="21"/>
    </row>
    <row r="1582" spans="3:3" x14ac:dyDescent="0.15">
      <c r="C1582" s="21"/>
    </row>
    <row r="1583" spans="3:3" x14ac:dyDescent="0.15">
      <c r="C1583" s="21"/>
    </row>
    <row r="1584" spans="3:3" x14ac:dyDescent="0.15">
      <c r="C1584" s="21"/>
    </row>
    <row r="1585" spans="3:3" x14ac:dyDescent="0.15">
      <c r="C1585" s="21"/>
    </row>
    <row r="1586" spans="3:3" x14ac:dyDescent="0.15">
      <c r="C1586" s="21"/>
    </row>
    <row r="1587" spans="3:3" x14ac:dyDescent="0.15">
      <c r="C1587" s="21"/>
    </row>
    <row r="1588" spans="3:3" x14ac:dyDescent="0.15">
      <c r="C1588" s="21"/>
    </row>
    <row r="1589" spans="3:3" x14ac:dyDescent="0.15">
      <c r="C1589" s="21"/>
    </row>
    <row r="1590" spans="3:3" x14ac:dyDescent="0.15">
      <c r="C1590" s="21"/>
    </row>
    <row r="1591" spans="3:3" x14ac:dyDescent="0.15">
      <c r="C1591" s="21"/>
    </row>
    <row r="1592" spans="3:3" x14ac:dyDescent="0.15">
      <c r="C1592" s="21"/>
    </row>
    <row r="1593" spans="3:3" x14ac:dyDescent="0.15">
      <c r="C1593" s="21"/>
    </row>
    <row r="1594" spans="3:3" x14ac:dyDescent="0.15">
      <c r="C1594" s="21"/>
    </row>
    <row r="1595" spans="3:3" x14ac:dyDescent="0.15">
      <c r="C1595" s="21"/>
    </row>
    <row r="1596" spans="3:3" x14ac:dyDescent="0.15">
      <c r="C1596" s="21"/>
    </row>
    <row r="1597" spans="3:3" x14ac:dyDescent="0.15">
      <c r="C1597" s="21"/>
    </row>
    <row r="1598" spans="3:3" x14ac:dyDescent="0.15">
      <c r="C1598" s="21"/>
    </row>
    <row r="1599" spans="3:3" x14ac:dyDescent="0.15">
      <c r="C1599" s="21"/>
    </row>
    <row r="1600" spans="3:3" x14ac:dyDescent="0.15">
      <c r="C1600" s="21"/>
    </row>
    <row r="1601" spans="3:3" x14ac:dyDescent="0.15">
      <c r="C1601" s="21"/>
    </row>
    <row r="1602" spans="3:3" x14ac:dyDescent="0.15">
      <c r="C1602" s="21"/>
    </row>
    <row r="1603" spans="3:3" x14ac:dyDescent="0.15">
      <c r="C1603" s="21"/>
    </row>
    <row r="1604" spans="3:3" x14ac:dyDescent="0.15">
      <c r="C1604" s="21"/>
    </row>
    <row r="1605" spans="3:3" x14ac:dyDescent="0.15">
      <c r="C1605" s="21"/>
    </row>
    <row r="1606" spans="3:3" x14ac:dyDescent="0.15">
      <c r="C1606" s="21"/>
    </row>
    <row r="1607" spans="3:3" x14ac:dyDescent="0.15">
      <c r="C1607" s="21"/>
    </row>
    <row r="1608" spans="3:3" x14ac:dyDescent="0.15">
      <c r="C1608" s="21"/>
    </row>
    <row r="1609" spans="3:3" x14ac:dyDescent="0.15">
      <c r="C1609" s="21"/>
    </row>
    <row r="1610" spans="3:3" x14ac:dyDescent="0.15">
      <c r="C1610" s="21"/>
    </row>
    <row r="1611" spans="3:3" x14ac:dyDescent="0.15">
      <c r="C1611" s="21"/>
    </row>
    <row r="1612" spans="3:3" x14ac:dyDescent="0.15">
      <c r="C1612" s="21"/>
    </row>
    <row r="1613" spans="3:3" x14ac:dyDescent="0.15">
      <c r="C1613" s="21"/>
    </row>
    <row r="1614" spans="3:3" x14ac:dyDescent="0.15">
      <c r="C1614" s="21"/>
    </row>
    <row r="1615" spans="3:3" x14ac:dyDescent="0.15">
      <c r="C1615" s="21"/>
    </row>
    <row r="1616" spans="3:3" x14ac:dyDescent="0.15">
      <c r="C1616" s="21"/>
    </row>
    <row r="1617" spans="3:3" x14ac:dyDescent="0.15">
      <c r="C1617" s="21"/>
    </row>
    <row r="1618" spans="3:3" x14ac:dyDescent="0.15">
      <c r="C1618" s="21"/>
    </row>
    <row r="1619" spans="3:3" x14ac:dyDescent="0.15">
      <c r="C1619" s="21"/>
    </row>
    <row r="1620" spans="3:3" x14ac:dyDescent="0.15">
      <c r="C1620" s="21"/>
    </row>
    <row r="1621" spans="3:3" x14ac:dyDescent="0.15">
      <c r="C1621" s="21"/>
    </row>
    <row r="1622" spans="3:3" x14ac:dyDescent="0.15">
      <c r="C1622" s="21"/>
    </row>
    <row r="1623" spans="3:3" x14ac:dyDescent="0.15">
      <c r="C1623" s="21"/>
    </row>
    <row r="1624" spans="3:3" x14ac:dyDescent="0.15">
      <c r="C1624" s="21"/>
    </row>
    <row r="1625" spans="3:3" x14ac:dyDescent="0.15">
      <c r="C1625" s="21"/>
    </row>
    <row r="1626" spans="3:3" x14ac:dyDescent="0.15">
      <c r="C1626" s="21"/>
    </row>
    <row r="1627" spans="3:3" x14ac:dyDescent="0.15">
      <c r="C1627" s="21"/>
    </row>
    <row r="1628" spans="3:3" x14ac:dyDescent="0.15">
      <c r="C1628" s="21"/>
    </row>
    <row r="1629" spans="3:3" x14ac:dyDescent="0.15">
      <c r="C1629" s="21"/>
    </row>
    <row r="1630" spans="3:3" x14ac:dyDescent="0.15">
      <c r="C1630" s="21"/>
    </row>
    <row r="1631" spans="3:3" x14ac:dyDescent="0.15">
      <c r="C1631" s="21"/>
    </row>
    <row r="1632" spans="3:3" x14ac:dyDescent="0.15">
      <c r="C1632" s="21"/>
    </row>
  </sheetData>
  <mergeCells count="3">
    <mergeCell ref="C2:D2"/>
    <mergeCell ref="C18:D18"/>
    <mergeCell ref="C42:D42"/>
  </mergeCells>
  <phoneticPr fontId="2" type="noConversion"/>
  <pageMargins left="0.75" right="0.75" top="1" bottom="1" header="0.5" footer="0.5"/>
  <pageSetup paperSize="9" scale="73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2:F1638"/>
  <sheetViews>
    <sheetView zoomScaleNormal="100" workbookViewId="0">
      <selection activeCell="B35" sqref="B35"/>
    </sheetView>
  </sheetViews>
  <sheetFormatPr defaultRowHeight="10.5" x14ac:dyDescent="0.2"/>
  <cols>
    <col min="1" max="1" width="3.42578125" style="75" customWidth="1"/>
    <col min="2" max="2" width="59.7109375" style="101" customWidth="1"/>
    <col min="3" max="4" width="15.7109375" style="218" customWidth="1"/>
    <col min="5" max="16384" width="9.140625" style="76"/>
  </cols>
  <sheetData>
    <row r="2" spans="1:6" ht="17.100000000000001" customHeight="1" thickBot="1" x14ac:dyDescent="0.25">
      <c r="B2" s="1536"/>
      <c r="C2" s="2509" t="s">
        <v>363</v>
      </c>
      <c r="D2" s="2381"/>
    </row>
    <row r="3" spans="1:6" ht="17.100000000000001" customHeight="1" x14ac:dyDescent="0.2">
      <c r="B3" s="1536"/>
      <c r="C3" s="583">
        <v>2016</v>
      </c>
      <c r="D3" s="584">
        <v>2015</v>
      </c>
    </row>
    <row r="4" spans="1:6" ht="17.100000000000001" customHeight="1" x14ac:dyDescent="0.2">
      <c r="B4" s="1511" t="s">
        <v>793</v>
      </c>
      <c r="C4" s="1537">
        <v>-876705</v>
      </c>
      <c r="D4" s="1538">
        <v>-854814</v>
      </c>
    </row>
    <row r="5" spans="1:6" ht="17.100000000000001" customHeight="1" x14ac:dyDescent="0.2">
      <c r="B5" s="1539" t="s">
        <v>1288</v>
      </c>
      <c r="C5" s="1540">
        <f>SUM(C6:C10)</f>
        <v>-671314</v>
      </c>
      <c r="D5" s="1541">
        <f>SUM(D6:D10)</f>
        <v>-633855</v>
      </c>
    </row>
    <row r="6" spans="1:6" ht="17.100000000000001" customHeight="1" x14ac:dyDescent="0.2">
      <c r="B6" s="1517" t="s">
        <v>1289</v>
      </c>
      <c r="C6" s="1540">
        <v>-337722</v>
      </c>
      <c r="D6" s="1541">
        <v>-334034</v>
      </c>
    </row>
    <row r="7" spans="1:6" ht="17.100000000000001" customHeight="1" x14ac:dyDescent="0.2">
      <c r="B7" s="1517" t="s">
        <v>1290</v>
      </c>
      <c r="C7" s="1540">
        <v>-146112</v>
      </c>
      <c r="D7" s="1541">
        <v>-118842</v>
      </c>
    </row>
    <row r="8" spans="1:6" ht="17.100000000000001" customHeight="1" x14ac:dyDescent="0.2">
      <c r="B8" s="1517" t="s">
        <v>1291</v>
      </c>
      <c r="C8" s="1540">
        <v>-121965</v>
      </c>
      <c r="D8" s="1541">
        <v>-117168</v>
      </c>
    </row>
    <row r="9" spans="1:6" ht="17.100000000000001" customHeight="1" x14ac:dyDescent="0.2">
      <c r="B9" s="1517" t="s">
        <v>1292</v>
      </c>
      <c r="C9" s="1540">
        <v>-53329</v>
      </c>
      <c r="D9" s="1541">
        <v>-54173</v>
      </c>
    </row>
    <row r="10" spans="1:6" ht="17.100000000000001" customHeight="1" x14ac:dyDescent="0.2">
      <c r="B10" s="1517" t="s">
        <v>1293</v>
      </c>
      <c r="C10" s="1540">
        <v>-12186</v>
      </c>
      <c r="D10" s="1541">
        <v>-9638</v>
      </c>
    </row>
    <row r="11" spans="1:6" ht="17.100000000000001" customHeight="1" x14ac:dyDescent="0.2">
      <c r="B11" s="1517" t="s">
        <v>69</v>
      </c>
      <c r="C11" s="1540">
        <v>-22836</v>
      </c>
      <c r="D11" s="1541">
        <v>-24689</v>
      </c>
    </row>
    <row r="12" spans="1:6" ht="17.100000000000001" customHeight="1" x14ac:dyDescent="0.2">
      <c r="B12" s="1517" t="s">
        <v>365</v>
      </c>
      <c r="C12" s="1540">
        <v>-161748</v>
      </c>
      <c r="D12" s="1541">
        <v>-278155</v>
      </c>
    </row>
    <row r="13" spans="1:6" s="60" customFormat="1" ht="17.100000000000001" customHeight="1" x14ac:dyDescent="0.15">
      <c r="A13" s="75"/>
      <c r="B13" s="1517" t="s">
        <v>1458</v>
      </c>
      <c r="C13" s="1540">
        <v>0</v>
      </c>
      <c r="D13" s="1541">
        <v>-52077</v>
      </c>
    </row>
    <row r="14" spans="1:6" ht="17.100000000000001" customHeight="1" thickBot="1" x14ac:dyDescent="0.25">
      <c r="B14" s="1542" t="s">
        <v>582</v>
      </c>
      <c r="C14" s="1543">
        <v>-7040</v>
      </c>
      <c r="D14" s="1544">
        <v>-7356</v>
      </c>
    </row>
    <row r="15" spans="1:6" ht="17.100000000000001" customHeight="1" thickBot="1" x14ac:dyDescent="0.25">
      <c r="B15" s="1214" t="s">
        <v>70</v>
      </c>
      <c r="C15" s="1523">
        <f>SUM(C4:C5,C11:C14)</f>
        <v>-1739643</v>
      </c>
      <c r="D15" s="1524">
        <f>SUM(D4:D5,D11:D14)</f>
        <v>-1850946</v>
      </c>
      <c r="F15" s="214"/>
    </row>
    <row r="16" spans="1:6" x14ac:dyDescent="0.2">
      <c r="B16" s="287"/>
      <c r="C16" s="16"/>
      <c r="D16" s="16"/>
    </row>
    <row r="17" spans="2:4" x14ac:dyDescent="0.2">
      <c r="B17" s="69"/>
      <c r="C17" s="14"/>
      <c r="D17" s="14"/>
    </row>
    <row r="18" spans="2:4" x14ac:dyDescent="0.2">
      <c r="B18" s="297" t="s">
        <v>619</v>
      </c>
      <c r="C18" s="15">
        <f>C15-'skons P&amp;L'!D19</f>
        <v>0</v>
      </c>
      <c r="D18" s="15">
        <f>D15-'skons P&amp;L'!E19</f>
        <v>0</v>
      </c>
    </row>
    <row r="19" spans="2:4" x14ac:dyDescent="0.2">
      <c r="B19" s="69"/>
      <c r="C19" s="14"/>
      <c r="D19" s="14"/>
    </row>
    <row r="20" spans="2:4" x14ac:dyDescent="0.2">
      <c r="B20" s="69"/>
      <c r="C20" s="14"/>
      <c r="D20" s="14"/>
    </row>
    <row r="21" spans="2:4" ht="17.100000000000001" customHeight="1" thickBot="1" x14ac:dyDescent="0.25">
      <c r="B21" s="1536"/>
      <c r="C21" s="2509" t="s">
        <v>363</v>
      </c>
      <c r="D21" s="2381"/>
    </row>
    <row r="22" spans="2:4" ht="17.100000000000001" customHeight="1" x14ac:dyDescent="0.2">
      <c r="B22" s="1536"/>
      <c r="C22" s="583">
        <v>2016</v>
      </c>
      <c r="D22" s="584">
        <v>2015</v>
      </c>
    </row>
    <row r="23" spans="2:4" ht="17.100000000000001" customHeight="1" x14ac:dyDescent="0.2">
      <c r="B23" s="1511" t="s">
        <v>180</v>
      </c>
      <c r="C23" s="1537">
        <v>-720132</v>
      </c>
      <c r="D23" s="1538">
        <v>-692750</v>
      </c>
    </row>
    <row r="24" spans="2:4" ht="17.100000000000001" customHeight="1" x14ac:dyDescent="0.2">
      <c r="B24" s="1539" t="s">
        <v>181</v>
      </c>
      <c r="C24" s="1540">
        <v>-112534</v>
      </c>
      <c r="D24" s="1541">
        <v>-107509</v>
      </c>
    </row>
    <row r="25" spans="2:4" ht="17.100000000000001" customHeight="1" x14ac:dyDescent="0.2">
      <c r="B25" s="1539" t="s">
        <v>1036</v>
      </c>
      <c r="C25" s="1540">
        <v>-700</v>
      </c>
      <c r="D25" s="1541">
        <v>-522</v>
      </c>
    </row>
    <row r="26" spans="2:4" ht="17.100000000000001" customHeight="1" x14ac:dyDescent="0.2">
      <c r="B26" s="1545" t="s">
        <v>610</v>
      </c>
      <c r="C26" s="1540">
        <f>SUM(C27:C28)</f>
        <v>-11408</v>
      </c>
      <c r="D26" s="1541">
        <f>SUM(D27:D28)</f>
        <v>-19696</v>
      </c>
    </row>
    <row r="27" spans="2:4" ht="17.100000000000001" customHeight="1" x14ac:dyDescent="0.2">
      <c r="B27" s="1546" t="s">
        <v>1000</v>
      </c>
      <c r="C27" s="1540">
        <v>-9088</v>
      </c>
      <c r="D27" s="1541">
        <v>-14459</v>
      </c>
    </row>
    <row r="28" spans="2:4" ht="17.100000000000001" customHeight="1" x14ac:dyDescent="0.2">
      <c r="B28" s="1546" t="s">
        <v>611</v>
      </c>
      <c r="C28" s="1540">
        <v>-2320</v>
      </c>
      <c r="D28" s="1541">
        <v>-5237</v>
      </c>
    </row>
    <row r="29" spans="2:4" ht="17.100000000000001" customHeight="1" thickBot="1" x14ac:dyDescent="0.25">
      <c r="B29" s="1520" t="s">
        <v>214</v>
      </c>
      <c r="C29" s="1543">
        <v>-31931</v>
      </c>
      <c r="D29" s="1544">
        <v>-34337</v>
      </c>
    </row>
    <row r="30" spans="2:4" ht="17.100000000000001" customHeight="1" thickBot="1" x14ac:dyDescent="0.25">
      <c r="B30" s="1214" t="s">
        <v>215</v>
      </c>
      <c r="C30" s="1523">
        <f>C23+C24+C25+C26+C29</f>
        <v>-876705</v>
      </c>
      <c r="D30" s="1524">
        <f>D23+D24+D25+D26+D29</f>
        <v>-854814</v>
      </c>
    </row>
    <row r="31" spans="2:4" x14ac:dyDescent="0.2">
      <c r="B31" s="69"/>
      <c r="C31" s="14"/>
      <c r="D31" s="14"/>
    </row>
    <row r="32" spans="2:4" x14ac:dyDescent="0.2">
      <c r="B32" s="69" t="s">
        <v>619</v>
      </c>
      <c r="C32" s="15">
        <f>C30-C4</f>
        <v>0</v>
      </c>
      <c r="D32" s="15">
        <f>D30-D4</f>
        <v>0</v>
      </c>
    </row>
    <row r="33" spans="2:6" x14ac:dyDescent="0.2">
      <c r="B33" s="69"/>
      <c r="C33" s="14"/>
      <c r="D33" s="14"/>
    </row>
    <row r="34" spans="2:6" x14ac:dyDescent="0.2">
      <c r="B34" s="69"/>
      <c r="C34" s="14"/>
      <c r="D34" s="14"/>
    </row>
    <row r="35" spans="2:6" x14ac:dyDescent="0.2">
      <c r="B35" s="69"/>
      <c r="C35" s="14"/>
      <c r="D35" s="14"/>
    </row>
    <row r="36" spans="2:6" x14ac:dyDescent="0.2">
      <c r="B36" s="69"/>
      <c r="C36" s="14"/>
      <c r="D36" s="14"/>
      <c r="F36" s="214"/>
    </row>
    <row r="37" spans="2:6" x14ac:dyDescent="0.2">
      <c r="B37" s="69"/>
      <c r="C37" s="14"/>
      <c r="D37" s="14"/>
    </row>
    <row r="38" spans="2:6" x14ac:dyDescent="0.2">
      <c r="B38" s="69"/>
      <c r="C38" s="14"/>
      <c r="D38" s="14"/>
    </row>
    <row r="39" spans="2:6" x14ac:dyDescent="0.2">
      <c r="B39" s="69"/>
      <c r="C39" s="14"/>
      <c r="D39" s="14"/>
    </row>
    <row r="40" spans="2:6" x14ac:dyDescent="0.2">
      <c r="B40" s="69"/>
      <c r="C40" s="14"/>
      <c r="D40" s="14"/>
    </row>
    <row r="41" spans="2:6" x14ac:dyDescent="0.2">
      <c r="B41" s="69"/>
      <c r="C41" s="14"/>
      <c r="D41" s="14"/>
    </row>
    <row r="42" spans="2:6" x14ac:dyDescent="0.2">
      <c r="B42" s="69"/>
      <c r="C42" s="14"/>
      <c r="D42" s="14"/>
    </row>
    <row r="43" spans="2:6" x14ac:dyDescent="0.2">
      <c r="B43" s="69"/>
      <c r="C43" s="14"/>
      <c r="D43" s="14"/>
    </row>
    <row r="44" spans="2:6" x14ac:dyDescent="0.2">
      <c r="B44" s="69"/>
      <c r="C44" s="14"/>
      <c r="D44" s="14"/>
    </row>
    <row r="45" spans="2:6" x14ac:dyDescent="0.2">
      <c r="B45" s="69"/>
      <c r="C45" s="14"/>
      <c r="D45" s="14"/>
    </row>
    <row r="46" spans="2:6" x14ac:dyDescent="0.2">
      <c r="B46" s="69"/>
      <c r="C46" s="14"/>
      <c r="D46" s="14"/>
    </row>
    <row r="47" spans="2:6" x14ac:dyDescent="0.2">
      <c r="B47" s="69"/>
      <c r="C47" s="14"/>
      <c r="D47" s="14"/>
    </row>
    <row r="48" spans="2:6" x14ac:dyDescent="0.2">
      <c r="B48" s="69"/>
      <c r="C48" s="14"/>
      <c r="D48" s="14"/>
    </row>
    <row r="51" spans="1:3" x14ac:dyDescent="0.2">
      <c r="A51" s="112"/>
      <c r="C51" s="14"/>
    </row>
    <row r="52" spans="1:3" x14ac:dyDescent="0.2">
      <c r="A52" s="112"/>
      <c r="C52" s="14"/>
    </row>
    <row r="53" spans="1:3" x14ac:dyDescent="0.2">
      <c r="A53" s="112"/>
      <c r="C53" s="14"/>
    </row>
    <row r="54" spans="1:3" x14ac:dyDescent="0.2">
      <c r="A54" s="112"/>
      <c r="C54" s="14"/>
    </row>
    <row r="55" spans="1:3" x14ac:dyDescent="0.2">
      <c r="A55" s="112"/>
      <c r="C55" s="14"/>
    </row>
    <row r="56" spans="1:3" x14ac:dyDescent="0.2">
      <c r="A56" s="112"/>
      <c r="C56" s="14"/>
    </row>
    <row r="57" spans="1:3" x14ac:dyDescent="0.2">
      <c r="A57" s="112"/>
      <c r="C57" s="14"/>
    </row>
    <row r="58" spans="1:3" x14ac:dyDescent="0.2">
      <c r="A58" s="112"/>
      <c r="C58" s="14"/>
    </row>
    <row r="59" spans="1:3" x14ac:dyDescent="0.2">
      <c r="A59" s="112"/>
      <c r="C59" s="14"/>
    </row>
    <row r="60" spans="1:3" x14ac:dyDescent="0.2">
      <c r="A60" s="112"/>
      <c r="C60" s="14"/>
    </row>
    <row r="61" spans="1:3" x14ac:dyDescent="0.2">
      <c r="A61" s="112"/>
      <c r="C61" s="14"/>
    </row>
    <row r="62" spans="1:3" x14ac:dyDescent="0.2">
      <c r="A62" s="112"/>
      <c r="C62" s="14"/>
    </row>
    <row r="63" spans="1:3" x14ac:dyDescent="0.2">
      <c r="A63" s="112"/>
      <c r="C63" s="14"/>
    </row>
    <row r="64" spans="1:3" x14ac:dyDescent="0.2">
      <c r="A64" s="112"/>
      <c r="C64" s="14"/>
    </row>
    <row r="65" spans="1:3" x14ac:dyDescent="0.2">
      <c r="A65" s="112"/>
      <c r="C65" s="14"/>
    </row>
    <row r="66" spans="1:3" x14ac:dyDescent="0.2">
      <c r="A66" s="112"/>
      <c r="C66" s="14"/>
    </row>
    <row r="67" spans="1:3" x14ac:dyDescent="0.2">
      <c r="A67" s="112"/>
      <c r="C67" s="14"/>
    </row>
    <row r="68" spans="1:3" x14ac:dyDescent="0.2">
      <c r="A68" s="112"/>
      <c r="C68" s="14"/>
    </row>
    <row r="69" spans="1:3" x14ac:dyDescent="0.2">
      <c r="A69" s="112"/>
      <c r="C69" s="14"/>
    </row>
    <row r="70" spans="1:3" x14ac:dyDescent="0.2">
      <c r="A70" s="112"/>
      <c r="C70" s="14"/>
    </row>
    <row r="71" spans="1:3" x14ac:dyDescent="0.2">
      <c r="A71" s="112"/>
      <c r="C71" s="14"/>
    </row>
    <row r="72" spans="1:3" x14ac:dyDescent="0.2">
      <c r="A72" s="112"/>
      <c r="C72" s="14"/>
    </row>
    <row r="73" spans="1:3" x14ac:dyDescent="0.2">
      <c r="A73" s="112"/>
      <c r="C73" s="14"/>
    </row>
    <row r="74" spans="1:3" x14ac:dyDescent="0.2">
      <c r="A74" s="112"/>
      <c r="C74" s="14"/>
    </row>
    <row r="75" spans="1:3" x14ac:dyDescent="0.2">
      <c r="A75" s="112"/>
      <c r="C75" s="14"/>
    </row>
    <row r="76" spans="1:3" x14ac:dyDescent="0.2">
      <c r="A76" s="112"/>
      <c r="C76" s="14"/>
    </row>
    <row r="77" spans="1:3" x14ac:dyDescent="0.2">
      <c r="A77" s="112"/>
      <c r="C77" s="14"/>
    </row>
    <row r="78" spans="1:3" x14ac:dyDescent="0.2">
      <c r="A78" s="112"/>
      <c r="C78" s="14"/>
    </row>
    <row r="79" spans="1:3" x14ac:dyDescent="0.2">
      <c r="A79" s="112"/>
      <c r="C79" s="14"/>
    </row>
    <row r="80" spans="1:3" x14ac:dyDescent="0.2">
      <c r="A80" s="112"/>
      <c r="C80" s="14"/>
    </row>
    <row r="81" spans="1:3" x14ac:dyDescent="0.2">
      <c r="A81" s="112"/>
      <c r="C81" s="14"/>
    </row>
    <row r="82" spans="1:3" x14ac:dyDescent="0.2">
      <c r="A82" s="112"/>
      <c r="C82" s="14"/>
    </row>
    <row r="83" spans="1:3" x14ac:dyDescent="0.2">
      <c r="A83" s="112"/>
      <c r="C83" s="14"/>
    </row>
    <row r="84" spans="1:3" x14ac:dyDescent="0.2">
      <c r="A84" s="112"/>
      <c r="C84" s="14"/>
    </row>
    <row r="85" spans="1:3" x14ac:dyDescent="0.2">
      <c r="A85" s="112"/>
      <c r="C85" s="14"/>
    </row>
    <row r="86" spans="1:3" x14ac:dyDescent="0.2">
      <c r="A86" s="112"/>
      <c r="C86" s="14"/>
    </row>
    <row r="87" spans="1:3" x14ac:dyDescent="0.2">
      <c r="A87" s="112"/>
      <c r="C87" s="14"/>
    </row>
    <row r="88" spans="1:3" x14ac:dyDescent="0.2">
      <c r="A88" s="112"/>
      <c r="C88" s="14"/>
    </row>
    <row r="89" spans="1:3" x14ac:dyDescent="0.2">
      <c r="A89" s="112"/>
      <c r="C89" s="14"/>
    </row>
    <row r="90" spans="1:3" x14ac:dyDescent="0.2">
      <c r="A90" s="112"/>
      <c r="C90" s="14"/>
    </row>
    <row r="91" spans="1:3" x14ac:dyDescent="0.2">
      <c r="A91" s="112"/>
      <c r="C91" s="14"/>
    </row>
    <row r="92" spans="1:3" x14ac:dyDescent="0.2">
      <c r="A92" s="112"/>
      <c r="C92" s="14"/>
    </row>
    <row r="93" spans="1:3" x14ac:dyDescent="0.2">
      <c r="A93" s="112"/>
      <c r="C93" s="14"/>
    </row>
    <row r="94" spans="1:3" x14ac:dyDescent="0.2">
      <c r="A94" s="112"/>
      <c r="C94" s="14"/>
    </row>
    <row r="95" spans="1:3" x14ac:dyDescent="0.2">
      <c r="A95" s="112"/>
      <c r="C95" s="14"/>
    </row>
    <row r="96" spans="1:3" x14ac:dyDescent="0.2">
      <c r="A96" s="112"/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1"/>
    </row>
    <row r="295" spans="3:3" x14ac:dyDescent="0.2">
      <c r="C295" s="11"/>
    </row>
    <row r="296" spans="3:3" x14ac:dyDescent="0.2">
      <c r="C296" s="11"/>
    </row>
    <row r="297" spans="3:3" x14ac:dyDescent="0.2">
      <c r="C297" s="11"/>
    </row>
    <row r="298" spans="3:3" x14ac:dyDescent="0.2">
      <c r="C298" s="11"/>
    </row>
    <row r="299" spans="3:3" x14ac:dyDescent="0.2">
      <c r="C299" s="11"/>
    </row>
    <row r="300" spans="3:3" x14ac:dyDescent="0.2">
      <c r="C300" s="11"/>
    </row>
    <row r="301" spans="3:3" x14ac:dyDescent="0.2">
      <c r="C301" s="11"/>
    </row>
    <row r="302" spans="3:3" x14ac:dyDescent="0.2">
      <c r="C302" s="11"/>
    </row>
    <row r="303" spans="3:3" x14ac:dyDescent="0.2">
      <c r="C303" s="11"/>
    </row>
    <row r="304" spans="3:3" x14ac:dyDescent="0.2">
      <c r="C304" s="11"/>
    </row>
    <row r="305" spans="3:3" x14ac:dyDescent="0.2">
      <c r="C305" s="11"/>
    </row>
    <row r="306" spans="3:3" x14ac:dyDescent="0.2">
      <c r="C306" s="11"/>
    </row>
    <row r="307" spans="3:3" x14ac:dyDescent="0.2">
      <c r="C307" s="11"/>
    </row>
    <row r="308" spans="3:3" x14ac:dyDescent="0.2">
      <c r="C308" s="11"/>
    </row>
    <row r="309" spans="3:3" x14ac:dyDescent="0.2">
      <c r="C309" s="11"/>
    </row>
    <row r="310" spans="3:3" x14ac:dyDescent="0.2">
      <c r="C310" s="11"/>
    </row>
    <row r="311" spans="3:3" x14ac:dyDescent="0.2">
      <c r="C311" s="11"/>
    </row>
    <row r="312" spans="3:3" x14ac:dyDescent="0.2">
      <c r="C312" s="11"/>
    </row>
    <row r="313" spans="3:3" x14ac:dyDescent="0.2">
      <c r="C313" s="11"/>
    </row>
    <row r="314" spans="3:3" x14ac:dyDescent="0.2">
      <c r="C314" s="11"/>
    </row>
    <row r="315" spans="3:3" x14ac:dyDescent="0.2">
      <c r="C315" s="11"/>
    </row>
    <row r="316" spans="3:3" x14ac:dyDescent="0.2">
      <c r="C316" s="11"/>
    </row>
    <row r="317" spans="3:3" x14ac:dyDescent="0.2">
      <c r="C317" s="11"/>
    </row>
    <row r="318" spans="3:3" x14ac:dyDescent="0.2">
      <c r="C318" s="11"/>
    </row>
    <row r="319" spans="3:3" x14ac:dyDescent="0.2">
      <c r="C319" s="11"/>
    </row>
    <row r="320" spans="3:3" x14ac:dyDescent="0.2">
      <c r="C320" s="11"/>
    </row>
    <row r="321" spans="3:3" x14ac:dyDescent="0.2">
      <c r="C321" s="11"/>
    </row>
    <row r="322" spans="3:3" x14ac:dyDescent="0.2">
      <c r="C322" s="11"/>
    </row>
    <row r="323" spans="3:3" x14ac:dyDescent="0.2">
      <c r="C323" s="11"/>
    </row>
    <row r="324" spans="3:3" x14ac:dyDescent="0.2">
      <c r="C324" s="11"/>
    </row>
    <row r="325" spans="3:3" x14ac:dyDescent="0.2">
      <c r="C325" s="11"/>
    </row>
    <row r="326" spans="3:3" x14ac:dyDescent="0.2">
      <c r="C326" s="11"/>
    </row>
    <row r="327" spans="3:3" x14ac:dyDescent="0.2">
      <c r="C327" s="11"/>
    </row>
    <row r="328" spans="3:3" x14ac:dyDescent="0.2">
      <c r="C328" s="11"/>
    </row>
    <row r="329" spans="3:3" x14ac:dyDescent="0.2">
      <c r="C329" s="11"/>
    </row>
    <row r="330" spans="3:3" x14ac:dyDescent="0.2">
      <c r="C330" s="11"/>
    </row>
    <row r="331" spans="3:3" x14ac:dyDescent="0.2">
      <c r="C331" s="11"/>
    </row>
    <row r="332" spans="3:3" x14ac:dyDescent="0.2">
      <c r="C332" s="11"/>
    </row>
    <row r="333" spans="3:3" x14ac:dyDescent="0.2">
      <c r="C333" s="11"/>
    </row>
    <row r="334" spans="3:3" x14ac:dyDescent="0.2">
      <c r="C334" s="11"/>
    </row>
    <row r="335" spans="3:3" x14ac:dyDescent="0.2">
      <c r="C335" s="11"/>
    </row>
    <row r="336" spans="3:3" x14ac:dyDescent="0.2">
      <c r="C336" s="11"/>
    </row>
    <row r="337" spans="3:3" x14ac:dyDescent="0.2">
      <c r="C337" s="11"/>
    </row>
    <row r="338" spans="3:3" x14ac:dyDescent="0.2">
      <c r="C338" s="11"/>
    </row>
    <row r="339" spans="3:3" x14ac:dyDescent="0.2">
      <c r="C339" s="11"/>
    </row>
    <row r="340" spans="3:3" x14ac:dyDescent="0.2">
      <c r="C340" s="11"/>
    </row>
    <row r="341" spans="3:3" x14ac:dyDescent="0.2">
      <c r="C341" s="11"/>
    </row>
    <row r="342" spans="3:3" x14ac:dyDescent="0.2">
      <c r="C342" s="11"/>
    </row>
    <row r="343" spans="3:3" x14ac:dyDescent="0.2">
      <c r="C343" s="11"/>
    </row>
    <row r="344" spans="3:3" x14ac:dyDescent="0.2">
      <c r="C344" s="11"/>
    </row>
    <row r="345" spans="3:3" x14ac:dyDescent="0.2">
      <c r="C345" s="11"/>
    </row>
    <row r="346" spans="3:3" x14ac:dyDescent="0.2">
      <c r="C346" s="11"/>
    </row>
    <row r="347" spans="3:3" x14ac:dyDescent="0.2">
      <c r="C347" s="11"/>
    </row>
    <row r="348" spans="3:3" x14ac:dyDescent="0.2">
      <c r="C348" s="11"/>
    </row>
    <row r="349" spans="3:3" x14ac:dyDescent="0.2">
      <c r="C349" s="11"/>
    </row>
    <row r="350" spans="3:3" x14ac:dyDescent="0.2">
      <c r="C350" s="11"/>
    </row>
    <row r="351" spans="3:3" x14ac:dyDescent="0.2">
      <c r="C351" s="11"/>
    </row>
    <row r="352" spans="3:3" x14ac:dyDescent="0.2">
      <c r="C352" s="11"/>
    </row>
    <row r="353" spans="3:3" x14ac:dyDescent="0.2">
      <c r="C353" s="11"/>
    </row>
    <row r="354" spans="3:3" x14ac:dyDescent="0.2">
      <c r="C354" s="11"/>
    </row>
    <row r="355" spans="3:3" x14ac:dyDescent="0.2">
      <c r="C355" s="11"/>
    </row>
    <row r="356" spans="3:3" x14ac:dyDescent="0.2">
      <c r="C356" s="11"/>
    </row>
    <row r="357" spans="3:3" x14ac:dyDescent="0.2">
      <c r="C357" s="11"/>
    </row>
    <row r="358" spans="3:3" x14ac:dyDescent="0.2">
      <c r="C358" s="11"/>
    </row>
    <row r="359" spans="3:3" x14ac:dyDescent="0.2">
      <c r="C359" s="11"/>
    </row>
    <row r="360" spans="3:3" x14ac:dyDescent="0.2">
      <c r="C360" s="11"/>
    </row>
    <row r="361" spans="3:3" x14ac:dyDescent="0.2">
      <c r="C361" s="11"/>
    </row>
    <row r="362" spans="3:3" x14ac:dyDescent="0.2">
      <c r="C362" s="11"/>
    </row>
    <row r="363" spans="3:3" x14ac:dyDescent="0.2">
      <c r="C363" s="11"/>
    </row>
    <row r="364" spans="3:3" x14ac:dyDescent="0.2">
      <c r="C364" s="11"/>
    </row>
    <row r="365" spans="3:3" x14ac:dyDescent="0.2">
      <c r="C365" s="11"/>
    </row>
    <row r="366" spans="3:3" x14ac:dyDescent="0.2">
      <c r="C366" s="11"/>
    </row>
    <row r="367" spans="3:3" x14ac:dyDescent="0.2">
      <c r="C367" s="11"/>
    </row>
    <row r="368" spans="3:3" x14ac:dyDescent="0.2">
      <c r="C368" s="11"/>
    </row>
    <row r="369" spans="3:3" x14ac:dyDescent="0.2">
      <c r="C369" s="11"/>
    </row>
    <row r="370" spans="3:3" x14ac:dyDescent="0.2">
      <c r="C370" s="11"/>
    </row>
    <row r="371" spans="3:3" x14ac:dyDescent="0.2">
      <c r="C371" s="11"/>
    </row>
    <row r="372" spans="3:3" x14ac:dyDescent="0.2">
      <c r="C372" s="11"/>
    </row>
    <row r="373" spans="3:3" x14ac:dyDescent="0.2">
      <c r="C373" s="11"/>
    </row>
    <row r="374" spans="3:3" x14ac:dyDescent="0.2">
      <c r="C374" s="11"/>
    </row>
    <row r="375" spans="3:3" x14ac:dyDescent="0.2">
      <c r="C375" s="11"/>
    </row>
    <row r="376" spans="3:3" x14ac:dyDescent="0.2">
      <c r="C376" s="11"/>
    </row>
    <row r="377" spans="3:3" x14ac:dyDescent="0.2">
      <c r="C377" s="11"/>
    </row>
    <row r="378" spans="3:3" x14ac:dyDescent="0.2">
      <c r="C378" s="11"/>
    </row>
    <row r="379" spans="3:3" x14ac:dyDescent="0.2">
      <c r="C379" s="11"/>
    </row>
    <row r="380" spans="3:3" x14ac:dyDescent="0.2">
      <c r="C380" s="11"/>
    </row>
    <row r="381" spans="3:3" x14ac:dyDescent="0.2">
      <c r="C381" s="11"/>
    </row>
    <row r="382" spans="3:3" x14ac:dyDescent="0.2">
      <c r="C382" s="11"/>
    </row>
    <row r="383" spans="3:3" x14ac:dyDescent="0.2">
      <c r="C383" s="11"/>
    </row>
    <row r="384" spans="3:3" x14ac:dyDescent="0.2">
      <c r="C384" s="11"/>
    </row>
    <row r="385" spans="3:3" x14ac:dyDescent="0.2">
      <c r="C385" s="11"/>
    </row>
    <row r="386" spans="3:3" x14ac:dyDescent="0.2">
      <c r="C386" s="11"/>
    </row>
    <row r="387" spans="3:3" x14ac:dyDescent="0.2">
      <c r="C387" s="11"/>
    </row>
    <row r="388" spans="3:3" x14ac:dyDescent="0.2">
      <c r="C388" s="11"/>
    </row>
    <row r="389" spans="3:3" x14ac:dyDescent="0.2">
      <c r="C389" s="11"/>
    </row>
    <row r="390" spans="3:3" x14ac:dyDescent="0.2">
      <c r="C390" s="11"/>
    </row>
    <row r="391" spans="3:3" x14ac:dyDescent="0.2">
      <c r="C391" s="11"/>
    </row>
    <row r="392" spans="3:3" x14ac:dyDescent="0.2">
      <c r="C392" s="11"/>
    </row>
    <row r="393" spans="3:3" x14ac:dyDescent="0.2">
      <c r="C393" s="11"/>
    </row>
    <row r="394" spans="3:3" x14ac:dyDescent="0.2">
      <c r="C394" s="11"/>
    </row>
    <row r="395" spans="3:3" x14ac:dyDescent="0.2">
      <c r="C395" s="11"/>
    </row>
    <row r="396" spans="3:3" x14ac:dyDescent="0.2">
      <c r="C396" s="11"/>
    </row>
    <row r="397" spans="3:3" x14ac:dyDescent="0.2">
      <c r="C397" s="11"/>
    </row>
    <row r="398" spans="3:3" x14ac:dyDescent="0.2">
      <c r="C398" s="11"/>
    </row>
    <row r="399" spans="3:3" x14ac:dyDescent="0.2">
      <c r="C399" s="11"/>
    </row>
    <row r="400" spans="3:3" x14ac:dyDescent="0.2">
      <c r="C400" s="11"/>
    </row>
    <row r="401" spans="3:3" x14ac:dyDescent="0.2">
      <c r="C401" s="11"/>
    </row>
    <row r="402" spans="3:3" x14ac:dyDescent="0.2">
      <c r="C402" s="11"/>
    </row>
    <row r="403" spans="3:3" x14ac:dyDescent="0.2">
      <c r="C403" s="11"/>
    </row>
    <row r="404" spans="3:3" x14ac:dyDescent="0.2">
      <c r="C404" s="11"/>
    </row>
    <row r="405" spans="3:3" x14ac:dyDescent="0.2">
      <c r="C405" s="11"/>
    </row>
    <row r="406" spans="3:3" x14ac:dyDescent="0.2">
      <c r="C406" s="11"/>
    </row>
    <row r="407" spans="3:3" x14ac:dyDescent="0.2">
      <c r="C407" s="11"/>
    </row>
    <row r="408" spans="3:3" x14ac:dyDescent="0.2">
      <c r="C408" s="11"/>
    </row>
    <row r="409" spans="3:3" x14ac:dyDescent="0.2">
      <c r="C409" s="11"/>
    </row>
    <row r="410" spans="3:3" x14ac:dyDescent="0.2">
      <c r="C410" s="11"/>
    </row>
    <row r="411" spans="3:3" x14ac:dyDescent="0.2">
      <c r="C411" s="11"/>
    </row>
    <row r="412" spans="3:3" x14ac:dyDescent="0.2">
      <c r="C412" s="11"/>
    </row>
    <row r="413" spans="3:3" x14ac:dyDescent="0.2">
      <c r="C413" s="11"/>
    </row>
    <row r="414" spans="3:3" x14ac:dyDescent="0.2">
      <c r="C414" s="11"/>
    </row>
    <row r="415" spans="3:3" x14ac:dyDescent="0.2">
      <c r="C415" s="11"/>
    </row>
    <row r="416" spans="3:3" x14ac:dyDescent="0.2">
      <c r="C416" s="11"/>
    </row>
    <row r="417" spans="3:3" x14ac:dyDescent="0.2">
      <c r="C417" s="11"/>
    </row>
    <row r="418" spans="3:3" x14ac:dyDescent="0.2">
      <c r="C418" s="11"/>
    </row>
    <row r="419" spans="3:3" x14ac:dyDescent="0.2">
      <c r="C419" s="11"/>
    </row>
    <row r="420" spans="3:3" x14ac:dyDescent="0.2">
      <c r="C420" s="11"/>
    </row>
    <row r="421" spans="3:3" x14ac:dyDescent="0.2">
      <c r="C421" s="11"/>
    </row>
    <row r="422" spans="3:3" x14ac:dyDescent="0.2">
      <c r="C422" s="11"/>
    </row>
    <row r="423" spans="3:3" x14ac:dyDescent="0.2">
      <c r="C423" s="11"/>
    </row>
    <row r="424" spans="3:3" x14ac:dyDescent="0.2">
      <c r="C424" s="11"/>
    </row>
    <row r="425" spans="3:3" x14ac:dyDescent="0.2">
      <c r="C425" s="11"/>
    </row>
    <row r="426" spans="3:3" x14ac:dyDescent="0.2">
      <c r="C426" s="11"/>
    </row>
    <row r="427" spans="3:3" x14ac:dyDescent="0.2">
      <c r="C427" s="11"/>
    </row>
    <row r="428" spans="3:3" x14ac:dyDescent="0.2">
      <c r="C428" s="11"/>
    </row>
    <row r="429" spans="3:3" x14ac:dyDescent="0.2">
      <c r="C429" s="11"/>
    </row>
    <row r="430" spans="3:3" x14ac:dyDescent="0.2">
      <c r="C430" s="11"/>
    </row>
    <row r="431" spans="3:3" x14ac:dyDescent="0.2">
      <c r="C431" s="11"/>
    </row>
    <row r="432" spans="3:3" x14ac:dyDescent="0.2">
      <c r="C432" s="11"/>
    </row>
    <row r="433" spans="3:3" x14ac:dyDescent="0.2">
      <c r="C433" s="11"/>
    </row>
    <row r="434" spans="3:3" x14ac:dyDescent="0.2">
      <c r="C434" s="11"/>
    </row>
    <row r="435" spans="3:3" x14ac:dyDescent="0.2">
      <c r="C435" s="11"/>
    </row>
    <row r="436" spans="3:3" x14ac:dyDescent="0.2">
      <c r="C436" s="11"/>
    </row>
    <row r="437" spans="3:3" x14ac:dyDescent="0.2">
      <c r="C437" s="11"/>
    </row>
    <row r="438" spans="3:3" x14ac:dyDescent="0.2">
      <c r="C438" s="11"/>
    </row>
    <row r="439" spans="3:3" x14ac:dyDescent="0.2">
      <c r="C439" s="11"/>
    </row>
    <row r="440" spans="3:3" x14ac:dyDescent="0.2">
      <c r="C440" s="11"/>
    </row>
    <row r="441" spans="3:3" x14ac:dyDescent="0.2">
      <c r="C441" s="11"/>
    </row>
    <row r="442" spans="3:3" x14ac:dyDescent="0.2">
      <c r="C442" s="11"/>
    </row>
    <row r="443" spans="3:3" x14ac:dyDescent="0.2">
      <c r="C443" s="11"/>
    </row>
    <row r="444" spans="3:3" x14ac:dyDescent="0.2">
      <c r="C444" s="11"/>
    </row>
    <row r="445" spans="3:3" x14ac:dyDescent="0.2">
      <c r="C445" s="11"/>
    </row>
    <row r="446" spans="3:3" x14ac:dyDescent="0.2">
      <c r="C446" s="11"/>
    </row>
    <row r="447" spans="3:3" x14ac:dyDescent="0.2">
      <c r="C447" s="11"/>
    </row>
    <row r="448" spans="3:3" x14ac:dyDescent="0.2">
      <c r="C448" s="11"/>
    </row>
    <row r="449" spans="3:3" x14ac:dyDescent="0.2">
      <c r="C449" s="11"/>
    </row>
    <row r="450" spans="3:3" x14ac:dyDescent="0.2">
      <c r="C450" s="11"/>
    </row>
    <row r="451" spans="3:3" x14ac:dyDescent="0.2">
      <c r="C451" s="11"/>
    </row>
    <row r="452" spans="3:3" x14ac:dyDescent="0.2">
      <c r="C452" s="11"/>
    </row>
    <row r="453" spans="3:3" x14ac:dyDescent="0.2">
      <c r="C453" s="11"/>
    </row>
    <row r="454" spans="3:3" x14ac:dyDescent="0.2">
      <c r="C454" s="11"/>
    </row>
    <row r="455" spans="3:3" x14ac:dyDescent="0.2">
      <c r="C455" s="11"/>
    </row>
    <row r="456" spans="3:3" x14ac:dyDescent="0.2">
      <c r="C456" s="11"/>
    </row>
    <row r="457" spans="3:3" x14ac:dyDescent="0.2">
      <c r="C457" s="11"/>
    </row>
    <row r="458" spans="3:3" x14ac:dyDescent="0.2">
      <c r="C458" s="11"/>
    </row>
    <row r="459" spans="3:3" x14ac:dyDescent="0.2">
      <c r="C459" s="11"/>
    </row>
    <row r="460" spans="3:3" x14ac:dyDescent="0.2">
      <c r="C460" s="11"/>
    </row>
    <row r="461" spans="3:3" x14ac:dyDescent="0.2">
      <c r="C461" s="11"/>
    </row>
    <row r="462" spans="3:3" x14ac:dyDescent="0.2">
      <c r="C462" s="11"/>
    </row>
    <row r="463" spans="3:3" x14ac:dyDescent="0.2">
      <c r="C463" s="11"/>
    </row>
    <row r="464" spans="3:3" x14ac:dyDescent="0.2">
      <c r="C464" s="11"/>
    </row>
    <row r="465" spans="3:3" x14ac:dyDescent="0.2">
      <c r="C465" s="11"/>
    </row>
    <row r="466" spans="3:3" x14ac:dyDescent="0.2">
      <c r="C466" s="11"/>
    </row>
    <row r="467" spans="3:3" x14ac:dyDescent="0.2">
      <c r="C467" s="11"/>
    </row>
    <row r="468" spans="3:3" x14ac:dyDescent="0.2">
      <c r="C468" s="11"/>
    </row>
    <row r="469" spans="3:3" x14ac:dyDescent="0.2">
      <c r="C469" s="11"/>
    </row>
    <row r="470" spans="3:3" x14ac:dyDescent="0.2">
      <c r="C470" s="11"/>
    </row>
    <row r="471" spans="3:3" x14ac:dyDescent="0.2">
      <c r="C471" s="11"/>
    </row>
    <row r="472" spans="3:3" x14ac:dyDescent="0.2">
      <c r="C472" s="11"/>
    </row>
    <row r="473" spans="3:3" x14ac:dyDescent="0.2">
      <c r="C473" s="11"/>
    </row>
    <row r="474" spans="3:3" x14ac:dyDescent="0.2">
      <c r="C474" s="11"/>
    </row>
    <row r="475" spans="3:3" x14ac:dyDescent="0.2">
      <c r="C475" s="11"/>
    </row>
    <row r="476" spans="3:3" x14ac:dyDescent="0.2">
      <c r="C476" s="11"/>
    </row>
    <row r="477" spans="3:3" x14ac:dyDescent="0.2">
      <c r="C477" s="11"/>
    </row>
    <row r="478" spans="3:3" x14ac:dyDescent="0.2">
      <c r="C478" s="11"/>
    </row>
    <row r="479" spans="3:3" x14ac:dyDescent="0.2">
      <c r="C479" s="11"/>
    </row>
    <row r="480" spans="3:3" x14ac:dyDescent="0.2">
      <c r="C480" s="11"/>
    </row>
    <row r="481" spans="3:3" x14ac:dyDescent="0.2">
      <c r="C481" s="11"/>
    </row>
    <row r="482" spans="3:3" x14ac:dyDescent="0.2">
      <c r="C482" s="11"/>
    </row>
    <row r="483" spans="3:3" x14ac:dyDescent="0.2">
      <c r="C483" s="11"/>
    </row>
    <row r="484" spans="3:3" x14ac:dyDescent="0.2">
      <c r="C484" s="11"/>
    </row>
    <row r="485" spans="3:3" x14ac:dyDescent="0.2">
      <c r="C485" s="11"/>
    </row>
    <row r="486" spans="3:3" x14ac:dyDescent="0.2">
      <c r="C486" s="11"/>
    </row>
    <row r="487" spans="3:3" x14ac:dyDescent="0.2">
      <c r="C487" s="11"/>
    </row>
    <row r="488" spans="3:3" x14ac:dyDescent="0.2">
      <c r="C488" s="11"/>
    </row>
    <row r="489" spans="3:3" x14ac:dyDescent="0.2">
      <c r="C489" s="11"/>
    </row>
    <row r="490" spans="3:3" x14ac:dyDescent="0.2">
      <c r="C490" s="11"/>
    </row>
    <row r="491" spans="3:3" x14ac:dyDescent="0.2">
      <c r="C491" s="11"/>
    </row>
    <row r="492" spans="3:3" x14ac:dyDescent="0.2">
      <c r="C492" s="11"/>
    </row>
    <row r="493" spans="3:3" x14ac:dyDescent="0.2">
      <c r="C493" s="11"/>
    </row>
    <row r="494" spans="3:3" x14ac:dyDescent="0.2">
      <c r="C494" s="11"/>
    </row>
    <row r="495" spans="3:3" x14ac:dyDescent="0.2">
      <c r="C495" s="11"/>
    </row>
    <row r="496" spans="3:3" x14ac:dyDescent="0.2">
      <c r="C496" s="11"/>
    </row>
    <row r="497" spans="3:3" x14ac:dyDescent="0.2">
      <c r="C497" s="11"/>
    </row>
    <row r="498" spans="3:3" x14ac:dyDescent="0.2">
      <c r="C498" s="11"/>
    </row>
    <row r="499" spans="3:3" x14ac:dyDescent="0.2">
      <c r="C499" s="11"/>
    </row>
    <row r="500" spans="3:3" x14ac:dyDescent="0.2">
      <c r="C500" s="11"/>
    </row>
    <row r="501" spans="3:3" x14ac:dyDescent="0.2">
      <c r="C501" s="11"/>
    </row>
    <row r="502" spans="3:3" x14ac:dyDescent="0.2">
      <c r="C502" s="11"/>
    </row>
    <row r="503" spans="3:3" x14ac:dyDescent="0.2">
      <c r="C503" s="11"/>
    </row>
    <row r="504" spans="3:3" x14ac:dyDescent="0.2">
      <c r="C504" s="11"/>
    </row>
    <row r="505" spans="3:3" x14ac:dyDescent="0.2">
      <c r="C505" s="11"/>
    </row>
    <row r="506" spans="3:3" x14ac:dyDescent="0.2">
      <c r="C506" s="11"/>
    </row>
    <row r="507" spans="3:3" x14ac:dyDescent="0.2">
      <c r="C507" s="11"/>
    </row>
    <row r="508" spans="3:3" x14ac:dyDescent="0.2">
      <c r="C508" s="11"/>
    </row>
    <row r="509" spans="3:3" x14ac:dyDescent="0.2">
      <c r="C509" s="11"/>
    </row>
    <row r="510" spans="3:3" x14ac:dyDescent="0.2">
      <c r="C510" s="11"/>
    </row>
    <row r="511" spans="3:3" x14ac:dyDescent="0.2">
      <c r="C511" s="11"/>
    </row>
    <row r="512" spans="3:3" x14ac:dyDescent="0.2">
      <c r="C512" s="11"/>
    </row>
    <row r="513" spans="3:3" x14ac:dyDescent="0.2">
      <c r="C513" s="11"/>
    </row>
    <row r="514" spans="3:3" x14ac:dyDescent="0.2">
      <c r="C514" s="11"/>
    </row>
    <row r="515" spans="3:3" x14ac:dyDescent="0.2">
      <c r="C515" s="11"/>
    </row>
    <row r="516" spans="3:3" x14ac:dyDescent="0.2">
      <c r="C516" s="11"/>
    </row>
    <row r="517" spans="3:3" x14ac:dyDescent="0.2">
      <c r="C517" s="11"/>
    </row>
    <row r="518" spans="3:3" x14ac:dyDescent="0.2">
      <c r="C518" s="11"/>
    </row>
    <row r="519" spans="3:3" x14ac:dyDescent="0.2">
      <c r="C519" s="11"/>
    </row>
    <row r="520" spans="3:3" x14ac:dyDescent="0.2">
      <c r="C520" s="11"/>
    </row>
    <row r="521" spans="3:3" x14ac:dyDescent="0.2">
      <c r="C521" s="11"/>
    </row>
    <row r="522" spans="3:3" x14ac:dyDescent="0.2">
      <c r="C522" s="11"/>
    </row>
    <row r="523" spans="3:3" x14ac:dyDescent="0.2">
      <c r="C523" s="11"/>
    </row>
    <row r="524" spans="3:3" x14ac:dyDescent="0.2">
      <c r="C524" s="11"/>
    </row>
    <row r="525" spans="3:3" x14ac:dyDescent="0.2">
      <c r="C525" s="11"/>
    </row>
    <row r="526" spans="3:3" x14ac:dyDescent="0.2">
      <c r="C526" s="11"/>
    </row>
    <row r="527" spans="3:3" x14ac:dyDescent="0.2">
      <c r="C527" s="11"/>
    </row>
    <row r="528" spans="3:3" x14ac:dyDescent="0.2">
      <c r="C528" s="11"/>
    </row>
    <row r="529" spans="3:3" x14ac:dyDescent="0.2">
      <c r="C529" s="11"/>
    </row>
    <row r="530" spans="3:3" x14ac:dyDescent="0.2">
      <c r="C530" s="11"/>
    </row>
    <row r="531" spans="3:3" x14ac:dyDescent="0.2">
      <c r="C531" s="11"/>
    </row>
    <row r="532" spans="3:3" x14ac:dyDescent="0.2">
      <c r="C532" s="11"/>
    </row>
    <row r="533" spans="3:3" x14ac:dyDescent="0.2">
      <c r="C533" s="11"/>
    </row>
    <row r="534" spans="3:3" x14ac:dyDescent="0.2">
      <c r="C534" s="11"/>
    </row>
    <row r="535" spans="3:3" x14ac:dyDescent="0.2">
      <c r="C535" s="11"/>
    </row>
    <row r="536" spans="3:3" x14ac:dyDescent="0.2">
      <c r="C536" s="11"/>
    </row>
    <row r="537" spans="3:3" x14ac:dyDescent="0.2">
      <c r="C537" s="11"/>
    </row>
    <row r="538" spans="3:3" x14ac:dyDescent="0.2">
      <c r="C538" s="11"/>
    </row>
    <row r="539" spans="3:3" x14ac:dyDescent="0.2">
      <c r="C539" s="11"/>
    </row>
    <row r="540" spans="3:3" x14ac:dyDescent="0.2">
      <c r="C540" s="11"/>
    </row>
    <row r="541" spans="3:3" x14ac:dyDescent="0.2">
      <c r="C541" s="11"/>
    </row>
    <row r="542" spans="3:3" x14ac:dyDescent="0.2">
      <c r="C542" s="11"/>
    </row>
    <row r="543" spans="3:3" x14ac:dyDescent="0.2">
      <c r="C543" s="11"/>
    </row>
    <row r="544" spans="3:3" x14ac:dyDescent="0.2">
      <c r="C544" s="11"/>
    </row>
    <row r="545" spans="3:3" x14ac:dyDescent="0.2">
      <c r="C545" s="11"/>
    </row>
    <row r="546" spans="3:3" x14ac:dyDescent="0.2">
      <c r="C546" s="11"/>
    </row>
    <row r="547" spans="3:3" x14ac:dyDescent="0.2">
      <c r="C547" s="11"/>
    </row>
    <row r="548" spans="3:3" x14ac:dyDescent="0.2">
      <c r="C548" s="11"/>
    </row>
    <row r="549" spans="3:3" x14ac:dyDescent="0.2">
      <c r="C549" s="11"/>
    </row>
    <row r="550" spans="3:3" x14ac:dyDescent="0.2">
      <c r="C550" s="11"/>
    </row>
    <row r="551" spans="3:3" x14ac:dyDescent="0.2">
      <c r="C551" s="11"/>
    </row>
    <row r="552" spans="3:3" x14ac:dyDescent="0.2">
      <c r="C552" s="11"/>
    </row>
    <row r="553" spans="3:3" x14ac:dyDescent="0.2">
      <c r="C553" s="11"/>
    </row>
    <row r="554" spans="3:3" x14ac:dyDescent="0.2">
      <c r="C554" s="11"/>
    </row>
    <row r="555" spans="3:3" x14ac:dyDescent="0.2">
      <c r="C555" s="11"/>
    </row>
    <row r="556" spans="3:3" x14ac:dyDescent="0.2">
      <c r="C556" s="11"/>
    </row>
    <row r="557" spans="3:3" x14ac:dyDescent="0.2">
      <c r="C557" s="11"/>
    </row>
    <row r="558" spans="3:3" x14ac:dyDescent="0.2">
      <c r="C558" s="11"/>
    </row>
    <row r="559" spans="3:3" x14ac:dyDescent="0.2">
      <c r="C559" s="11"/>
    </row>
    <row r="560" spans="3:3" x14ac:dyDescent="0.2">
      <c r="C560" s="11"/>
    </row>
    <row r="561" spans="3:3" x14ac:dyDescent="0.2">
      <c r="C561" s="11"/>
    </row>
    <row r="562" spans="3:3" x14ac:dyDescent="0.2">
      <c r="C562" s="11"/>
    </row>
    <row r="563" spans="3:3" x14ac:dyDescent="0.2">
      <c r="C563" s="11"/>
    </row>
    <row r="564" spans="3:3" x14ac:dyDescent="0.2">
      <c r="C564" s="11"/>
    </row>
    <row r="565" spans="3:3" x14ac:dyDescent="0.2">
      <c r="C565" s="11"/>
    </row>
    <row r="566" spans="3:3" x14ac:dyDescent="0.2">
      <c r="C566" s="11"/>
    </row>
    <row r="567" spans="3:3" x14ac:dyDescent="0.2">
      <c r="C567" s="11"/>
    </row>
    <row r="568" spans="3:3" x14ac:dyDescent="0.2">
      <c r="C568" s="11"/>
    </row>
    <row r="569" spans="3:3" x14ac:dyDescent="0.2">
      <c r="C569" s="11"/>
    </row>
    <row r="570" spans="3:3" x14ac:dyDescent="0.2">
      <c r="C570" s="11"/>
    </row>
    <row r="571" spans="3:3" x14ac:dyDescent="0.2">
      <c r="C571" s="11"/>
    </row>
    <row r="572" spans="3:3" x14ac:dyDescent="0.2">
      <c r="C572" s="11"/>
    </row>
    <row r="573" spans="3:3" x14ac:dyDescent="0.2">
      <c r="C573" s="11"/>
    </row>
    <row r="574" spans="3:3" x14ac:dyDescent="0.2">
      <c r="C574" s="11"/>
    </row>
    <row r="575" spans="3:3" x14ac:dyDescent="0.2">
      <c r="C575" s="11"/>
    </row>
    <row r="576" spans="3:3" x14ac:dyDescent="0.2">
      <c r="C576" s="11"/>
    </row>
    <row r="577" spans="3:3" x14ac:dyDescent="0.2">
      <c r="C577" s="11"/>
    </row>
    <row r="578" spans="3:3" x14ac:dyDescent="0.2">
      <c r="C578" s="11"/>
    </row>
    <row r="579" spans="3:3" x14ac:dyDescent="0.2">
      <c r="C579" s="11"/>
    </row>
    <row r="580" spans="3:3" x14ac:dyDescent="0.2">
      <c r="C580" s="11"/>
    </row>
    <row r="581" spans="3:3" x14ac:dyDescent="0.2">
      <c r="C581" s="11"/>
    </row>
    <row r="582" spans="3:3" x14ac:dyDescent="0.2">
      <c r="C582" s="11"/>
    </row>
    <row r="583" spans="3:3" x14ac:dyDescent="0.2">
      <c r="C583" s="11"/>
    </row>
    <row r="584" spans="3:3" x14ac:dyDescent="0.2">
      <c r="C584" s="11"/>
    </row>
    <row r="585" spans="3:3" x14ac:dyDescent="0.2">
      <c r="C585" s="11"/>
    </row>
    <row r="586" spans="3:3" x14ac:dyDescent="0.2">
      <c r="C586" s="11"/>
    </row>
    <row r="587" spans="3:3" x14ac:dyDescent="0.2">
      <c r="C587" s="11"/>
    </row>
    <row r="588" spans="3:3" x14ac:dyDescent="0.2">
      <c r="C588" s="11"/>
    </row>
    <row r="589" spans="3:3" x14ac:dyDescent="0.2">
      <c r="C589" s="11"/>
    </row>
    <row r="590" spans="3:3" x14ac:dyDescent="0.2">
      <c r="C590" s="11"/>
    </row>
    <row r="591" spans="3:3" x14ac:dyDescent="0.2">
      <c r="C591" s="11"/>
    </row>
    <row r="592" spans="3:3" x14ac:dyDescent="0.2">
      <c r="C592" s="11"/>
    </row>
    <row r="593" spans="3:3" x14ac:dyDescent="0.2">
      <c r="C593" s="11"/>
    </row>
    <row r="594" spans="3:3" x14ac:dyDescent="0.2">
      <c r="C594" s="11"/>
    </row>
    <row r="595" spans="3:3" x14ac:dyDescent="0.2">
      <c r="C595" s="11"/>
    </row>
    <row r="596" spans="3:3" x14ac:dyDescent="0.2">
      <c r="C596" s="11"/>
    </row>
    <row r="597" spans="3:3" x14ac:dyDescent="0.2">
      <c r="C597" s="11"/>
    </row>
    <row r="598" spans="3:3" x14ac:dyDescent="0.2">
      <c r="C598" s="11"/>
    </row>
    <row r="599" spans="3:3" x14ac:dyDescent="0.2">
      <c r="C599" s="11"/>
    </row>
    <row r="600" spans="3:3" x14ac:dyDescent="0.2">
      <c r="C600" s="11"/>
    </row>
    <row r="601" spans="3:3" x14ac:dyDescent="0.2">
      <c r="C601" s="11"/>
    </row>
    <row r="602" spans="3:3" x14ac:dyDescent="0.2">
      <c r="C602" s="11"/>
    </row>
    <row r="603" spans="3:3" x14ac:dyDescent="0.2">
      <c r="C603" s="11"/>
    </row>
    <row r="604" spans="3:3" x14ac:dyDescent="0.2">
      <c r="C604" s="11"/>
    </row>
    <row r="605" spans="3:3" x14ac:dyDescent="0.2">
      <c r="C605" s="11"/>
    </row>
    <row r="606" spans="3:3" x14ac:dyDescent="0.2">
      <c r="C606" s="11"/>
    </row>
    <row r="607" spans="3:3" x14ac:dyDescent="0.2">
      <c r="C607" s="11"/>
    </row>
    <row r="608" spans="3:3" x14ac:dyDescent="0.2">
      <c r="C608" s="11"/>
    </row>
    <row r="609" spans="3:3" x14ac:dyDescent="0.2">
      <c r="C609" s="11"/>
    </row>
    <row r="610" spans="3:3" x14ac:dyDescent="0.2">
      <c r="C610" s="11"/>
    </row>
    <row r="611" spans="3:3" x14ac:dyDescent="0.2">
      <c r="C611" s="11"/>
    </row>
    <row r="612" spans="3:3" x14ac:dyDescent="0.2">
      <c r="C612" s="11"/>
    </row>
    <row r="613" spans="3:3" x14ac:dyDescent="0.2">
      <c r="C613" s="11"/>
    </row>
    <row r="614" spans="3:3" x14ac:dyDescent="0.2">
      <c r="C614" s="11"/>
    </row>
    <row r="615" spans="3:3" x14ac:dyDescent="0.2">
      <c r="C615" s="11"/>
    </row>
    <row r="616" spans="3:3" x14ac:dyDescent="0.2">
      <c r="C616" s="11"/>
    </row>
    <row r="617" spans="3:3" x14ac:dyDescent="0.2">
      <c r="C617" s="11"/>
    </row>
    <row r="618" spans="3:3" x14ac:dyDescent="0.2">
      <c r="C618" s="11"/>
    </row>
    <row r="619" spans="3:3" x14ac:dyDescent="0.2">
      <c r="C619" s="11"/>
    </row>
    <row r="620" spans="3:3" x14ac:dyDescent="0.2">
      <c r="C620" s="11"/>
    </row>
    <row r="621" spans="3:3" x14ac:dyDescent="0.2">
      <c r="C621" s="11"/>
    </row>
    <row r="622" spans="3:3" x14ac:dyDescent="0.2">
      <c r="C622" s="11"/>
    </row>
    <row r="623" spans="3:3" x14ac:dyDescent="0.2">
      <c r="C623" s="11"/>
    </row>
    <row r="624" spans="3:3" x14ac:dyDescent="0.2">
      <c r="C624" s="11"/>
    </row>
    <row r="625" spans="3:3" x14ac:dyDescent="0.2">
      <c r="C625" s="11"/>
    </row>
    <row r="626" spans="3:3" x14ac:dyDescent="0.2">
      <c r="C626" s="11"/>
    </row>
    <row r="627" spans="3:3" x14ac:dyDescent="0.2">
      <c r="C627" s="11"/>
    </row>
    <row r="628" spans="3:3" x14ac:dyDescent="0.2">
      <c r="C628" s="11"/>
    </row>
    <row r="629" spans="3:3" x14ac:dyDescent="0.2">
      <c r="C629" s="11"/>
    </row>
    <row r="630" spans="3:3" x14ac:dyDescent="0.2">
      <c r="C630" s="11"/>
    </row>
    <row r="631" spans="3:3" x14ac:dyDescent="0.2">
      <c r="C631" s="11"/>
    </row>
    <row r="632" spans="3:3" x14ac:dyDescent="0.2">
      <c r="C632" s="11"/>
    </row>
    <row r="633" spans="3:3" x14ac:dyDescent="0.2">
      <c r="C633" s="11"/>
    </row>
    <row r="634" spans="3:3" x14ac:dyDescent="0.2">
      <c r="C634" s="11"/>
    </row>
    <row r="635" spans="3:3" x14ac:dyDescent="0.2">
      <c r="C635" s="11"/>
    </row>
    <row r="636" spans="3:3" x14ac:dyDescent="0.2">
      <c r="C636" s="11"/>
    </row>
    <row r="637" spans="3:3" x14ac:dyDescent="0.2">
      <c r="C637" s="11"/>
    </row>
    <row r="638" spans="3:3" x14ac:dyDescent="0.2">
      <c r="C638" s="11"/>
    </row>
    <row r="639" spans="3:3" x14ac:dyDescent="0.2">
      <c r="C639" s="11"/>
    </row>
    <row r="640" spans="3:3" x14ac:dyDescent="0.2">
      <c r="C640" s="11"/>
    </row>
    <row r="641" spans="3:3" x14ac:dyDescent="0.2">
      <c r="C641" s="11"/>
    </row>
    <row r="642" spans="3:3" x14ac:dyDescent="0.2">
      <c r="C642" s="11"/>
    </row>
    <row r="643" spans="3:3" x14ac:dyDescent="0.2">
      <c r="C643" s="11"/>
    </row>
    <row r="644" spans="3:3" x14ac:dyDescent="0.2">
      <c r="C644" s="11"/>
    </row>
    <row r="645" spans="3:3" x14ac:dyDescent="0.2">
      <c r="C645" s="11"/>
    </row>
    <row r="646" spans="3:3" x14ac:dyDescent="0.2">
      <c r="C646" s="11"/>
    </row>
    <row r="647" spans="3:3" x14ac:dyDescent="0.2">
      <c r="C647" s="11"/>
    </row>
    <row r="648" spans="3:3" x14ac:dyDescent="0.2">
      <c r="C648" s="11"/>
    </row>
    <row r="649" spans="3:3" x14ac:dyDescent="0.2">
      <c r="C649" s="11"/>
    </row>
    <row r="650" spans="3:3" x14ac:dyDescent="0.2">
      <c r="C650" s="11"/>
    </row>
    <row r="651" spans="3:3" x14ac:dyDescent="0.2">
      <c r="C651" s="11"/>
    </row>
    <row r="652" spans="3:3" x14ac:dyDescent="0.2">
      <c r="C652" s="11"/>
    </row>
    <row r="653" spans="3:3" x14ac:dyDescent="0.2">
      <c r="C653" s="11"/>
    </row>
    <row r="654" spans="3:3" x14ac:dyDescent="0.2">
      <c r="C654" s="11"/>
    </row>
    <row r="655" spans="3:3" x14ac:dyDescent="0.2">
      <c r="C655" s="11"/>
    </row>
    <row r="656" spans="3:3" x14ac:dyDescent="0.2">
      <c r="C656" s="11"/>
    </row>
    <row r="657" spans="3:3" x14ac:dyDescent="0.2">
      <c r="C657" s="11"/>
    </row>
    <row r="658" spans="3:3" x14ac:dyDescent="0.2">
      <c r="C658" s="11"/>
    </row>
    <row r="659" spans="3:3" x14ac:dyDescent="0.2">
      <c r="C659" s="11"/>
    </row>
    <row r="660" spans="3:3" x14ac:dyDescent="0.2">
      <c r="C660" s="11"/>
    </row>
    <row r="661" spans="3:3" x14ac:dyDescent="0.2">
      <c r="C661" s="11"/>
    </row>
    <row r="662" spans="3:3" x14ac:dyDescent="0.2">
      <c r="C662" s="11"/>
    </row>
    <row r="663" spans="3:3" x14ac:dyDescent="0.2">
      <c r="C663" s="11"/>
    </row>
    <row r="664" spans="3:3" x14ac:dyDescent="0.2">
      <c r="C664" s="11"/>
    </row>
    <row r="665" spans="3:3" x14ac:dyDescent="0.2">
      <c r="C665" s="11"/>
    </row>
    <row r="666" spans="3:3" x14ac:dyDescent="0.2">
      <c r="C666" s="11"/>
    </row>
    <row r="667" spans="3:3" x14ac:dyDescent="0.2">
      <c r="C667" s="11"/>
    </row>
    <row r="668" spans="3:3" x14ac:dyDescent="0.2">
      <c r="C668" s="11"/>
    </row>
    <row r="669" spans="3:3" x14ac:dyDescent="0.2">
      <c r="C669" s="11"/>
    </row>
    <row r="670" spans="3:3" x14ac:dyDescent="0.2">
      <c r="C670" s="11"/>
    </row>
    <row r="671" spans="3:3" x14ac:dyDescent="0.2">
      <c r="C671" s="11"/>
    </row>
    <row r="672" spans="3:3" x14ac:dyDescent="0.2">
      <c r="C672" s="11"/>
    </row>
    <row r="673" spans="3:3" x14ac:dyDescent="0.2">
      <c r="C673" s="11"/>
    </row>
    <row r="674" spans="3:3" x14ac:dyDescent="0.2">
      <c r="C674" s="11"/>
    </row>
    <row r="675" spans="3:3" x14ac:dyDescent="0.2">
      <c r="C675" s="11"/>
    </row>
    <row r="676" spans="3:3" x14ac:dyDescent="0.2">
      <c r="C676" s="11"/>
    </row>
    <row r="677" spans="3:3" x14ac:dyDescent="0.2">
      <c r="C677" s="11"/>
    </row>
    <row r="678" spans="3:3" x14ac:dyDescent="0.2">
      <c r="C678" s="11"/>
    </row>
    <row r="679" spans="3:3" x14ac:dyDescent="0.2">
      <c r="C679" s="11"/>
    </row>
    <row r="680" spans="3:3" x14ac:dyDescent="0.2">
      <c r="C680" s="11"/>
    </row>
    <row r="681" spans="3:3" x14ac:dyDescent="0.2">
      <c r="C681" s="11"/>
    </row>
    <row r="682" spans="3:3" x14ac:dyDescent="0.2">
      <c r="C682" s="11"/>
    </row>
    <row r="683" spans="3:3" x14ac:dyDescent="0.2">
      <c r="C683" s="11"/>
    </row>
    <row r="684" spans="3:3" x14ac:dyDescent="0.2">
      <c r="C684" s="11"/>
    </row>
    <row r="685" spans="3:3" x14ac:dyDescent="0.2">
      <c r="C685" s="11"/>
    </row>
    <row r="686" spans="3:3" x14ac:dyDescent="0.2">
      <c r="C686" s="11"/>
    </row>
    <row r="687" spans="3:3" x14ac:dyDescent="0.2">
      <c r="C687" s="11"/>
    </row>
    <row r="688" spans="3:3" x14ac:dyDescent="0.2">
      <c r="C688" s="11"/>
    </row>
    <row r="689" spans="3:3" x14ac:dyDescent="0.2">
      <c r="C689" s="11"/>
    </row>
    <row r="690" spans="3:3" x14ac:dyDescent="0.2">
      <c r="C690" s="11"/>
    </row>
    <row r="691" spans="3:3" x14ac:dyDescent="0.2">
      <c r="C691" s="11"/>
    </row>
    <row r="692" spans="3:3" x14ac:dyDescent="0.2">
      <c r="C692" s="11"/>
    </row>
    <row r="693" spans="3:3" x14ac:dyDescent="0.2">
      <c r="C693" s="11"/>
    </row>
    <row r="694" spans="3:3" x14ac:dyDescent="0.2">
      <c r="C694" s="11"/>
    </row>
    <row r="695" spans="3:3" x14ac:dyDescent="0.2">
      <c r="C695" s="11"/>
    </row>
    <row r="696" spans="3:3" x14ac:dyDescent="0.2">
      <c r="C696" s="11"/>
    </row>
    <row r="697" spans="3:3" x14ac:dyDescent="0.2">
      <c r="C697" s="11"/>
    </row>
    <row r="698" spans="3:3" x14ac:dyDescent="0.2">
      <c r="C698" s="11"/>
    </row>
    <row r="699" spans="3:3" x14ac:dyDescent="0.2">
      <c r="C699" s="11"/>
    </row>
    <row r="700" spans="3:3" x14ac:dyDescent="0.2">
      <c r="C700" s="11"/>
    </row>
    <row r="701" spans="3:3" x14ac:dyDescent="0.2">
      <c r="C701" s="11"/>
    </row>
    <row r="702" spans="3:3" x14ac:dyDescent="0.2">
      <c r="C702" s="11"/>
    </row>
    <row r="703" spans="3:3" x14ac:dyDescent="0.2">
      <c r="C703" s="11"/>
    </row>
    <row r="704" spans="3:3" x14ac:dyDescent="0.2">
      <c r="C704" s="11"/>
    </row>
    <row r="705" spans="3:3" x14ac:dyDescent="0.2">
      <c r="C705" s="11"/>
    </row>
    <row r="706" spans="3:3" x14ac:dyDescent="0.2">
      <c r="C706" s="11"/>
    </row>
    <row r="707" spans="3:3" x14ac:dyDescent="0.2">
      <c r="C707" s="11"/>
    </row>
    <row r="708" spans="3:3" x14ac:dyDescent="0.2">
      <c r="C708" s="11"/>
    </row>
    <row r="709" spans="3:3" x14ac:dyDescent="0.2">
      <c r="C709" s="11"/>
    </row>
    <row r="710" spans="3:3" x14ac:dyDescent="0.2">
      <c r="C710" s="11"/>
    </row>
    <row r="711" spans="3:3" x14ac:dyDescent="0.2">
      <c r="C711" s="11"/>
    </row>
    <row r="712" spans="3:3" x14ac:dyDescent="0.2">
      <c r="C712" s="11"/>
    </row>
    <row r="713" spans="3:3" x14ac:dyDescent="0.2">
      <c r="C713" s="11"/>
    </row>
    <row r="714" spans="3:3" x14ac:dyDescent="0.2">
      <c r="C714" s="11"/>
    </row>
    <row r="715" spans="3:3" x14ac:dyDescent="0.2">
      <c r="C715" s="11"/>
    </row>
    <row r="716" spans="3:3" x14ac:dyDescent="0.2">
      <c r="C716" s="11"/>
    </row>
    <row r="717" spans="3:3" x14ac:dyDescent="0.2">
      <c r="C717" s="11"/>
    </row>
    <row r="718" spans="3:3" x14ac:dyDescent="0.2">
      <c r="C718" s="11"/>
    </row>
    <row r="719" spans="3:3" x14ac:dyDescent="0.2">
      <c r="C719" s="11"/>
    </row>
    <row r="720" spans="3:3" x14ac:dyDescent="0.2">
      <c r="C720" s="11"/>
    </row>
    <row r="721" spans="3:3" x14ac:dyDescent="0.2">
      <c r="C721" s="11"/>
    </row>
    <row r="722" spans="3:3" x14ac:dyDescent="0.2">
      <c r="C722" s="11"/>
    </row>
    <row r="723" spans="3:3" x14ac:dyDescent="0.2">
      <c r="C723" s="11"/>
    </row>
    <row r="724" spans="3:3" x14ac:dyDescent="0.2">
      <c r="C724" s="11"/>
    </row>
    <row r="725" spans="3:3" x14ac:dyDescent="0.2">
      <c r="C725" s="11"/>
    </row>
    <row r="726" spans="3:3" x14ac:dyDescent="0.2">
      <c r="C726" s="11"/>
    </row>
    <row r="727" spans="3:3" x14ac:dyDescent="0.2">
      <c r="C727" s="11"/>
    </row>
    <row r="728" spans="3:3" x14ac:dyDescent="0.2">
      <c r="C728" s="11"/>
    </row>
    <row r="729" spans="3:3" x14ac:dyDescent="0.2">
      <c r="C729" s="11"/>
    </row>
    <row r="730" spans="3:3" x14ac:dyDescent="0.2">
      <c r="C730" s="11"/>
    </row>
    <row r="731" spans="3:3" x14ac:dyDescent="0.2">
      <c r="C731" s="11"/>
    </row>
    <row r="732" spans="3:3" x14ac:dyDescent="0.2">
      <c r="C732" s="11"/>
    </row>
    <row r="733" spans="3:3" x14ac:dyDescent="0.2">
      <c r="C733" s="11"/>
    </row>
    <row r="734" spans="3:3" x14ac:dyDescent="0.2">
      <c r="C734" s="11"/>
    </row>
    <row r="735" spans="3:3" x14ac:dyDescent="0.2">
      <c r="C735" s="11"/>
    </row>
    <row r="736" spans="3:3" x14ac:dyDescent="0.2">
      <c r="C736" s="11"/>
    </row>
    <row r="737" spans="3:3" x14ac:dyDescent="0.2">
      <c r="C737" s="11"/>
    </row>
    <row r="738" spans="3:3" x14ac:dyDescent="0.2">
      <c r="C738" s="11"/>
    </row>
    <row r="739" spans="3:3" x14ac:dyDescent="0.2">
      <c r="C739" s="11"/>
    </row>
    <row r="740" spans="3:3" x14ac:dyDescent="0.2">
      <c r="C740" s="11"/>
    </row>
    <row r="741" spans="3:3" x14ac:dyDescent="0.2">
      <c r="C741" s="11"/>
    </row>
    <row r="742" spans="3:3" x14ac:dyDescent="0.2">
      <c r="C742" s="11"/>
    </row>
    <row r="743" spans="3:3" x14ac:dyDescent="0.2">
      <c r="C743" s="11"/>
    </row>
    <row r="744" spans="3:3" x14ac:dyDescent="0.2">
      <c r="C744" s="11"/>
    </row>
    <row r="745" spans="3:3" x14ac:dyDescent="0.2">
      <c r="C745" s="11"/>
    </row>
    <row r="746" spans="3:3" x14ac:dyDescent="0.2">
      <c r="C746" s="11"/>
    </row>
    <row r="747" spans="3:3" x14ac:dyDescent="0.2">
      <c r="C747" s="11"/>
    </row>
    <row r="748" spans="3:3" x14ac:dyDescent="0.2">
      <c r="C748" s="11"/>
    </row>
    <row r="749" spans="3:3" x14ac:dyDescent="0.2">
      <c r="C749" s="11"/>
    </row>
    <row r="750" spans="3:3" x14ac:dyDescent="0.2">
      <c r="C750" s="11"/>
    </row>
    <row r="751" spans="3:3" x14ac:dyDescent="0.2">
      <c r="C751" s="11"/>
    </row>
    <row r="752" spans="3:3" x14ac:dyDescent="0.2">
      <c r="C752" s="11"/>
    </row>
    <row r="753" spans="3:3" x14ac:dyDescent="0.2">
      <c r="C753" s="11"/>
    </row>
    <row r="754" spans="3:3" x14ac:dyDescent="0.2">
      <c r="C754" s="11"/>
    </row>
    <row r="755" spans="3:3" x14ac:dyDescent="0.2">
      <c r="C755" s="11"/>
    </row>
    <row r="756" spans="3:3" x14ac:dyDescent="0.2">
      <c r="C756" s="11"/>
    </row>
    <row r="757" spans="3:3" x14ac:dyDescent="0.2">
      <c r="C757" s="11"/>
    </row>
    <row r="758" spans="3:3" x14ac:dyDescent="0.2">
      <c r="C758" s="11"/>
    </row>
    <row r="759" spans="3:3" x14ac:dyDescent="0.2">
      <c r="C759" s="11"/>
    </row>
    <row r="760" spans="3:3" x14ac:dyDescent="0.2">
      <c r="C760" s="11"/>
    </row>
    <row r="761" spans="3:3" x14ac:dyDescent="0.2">
      <c r="C761" s="11"/>
    </row>
    <row r="762" spans="3:3" x14ac:dyDescent="0.2">
      <c r="C762" s="11"/>
    </row>
    <row r="763" spans="3:3" x14ac:dyDescent="0.2">
      <c r="C763" s="11"/>
    </row>
    <row r="764" spans="3:3" x14ac:dyDescent="0.2">
      <c r="C764" s="11"/>
    </row>
    <row r="765" spans="3:3" x14ac:dyDescent="0.2">
      <c r="C765" s="11"/>
    </row>
    <row r="766" spans="3:3" x14ac:dyDescent="0.2">
      <c r="C766" s="11"/>
    </row>
    <row r="767" spans="3:3" x14ac:dyDescent="0.2">
      <c r="C767" s="11"/>
    </row>
    <row r="768" spans="3:3" x14ac:dyDescent="0.2">
      <c r="C768" s="11"/>
    </row>
    <row r="769" spans="3:3" x14ac:dyDescent="0.2">
      <c r="C769" s="11"/>
    </row>
    <row r="770" spans="3:3" x14ac:dyDescent="0.2">
      <c r="C770" s="11"/>
    </row>
    <row r="771" spans="3:3" x14ac:dyDescent="0.2">
      <c r="C771" s="11"/>
    </row>
    <row r="772" spans="3:3" x14ac:dyDescent="0.2">
      <c r="C772" s="11"/>
    </row>
    <row r="773" spans="3:3" x14ac:dyDescent="0.2">
      <c r="C773" s="11"/>
    </row>
    <row r="774" spans="3:3" x14ac:dyDescent="0.2">
      <c r="C774" s="11"/>
    </row>
    <row r="775" spans="3:3" x14ac:dyDescent="0.2">
      <c r="C775" s="11"/>
    </row>
    <row r="776" spans="3:3" x14ac:dyDescent="0.2">
      <c r="C776" s="11"/>
    </row>
    <row r="777" spans="3:3" x14ac:dyDescent="0.2">
      <c r="C777" s="11"/>
    </row>
    <row r="778" spans="3:3" x14ac:dyDescent="0.2">
      <c r="C778" s="11"/>
    </row>
    <row r="779" spans="3:3" x14ac:dyDescent="0.2">
      <c r="C779" s="11"/>
    </row>
    <row r="780" spans="3:3" x14ac:dyDescent="0.2">
      <c r="C780" s="11"/>
    </row>
    <row r="781" spans="3:3" x14ac:dyDescent="0.2">
      <c r="C781" s="11"/>
    </row>
    <row r="782" spans="3:3" x14ac:dyDescent="0.2">
      <c r="C782" s="11"/>
    </row>
    <row r="783" spans="3:3" x14ac:dyDescent="0.2">
      <c r="C783" s="11"/>
    </row>
    <row r="784" spans="3:3" x14ac:dyDescent="0.2">
      <c r="C784" s="11"/>
    </row>
    <row r="785" spans="3:3" x14ac:dyDescent="0.2">
      <c r="C785" s="11"/>
    </row>
    <row r="786" spans="3:3" x14ac:dyDescent="0.2">
      <c r="C786" s="11"/>
    </row>
    <row r="787" spans="3:3" x14ac:dyDescent="0.2">
      <c r="C787" s="11"/>
    </row>
    <row r="788" spans="3:3" x14ac:dyDescent="0.2">
      <c r="C788" s="11"/>
    </row>
    <row r="789" spans="3:3" x14ac:dyDescent="0.2">
      <c r="C789" s="11"/>
    </row>
    <row r="790" spans="3:3" x14ac:dyDescent="0.2">
      <c r="C790" s="11"/>
    </row>
    <row r="791" spans="3:3" x14ac:dyDescent="0.2">
      <c r="C791" s="11"/>
    </row>
    <row r="792" spans="3:3" x14ac:dyDescent="0.2">
      <c r="C792" s="11"/>
    </row>
    <row r="793" spans="3:3" x14ac:dyDescent="0.2">
      <c r="C793" s="11"/>
    </row>
    <row r="794" spans="3:3" x14ac:dyDescent="0.2">
      <c r="C794" s="11"/>
    </row>
    <row r="795" spans="3:3" x14ac:dyDescent="0.2">
      <c r="C795" s="11"/>
    </row>
    <row r="796" spans="3:3" x14ac:dyDescent="0.2">
      <c r="C796" s="11"/>
    </row>
    <row r="797" spans="3:3" x14ac:dyDescent="0.2">
      <c r="C797" s="11"/>
    </row>
    <row r="798" spans="3:3" x14ac:dyDescent="0.2">
      <c r="C798" s="11"/>
    </row>
    <row r="799" spans="3:3" x14ac:dyDescent="0.2">
      <c r="C799" s="11"/>
    </row>
    <row r="800" spans="3:3" x14ac:dyDescent="0.2">
      <c r="C800" s="11"/>
    </row>
    <row r="801" spans="3:3" x14ac:dyDescent="0.2">
      <c r="C801" s="11"/>
    </row>
    <row r="802" spans="3:3" x14ac:dyDescent="0.2">
      <c r="C802" s="11"/>
    </row>
    <row r="803" spans="3:3" x14ac:dyDescent="0.2">
      <c r="C803" s="11"/>
    </row>
    <row r="804" spans="3:3" x14ac:dyDescent="0.2">
      <c r="C804" s="11"/>
    </row>
    <row r="805" spans="3:3" x14ac:dyDescent="0.2">
      <c r="C805" s="11"/>
    </row>
    <row r="806" spans="3:3" x14ac:dyDescent="0.2">
      <c r="C806" s="11"/>
    </row>
    <row r="807" spans="3:3" x14ac:dyDescent="0.2">
      <c r="C807" s="11"/>
    </row>
    <row r="808" spans="3:3" x14ac:dyDescent="0.2">
      <c r="C808" s="11"/>
    </row>
    <row r="809" spans="3:3" x14ac:dyDescent="0.2">
      <c r="C809" s="11"/>
    </row>
    <row r="810" spans="3:3" x14ac:dyDescent="0.2">
      <c r="C810" s="11"/>
    </row>
    <row r="811" spans="3:3" x14ac:dyDescent="0.2">
      <c r="C811" s="11"/>
    </row>
    <row r="812" spans="3:3" x14ac:dyDescent="0.2">
      <c r="C812" s="11"/>
    </row>
    <row r="813" spans="3:3" x14ac:dyDescent="0.2">
      <c r="C813" s="11"/>
    </row>
    <row r="814" spans="3:3" x14ac:dyDescent="0.2">
      <c r="C814" s="11"/>
    </row>
    <row r="815" spans="3:3" x14ac:dyDescent="0.2">
      <c r="C815" s="11"/>
    </row>
    <row r="816" spans="3:3" x14ac:dyDescent="0.2">
      <c r="C816" s="11"/>
    </row>
    <row r="817" spans="3:3" x14ac:dyDescent="0.2">
      <c r="C817" s="11"/>
    </row>
    <row r="818" spans="3:3" x14ac:dyDescent="0.2">
      <c r="C818" s="11"/>
    </row>
    <row r="819" spans="3:3" x14ac:dyDescent="0.2">
      <c r="C819" s="11"/>
    </row>
    <row r="820" spans="3:3" x14ac:dyDescent="0.2">
      <c r="C820" s="11"/>
    </row>
    <row r="821" spans="3:3" x14ac:dyDescent="0.2">
      <c r="C821" s="11"/>
    </row>
    <row r="822" spans="3:3" x14ac:dyDescent="0.2">
      <c r="C822" s="11"/>
    </row>
    <row r="823" spans="3:3" x14ac:dyDescent="0.2">
      <c r="C823" s="11"/>
    </row>
    <row r="824" spans="3:3" x14ac:dyDescent="0.2">
      <c r="C824" s="11"/>
    </row>
    <row r="825" spans="3:3" x14ac:dyDescent="0.2">
      <c r="C825" s="11"/>
    </row>
    <row r="826" spans="3:3" x14ac:dyDescent="0.2">
      <c r="C826" s="11"/>
    </row>
    <row r="827" spans="3:3" x14ac:dyDescent="0.2">
      <c r="C827" s="11"/>
    </row>
    <row r="828" spans="3:3" x14ac:dyDescent="0.2">
      <c r="C828" s="11"/>
    </row>
    <row r="829" spans="3:3" x14ac:dyDescent="0.2">
      <c r="C829" s="11"/>
    </row>
    <row r="830" spans="3:3" x14ac:dyDescent="0.2">
      <c r="C830" s="11"/>
    </row>
    <row r="831" spans="3:3" x14ac:dyDescent="0.2">
      <c r="C831" s="11"/>
    </row>
    <row r="832" spans="3:3" x14ac:dyDescent="0.2">
      <c r="C832" s="11"/>
    </row>
    <row r="833" spans="3:3" x14ac:dyDescent="0.2">
      <c r="C833" s="11"/>
    </row>
    <row r="834" spans="3:3" x14ac:dyDescent="0.2">
      <c r="C834" s="11"/>
    </row>
    <row r="835" spans="3:3" x14ac:dyDescent="0.2">
      <c r="C835" s="11"/>
    </row>
    <row r="836" spans="3:3" x14ac:dyDescent="0.2">
      <c r="C836" s="11"/>
    </row>
    <row r="837" spans="3:3" x14ac:dyDescent="0.2">
      <c r="C837" s="11"/>
    </row>
    <row r="838" spans="3:3" x14ac:dyDescent="0.2">
      <c r="C838" s="11"/>
    </row>
    <row r="839" spans="3:3" x14ac:dyDescent="0.2">
      <c r="C839" s="11"/>
    </row>
    <row r="840" spans="3:3" x14ac:dyDescent="0.2">
      <c r="C840" s="11"/>
    </row>
    <row r="841" spans="3:3" x14ac:dyDescent="0.2">
      <c r="C841" s="11"/>
    </row>
    <row r="842" spans="3:3" x14ac:dyDescent="0.2">
      <c r="C842" s="11"/>
    </row>
    <row r="843" spans="3:3" x14ac:dyDescent="0.2">
      <c r="C843" s="11"/>
    </row>
    <row r="844" spans="3:3" x14ac:dyDescent="0.2">
      <c r="C844" s="11"/>
    </row>
    <row r="845" spans="3:3" x14ac:dyDescent="0.2">
      <c r="C845" s="11"/>
    </row>
    <row r="846" spans="3:3" x14ac:dyDescent="0.2">
      <c r="C846" s="11"/>
    </row>
    <row r="847" spans="3:3" x14ac:dyDescent="0.2">
      <c r="C847" s="11"/>
    </row>
    <row r="848" spans="3:3" x14ac:dyDescent="0.2">
      <c r="C848" s="11"/>
    </row>
    <row r="849" spans="3:3" x14ac:dyDescent="0.2">
      <c r="C849" s="11"/>
    </row>
    <row r="850" spans="3:3" x14ac:dyDescent="0.2">
      <c r="C850" s="11"/>
    </row>
    <row r="851" spans="3:3" x14ac:dyDescent="0.2">
      <c r="C851" s="11"/>
    </row>
    <row r="852" spans="3:3" x14ac:dyDescent="0.2">
      <c r="C852" s="11"/>
    </row>
    <row r="853" spans="3:3" x14ac:dyDescent="0.2">
      <c r="C853" s="11"/>
    </row>
    <row r="854" spans="3:3" x14ac:dyDescent="0.2">
      <c r="C854" s="11"/>
    </row>
    <row r="855" spans="3:3" x14ac:dyDescent="0.2">
      <c r="C855" s="11"/>
    </row>
    <row r="856" spans="3:3" x14ac:dyDescent="0.2">
      <c r="C856" s="11"/>
    </row>
    <row r="857" spans="3:3" x14ac:dyDescent="0.2">
      <c r="C857" s="11"/>
    </row>
    <row r="858" spans="3:3" x14ac:dyDescent="0.2">
      <c r="C858" s="11"/>
    </row>
    <row r="859" spans="3:3" x14ac:dyDescent="0.2">
      <c r="C859" s="11"/>
    </row>
    <row r="860" spans="3:3" x14ac:dyDescent="0.2">
      <c r="C860" s="11"/>
    </row>
    <row r="861" spans="3:3" x14ac:dyDescent="0.2">
      <c r="C861" s="11"/>
    </row>
    <row r="862" spans="3:3" x14ac:dyDescent="0.2">
      <c r="C862" s="11"/>
    </row>
    <row r="863" spans="3:3" x14ac:dyDescent="0.2">
      <c r="C863" s="11"/>
    </row>
    <row r="864" spans="3:3" x14ac:dyDescent="0.2">
      <c r="C864" s="11"/>
    </row>
    <row r="865" spans="3:3" x14ac:dyDescent="0.2">
      <c r="C865" s="11"/>
    </row>
    <row r="866" spans="3:3" x14ac:dyDescent="0.2">
      <c r="C866" s="11"/>
    </row>
    <row r="867" spans="3:3" x14ac:dyDescent="0.2">
      <c r="C867" s="11"/>
    </row>
    <row r="868" spans="3:3" x14ac:dyDescent="0.2">
      <c r="C868" s="11"/>
    </row>
    <row r="869" spans="3:3" x14ac:dyDescent="0.2">
      <c r="C869" s="11"/>
    </row>
    <row r="870" spans="3:3" x14ac:dyDescent="0.2">
      <c r="C870" s="11"/>
    </row>
    <row r="871" spans="3:3" x14ac:dyDescent="0.2">
      <c r="C871" s="11"/>
    </row>
    <row r="872" spans="3:3" x14ac:dyDescent="0.2">
      <c r="C872" s="11"/>
    </row>
    <row r="873" spans="3:3" x14ac:dyDescent="0.2">
      <c r="C873" s="11"/>
    </row>
    <row r="874" spans="3:3" x14ac:dyDescent="0.2">
      <c r="C874" s="11"/>
    </row>
    <row r="875" spans="3:3" x14ac:dyDescent="0.2">
      <c r="C875" s="11"/>
    </row>
    <row r="876" spans="3:3" x14ac:dyDescent="0.2">
      <c r="C876" s="11"/>
    </row>
    <row r="877" spans="3:3" x14ac:dyDescent="0.2">
      <c r="C877" s="11"/>
    </row>
    <row r="878" spans="3:3" x14ac:dyDescent="0.2">
      <c r="C878" s="11"/>
    </row>
    <row r="879" spans="3:3" x14ac:dyDescent="0.2">
      <c r="C879" s="11"/>
    </row>
    <row r="880" spans="3:3" x14ac:dyDescent="0.2">
      <c r="C880" s="11"/>
    </row>
    <row r="881" spans="3:3" x14ac:dyDescent="0.2">
      <c r="C881" s="11"/>
    </row>
    <row r="882" spans="3:3" x14ac:dyDescent="0.2">
      <c r="C882" s="11"/>
    </row>
    <row r="883" spans="3:3" x14ac:dyDescent="0.2">
      <c r="C883" s="11"/>
    </row>
    <row r="884" spans="3:3" x14ac:dyDescent="0.2">
      <c r="C884" s="11"/>
    </row>
    <row r="885" spans="3:3" x14ac:dyDescent="0.2">
      <c r="C885" s="11"/>
    </row>
    <row r="886" spans="3:3" x14ac:dyDescent="0.2">
      <c r="C886" s="11"/>
    </row>
    <row r="887" spans="3:3" x14ac:dyDescent="0.2">
      <c r="C887" s="11"/>
    </row>
    <row r="888" spans="3:3" x14ac:dyDescent="0.2">
      <c r="C888" s="11"/>
    </row>
    <row r="889" spans="3:3" x14ac:dyDescent="0.2">
      <c r="C889" s="11"/>
    </row>
    <row r="890" spans="3:3" x14ac:dyDescent="0.2">
      <c r="C890" s="11"/>
    </row>
    <row r="891" spans="3:3" x14ac:dyDescent="0.2">
      <c r="C891" s="11"/>
    </row>
    <row r="892" spans="3:3" x14ac:dyDescent="0.2">
      <c r="C892" s="11"/>
    </row>
    <row r="893" spans="3:3" x14ac:dyDescent="0.2">
      <c r="C893" s="11"/>
    </row>
    <row r="894" spans="3:3" x14ac:dyDescent="0.2">
      <c r="C894" s="11"/>
    </row>
    <row r="895" spans="3:3" x14ac:dyDescent="0.2">
      <c r="C895" s="11"/>
    </row>
    <row r="896" spans="3:3" x14ac:dyDescent="0.2">
      <c r="C896" s="11"/>
    </row>
    <row r="897" spans="3:3" x14ac:dyDescent="0.2">
      <c r="C897" s="11"/>
    </row>
    <row r="898" spans="3:3" x14ac:dyDescent="0.2">
      <c r="C898" s="11"/>
    </row>
    <row r="899" spans="3:3" x14ac:dyDescent="0.2">
      <c r="C899" s="11"/>
    </row>
    <row r="900" spans="3:3" x14ac:dyDescent="0.2">
      <c r="C900" s="11"/>
    </row>
    <row r="901" spans="3:3" x14ac:dyDescent="0.2">
      <c r="C901" s="11"/>
    </row>
    <row r="902" spans="3:3" x14ac:dyDescent="0.2">
      <c r="C902" s="11"/>
    </row>
    <row r="903" spans="3:3" x14ac:dyDescent="0.2">
      <c r="C903" s="11"/>
    </row>
    <row r="904" spans="3:3" x14ac:dyDescent="0.2">
      <c r="C904" s="11"/>
    </row>
    <row r="905" spans="3:3" x14ac:dyDescent="0.2">
      <c r="C905" s="11"/>
    </row>
    <row r="906" spans="3:3" x14ac:dyDescent="0.2">
      <c r="C906" s="11"/>
    </row>
    <row r="907" spans="3:3" x14ac:dyDescent="0.2">
      <c r="C907" s="11"/>
    </row>
    <row r="908" spans="3:3" x14ac:dyDescent="0.2">
      <c r="C908" s="11"/>
    </row>
    <row r="909" spans="3:3" x14ac:dyDescent="0.2">
      <c r="C909" s="11"/>
    </row>
    <row r="910" spans="3:3" x14ac:dyDescent="0.2">
      <c r="C910" s="11"/>
    </row>
    <row r="911" spans="3:3" x14ac:dyDescent="0.2">
      <c r="C911" s="11"/>
    </row>
    <row r="912" spans="3:3" x14ac:dyDescent="0.2">
      <c r="C912" s="11"/>
    </row>
    <row r="913" spans="3:3" x14ac:dyDescent="0.2">
      <c r="C913" s="11"/>
    </row>
    <row r="914" spans="3:3" x14ac:dyDescent="0.2">
      <c r="C914" s="11"/>
    </row>
    <row r="915" spans="3:3" x14ac:dyDescent="0.2">
      <c r="C915" s="11"/>
    </row>
    <row r="916" spans="3:3" x14ac:dyDescent="0.2">
      <c r="C916" s="11"/>
    </row>
    <row r="917" spans="3:3" x14ac:dyDescent="0.2">
      <c r="C917" s="11"/>
    </row>
    <row r="918" spans="3:3" x14ac:dyDescent="0.2">
      <c r="C918" s="11"/>
    </row>
    <row r="919" spans="3:3" x14ac:dyDescent="0.2">
      <c r="C919" s="11"/>
    </row>
    <row r="920" spans="3:3" x14ac:dyDescent="0.2">
      <c r="C920" s="11"/>
    </row>
    <row r="921" spans="3:3" x14ac:dyDescent="0.2">
      <c r="C921" s="11"/>
    </row>
    <row r="922" spans="3:3" x14ac:dyDescent="0.2">
      <c r="C922" s="11"/>
    </row>
    <row r="923" spans="3:3" x14ac:dyDescent="0.2">
      <c r="C923" s="11"/>
    </row>
    <row r="924" spans="3:3" x14ac:dyDescent="0.2">
      <c r="C924" s="11"/>
    </row>
    <row r="925" spans="3:3" x14ac:dyDescent="0.2">
      <c r="C925" s="11"/>
    </row>
    <row r="926" spans="3:3" x14ac:dyDescent="0.2">
      <c r="C926" s="11"/>
    </row>
    <row r="927" spans="3:3" x14ac:dyDescent="0.2">
      <c r="C927" s="11"/>
    </row>
    <row r="928" spans="3:3" x14ac:dyDescent="0.2">
      <c r="C928" s="11"/>
    </row>
    <row r="929" spans="3:3" x14ac:dyDescent="0.2">
      <c r="C929" s="11"/>
    </row>
    <row r="930" spans="3:3" x14ac:dyDescent="0.2">
      <c r="C930" s="11"/>
    </row>
    <row r="931" spans="3:3" x14ac:dyDescent="0.2">
      <c r="C931" s="11"/>
    </row>
    <row r="932" spans="3:3" x14ac:dyDescent="0.2">
      <c r="C932" s="11"/>
    </row>
    <row r="933" spans="3:3" x14ac:dyDescent="0.2">
      <c r="C933" s="11"/>
    </row>
    <row r="934" spans="3:3" x14ac:dyDescent="0.2">
      <c r="C934" s="11"/>
    </row>
    <row r="935" spans="3:3" x14ac:dyDescent="0.2">
      <c r="C935" s="11"/>
    </row>
    <row r="936" spans="3:3" x14ac:dyDescent="0.2">
      <c r="C936" s="11"/>
    </row>
    <row r="937" spans="3:3" x14ac:dyDescent="0.2">
      <c r="C937" s="11"/>
    </row>
    <row r="938" spans="3:3" x14ac:dyDescent="0.2">
      <c r="C938" s="11"/>
    </row>
    <row r="939" spans="3:3" x14ac:dyDescent="0.2">
      <c r="C939" s="11"/>
    </row>
    <row r="940" spans="3:3" x14ac:dyDescent="0.2">
      <c r="C940" s="11"/>
    </row>
    <row r="941" spans="3:3" x14ac:dyDescent="0.2">
      <c r="C941" s="11"/>
    </row>
    <row r="942" spans="3:3" x14ac:dyDescent="0.2">
      <c r="C942" s="11"/>
    </row>
    <row r="943" spans="3:3" x14ac:dyDescent="0.2">
      <c r="C943" s="11"/>
    </row>
    <row r="944" spans="3:3" x14ac:dyDescent="0.2">
      <c r="C944" s="11"/>
    </row>
    <row r="945" spans="3:3" x14ac:dyDescent="0.2">
      <c r="C945" s="11"/>
    </row>
    <row r="946" spans="3:3" x14ac:dyDescent="0.2">
      <c r="C946" s="11"/>
    </row>
    <row r="947" spans="3:3" x14ac:dyDescent="0.2">
      <c r="C947" s="11"/>
    </row>
    <row r="948" spans="3:3" x14ac:dyDescent="0.2">
      <c r="C948" s="11"/>
    </row>
    <row r="949" spans="3:3" x14ac:dyDescent="0.2">
      <c r="C949" s="11"/>
    </row>
    <row r="950" spans="3:3" x14ac:dyDescent="0.2">
      <c r="C950" s="11"/>
    </row>
    <row r="951" spans="3:3" x14ac:dyDescent="0.2">
      <c r="C951" s="11"/>
    </row>
    <row r="952" spans="3:3" x14ac:dyDescent="0.2">
      <c r="C952" s="11"/>
    </row>
    <row r="953" spans="3:3" x14ac:dyDescent="0.2">
      <c r="C953" s="11"/>
    </row>
    <row r="954" spans="3:3" x14ac:dyDescent="0.2">
      <c r="C954" s="11"/>
    </row>
    <row r="955" spans="3:3" x14ac:dyDescent="0.2">
      <c r="C955" s="11"/>
    </row>
    <row r="956" spans="3:3" x14ac:dyDescent="0.2">
      <c r="C956" s="11"/>
    </row>
    <row r="957" spans="3:3" x14ac:dyDescent="0.2">
      <c r="C957" s="11"/>
    </row>
    <row r="958" spans="3:3" x14ac:dyDescent="0.2">
      <c r="C958" s="11"/>
    </row>
    <row r="959" spans="3:3" x14ac:dyDescent="0.2">
      <c r="C959" s="11"/>
    </row>
    <row r="960" spans="3:3" x14ac:dyDescent="0.2">
      <c r="C960" s="11"/>
    </row>
    <row r="961" spans="3:3" x14ac:dyDescent="0.2">
      <c r="C961" s="11"/>
    </row>
    <row r="962" spans="3:3" x14ac:dyDescent="0.2">
      <c r="C962" s="11"/>
    </row>
    <row r="963" spans="3:3" x14ac:dyDescent="0.2">
      <c r="C963" s="11"/>
    </row>
    <row r="964" spans="3:3" x14ac:dyDescent="0.2">
      <c r="C964" s="11"/>
    </row>
    <row r="965" spans="3:3" x14ac:dyDescent="0.2">
      <c r="C965" s="11"/>
    </row>
    <row r="966" spans="3:3" x14ac:dyDescent="0.2">
      <c r="C966" s="11"/>
    </row>
    <row r="967" spans="3:3" x14ac:dyDescent="0.2">
      <c r="C967" s="11"/>
    </row>
    <row r="968" spans="3:3" x14ac:dyDescent="0.2">
      <c r="C968" s="11"/>
    </row>
    <row r="969" spans="3:3" x14ac:dyDescent="0.2">
      <c r="C969" s="11"/>
    </row>
    <row r="970" spans="3:3" x14ac:dyDescent="0.2">
      <c r="C970" s="11"/>
    </row>
    <row r="971" spans="3:3" x14ac:dyDescent="0.2">
      <c r="C971" s="11"/>
    </row>
    <row r="972" spans="3:3" x14ac:dyDescent="0.2">
      <c r="C972" s="11"/>
    </row>
    <row r="973" spans="3:3" x14ac:dyDescent="0.2">
      <c r="C973" s="11"/>
    </row>
    <row r="974" spans="3:3" x14ac:dyDescent="0.2">
      <c r="C974" s="11"/>
    </row>
    <row r="975" spans="3:3" x14ac:dyDescent="0.2">
      <c r="C975" s="11"/>
    </row>
    <row r="976" spans="3:3" x14ac:dyDescent="0.2">
      <c r="C976" s="11"/>
    </row>
    <row r="977" spans="3:3" x14ac:dyDescent="0.2">
      <c r="C977" s="11"/>
    </row>
    <row r="978" spans="3:3" x14ac:dyDescent="0.2">
      <c r="C978" s="11"/>
    </row>
    <row r="979" spans="3:3" x14ac:dyDescent="0.2">
      <c r="C979" s="11"/>
    </row>
    <row r="980" spans="3:3" x14ac:dyDescent="0.2">
      <c r="C980" s="11"/>
    </row>
    <row r="981" spans="3:3" x14ac:dyDescent="0.2">
      <c r="C981" s="11"/>
    </row>
    <row r="982" spans="3:3" x14ac:dyDescent="0.2">
      <c r="C982" s="11"/>
    </row>
    <row r="983" spans="3:3" x14ac:dyDescent="0.2">
      <c r="C983" s="11"/>
    </row>
    <row r="984" spans="3:3" x14ac:dyDescent="0.2">
      <c r="C984" s="11"/>
    </row>
    <row r="985" spans="3:3" x14ac:dyDescent="0.2">
      <c r="C985" s="11"/>
    </row>
    <row r="986" spans="3:3" x14ac:dyDescent="0.2">
      <c r="C986" s="11"/>
    </row>
    <row r="987" spans="3:3" x14ac:dyDescent="0.2">
      <c r="C987" s="11"/>
    </row>
    <row r="988" spans="3:3" x14ac:dyDescent="0.2">
      <c r="C988" s="11"/>
    </row>
    <row r="989" spans="3:3" x14ac:dyDescent="0.2">
      <c r="C989" s="11"/>
    </row>
    <row r="990" spans="3:3" x14ac:dyDescent="0.2">
      <c r="C990" s="11"/>
    </row>
    <row r="991" spans="3:3" x14ac:dyDescent="0.2">
      <c r="C991" s="11"/>
    </row>
    <row r="992" spans="3:3" x14ac:dyDescent="0.2">
      <c r="C992" s="11"/>
    </row>
    <row r="993" spans="3:3" x14ac:dyDescent="0.2">
      <c r="C993" s="11"/>
    </row>
    <row r="994" spans="3:3" x14ac:dyDescent="0.2">
      <c r="C994" s="11"/>
    </row>
    <row r="995" spans="3:3" x14ac:dyDescent="0.2">
      <c r="C995" s="11"/>
    </row>
    <row r="996" spans="3:3" x14ac:dyDescent="0.2">
      <c r="C996" s="11"/>
    </row>
    <row r="997" spans="3:3" x14ac:dyDescent="0.2">
      <c r="C997" s="11"/>
    </row>
    <row r="998" spans="3:3" x14ac:dyDescent="0.2">
      <c r="C998" s="11"/>
    </row>
    <row r="999" spans="3:3" x14ac:dyDescent="0.2">
      <c r="C999" s="11"/>
    </row>
    <row r="1000" spans="3:3" x14ac:dyDescent="0.2">
      <c r="C1000" s="11"/>
    </row>
    <row r="1001" spans="3:3" x14ac:dyDescent="0.2">
      <c r="C1001" s="11"/>
    </row>
    <row r="1002" spans="3:3" x14ac:dyDescent="0.2">
      <c r="C1002" s="11"/>
    </row>
    <row r="1003" spans="3:3" x14ac:dyDescent="0.2">
      <c r="C1003" s="11"/>
    </row>
    <row r="1004" spans="3:3" x14ac:dyDescent="0.2">
      <c r="C1004" s="11"/>
    </row>
    <row r="1005" spans="3:3" x14ac:dyDescent="0.2">
      <c r="C1005" s="11"/>
    </row>
    <row r="1006" spans="3:3" x14ac:dyDescent="0.2">
      <c r="C1006" s="11"/>
    </row>
    <row r="1007" spans="3:3" x14ac:dyDescent="0.2">
      <c r="C1007" s="11"/>
    </row>
    <row r="1008" spans="3:3" x14ac:dyDescent="0.2">
      <c r="C1008" s="11"/>
    </row>
    <row r="1009" spans="3:3" x14ac:dyDescent="0.2">
      <c r="C1009" s="11"/>
    </row>
    <row r="1010" spans="3:3" x14ac:dyDescent="0.2">
      <c r="C1010" s="11"/>
    </row>
    <row r="1011" spans="3:3" x14ac:dyDescent="0.2">
      <c r="C1011" s="11"/>
    </row>
    <row r="1012" spans="3:3" x14ac:dyDescent="0.2">
      <c r="C1012" s="11"/>
    </row>
    <row r="1013" spans="3:3" x14ac:dyDescent="0.2">
      <c r="C1013" s="11"/>
    </row>
    <row r="1014" spans="3:3" x14ac:dyDescent="0.2">
      <c r="C1014" s="11"/>
    </row>
    <row r="1015" spans="3:3" x14ac:dyDescent="0.2">
      <c r="C1015" s="11"/>
    </row>
    <row r="1016" spans="3:3" x14ac:dyDescent="0.2">
      <c r="C1016" s="11"/>
    </row>
    <row r="1017" spans="3:3" x14ac:dyDescent="0.2">
      <c r="C1017" s="11"/>
    </row>
    <row r="1018" spans="3:3" x14ac:dyDescent="0.2">
      <c r="C1018" s="11"/>
    </row>
    <row r="1019" spans="3:3" x14ac:dyDescent="0.2">
      <c r="C1019" s="11"/>
    </row>
    <row r="1020" spans="3:3" x14ac:dyDescent="0.2">
      <c r="C1020" s="11"/>
    </row>
    <row r="1021" spans="3:3" x14ac:dyDescent="0.2">
      <c r="C1021" s="11"/>
    </row>
    <row r="1022" spans="3:3" x14ac:dyDescent="0.2">
      <c r="C1022" s="11"/>
    </row>
    <row r="1023" spans="3:3" x14ac:dyDescent="0.2">
      <c r="C1023" s="11"/>
    </row>
    <row r="1024" spans="3:3" x14ac:dyDescent="0.2">
      <c r="C1024" s="11"/>
    </row>
    <row r="1025" spans="3:3" x14ac:dyDescent="0.2">
      <c r="C1025" s="11"/>
    </row>
    <row r="1026" spans="3:3" x14ac:dyDescent="0.2">
      <c r="C1026" s="11"/>
    </row>
    <row r="1027" spans="3:3" x14ac:dyDescent="0.2">
      <c r="C1027" s="11"/>
    </row>
    <row r="1028" spans="3:3" x14ac:dyDescent="0.2">
      <c r="C1028" s="11"/>
    </row>
    <row r="1029" spans="3:3" x14ac:dyDescent="0.2">
      <c r="C1029" s="11"/>
    </row>
    <row r="1030" spans="3:3" x14ac:dyDescent="0.2">
      <c r="C1030" s="11"/>
    </row>
    <row r="1031" spans="3:3" x14ac:dyDescent="0.2">
      <c r="C1031" s="11"/>
    </row>
    <row r="1032" spans="3:3" x14ac:dyDescent="0.2">
      <c r="C1032" s="11"/>
    </row>
    <row r="1033" spans="3:3" x14ac:dyDescent="0.2">
      <c r="C1033" s="11"/>
    </row>
    <row r="1034" spans="3:3" x14ac:dyDescent="0.2">
      <c r="C1034" s="11"/>
    </row>
    <row r="1035" spans="3:3" x14ac:dyDescent="0.2">
      <c r="C1035" s="11"/>
    </row>
    <row r="1036" spans="3:3" x14ac:dyDescent="0.2">
      <c r="C1036" s="11"/>
    </row>
    <row r="1037" spans="3:3" x14ac:dyDescent="0.2">
      <c r="C1037" s="11"/>
    </row>
    <row r="1038" spans="3:3" x14ac:dyDescent="0.2">
      <c r="C1038" s="11"/>
    </row>
    <row r="1039" spans="3:3" x14ac:dyDescent="0.2">
      <c r="C1039" s="11"/>
    </row>
    <row r="1040" spans="3:3" x14ac:dyDescent="0.2">
      <c r="C1040" s="11"/>
    </row>
    <row r="1041" spans="3:3" x14ac:dyDescent="0.2">
      <c r="C1041" s="11"/>
    </row>
    <row r="1042" spans="3:3" x14ac:dyDescent="0.2">
      <c r="C1042" s="11"/>
    </row>
    <row r="1043" spans="3:3" x14ac:dyDescent="0.2">
      <c r="C1043" s="11"/>
    </row>
    <row r="1044" spans="3:3" x14ac:dyDescent="0.2">
      <c r="C1044" s="11"/>
    </row>
    <row r="1045" spans="3:3" x14ac:dyDescent="0.2">
      <c r="C1045" s="11"/>
    </row>
    <row r="1046" spans="3:3" x14ac:dyDescent="0.2">
      <c r="C1046" s="11"/>
    </row>
    <row r="1047" spans="3:3" x14ac:dyDescent="0.2">
      <c r="C1047" s="11"/>
    </row>
    <row r="1048" spans="3:3" x14ac:dyDescent="0.2">
      <c r="C1048" s="11"/>
    </row>
    <row r="1049" spans="3:3" x14ac:dyDescent="0.2">
      <c r="C1049" s="11"/>
    </row>
    <row r="1050" spans="3:3" x14ac:dyDescent="0.2">
      <c r="C1050" s="11"/>
    </row>
    <row r="1051" spans="3:3" x14ac:dyDescent="0.2">
      <c r="C1051" s="11"/>
    </row>
    <row r="1052" spans="3:3" x14ac:dyDescent="0.2">
      <c r="C1052" s="11"/>
    </row>
    <row r="1053" spans="3:3" x14ac:dyDescent="0.2">
      <c r="C1053" s="11"/>
    </row>
    <row r="1054" spans="3:3" x14ac:dyDescent="0.2">
      <c r="C1054" s="11"/>
    </row>
    <row r="1055" spans="3:3" x14ac:dyDescent="0.2">
      <c r="C1055" s="11"/>
    </row>
    <row r="1056" spans="3:3" x14ac:dyDescent="0.2">
      <c r="C1056" s="11"/>
    </row>
    <row r="1057" spans="3:3" x14ac:dyDescent="0.2">
      <c r="C1057" s="11"/>
    </row>
    <row r="1058" spans="3:3" x14ac:dyDescent="0.2">
      <c r="C1058" s="11"/>
    </row>
    <row r="1059" spans="3:3" x14ac:dyDescent="0.2">
      <c r="C1059" s="11"/>
    </row>
    <row r="1060" spans="3:3" x14ac:dyDescent="0.2">
      <c r="C1060" s="11"/>
    </row>
    <row r="1061" spans="3:3" x14ac:dyDescent="0.2">
      <c r="C1061" s="11"/>
    </row>
    <row r="1062" spans="3:3" x14ac:dyDescent="0.2">
      <c r="C1062" s="11"/>
    </row>
    <row r="1063" spans="3:3" x14ac:dyDescent="0.2">
      <c r="C1063" s="11"/>
    </row>
    <row r="1064" spans="3:3" x14ac:dyDescent="0.2">
      <c r="C1064" s="11"/>
    </row>
    <row r="1065" spans="3:3" x14ac:dyDescent="0.2">
      <c r="C1065" s="11"/>
    </row>
    <row r="1066" spans="3:3" x14ac:dyDescent="0.2">
      <c r="C1066" s="11"/>
    </row>
    <row r="1067" spans="3:3" x14ac:dyDescent="0.2">
      <c r="C1067" s="11"/>
    </row>
    <row r="1068" spans="3:3" x14ac:dyDescent="0.2">
      <c r="C1068" s="11"/>
    </row>
    <row r="1069" spans="3:3" x14ac:dyDescent="0.2">
      <c r="C1069" s="11"/>
    </row>
    <row r="1070" spans="3:3" x14ac:dyDescent="0.2">
      <c r="C1070" s="11"/>
    </row>
    <row r="1071" spans="3:3" x14ac:dyDescent="0.2">
      <c r="C1071" s="11"/>
    </row>
    <row r="1072" spans="3:3" x14ac:dyDescent="0.2">
      <c r="C1072" s="11"/>
    </row>
    <row r="1073" spans="3:3" x14ac:dyDescent="0.2">
      <c r="C1073" s="11"/>
    </row>
    <row r="1074" spans="3:3" x14ac:dyDescent="0.2">
      <c r="C1074" s="11"/>
    </row>
    <row r="1075" spans="3:3" x14ac:dyDescent="0.2">
      <c r="C1075" s="11"/>
    </row>
    <row r="1076" spans="3:3" x14ac:dyDescent="0.2">
      <c r="C1076" s="11"/>
    </row>
    <row r="1077" spans="3:3" x14ac:dyDescent="0.2">
      <c r="C1077" s="11"/>
    </row>
    <row r="1078" spans="3:3" x14ac:dyDescent="0.2">
      <c r="C1078" s="11"/>
    </row>
    <row r="1079" spans="3:3" x14ac:dyDescent="0.2">
      <c r="C1079" s="11"/>
    </row>
    <row r="1080" spans="3:3" x14ac:dyDescent="0.2">
      <c r="C1080" s="11"/>
    </row>
    <row r="1081" spans="3:3" x14ac:dyDescent="0.2">
      <c r="C1081" s="11"/>
    </row>
    <row r="1082" spans="3:3" x14ac:dyDescent="0.2">
      <c r="C1082" s="11"/>
    </row>
    <row r="1083" spans="3:3" x14ac:dyDescent="0.2">
      <c r="C1083" s="11"/>
    </row>
    <row r="1084" spans="3:3" x14ac:dyDescent="0.2">
      <c r="C1084" s="11"/>
    </row>
    <row r="1085" spans="3:3" x14ac:dyDescent="0.2">
      <c r="C1085" s="11"/>
    </row>
    <row r="1086" spans="3:3" x14ac:dyDescent="0.2">
      <c r="C1086" s="11"/>
    </row>
    <row r="1087" spans="3:3" x14ac:dyDescent="0.2">
      <c r="C1087" s="11"/>
    </row>
    <row r="1088" spans="3:3" x14ac:dyDescent="0.2">
      <c r="C1088" s="11"/>
    </row>
    <row r="1089" spans="3:3" x14ac:dyDescent="0.2">
      <c r="C1089" s="11"/>
    </row>
    <row r="1090" spans="3:3" x14ac:dyDescent="0.2">
      <c r="C1090" s="11"/>
    </row>
    <row r="1091" spans="3:3" x14ac:dyDescent="0.2">
      <c r="C1091" s="11"/>
    </row>
    <row r="1092" spans="3:3" x14ac:dyDescent="0.2">
      <c r="C1092" s="11"/>
    </row>
    <row r="1093" spans="3:3" x14ac:dyDescent="0.2">
      <c r="C1093" s="11"/>
    </row>
    <row r="1094" spans="3:3" x14ac:dyDescent="0.2">
      <c r="C1094" s="11"/>
    </row>
    <row r="1095" spans="3:3" x14ac:dyDescent="0.2">
      <c r="C1095" s="11"/>
    </row>
    <row r="1096" spans="3:3" x14ac:dyDescent="0.2">
      <c r="C1096" s="11"/>
    </row>
    <row r="1097" spans="3:3" x14ac:dyDescent="0.2">
      <c r="C1097" s="11"/>
    </row>
    <row r="1098" spans="3:3" x14ac:dyDescent="0.2">
      <c r="C1098" s="11"/>
    </row>
    <row r="1099" spans="3:3" x14ac:dyDescent="0.2">
      <c r="C1099" s="11"/>
    </row>
    <row r="1100" spans="3:3" x14ac:dyDescent="0.2">
      <c r="C1100" s="11"/>
    </row>
    <row r="1101" spans="3:3" x14ac:dyDescent="0.2">
      <c r="C1101" s="11"/>
    </row>
    <row r="1102" spans="3:3" x14ac:dyDescent="0.2">
      <c r="C1102" s="11"/>
    </row>
    <row r="1103" spans="3:3" x14ac:dyDescent="0.2">
      <c r="C1103" s="11"/>
    </row>
    <row r="1104" spans="3:3" x14ac:dyDescent="0.2">
      <c r="C1104" s="11"/>
    </row>
    <row r="1105" spans="3:3" x14ac:dyDescent="0.2">
      <c r="C1105" s="11"/>
    </row>
    <row r="1106" spans="3:3" x14ac:dyDescent="0.2">
      <c r="C1106" s="11"/>
    </row>
    <row r="1107" spans="3:3" x14ac:dyDescent="0.2">
      <c r="C1107" s="11"/>
    </row>
    <row r="1108" spans="3:3" x14ac:dyDescent="0.2">
      <c r="C1108" s="11"/>
    </row>
    <row r="1109" spans="3:3" x14ac:dyDescent="0.2">
      <c r="C1109" s="11"/>
    </row>
    <row r="1110" spans="3:3" x14ac:dyDescent="0.2">
      <c r="C1110" s="11"/>
    </row>
    <row r="1111" spans="3:3" x14ac:dyDescent="0.2">
      <c r="C1111" s="11"/>
    </row>
    <row r="1112" spans="3:3" x14ac:dyDescent="0.2">
      <c r="C1112" s="11"/>
    </row>
    <row r="1113" spans="3:3" x14ac:dyDescent="0.2">
      <c r="C1113" s="11"/>
    </row>
    <row r="1114" spans="3:3" x14ac:dyDescent="0.2">
      <c r="C1114" s="11"/>
    </row>
    <row r="1115" spans="3:3" x14ac:dyDescent="0.2">
      <c r="C1115" s="11"/>
    </row>
    <row r="1116" spans="3:3" x14ac:dyDescent="0.2">
      <c r="C1116" s="11"/>
    </row>
    <row r="1117" spans="3:3" x14ac:dyDescent="0.2">
      <c r="C1117" s="11"/>
    </row>
    <row r="1118" spans="3:3" x14ac:dyDescent="0.2">
      <c r="C1118" s="11"/>
    </row>
    <row r="1119" spans="3:3" x14ac:dyDescent="0.2">
      <c r="C1119" s="11"/>
    </row>
    <row r="1120" spans="3:3" x14ac:dyDescent="0.2">
      <c r="C1120" s="11"/>
    </row>
    <row r="1121" spans="3:3" x14ac:dyDescent="0.2">
      <c r="C1121" s="11"/>
    </row>
    <row r="1122" spans="3:3" x14ac:dyDescent="0.2">
      <c r="C1122" s="11"/>
    </row>
    <row r="1123" spans="3:3" x14ac:dyDescent="0.2">
      <c r="C1123" s="11"/>
    </row>
    <row r="1124" spans="3:3" x14ac:dyDescent="0.2">
      <c r="C1124" s="11"/>
    </row>
    <row r="1125" spans="3:3" x14ac:dyDescent="0.2">
      <c r="C1125" s="11"/>
    </row>
    <row r="1126" spans="3:3" x14ac:dyDescent="0.2">
      <c r="C1126" s="11"/>
    </row>
    <row r="1127" spans="3:3" x14ac:dyDescent="0.2">
      <c r="C1127" s="11"/>
    </row>
    <row r="1128" spans="3:3" x14ac:dyDescent="0.2">
      <c r="C1128" s="11"/>
    </row>
    <row r="1129" spans="3:3" x14ac:dyDescent="0.2">
      <c r="C1129" s="11"/>
    </row>
    <row r="1130" spans="3:3" x14ac:dyDescent="0.2">
      <c r="C1130" s="11"/>
    </row>
    <row r="1131" spans="3:3" x14ac:dyDescent="0.2">
      <c r="C1131" s="11"/>
    </row>
    <row r="1132" spans="3:3" x14ac:dyDescent="0.2">
      <c r="C1132" s="11"/>
    </row>
    <row r="1133" spans="3:3" x14ac:dyDescent="0.2">
      <c r="C1133" s="11"/>
    </row>
    <row r="1134" spans="3:3" x14ac:dyDescent="0.2">
      <c r="C1134" s="11"/>
    </row>
    <row r="1135" spans="3:3" x14ac:dyDescent="0.2">
      <c r="C1135" s="11"/>
    </row>
    <row r="1136" spans="3:3" x14ac:dyDescent="0.2">
      <c r="C1136" s="11"/>
    </row>
    <row r="1137" spans="3:3" x14ac:dyDescent="0.2">
      <c r="C1137" s="11"/>
    </row>
    <row r="1138" spans="3:3" x14ac:dyDescent="0.2">
      <c r="C1138" s="11"/>
    </row>
    <row r="1139" spans="3:3" x14ac:dyDescent="0.2">
      <c r="C1139" s="11"/>
    </row>
    <row r="1140" spans="3:3" x14ac:dyDescent="0.2">
      <c r="C1140" s="11"/>
    </row>
    <row r="1141" spans="3:3" x14ac:dyDescent="0.2">
      <c r="C1141" s="11"/>
    </row>
    <row r="1142" spans="3:3" x14ac:dyDescent="0.2">
      <c r="C1142" s="11"/>
    </row>
    <row r="1143" spans="3:3" x14ac:dyDescent="0.2">
      <c r="C1143" s="11"/>
    </row>
    <row r="1144" spans="3:3" x14ac:dyDescent="0.2">
      <c r="C1144" s="11"/>
    </row>
    <row r="1145" spans="3:3" x14ac:dyDescent="0.2">
      <c r="C1145" s="11"/>
    </row>
    <row r="1146" spans="3:3" x14ac:dyDescent="0.2">
      <c r="C1146" s="11"/>
    </row>
    <row r="1147" spans="3:3" x14ac:dyDescent="0.2">
      <c r="C1147" s="11"/>
    </row>
    <row r="1148" spans="3:3" x14ac:dyDescent="0.2">
      <c r="C1148" s="11"/>
    </row>
    <row r="1149" spans="3:3" x14ac:dyDescent="0.2">
      <c r="C1149" s="11"/>
    </row>
    <row r="1150" spans="3:3" x14ac:dyDescent="0.2">
      <c r="C1150" s="11"/>
    </row>
    <row r="1151" spans="3:3" x14ac:dyDescent="0.2">
      <c r="C1151" s="11"/>
    </row>
    <row r="1152" spans="3:3" x14ac:dyDescent="0.2">
      <c r="C1152" s="11"/>
    </row>
    <row r="1153" spans="3:3" x14ac:dyDescent="0.2">
      <c r="C1153" s="11"/>
    </row>
    <row r="1154" spans="3:3" x14ac:dyDescent="0.2">
      <c r="C1154" s="11"/>
    </row>
    <row r="1155" spans="3:3" x14ac:dyDescent="0.2">
      <c r="C1155" s="11"/>
    </row>
    <row r="1156" spans="3:3" x14ac:dyDescent="0.2">
      <c r="C1156" s="11"/>
    </row>
    <row r="1157" spans="3:3" x14ac:dyDescent="0.2">
      <c r="C1157" s="11"/>
    </row>
    <row r="1158" spans="3:3" x14ac:dyDescent="0.2">
      <c r="C1158" s="11"/>
    </row>
    <row r="1159" spans="3:3" x14ac:dyDescent="0.2">
      <c r="C1159" s="11"/>
    </row>
    <row r="1160" spans="3:3" x14ac:dyDescent="0.2">
      <c r="C1160" s="11"/>
    </row>
    <row r="1161" spans="3:3" x14ac:dyDescent="0.2">
      <c r="C1161" s="11"/>
    </row>
    <row r="1162" spans="3:3" x14ac:dyDescent="0.2">
      <c r="C1162" s="11"/>
    </row>
    <row r="1163" spans="3:3" x14ac:dyDescent="0.2">
      <c r="C1163" s="11"/>
    </row>
    <row r="1164" spans="3:3" x14ac:dyDescent="0.2">
      <c r="C1164" s="11"/>
    </row>
    <row r="1165" spans="3:3" x14ac:dyDescent="0.2">
      <c r="C1165" s="11"/>
    </row>
    <row r="1166" spans="3:3" x14ac:dyDescent="0.2">
      <c r="C1166" s="11"/>
    </row>
    <row r="1167" spans="3:3" x14ac:dyDescent="0.2">
      <c r="C1167" s="11"/>
    </row>
    <row r="1168" spans="3:3" x14ac:dyDescent="0.2">
      <c r="C1168" s="11"/>
    </row>
    <row r="1169" spans="3:3" x14ac:dyDescent="0.2">
      <c r="C1169" s="11"/>
    </row>
    <row r="1170" spans="3:3" x14ac:dyDescent="0.2">
      <c r="C1170" s="11"/>
    </row>
    <row r="1171" spans="3:3" x14ac:dyDescent="0.2">
      <c r="C1171" s="11"/>
    </row>
    <row r="1172" spans="3:3" x14ac:dyDescent="0.2">
      <c r="C1172" s="11"/>
    </row>
    <row r="1173" spans="3:3" x14ac:dyDescent="0.2">
      <c r="C1173" s="11"/>
    </row>
    <row r="1174" spans="3:3" x14ac:dyDescent="0.2">
      <c r="C1174" s="11"/>
    </row>
    <row r="1175" spans="3:3" x14ac:dyDescent="0.2">
      <c r="C1175" s="11"/>
    </row>
    <row r="1176" spans="3:3" x14ac:dyDescent="0.2">
      <c r="C1176" s="11"/>
    </row>
    <row r="1177" spans="3:3" x14ac:dyDescent="0.2">
      <c r="C1177" s="11"/>
    </row>
    <row r="1178" spans="3:3" x14ac:dyDescent="0.2">
      <c r="C1178" s="11"/>
    </row>
    <row r="1179" spans="3:3" x14ac:dyDescent="0.2">
      <c r="C1179" s="11"/>
    </row>
    <row r="1180" spans="3:3" x14ac:dyDescent="0.2">
      <c r="C1180" s="11"/>
    </row>
    <row r="1181" spans="3:3" x14ac:dyDescent="0.2">
      <c r="C1181" s="11"/>
    </row>
    <row r="1182" spans="3:3" x14ac:dyDescent="0.2">
      <c r="C1182" s="11"/>
    </row>
    <row r="1183" spans="3:3" x14ac:dyDescent="0.2">
      <c r="C1183" s="11"/>
    </row>
    <row r="1184" spans="3:3" x14ac:dyDescent="0.2">
      <c r="C1184" s="11"/>
    </row>
    <row r="1185" spans="3:3" x14ac:dyDescent="0.2">
      <c r="C1185" s="11"/>
    </row>
    <row r="1186" spans="3:3" x14ac:dyDescent="0.2">
      <c r="C1186" s="11"/>
    </row>
    <row r="1187" spans="3:3" x14ac:dyDescent="0.2">
      <c r="C1187" s="11"/>
    </row>
    <row r="1188" spans="3:3" x14ac:dyDescent="0.2">
      <c r="C1188" s="11"/>
    </row>
    <row r="1189" spans="3:3" x14ac:dyDescent="0.2">
      <c r="C1189" s="11"/>
    </row>
    <row r="1190" spans="3:3" x14ac:dyDescent="0.2">
      <c r="C1190" s="11"/>
    </row>
    <row r="1191" spans="3:3" x14ac:dyDescent="0.2">
      <c r="C1191" s="11"/>
    </row>
    <row r="1192" spans="3:3" x14ac:dyDescent="0.2">
      <c r="C1192" s="11"/>
    </row>
    <row r="1193" spans="3:3" x14ac:dyDescent="0.2">
      <c r="C1193" s="11"/>
    </row>
    <row r="1194" spans="3:3" x14ac:dyDescent="0.2">
      <c r="C1194" s="11"/>
    </row>
    <row r="1195" spans="3:3" x14ac:dyDescent="0.2">
      <c r="C1195" s="11"/>
    </row>
    <row r="1196" spans="3:3" x14ac:dyDescent="0.2">
      <c r="C1196" s="11"/>
    </row>
    <row r="1197" spans="3:3" x14ac:dyDescent="0.2">
      <c r="C1197" s="11"/>
    </row>
    <row r="1198" spans="3:3" x14ac:dyDescent="0.2">
      <c r="C1198" s="11"/>
    </row>
    <row r="1199" spans="3:3" x14ac:dyDescent="0.2">
      <c r="C1199" s="11"/>
    </row>
    <row r="1200" spans="3:3" x14ac:dyDescent="0.2">
      <c r="C1200" s="11"/>
    </row>
    <row r="1201" spans="3:3" x14ac:dyDescent="0.2">
      <c r="C1201" s="11"/>
    </row>
    <row r="1202" spans="3:3" x14ac:dyDescent="0.2">
      <c r="C1202" s="11"/>
    </row>
    <row r="1203" spans="3:3" x14ac:dyDescent="0.2">
      <c r="C1203" s="11"/>
    </row>
    <row r="1204" spans="3:3" x14ac:dyDescent="0.2">
      <c r="C1204" s="11"/>
    </row>
    <row r="1205" spans="3:3" x14ac:dyDescent="0.2">
      <c r="C1205" s="11"/>
    </row>
    <row r="1206" spans="3:3" x14ac:dyDescent="0.2">
      <c r="C1206" s="11"/>
    </row>
    <row r="1207" spans="3:3" x14ac:dyDescent="0.2">
      <c r="C1207" s="11"/>
    </row>
    <row r="1208" spans="3:3" x14ac:dyDescent="0.2">
      <c r="C1208" s="11"/>
    </row>
    <row r="1209" spans="3:3" x14ac:dyDescent="0.2">
      <c r="C1209" s="11"/>
    </row>
    <row r="1210" spans="3:3" x14ac:dyDescent="0.2">
      <c r="C1210" s="11"/>
    </row>
    <row r="1211" spans="3:3" x14ac:dyDescent="0.2">
      <c r="C1211" s="11"/>
    </row>
    <row r="1212" spans="3:3" x14ac:dyDescent="0.2">
      <c r="C1212" s="11"/>
    </row>
    <row r="1213" spans="3:3" x14ac:dyDescent="0.2">
      <c r="C1213" s="11"/>
    </row>
    <row r="1214" spans="3:3" x14ac:dyDescent="0.2">
      <c r="C1214" s="11"/>
    </row>
    <row r="1215" spans="3:3" x14ac:dyDescent="0.2">
      <c r="C1215" s="11"/>
    </row>
    <row r="1216" spans="3:3" x14ac:dyDescent="0.2">
      <c r="C1216" s="11"/>
    </row>
    <row r="1217" spans="3:3" x14ac:dyDescent="0.2">
      <c r="C1217" s="11"/>
    </row>
    <row r="1218" spans="3:3" x14ac:dyDescent="0.2">
      <c r="C1218" s="11"/>
    </row>
    <row r="1219" spans="3:3" x14ac:dyDescent="0.2">
      <c r="C1219" s="11"/>
    </row>
    <row r="1220" spans="3:3" x14ac:dyDescent="0.2">
      <c r="C1220" s="11"/>
    </row>
    <row r="1221" spans="3:3" x14ac:dyDescent="0.2">
      <c r="C1221" s="11"/>
    </row>
    <row r="1222" spans="3:3" x14ac:dyDescent="0.2">
      <c r="C1222" s="11"/>
    </row>
    <row r="1223" spans="3:3" x14ac:dyDescent="0.2">
      <c r="C1223" s="11"/>
    </row>
    <row r="1224" spans="3:3" x14ac:dyDescent="0.2">
      <c r="C1224" s="11"/>
    </row>
    <row r="1225" spans="3:3" x14ac:dyDescent="0.2">
      <c r="C1225" s="11"/>
    </row>
    <row r="1226" spans="3:3" x14ac:dyDescent="0.2">
      <c r="C1226" s="11"/>
    </row>
    <row r="1227" spans="3:3" x14ac:dyDescent="0.2">
      <c r="C1227" s="11"/>
    </row>
    <row r="1228" spans="3:3" x14ac:dyDescent="0.2">
      <c r="C1228" s="11"/>
    </row>
    <row r="1229" spans="3:3" x14ac:dyDescent="0.2">
      <c r="C1229" s="11"/>
    </row>
    <row r="1230" spans="3:3" x14ac:dyDescent="0.2">
      <c r="C1230" s="11"/>
    </row>
    <row r="1231" spans="3:3" x14ac:dyDescent="0.2">
      <c r="C1231" s="11"/>
    </row>
    <row r="1232" spans="3:3" x14ac:dyDescent="0.2">
      <c r="C1232" s="11"/>
    </row>
    <row r="1233" spans="3:3" x14ac:dyDescent="0.2">
      <c r="C1233" s="11"/>
    </row>
    <row r="1234" spans="3:3" x14ac:dyDescent="0.2">
      <c r="C1234" s="11"/>
    </row>
    <row r="1235" spans="3:3" x14ac:dyDescent="0.2">
      <c r="C1235" s="11"/>
    </row>
    <row r="1236" spans="3:3" x14ac:dyDescent="0.2">
      <c r="C1236" s="11"/>
    </row>
    <row r="1237" spans="3:3" x14ac:dyDescent="0.2">
      <c r="C1237" s="11"/>
    </row>
    <row r="1238" spans="3:3" x14ac:dyDescent="0.2">
      <c r="C1238" s="11"/>
    </row>
    <row r="1239" spans="3:3" x14ac:dyDescent="0.2">
      <c r="C1239" s="11"/>
    </row>
    <row r="1240" spans="3:3" x14ac:dyDescent="0.2">
      <c r="C1240" s="11"/>
    </row>
    <row r="1241" spans="3:3" x14ac:dyDescent="0.2">
      <c r="C1241" s="11"/>
    </row>
    <row r="1242" spans="3:3" x14ac:dyDescent="0.2">
      <c r="C1242" s="11"/>
    </row>
    <row r="1243" spans="3:3" x14ac:dyDescent="0.2">
      <c r="C1243" s="11"/>
    </row>
    <row r="1244" spans="3:3" x14ac:dyDescent="0.2">
      <c r="C1244" s="11"/>
    </row>
    <row r="1245" spans="3:3" x14ac:dyDescent="0.2">
      <c r="C1245" s="11"/>
    </row>
    <row r="1246" spans="3:3" x14ac:dyDescent="0.2">
      <c r="C1246" s="11"/>
    </row>
    <row r="1247" spans="3:3" x14ac:dyDescent="0.2">
      <c r="C1247" s="11"/>
    </row>
    <row r="1248" spans="3:3" x14ac:dyDescent="0.2">
      <c r="C1248" s="11"/>
    </row>
    <row r="1249" spans="3:3" x14ac:dyDescent="0.2">
      <c r="C1249" s="11"/>
    </row>
    <row r="1250" spans="3:3" x14ac:dyDescent="0.2">
      <c r="C1250" s="11"/>
    </row>
    <row r="1251" spans="3:3" x14ac:dyDescent="0.2">
      <c r="C1251" s="11"/>
    </row>
    <row r="1252" spans="3:3" x14ac:dyDescent="0.2">
      <c r="C1252" s="11"/>
    </row>
    <row r="1253" spans="3:3" x14ac:dyDescent="0.2">
      <c r="C1253" s="11"/>
    </row>
    <row r="1254" spans="3:3" x14ac:dyDescent="0.2">
      <c r="C1254" s="11"/>
    </row>
    <row r="1255" spans="3:3" x14ac:dyDescent="0.2">
      <c r="C1255" s="11"/>
    </row>
    <row r="1256" spans="3:3" x14ac:dyDescent="0.2">
      <c r="C1256" s="11"/>
    </row>
    <row r="1257" spans="3:3" x14ac:dyDescent="0.2">
      <c r="C1257" s="11"/>
    </row>
    <row r="1258" spans="3:3" x14ac:dyDescent="0.2">
      <c r="C1258" s="11"/>
    </row>
    <row r="1259" spans="3:3" x14ac:dyDescent="0.2">
      <c r="C1259" s="11"/>
    </row>
    <row r="1260" spans="3:3" x14ac:dyDescent="0.2">
      <c r="C1260" s="11"/>
    </row>
    <row r="1261" spans="3:3" x14ac:dyDescent="0.2">
      <c r="C1261" s="11"/>
    </row>
    <row r="1262" spans="3:3" x14ac:dyDescent="0.2">
      <c r="C1262" s="11"/>
    </row>
    <row r="1263" spans="3:3" x14ac:dyDescent="0.2">
      <c r="C1263" s="11"/>
    </row>
    <row r="1264" spans="3:3" x14ac:dyDescent="0.2">
      <c r="C1264" s="11"/>
    </row>
    <row r="1265" spans="3:3" x14ac:dyDescent="0.2">
      <c r="C1265" s="11"/>
    </row>
    <row r="1266" spans="3:3" x14ac:dyDescent="0.2">
      <c r="C1266" s="11"/>
    </row>
    <row r="1267" spans="3:3" x14ac:dyDescent="0.2">
      <c r="C1267" s="11"/>
    </row>
    <row r="1268" spans="3:3" x14ac:dyDescent="0.2">
      <c r="C1268" s="11"/>
    </row>
    <row r="1269" spans="3:3" x14ac:dyDescent="0.2">
      <c r="C1269" s="11"/>
    </row>
    <row r="1270" spans="3:3" x14ac:dyDescent="0.2">
      <c r="C1270" s="11"/>
    </row>
    <row r="1271" spans="3:3" x14ac:dyDescent="0.2">
      <c r="C1271" s="11"/>
    </row>
    <row r="1272" spans="3:3" x14ac:dyDescent="0.2">
      <c r="C1272" s="11"/>
    </row>
    <row r="1273" spans="3:3" x14ac:dyDescent="0.2">
      <c r="C1273" s="11"/>
    </row>
    <row r="1274" spans="3:3" x14ac:dyDescent="0.2">
      <c r="C1274" s="11"/>
    </row>
    <row r="1275" spans="3:3" x14ac:dyDescent="0.2">
      <c r="C1275" s="11"/>
    </row>
    <row r="1276" spans="3:3" x14ac:dyDescent="0.2">
      <c r="C1276" s="11"/>
    </row>
    <row r="1277" spans="3:3" x14ac:dyDescent="0.2">
      <c r="C1277" s="11"/>
    </row>
    <row r="1278" spans="3:3" x14ac:dyDescent="0.2">
      <c r="C1278" s="11"/>
    </row>
    <row r="1279" spans="3:3" x14ac:dyDescent="0.2">
      <c r="C1279" s="11"/>
    </row>
    <row r="1280" spans="3:3" x14ac:dyDescent="0.2">
      <c r="C1280" s="11"/>
    </row>
    <row r="1281" spans="3:3" x14ac:dyDescent="0.2">
      <c r="C1281" s="11"/>
    </row>
    <row r="1282" spans="3:3" x14ac:dyDescent="0.2">
      <c r="C1282" s="11"/>
    </row>
    <row r="1283" spans="3:3" x14ac:dyDescent="0.2">
      <c r="C1283" s="11"/>
    </row>
    <row r="1284" spans="3:3" x14ac:dyDescent="0.2">
      <c r="C1284" s="11"/>
    </row>
    <row r="1285" spans="3:3" x14ac:dyDescent="0.2">
      <c r="C1285" s="11"/>
    </row>
    <row r="1286" spans="3:3" x14ac:dyDescent="0.2">
      <c r="C1286" s="11"/>
    </row>
    <row r="1287" spans="3:3" x14ac:dyDescent="0.2">
      <c r="C1287" s="11"/>
    </row>
    <row r="1288" spans="3:3" x14ac:dyDescent="0.2">
      <c r="C1288" s="11"/>
    </row>
    <row r="1289" spans="3:3" x14ac:dyDescent="0.2">
      <c r="C1289" s="11"/>
    </row>
    <row r="1290" spans="3:3" x14ac:dyDescent="0.2">
      <c r="C1290" s="11"/>
    </row>
    <row r="1291" spans="3:3" x14ac:dyDescent="0.2">
      <c r="C1291" s="11"/>
    </row>
    <row r="1292" spans="3:3" x14ac:dyDescent="0.2">
      <c r="C1292" s="11"/>
    </row>
    <row r="1293" spans="3:3" x14ac:dyDescent="0.2">
      <c r="C1293" s="11"/>
    </row>
    <row r="1294" spans="3:3" x14ac:dyDescent="0.2">
      <c r="C1294" s="11"/>
    </row>
    <row r="1295" spans="3:3" x14ac:dyDescent="0.2">
      <c r="C1295" s="11"/>
    </row>
    <row r="1296" spans="3:3" x14ac:dyDescent="0.2">
      <c r="C1296" s="11"/>
    </row>
    <row r="1297" spans="3:3" x14ac:dyDescent="0.2">
      <c r="C1297" s="11"/>
    </row>
    <row r="1298" spans="3:3" x14ac:dyDescent="0.2">
      <c r="C1298" s="11"/>
    </row>
    <row r="1299" spans="3:3" x14ac:dyDescent="0.2">
      <c r="C1299" s="11"/>
    </row>
    <row r="1300" spans="3:3" x14ac:dyDescent="0.2">
      <c r="C1300" s="11"/>
    </row>
    <row r="1301" spans="3:3" x14ac:dyDescent="0.2">
      <c r="C1301" s="11"/>
    </row>
    <row r="1302" spans="3:3" x14ac:dyDescent="0.2">
      <c r="C1302" s="11"/>
    </row>
    <row r="1303" spans="3:3" x14ac:dyDescent="0.2">
      <c r="C1303" s="11"/>
    </row>
    <row r="1304" spans="3:3" x14ac:dyDescent="0.2">
      <c r="C1304" s="11"/>
    </row>
    <row r="1305" spans="3:3" x14ac:dyDescent="0.2">
      <c r="C1305" s="11"/>
    </row>
    <row r="1306" spans="3:3" x14ac:dyDescent="0.2">
      <c r="C1306" s="11"/>
    </row>
    <row r="1307" spans="3:3" x14ac:dyDescent="0.2">
      <c r="C1307" s="11"/>
    </row>
    <row r="1308" spans="3:3" x14ac:dyDescent="0.2">
      <c r="C1308" s="11"/>
    </row>
    <row r="1309" spans="3:3" x14ac:dyDescent="0.2">
      <c r="C1309" s="11"/>
    </row>
    <row r="1310" spans="3:3" x14ac:dyDescent="0.2">
      <c r="C1310" s="11"/>
    </row>
    <row r="1311" spans="3:3" x14ac:dyDescent="0.2">
      <c r="C1311" s="11"/>
    </row>
    <row r="1312" spans="3:3" x14ac:dyDescent="0.2">
      <c r="C1312" s="11"/>
    </row>
    <row r="1313" spans="3:3" x14ac:dyDescent="0.2">
      <c r="C1313" s="11"/>
    </row>
    <row r="1314" spans="3:3" x14ac:dyDescent="0.2">
      <c r="C1314" s="11"/>
    </row>
    <row r="1315" spans="3:3" x14ac:dyDescent="0.2">
      <c r="C1315" s="11"/>
    </row>
    <row r="1316" spans="3:3" x14ac:dyDescent="0.2">
      <c r="C1316" s="11"/>
    </row>
    <row r="1317" spans="3:3" x14ac:dyDescent="0.2">
      <c r="C1317" s="11"/>
    </row>
    <row r="1318" spans="3:3" x14ac:dyDescent="0.2">
      <c r="C1318" s="11"/>
    </row>
    <row r="1319" spans="3:3" x14ac:dyDescent="0.2">
      <c r="C1319" s="11"/>
    </row>
    <row r="1320" spans="3:3" x14ac:dyDescent="0.2">
      <c r="C1320" s="11"/>
    </row>
    <row r="1321" spans="3:3" x14ac:dyDescent="0.2">
      <c r="C1321" s="11"/>
    </row>
    <row r="1322" spans="3:3" x14ac:dyDescent="0.2">
      <c r="C1322" s="11"/>
    </row>
    <row r="1323" spans="3:3" x14ac:dyDescent="0.2">
      <c r="C1323" s="11"/>
    </row>
    <row r="1324" spans="3:3" x14ac:dyDescent="0.2">
      <c r="C1324" s="11"/>
    </row>
    <row r="1325" spans="3:3" x14ac:dyDescent="0.2">
      <c r="C1325" s="11"/>
    </row>
    <row r="1326" spans="3:3" x14ac:dyDescent="0.2">
      <c r="C1326" s="11"/>
    </row>
    <row r="1327" spans="3:3" x14ac:dyDescent="0.2">
      <c r="C1327" s="11"/>
    </row>
    <row r="1328" spans="3:3" x14ac:dyDescent="0.2">
      <c r="C1328" s="11"/>
    </row>
    <row r="1329" spans="3:3" x14ac:dyDescent="0.2">
      <c r="C1329" s="11"/>
    </row>
    <row r="1330" spans="3:3" x14ac:dyDescent="0.2">
      <c r="C1330" s="11"/>
    </row>
    <row r="1331" spans="3:3" x14ac:dyDescent="0.2">
      <c r="C1331" s="11"/>
    </row>
    <row r="1332" spans="3:3" x14ac:dyDescent="0.2">
      <c r="C1332" s="11"/>
    </row>
    <row r="1333" spans="3:3" x14ac:dyDescent="0.2">
      <c r="C1333" s="11"/>
    </row>
    <row r="1334" spans="3:3" x14ac:dyDescent="0.2">
      <c r="C1334" s="11"/>
    </row>
    <row r="1335" spans="3:3" x14ac:dyDescent="0.2">
      <c r="C1335" s="11"/>
    </row>
    <row r="1336" spans="3:3" x14ac:dyDescent="0.2">
      <c r="C1336" s="11"/>
    </row>
    <row r="1337" spans="3:3" x14ac:dyDescent="0.2">
      <c r="C1337" s="11"/>
    </row>
    <row r="1338" spans="3:3" x14ac:dyDescent="0.2">
      <c r="C1338" s="11"/>
    </row>
    <row r="1339" spans="3:3" x14ac:dyDescent="0.2">
      <c r="C1339" s="11"/>
    </row>
    <row r="1340" spans="3:3" x14ac:dyDescent="0.2">
      <c r="C1340" s="11"/>
    </row>
    <row r="1341" spans="3:3" x14ac:dyDescent="0.2">
      <c r="C1341" s="11"/>
    </row>
    <row r="1342" spans="3:3" x14ac:dyDescent="0.2">
      <c r="C1342" s="11"/>
    </row>
    <row r="1343" spans="3:3" x14ac:dyDescent="0.2">
      <c r="C1343" s="11"/>
    </row>
    <row r="1344" spans="3:3" x14ac:dyDescent="0.2">
      <c r="C1344" s="11"/>
    </row>
    <row r="1345" spans="3:3" x14ac:dyDescent="0.2">
      <c r="C1345" s="11"/>
    </row>
    <row r="1346" spans="3:3" x14ac:dyDescent="0.2">
      <c r="C1346" s="11"/>
    </row>
    <row r="1347" spans="3:3" x14ac:dyDescent="0.2">
      <c r="C1347" s="11"/>
    </row>
    <row r="1348" spans="3:3" x14ac:dyDescent="0.2">
      <c r="C1348" s="11"/>
    </row>
    <row r="1349" spans="3:3" x14ac:dyDescent="0.2">
      <c r="C1349" s="11"/>
    </row>
    <row r="1350" spans="3:3" x14ac:dyDescent="0.2">
      <c r="C1350" s="11"/>
    </row>
    <row r="1351" spans="3:3" x14ac:dyDescent="0.2">
      <c r="C1351" s="11"/>
    </row>
    <row r="1352" spans="3:3" x14ac:dyDescent="0.2">
      <c r="C1352" s="11"/>
    </row>
    <row r="1353" spans="3:3" x14ac:dyDescent="0.2">
      <c r="C1353" s="11"/>
    </row>
    <row r="1354" spans="3:3" x14ac:dyDescent="0.2">
      <c r="C1354" s="11"/>
    </row>
    <row r="1355" spans="3:3" x14ac:dyDescent="0.2">
      <c r="C1355" s="11"/>
    </row>
    <row r="1356" spans="3:3" x14ac:dyDescent="0.2">
      <c r="C1356" s="11"/>
    </row>
    <row r="1357" spans="3:3" x14ac:dyDescent="0.2">
      <c r="C1357" s="11"/>
    </row>
    <row r="1358" spans="3:3" x14ac:dyDescent="0.2">
      <c r="C1358" s="11"/>
    </row>
    <row r="1359" spans="3:3" x14ac:dyDescent="0.2">
      <c r="C1359" s="11"/>
    </row>
    <row r="1360" spans="3:3" x14ac:dyDescent="0.2">
      <c r="C1360" s="11"/>
    </row>
    <row r="1361" spans="3:3" x14ac:dyDescent="0.2">
      <c r="C1361" s="11"/>
    </row>
    <row r="1362" spans="3:3" x14ac:dyDescent="0.2">
      <c r="C1362" s="11"/>
    </row>
    <row r="1363" spans="3:3" x14ac:dyDescent="0.2">
      <c r="C1363" s="11"/>
    </row>
    <row r="1364" spans="3:3" x14ac:dyDescent="0.2">
      <c r="C1364" s="11"/>
    </row>
    <row r="1365" spans="3:3" x14ac:dyDescent="0.2">
      <c r="C1365" s="11"/>
    </row>
    <row r="1366" spans="3:3" x14ac:dyDescent="0.2">
      <c r="C1366" s="11"/>
    </row>
    <row r="1367" spans="3:3" x14ac:dyDescent="0.2">
      <c r="C1367" s="11"/>
    </row>
    <row r="1368" spans="3:3" x14ac:dyDescent="0.2">
      <c r="C1368" s="11"/>
    </row>
    <row r="1369" spans="3:3" x14ac:dyDescent="0.2">
      <c r="C1369" s="11"/>
    </row>
    <row r="1370" spans="3:3" x14ac:dyDescent="0.2">
      <c r="C1370" s="11"/>
    </row>
    <row r="1371" spans="3:3" x14ac:dyDescent="0.2">
      <c r="C1371" s="11"/>
    </row>
    <row r="1372" spans="3:3" x14ac:dyDescent="0.2">
      <c r="C1372" s="11"/>
    </row>
    <row r="1373" spans="3:3" x14ac:dyDescent="0.2">
      <c r="C1373" s="11"/>
    </row>
    <row r="1374" spans="3:3" x14ac:dyDescent="0.2">
      <c r="C1374" s="11"/>
    </row>
    <row r="1375" spans="3:3" x14ac:dyDescent="0.2">
      <c r="C1375" s="11"/>
    </row>
    <row r="1376" spans="3:3" x14ac:dyDescent="0.2">
      <c r="C1376" s="11"/>
    </row>
    <row r="1377" spans="3:3" x14ac:dyDescent="0.2">
      <c r="C1377" s="11"/>
    </row>
    <row r="1378" spans="3:3" x14ac:dyDescent="0.2">
      <c r="C1378" s="11"/>
    </row>
    <row r="1379" spans="3:3" x14ac:dyDescent="0.2">
      <c r="C1379" s="11"/>
    </row>
    <row r="1380" spans="3:3" x14ac:dyDescent="0.2">
      <c r="C1380" s="11"/>
    </row>
    <row r="1381" spans="3:3" x14ac:dyDescent="0.2">
      <c r="C1381" s="11"/>
    </row>
    <row r="1382" spans="3:3" x14ac:dyDescent="0.2">
      <c r="C1382" s="11"/>
    </row>
    <row r="1383" spans="3:3" x14ac:dyDescent="0.2">
      <c r="C1383" s="11"/>
    </row>
    <row r="1384" spans="3:3" x14ac:dyDescent="0.2">
      <c r="C1384" s="11"/>
    </row>
    <row r="1385" spans="3:3" x14ac:dyDescent="0.2">
      <c r="C1385" s="11"/>
    </row>
    <row r="1386" spans="3:3" x14ac:dyDescent="0.2">
      <c r="C1386" s="11"/>
    </row>
    <row r="1387" spans="3:3" x14ac:dyDescent="0.2">
      <c r="C1387" s="11"/>
    </row>
    <row r="1388" spans="3:3" x14ac:dyDescent="0.2">
      <c r="C1388" s="11"/>
    </row>
    <row r="1389" spans="3:3" x14ac:dyDescent="0.2">
      <c r="C1389" s="11"/>
    </row>
    <row r="1390" spans="3:3" x14ac:dyDescent="0.2">
      <c r="C1390" s="11"/>
    </row>
    <row r="1391" spans="3:3" x14ac:dyDescent="0.2">
      <c r="C1391" s="11"/>
    </row>
    <row r="1392" spans="3:3" x14ac:dyDescent="0.2">
      <c r="C1392" s="11"/>
    </row>
    <row r="1393" spans="3:3" x14ac:dyDescent="0.2">
      <c r="C1393" s="11"/>
    </row>
    <row r="1394" spans="3:3" x14ac:dyDescent="0.2">
      <c r="C1394" s="11"/>
    </row>
    <row r="1395" spans="3:3" x14ac:dyDescent="0.2">
      <c r="C1395" s="11"/>
    </row>
    <row r="1396" spans="3:3" x14ac:dyDescent="0.2">
      <c r="C1396" s="11"/>
    </row>
    <row r="1397" spans="3:3" x14ac:dyDescent="0.2">
      <c r="C1397" s="11"/>
    </row>
    <row r="1398" spans="3:3" x14ac:dyDescent="0.2">
      <c r="C1398" s="11"/>
    </row>
    <row r="1399" spans="3:3" x14ac:dyDescent="0.2">
      <c r="C1399" s="11"/>
    </row>
    <row r="1400" spans="3:3" x14ac:dyDescent="0.2">
      <c r="C1400" s="11"/>
    </row>
    <row r="1401" spans="3:3" x14ac:dyDescent="0.2">
      <c r="C1401" s="11"/>
    </row>
    <row r="1402" spans="3:3" x14ac:dyDescent="0.2">
      <c r="C1402" s="11"/>
    </row>
    <row r="1403" spans="3:3" x14ac:dyDescent="0.2">
      <c r="C1403" s="11"/>
    </row>
    <row r="1404" spans="3:3" x14ac:dyDescent="0.2">
      <c r="C1404" s="11"/>
    </row>
    <row r="1405" spans="3:3" x14ac:dyDescent="0.2">
      <c r="C1405" s="11"/>
    </row>
    <row r="1406" spans="3:3" x14ac:dyDescent="0.2">
      <c r="C1406" s="11"/>
    </row>
    <row r="1407" spans="3:3" x14ac:dyDescent="0.2">
      <c r="C1407" s="11"/>
    </row>
    <row r="1408" spans="3:3" x14ac:dyDescent="0.2">
      <c r="C1408" s="11"/>
    </row>
    <row r="1409" spans="3:3" x14ac:dyDescent="0.2">
      <c r="C1409" s="11"/>
    </row>
    <row r="1410" spans="3:3" x14ac:dyDescent="0.2">
      <c r="C1410" s="11"/>
    </row>
    <row r="1411" spans="3:3" x14ac:dyDescent="0.2">
      <c r="C1411" s="11"/>
    </row>
    <row r="1412" spans="3:3" x14ac:dyDescent="0.2">
      <c r="C1412" s="11"/>
    </row>
    <row r="1413" spans="3:3" x14ac:dyDescent="0.2">
      <c r="C1413" s="11"/>
    </row>
    <row r="1414" spans="3:3" x14ac:dyDescent="0.2">
      <c r="C1414" s="11"/>
    </row>
    <row r="1415" spans="3:3" x14ac:dyDescent="0.2">
      <c r="C1415" s="11"/>
    </row>
    <row r="1416" spans="3:3" x14ac:dyDescent="0.2">
      <c r="C1416" s="11"/>
    </row>
    <row r="1417" spans="3:3" x14ac:dyDescent="0.2">
      <c r="C1417" s="11"/>
    </row>
    <row r="1418" spans="3:3" x14ac:dyDescent="0.2">
      <c r="C1418" s="11"/>
    </row>
    <row r="1419" spans="3:3" x14ac:dyDescent="0.2">
      <c r="C1419" s="11"/>
    </row>
    <row r="1420" spans="3:3" x14ac:dyDescent="0.2">
      <c r="C1420" s="11"/>
    </row>
    <row r="1421" spans="3:3" x14ac:dyDescent="0.2">
      <c r="C1421" s="11"/>
    </row>
    <row r="1422" spans="3:3" x14ac:dyDescent="0.2">
      <c r="C1422" s="11"/>
    </row>
    <row r="1423" spans="3:3" x14ac:dyDescent="0.2">
      <c r="C1423" s="11"/>
    </row>
    <row r="1424" spans="3:3" x14ac:dyDescent="0.2">
      <c r="C1424" s="11"/>
    </row>
    <row r="1425" spans="3:3" x14ac:dyDescent="0.2">
      <c r="C1425" s="11"/>
    </row>
    <row r="1426" spans="3:3" x14ac:dyDescent="0.2">
      <c r="C1426" s="11"/>
    </row>
    <row r="1427" spans="3:3" x14ac:dyDescent="0.2">
      <c r="C1427" s="11"/>
    </row>
    <row r="1428" spans="3:3" x14ac:dyDescent="0.2">
      <c r="C1428" s="11"/>
    </row>
    <row r="1429" spans="3:3" x14ac:dyDescent="0.2">
      <c r="C1429" s="11"/>
    </row>
    <row r="1430" spans="3:3" x14ac:dyDescent="0.2">
      <c r="C1430" s="11"/>
    </row>
    <row r="1431" spans="3:3" x14ac:dyDescent="0.2">
      <c r="C1431" s="11"/>
    </row>
    <row r="1432" spans="3:3" x14ac:dyDescent="0.2">
      <c r="C1432" s="11"/>
    </row>
    <row r="1433" spans="3:3" x14ac:dyDescent="0.2">
      <c r="C1433" s="11"/>
    </row>
    <row r="1434" spans="3:3" x14ac:dyDescent="0.2">
      <c r="C1434" s="11"/>
    </row>
    <row r="1435" spans="3:3" x14ac:dyDescent="0.2">
      <c r="C1435" s="11"/>
    </row>
    <row r="1436" spans="3:3" x14ac:dyDescent="0.2">
      <c r="C1436" s="11"/>
    </row>
    <row r="1437" spans="3:3" x14ac:dyDescent="0.2">
      <c r="C1437" s="11"/>
    </row>
    <row r="1438" spans="3:3" x14ac:dyDescent="0.2">
      <c r="C1438" s="11"/>
    </row>
    <row r="1439" spans="3:3" x14ac:dyDescent="0.2">
      <c r="C1439" s="11"/>
    </row>
    <row r="1440" spans="3:3" x14ac:dyDescent="0.2">
      <c r="C1440" s="11"/>
    </row>
    <row r="1441" spans="3:3" x14ac:dyDescent="0.2">
      <c r="C1441" s="11"/>
    </row>
    <row r="1442" spans="3:3" x14ac:dyDescent="0.2">
      <c r="C1442" s="11"/>
    </row>
    <row r="1443" spans="3:3" x14ac:dyDescent="0.2">
      <c r="C1443" s="11"/>
    </row>
    <row r="1444" spans="3:3" x14ac:dyDescent="0.2">
      <c r="C1444" s="11"/>
    </row>
    <row r="1445" spans="3:3" x14ac:dyDescent="0.2">
      <c r="C1445" s="11"/>
    </row>
    <row r="1446" spans="3:3" x14ac:dyDescent="0.2">
      <c r="C1446" s="11"/>
    </row>
    <row r="1447" spans="3:3" x14ac:dyDescent="0.2">
      <c r="C1447" s="11"/>
    </row>
    <row r="1448" spans="3:3" x14ac:dyDescent="0.2">
      <c r="C1448" s="11"/>
    </row>
    <row r="1449" spans="3:3" x14ac:dyDescent="0.2">
      <c r="C1449" s="11"/>
    </row>
    <row r="1450" spans="3:3" x14ac:dyDescent="0.2">
      <c r="C1450" s="11"/>
    </row>
    <row r="1451" spans="3:3" x14ac:dyDescent="0.2">
      <c r="C1451" s="11"/>
    </row>
    <row r="1452" spans="3:3" x14ac:dyDescent="0.2">
      <c r="C1452" s="11"/>
    </row>
    <row r="1453" spans="3:3" x14ac:dyDescent="0.2">
      <c r="C1453" s="11"/>
    </row>
    <row r="1454" spans="3:3" x14ac:dyDescent="0.2">
      <c r="C1454" s="11"/>
    </row>
    <row r="1455" spans="3:3" x14ac:dyDescent="0.2">
      <c r="C1455" s="11"/>
    </row>
    <row r="1456" spans="3:3" x14ac:dyDescent="0.2">
      <c r="C1456" s="11"/>
    </row>
    <row r="1457" spans="3:3" x14ac:dyDescent="0.2">
      <c r="C1457" s="11"/>
    </row>
    <row r="1458" spans="3:3" x14ac:dyDescent="0.2">
      <c r="C1458" s="11"/>
    </row>
    <row r="1459" spans="3:3" x14ac:dyDescent="0.2">
      <c r="C1459" s="11"/>
    </row>
    <row r="1460" spans="3:3" x14ac:dyDescent="0.2">
      <c r="C1460" s="11"/>
    </row>
    <row r="1461" spans="3:3" x14ac:dyDescent="0.2">
      <c r="C1461" s="11"/>
    </row>
    <row r="1462" spans="3:3" x14ac:dyDescent="0.2">
      <c r="C1462" s="11"/>
    </row>
    <row r="1463" spans="3:3" x14ac:dyDescent="0.2">
      <c r="C1463" s="11"/>
    </row>
    <row r="1464" spans="3:3" x14ac:dyDescent="0.2">
      <c r="C1464" s="11"/>
    </row>
    <row r="1465" spans="3:3" x14ac:dyDescent="0.2">
      <c r="C1465" s="11"/>
    </row>
    <row r="1466" spans="3:3" x14ac:dyDescent="0.2">
      <c r="C1466" s="11"/>
    </row>
    <row r="1467" spans="3:3" x14ac:dyDescent="0.2">
      <c r="C1467" s="11"/>
    </row>
    <row r="1468" spans="3:3" x14ac:dyDescent="0.2">
      <c r="C1468" s="11"/>
    </row>
    <row r="1469" spans="3:3" x14ac:dyDescent="0.2">
      <c r="C1469" s="11"/>
    </row>
    <row r="1470" spans="3:3" x14ac:dyDescent="0.2">
      <c r="C1470" s="11"/>
    </row>
    <row r="1471" spans="3:3" x14ac:dyDescent="0.2">
      <c r="C1471" s="11"/>
    </row>
    <row r="1472" spans="3:3" x14ac:dyDescent="0.2">
      <c r="C1472" s="11"/>
    </row>
    <row r="1473" spans="3:3" x14ac:dyDescent="0.2">
      <c r="C1473" s="11"/>
    </row>
    <row r="1474" spans="3:3" x14ac:dyDescent="0.2">
      <c r="C1474" s="11"/>
    </row>
    <row r="1475" spans="3:3" x14ac:dyDescent="0.2">
      <c r="C1475" s="11"/>
    </row>
    <row r="1476" spans="3:3" x14ac:dyDescent="0.2">
      <c r="C1476" s="11"/>
    </row>
    <row r="1477" spans="3:3" x14ac:dyDescent="0.2">
      <c r="C1477" s="11"/>
    </row>
    <row r="1478" spans="3:3" x14ac:dyDescent="0.2">
      <c r="C1478" s="11"/>
    </row>
    <row r="1479" spans="3:3" x14ac:dyDescent="0.2">
      <c r="C1479" s="11"/>
    </row>
    <row r="1480" spans="3:3" x14ac:dyDescent="0.2">
      <c r="C1480" s="11"/>
    </row>
    <row r="1481" spans="3:3" x14ac:dyDescent="0.2">
      <c r="C1481" s="11"/>
    </row>
    <row r="1482" spans="3:3" x14ac:dyDescent="0.2">
      <c r="C1482" s="11"/>
    </row>
    <row r="1483" spans="3:3" x14ac:dyDescent="0.2">
      <c r="C1483" s="11"/>
    </row>
    <row r="1484" spans="3:3" x14ac:dyDescent="0.2">
      <c r="C1484" s="11"/>
    </row>
    <row r="1485" spans="3:3" x14ac:dyDescent="0.2">
      <c r="C1485" s="11"/>
    </row>
    <row r="1486" spans="3:3" x14ac:dyDescent="0.2">
      <c r="C1486" s="11"/>
    </row>
    <row r="1487" spans="3:3" x14ac:dyDescent="0.2">
      <c r="C1487" s="11"/>
    </row>
    <row r="1488" spans="3:3" x14ac:dyDescent="0.2">
      <c r="C1488" s="11"/>
    </row>
    <row r="1489" spans="3:3" x14ac:dyDescent="0.2">
      <c r="C1489" s="11"/>
    </row>
    <row r="1490" spans="3:3" x14ac:dyDescent="0.2">
      <c r="C1490" s="11"/>
    </row>
    <row r="1491" spans="3:3" x14ac:dyDescent="0.2">
      <c r="C1491" s="11"/>
    </row>
    <row r="1492" spans="3:3" x14ac:dyDescent="0.2">
      <c r="C1492" s="11"/>
    </row>
    <row r="1493" spans="3:3" x14ac:dyDescent="0.2">
      <c r="C1493" s="11"/>
    </row>
    <row r="1494" spans="3:3" x14ac:dyDescent="0.2">
      <c r="C1494" s="11"/>
    </row>
    <row r="1495" spans="3:3" x14ac:dyDescent="0.2">
      <c r="C1495" s="11"/>
    </row>
    <row r="1496" spans="3:3" x14ac:dyDescent="0.2">
      <c r="C1496" s="11"/>
    </row>
    <row r="1497" spans="3:3" x14ac:dyDescent="0.2">
      <c r="C1497" s="11"/>
    </row>
    <row r="1498" spans="3:3" x14ac:dyDescent="0.2">
      <c r="C1498" s="11"/>
    </row>
    <row r="1499" spans="3:3" x14ac:dyDescent="0.2">
      <c r="C1499" s="11"/>
    </row>
    <row r="1500" spans="3:3" x14ac:dyDescent="0.2">
      <c r="C1500" s="11"/>
    </row>
    <row r="1501" spans="3:3" x14ac:dyDescent="0.2">
      <c r="C1501" s="11"/>
    </row>
    <row r="1502" spans="3:3" x14ac:dyDescent="0.2">
      <c r="C1502" s="11"/>
    </row>
    <row r="1503" spans="3:3" x14ac:dyDescent="0.2">
      <c r="C1503" s="11"/>
    </row>
    <row r="1504" spans="3:3" x14ac:dyDescent="0.2">
      <c r="C1504" s="11"/>
    </row>
    <row r="1505" spans="3:3" x14ac:dyDescent="0.2">
      <c r="C1505" s="11"/>
    </row>
    <row r="1506" spans="3:3" x14ac:dyDescent="0.2">
      <c r="C1506" s="11"/>
    </row>
    <row r="1507" spans="3:3" x14ac:dyDescent="0.2">
      <c r="C1507" s="11"/>
    </row>
    <row r="1508" spans="3:3" x14ac:dyDescent="0.2">
      <c r="C1508" s="11"/>
    </row>
    <row r="1509" spans="3:3" x14ac:dyDescent="0.2">
      <c r="C1509" s="11"/>
    </row>
    <row r="1510" spans="3:3" x14ac:dyDescent="0.2">
      <c r="C1510" s="11"/>
    </row>
    <row r="1511" spans="3:3" x14ac:dyDescent="0.2">
      <c r="C1511" s="11"/>
    </row>
    <row r="1512" spans="3:3" x14ac:dyDescent="0.2">
      <c r="C1512" s="11"/>
    </row>
    <row r="1513" spans="3:3" x14ac:dyDescent="0.2">
      <c r="C1513" s="11"/>
    </row>
    <row r="1514" spans="3:3" x14ac:dyDescent="0.2">
      <c r="C1514" s="11"/>
    </row>
    <row r="1515" spans="3:3" x14ac:dyDescent="0.2">
      <c r="C1515" s="11"/>
    </row>
    <row r="1516" spans="3:3" x14ac:dyDescent="0.2">
      <c r="C1516" s="11"/>
    </row>
    <row r="1517" spans="3:3" x14ac:dyDescent="0.2">
      <c r="C1517" s="11"/>
    </row>
    <row r="1518" spans="3:3" x14ac:dyDescent="0.2">
      <c r="C1518" s="11"/>
    </row>
    <row r="1519" spans="3:3" x14ac:dyDescent="0.2">
      <c r="C1519" s="11"/>
    </row>
    <row r="1520" spans="3:3" x14ac:dyDescent="0.2">
      <c r="C1520" s="11"/>
    </row>
    <row r="1521" spans="3:3" x14ac:dyDescent="0.2">
      <c r="C1521" s="11"/>
    </row>
    <row r="1522" spans="3:3" x14ac:dyDescent="0.2">
      <c r="C1522" s="11"/>
    </row>
    <row r="1523" spans="3:3" x14ac:dyDescent="0.2">
      <c r="C1523" s="11"/>
    </row>
    <row r="1524" spans="3:3" x14ac:dyDescent="0.2">
      <c r="C1524" s="11"/>
    </row>
    <row r="1525" spans="3:3" x14ac:dyDescent="0.2">
      <c r="C1525" s="11"/>
    </row>
    <row r="1526" spans="3:3" x14ac:dyDescent="0.2">
      <c r="C1526" s="11"/>
    </row>
    <row r="1527" spans="3:3" x14ac:dyDescent="0.2">
      <c r="C1527" s="11"/>
    </row>
    <row r="1528" spans="3:3" x14ac:dyDescent="0.2">
      <c r="C1528" s="11"/>
    </row>
    <row r="1529" spans="3:3" x14ac:dyDescent="0.2">
      <c r="C1529" s="11"/>
    </row>
    <row r="1530" spans="3:3" x14ac:dyDescent="0.2">
      <c r="C1530" s="11"/>
    </row>
    <row r="1531" spans="3:3" x14ac:dyDescent="0.2">
      <c r="C1531" s="11"/>
    </row>
    <row r="1532" spans="3:3" x14ac:dyDescent="0.2">
      <c r="C1532" s="11"/>
    </row>
    <row r="1533" spans="3:3" x14ac:dyDescent="0.2">
      <c r="C1533" s="11"/>
    </row>
    <row r="1534" spans="3:3" x14ac:dyDescent="0.2">
      <c r="C1534" s="11"/>
    </row>
    <row r="1535" spans="3:3" x14ac:dyDescent="0.2">
      <c r="C1535" s="11"/>
    </row>
    <row r="1536" spans="3:3" x14ac:dyDescent="0.2">
      <c r="C1536" s="11"/>
    </row>
    <row r="1537" spans="3:3" x14ac:dyDescent="0.2">
      <c r="C1537" s="11"/>
    </row>
    <row r="1538" spans="3:3" x14ac:dyDescent="0.2">
      <c r="C1538" s="11"/>
    </row>
    <row r="1539" spans="3:3" x14ac:dyDescent="0.2">
      <c r="C1539" s="11"/>
    </row>
    <row r="1540" spans="3:3" x14ac:dyDescent="0.2">
      <c r="C1540" s="11"/>
    </row>
    <row r="1541" spans="3:3" x14ac:dyDescent="0.2">
      <c r="C1541" s="11"/>
    </row>
    <row r="1542" spans="3:3" x14ac:dyDescent="0.2">
      <c r="C1542" s="11"/>
    </row>
    <row r="1543" spans="3:3" x14ac:dyDescent="0.2">
      <c r="C1543" s="11"/>
    </row>
    <row r="1544" spans="3:3" x14ac:dyDescent="0.2">
      <c r="C1544" s="11"/>
    </row>
    <row r="1545" spans="3:3" x14ac:dyDescent="0.2">
      <c r="C1545" s="11"/>
    </row>
    <row r="1546" spans="3:3" x14ac:dyDescent="0.2">
      <c r="C1546" s="11"/>
    </row>
    <row r="1547" spans="3:3" x14ac:dyDescent="0.2">
      <c r="C1547" s="11"/>
    </row>
    <row r="1548" spans="3:3" x14ac:dyDescent="0.2">
      <c r="C1548" s="11"/>
    </row>
    <row r="1549" spans="3:3" x14ac:dyDescent="0.2">
      <c r="C1549" s="11"/>
    </row>
    <row r="1550" spans="3:3" x14ac:dyDescent="0.2">
      <c r="C1550" s="11"/>
    </row>
    <row r="1551" spans="3:3" x14ac:dyDescent="0.2">
      <c r="C1551" s="11"/>
    </row>
    <row r="1552" spans="3:3" x14ac:dyDescent="0.2">
      <c r="C1552" s="11"/>
    </row>
    <row r="1553" spans="3:3" x14ac:dyDescent="0.2">
      <c r="C1553" s="11"/>
    </row>
    <row r="1554" spans="3:3" x14ac:dyDescent="0.2">
      <c r="C1554" s="11"/>
    </row>
    <row r="1555" spans="3:3" x14ac:dyDescent="0.2">
      <c r="C1555" s="11"/>
    </row>
    <row r="1556" spans="3:3" x14ac:dyDescent="0.2">
      <c r="C1556" s="11"/>
    </row>
    <row r="1557" spans="3:3" x14ac:dyDescent="0.2">
      <c r="C1557" s="11"/>
    </row>
    <row r="1558" spans="3:3" x14ac:dyDescent="0.2">
      <c r="C1558" s="11"/>
    </row>
    <row r="1559" spans="3:3" x14ac:dyDescent="0.2">
      <c r="C1559" s="11"/>
    </row>
    <row r="1560" spans="3:3" x14ac:dyDescent="0.2">
      <c r="C1560" s="11"/>
    </row>
    <row r="1561" spans="3:3" x14ac:dyDescent="0.2">
      <c r="C1561" s="11"/>
    </row>
    <row r="1562" spans="3:3" x14ac:dyDescent="0.2">
      <c r="C1562" s="11"/>
    </row>
    <row r="1563" spans="3:3" x14ac:dyDescent="0.2">
      <c r="C1563" s="11"/>
    </row>
    <row r="1564" spans="3:3" x14ac:dyDescent="0.2">
      <c r="C1564" s="11"/>
    </row>
    <row r="1565" spans="3:3" x14ac:dyDescent="0.2">
      <c r="C1565" s="11"/>
    </row>
    <row r="1566" spans="3:3" x14ac:dyDescent="0.2">
      <c r="C1566" s="11"/>
    </row>
    <row r="1567" spans="3:3" x14ac:dyDescent="0.2">
      <c r="C1567" s="11"/>
    </row>
    <row r="1568" spans="3:3" x14ac:dyDescent="0.2">
      <c r="C1568" s="11"/>
    </row>
    <row r="1569" spans="3:3" x14ac:dyDescent="0.2">
      <c r="C1569" s="11"/>
    </row>
    <row r="1570" spans="3:3" x14ac:dyDescent="0.2">
      <c r="C1570" s="11"/>
    </row>
    <row r="1571" spans="3:3" x14ac:dyDescent="0.2">
      <c r="C1571" s="11"/>
    </row>
    <row r="1572" spans="3:3" x14ac:dyDescent="0.2">
      <c r="C1572" s="11"/>
    </row>
    <row r="1573" spans="3:3" x14ac:dyDescent="0.2">
      <c r="C1573" s="11"/>
    </row>
    <row r="1574" spans="3:3" x14ac:dyDescent="0.2">
      <c r="C1574" s="11"/>
    </row>
    <row r="1575" spans="3:3" x14ac:dyDescent="0.2">
      <c r="C1575" s="11"/>
    </row>
    <row r="1576" spans="3:3" x14ac:dyDescent="0.2">
      <c r="C1576" s="11"/>
    </row>
    <row r="1577" spans="3:3" x14ac:dyDescent="0.2">
      <c r="C1577" s="11"/>
    </row>
    <row r="1578" spans="3:3" x14ac:dyDescent="0.2">
      <c r="C1578" s="11"/>
    </row>
    <row r="1579" spans="3:3" x14ac:dyDescent="0.2">
      <c r="C1579" s="11"/>
    </row>
    <row r="1580" spans="3:3" x14ac:dyDescent="0.2">
      <c r="C1580" s="11"/>
    </row>
    <row r="1581" spans="3:3" x14ac:dyDescent="0.2">
      <c r="C1581" s="11"/>
    </row>
    <row r="1582" spans="3:3" x14ac:dyDescent="0.2">
      <c r="C1582" s="11"/>
    </row>
    <row r="1583" spans="3:3" x14ac:dyDescent="0.2">
      <c r="C1583" s="11"/>
    </row>
    <row r="1584" spans="3:3" x14ac:dyDescent="0.2">
      <c r="C1584" s="11"/>
    </row>
    <row r="1585" spans="3:3" x14ac:dyDescent="0.2">
      <c r="C1585" s="11"/>
    </row>
    <row r="1586" spans="3:3" x14ac:dyDescent="0.2">
      <c r="C1586" s="11"/>
    </row>
    <row r="1587" spans="3:3" x14ac:dyDescent="0.2">
      <c r="C1587" s="11"/>
    </row>
    <row r="1588" spans="3:3" x14ac:dyDescent="0.2">
      <c r="C1588" s="11"/>
    </row>
    <row r="1589" spans="3:3" x14ac:dyDescent="0.2">
      <c r="C1589" s="11"/>
    </row>
    <row r="1590" spans="3:3" x14ac:dyDescent="0.2">
      <c r="C1590" s="11"/>
    </row>
    <row r="1591" spans="3:3" x14ac:dyDescent="0.2">
      <c r="C1591" s="11"/>
    </row>
    <row r="1592" spans="3:3" x14ac:dyDescent="0.2">
      <c r="C1592" s="11"/>
    </row>
    <row r="1593" spans="3:3" x14ac:dyDescent="0.2">
      <c r="C1593" s="11"/>
    </row>
    <row r="1594" spans="3:3" x14ac:dyDescent="0.2">
      <c r="C1594" s="11"/>
    </row>
    <row r="1595" spans="3:3" x14ac:dyDescent="0.2">
      <c r="C1595" s="11"/>
    </row>
    <row r="1596" spans="3:3" x14ac:dyDescent="0.2">
      <c r="C1596" s="11"/>
    </row>
    <row r="1597" spans="3:3" x14ac:dyDescent="0.2">
      <c r="C1597" s="11"/>
    </row>
    <row r="1598" spans="3:3" x14ac:dyDescent="0.2">
      <c r="C1598" s="11"/>
    </row>
    <row r="1599" spans="3:3" x14ac:dyDescent="0.2">
      <c r="C1599" s="11"/>
    </row>
    <row r="1600" spans="3:3" x14ac:dyDescent="0.2">
      <c r="C1600" s="11"/>
    </row>
    <row r="1601" spans="3:3" x14ac:dyDescent="0.2">
      <c r="C1601" s="11"/>
    </row>
    <row r="1602" spans="3:3" x14ac:dyDescent="0.2">
      <c r="C1602" s="11"/>
    </row>
    <row r="1603" spans="3:3" x14ac:dyDescent="0.2">
      <c r="C1603" s="11"/>
    </row>
    <row r="1604" spans="3:3" x14ac:dyDescent="0.2">
      <c r="C1604" s="11"/>
    </row>
    <row r="1605" spans="3:3" x14ac:dyDescent="0.2">
      <c r="C1605" s="11"/>
    </row>
    <row r="1606" spans="3:3" x14ac:dyDescent="0.2">
      <c r="C1606" s="11"/>
    </row>
    <row r="1607" spans="3:3" x14ac:dyDescent="0.2">
      <c r="C1607" s="11"/>
    </row>
    <row r="1608" spans="3:3" x14ac:dyDescent="0.2">
      <c r="C1608" s="11"/>
    </row>
    <row r="1609" spans="3:3" x14ac:dyDescent="0.2">
      <c r="C1609" s="11"/>
    </row>
    <row r="1610" spans="3:3" x14ac:dyDescent="0.2">
      <c r="C1610" s="11"/>
    </row>
    <row r="1611" spans="3:3" x14ac:dyDescent="0.2">
      <c r="C1611" s="11"/>
    </row>
    <row r="1612" spans="3:3" x14ac:dyDescent="0.2">
      <c r="C1612" s="11"/>
    </row>
    <row r="1613" spans="3:3" x14ac:dyDescent="0.2">
      <c r="C1613" s="11"/>
    </row>
    <row r="1614" spans="3:3" x14ac:dyDescent="0.2">
      <c r="C1614" s="11"/>
    </row>
    <row r="1615" spans="3:3" x14ac:dyDescent="0.2">
      <c r="C1615" s="11"/>
    </row>
    <row r="1616" spans="3:3" x14ac:dyDescent="0.2">
      <c r="C1616" s="11"/>
    </row>
    <row r="1617" spans="3:3" x14ac:dyDescent="0.2">
      <c r="C1617" s="11"/>
    </row>
    <row r="1618" spans="3:3" x14ac:dyDescent="0.2">
      <c r="C1618" s="11"/>
    </row>
    <row r="1619" spans="3:3" x14ac:dyDescent="0.2">
      <c r="C1619" s="11"/>
    </row>
    <row r="1620" spans="3:3" x14ac:dyDescent="0.2">
      <c r="C1620" s="11"/>
    </row>
    <row r="1621" spans="3:3" x14ac:dyDescent="0.2">
      <c r="C1621" s="11"/>
    </row>
    <row r="1622" spans="3:3" x14ac:dyDescent="0.2">
      <c r="C1622" s="11"/>
    </row>
    <row r="1623" spans="3:3" x14ac:dyDescent="0.2">
      <c r="C1623" s="11"/>
    </row>
    <row r="1624" spans="3:3" x14ac:dyDescent="0.2">
      <c r="C1624" s="11"/>
    </row>
    <row r="1625" spans="3:3" x14ac:dyDescent="0.2">
      <c r="C1625" s="11"/>
    </row>
    <row r="1626" spans="3:3" x14ac:dyDescent="0.2">
      <c r="C1626" s="11"/>
    </row>
    <row r="1627" spans="3:3" x14ac:dyDescent="0.2">
      <c r="C1627" s="11"/>
    </row>
    <row r="1628" spans="3:3" x14ac:dyDescent="0.2">
      <c r="C1628" s="11"/>
    </row>
    <row r="1629" spans="3:3" x14ac:dyDescent="0.2">
      <c r="C1629" s="11"/>
    </row>
    <row r="1630" spans="3:3" x14ac:dyDescent="0.2">
      <c r="C1630" s="11"/>
    </row>
    <row r="1631" spans="3:3" x14ac:dyDescent="0.2">
      <c r="C1631" s="11"/>
    </row>
    <row r="1632" spans="3:3" x14ac:dyDescent="0.2">
      <c r="C1632" s="11"/>
    </row>
    <row r="1633" spans="3:3" x14ac:dyDescent="0.2">
      <c r="C1633" s="11"/>
    </row>
    <row r="1634" spans="3:3" x14ac:dyDescent="0.2">
      <c r="C1634" s="11"/>
    </row>
    <row r="1635" spans="3:3" x14ac:dyDescent="0.2">
      <c r="C1635" s="11"/>
    </row>
    <row r="1636" spans="3:3" x14ac:dyDescent="0.2">
      <c r="C1636" s="11"/>
    </row>
    <row r="1637" spans="3:3" x14ac:dyDescent="0.2">
      <c r="C1637" s="11"/>
    </row>
    <row r="1638" spans="3:3" x14ac:dyDescent="0.2">
      <c r="C1638" s="11"/>
    </row>
  </sheetData>
  <mergeCells count="2">
    <mergeCell ref="C2:D2"/>
    <mergeCell ref="C21:D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2:E1632"/>
  <sheetViews>
    <sheetView workbookViewId="0">
      <selection activeCell="B26" sqref="B26"/>
    </sheetView>
  </sheetViews>
  <sheetFormatPr defaultRowHeight="10.5" x14ac:dyDescent="0.2"/>
  <cols>
    <col min="1" max="1" width="3.42578125" style="75" customWidth="1"/>
    <col min="2" max="2" width="59.7109375" style="101" customWidth="1"/>
    <col min="3" max="4" width="15.7109375" style="218" customWidth="1"/>
    <col min="5" max="5" width="5" style="218" customWidth="1"/>
    <col min="6" max="16384" width="9.140625" style="76"/>
  </cols>
  <sheetData>
    <row r="2" spans="2:5" ht="17.100000000000001" customHeight="1" thickBot="1" x14ac:dyDescent="0.25">
      <c r="B2" s="1536"/>
      <c r="C2" s="2509" t="s">
        <v>363</v>
      </c>
      <c r="D2" s="2381"/>
    </row>
    <row r="3" spans="2:5" ht="17.100000000000001" customHeight="1" x14ac:dyDescent="0.2">
      <c r="B3" s="1536"/>
      <c r="C3" s="583">
        <v>2016</v>
      </c>
      <c r="D3" s="584">
        <v>2015</v>
      </c>
      <c r="E3" s="225"/>
    </row>
    <row r="4" spans="2:5" ht="27" customHeight="1" x14ac:dyDescent="0.2">
      <c r="B4" s="1547" t="s">
        <v>341</v>
      </c>
      <c r="C4" s="1537">
        <v>-110583</v>
      </c>
      <c r="D4" s="1538">
        <v>-106882</v>
      </c>
      <c r="E4" s="310"/>
    </row>
    <row r="5" spans="2:5" ht="17.100000000000001" customHeight="1" x14ac:dyDescent="0.2">
      <c r="B5" s="1517" t="s">
        <v>71</v>
      </c>
      <c r="C5" s="1540">
        <v>-24785</v>
      </c>
      <c r="D5" s="1541">
        <v>-17716</v>
      </c>
      <c r="E5" s="310"/>
    </row>
    <row r="6" spans="2:5" ht="24.95" customHeight="1" x14ac:dyDescent="0.2">
      <c r="B6" s="1517" t="s">
        <v>583</v>
      </c>
      <c r="C6" s="1540">
        <v>-2644</v>
      </c>
      <c r="D6" s="1541">
        <v>-4282</v>
      </c>
      <c r="E6" s="14"/>
    </row>
    <row r="7" spans="2:5" ht="17.100000000000001" customHeight="1" x14ac:dyDescent="0.2">
      <c r="B7" s="1517" t="s">
        <v>178</v>
      </c>
      <c r="C7" s="1540">
        <v>-2621</v>
      </c>
      <c r="D7" s="1541">
        <v>-2624</v>
      </c>
      <c r="E7" s="14"/>
    </row>
    <row r="8" spans="2:5" ht="17.100000000000001" customHeight="1" x14ac:dyDescent="0.2">
      <c r="B8" s="1514" t="s">
        <v>586</v>
      </c>
      <c r="C8" s="1540">
        <v>-1686</v>
      </c>
      <c r="D8" s="1541">
        <v>-1685</v>
      </c>
      <c r="E8" s="310"/>
    </row>
    <row r="9" spans="2:5" ht="17.100000000000001" customHeight="1" x14ac:dyDescent="0.2">
      <c r="B9" s="1517" t="s">
        <v>585</v>
      </c>
      <c r="C9" s="1540">
        <v>-788</v>
      </c>
      <c r="D9" s="1541">
        <v>0</v>
      </c>
      <c r="E9" s="310"/>
    </row>
    <row r="10" spans="2:5" ht="17.100000000000001" customHeight="1" x14ac:dyDescent="0.2">
      <c r="B10" s="1517" t="s">
        <v>176</v>
      </c>
      <c r="C10" s="1540">
        <v>-1475</v>
      </c>
      <c r="D10" s="1541">
        <v>-2471</v>
      </c>
      <c r="E10" s="14"/>
    </row>
    <row r="11" spans="2:5" ht="27" customHeight="1" x14ac:dyDescent="0.2">
      <c r="B11" s="1517" t="s">
        <v>584</v>
      </c>
      <c r="C11" s="1540">
        <v>-302</v>
      </c>
      <c r="D11" s="1541">
        <v>-244</v>
      </c>
      <c r="E11" s="310"/>
    </row>
    <row r="12" spans="2:5" ht="24.95" hidden="1" customHeight="1" x14ac:dyDescent="0.2">
      <c r="B12" s="1517" t="s">
        <v>972</v>
      </c>
      <c r="C12" s="1540">
        <v>0</v>
      </c>
      <c r="D12" s="1541">
        <v>0</v>
      </c>
      <c r="E12" s="310"/>
    </row>
    <row r="13" spans="2:5" ht="27" customHeight="1" x14ac:dyDescent="0.2">
      <c r="B13" s="1517" t="s">
        <v>587</v>
      </c>
      <c r="C13" s="1540">
        <v>-1000</v>
      </c>
      <c r="D13" s="1541">
        <v>-2013</v>
      </c>
      <c r="E13" s="310"/>
    </row>
    <row r="14" spans="2:5" ht="17.100000000000001" customHeight="1" thickBot="1" x14ac:dyDescent="0.25">
      <c r="B14" s="1530" t="s">
        <v>34</v>
      </c>
      <c r="C14" s="1543">
        <v>-50931</v>
      </c>
      <c r="D14" s="1544">
        <v>-47910</v>
      </c>
      <c r="E14" s="22"/>
    </row>
    <row r="15" spans="2:5" ht="17.100000000000001" customHeight="1" thickBot="1" x14ac:dyDescent="0.25">
      <c r="B15" s="1214" t="s">
        <v>179</v>
      </c>
      <c r="C15" s="1523">
        <f>SUM(C4:C14)</f>
        <v>-196815</v>
      </c>
      <c r="D15" s="1524">
        <f>SUM(D4:D14)</f>
        <v>-185827</v>
      </c>
      <c r="E15" s="14"/>
    </row>
    <row r="16" spans="2:5" x14ac:dyDescent="0.2">
      <c r="B16" s="69"/>
      <c r="C16" s="14"/>
      <c r="D16" s="14"/>
      <c r="E16" s="14"/>
    </row>
    <row r="17" spans="2:5" x14ac:dyDescent="0.2">
      <c r="B17" s="297" t="s">
        <v>619</v>
      </c>
      <c r="C17" s="15">
        <f>C15-'skons P&amp;L'!D21</f>
        <v>0</v>
      </c>
      <c r="D17" s="15">
        <f>D15-'skons P&amp;L'!E21</f>
        <v>0</v>
      </c>
      <c r="E17" s="15"/>
    </row>
    <row r="18" spans="2:5" x14ac:dyDescent="0.2">
      <c r="B18" s="297"/>
      <c r="C18" s="15"/>
      <c r="D18" s="15"/>
      <c r="E18" s="14"/>
    </row>
    <row r="19" spans="2:5" x14ac:dyDescent="0.2">
      <c r="B19" s="287"/>
      <c r="C19" s="16"/>
      <c r="D19" s="16"/>
      <c r="E19" s="16"/>
    </row>
    <row r="20" spans="2:5" x14ac:dyDescent="0.2">
      <c r="B20" s="69"/>
      <c r="C20" s="16"/>
      <c r="D20" s="16"/>
      <c r="E20" s="16"/>
    </row>
    <row r="23" spans="2:5" x14ac:dyDescent="0.2">
      <c r="B23" s="69"/>
      <c r="C23" s="14"/>
      <c r="D23" s="14"/>
      <c r="E23" s="14"/>
    </row>
    <row r="24" spans="2:5" x14ac:dyDescent="0.2">
      <c r="B24" s="69"/>
      <c r="C24" s="14"/>
      <c r="D24" s="14"/>
      <c r="E24" s="14"/>
    </row>
    <row r="25" spans="2:5" x14ac:dyDescent="0.2">
      <c r="B25" s="69"/>
      <c r="C25" s="14"/>
      <c r="D25" s="14"/>
      <c r="E25" s="14"/>
    </row>
    <row r="26" spans="2:5" x14ac:dyDescent="0.2">
      <c r="B26" s="69"/>
      <c r="C26" s="14"/>
      <c r="D26" s="14"/>
      <c r="E26" s="14"/>
    </row>
    <row r="27" spans="2:5" x14ac:dyDescent="0.2">
      <c r="B27" s="69"/>
      <c r="C27" s="14"/>
      <c r="D27" s="14"/>
      <c r="E27" s="14"/>
    </row>
    <row r="28" spans="2:5" x14ac:dyDescent="0.2">
      <c r="B28" s="69"/>
      <c r="C28" s="14"/>
      <c r="D28" s="14"/>
      <c r="E28" s="14"/>
    </row>
    <row r="29" spans="2:5" x14ac:dyDescent="0.2">
      <c r="B29" s="69"/>
      <c r="C29" s="14"/>
      <c r="D29" s="14"/>
      <c r="E29" s="14"/>
    </row>
    <row r="30" spans="2:5" x14ac:dyDescent="0.2">
      <c r="B30" s="69"/>
      <c r="C30" s="14"/>
      <c r="D30" s="14"/>
      <c r="E30" s="14"/>
    </row>
    <row r="31" spans="2:5" x14ac:dyDescent="0.2">
      <c r="B31" s="69"/>
      <c r="C31" s="14"/>
      <c r="D31" s="14"/>
      <c r="E31" s="14"/>
    </row>
    <row r="32" spans="2:5" x14ac:dyDescent="0.2">
      <c r="B32" s="69"/>
      <c r="C32" s="14"/>
      <c r="D32" s="14"/>
      <c r="E32" s="14"/>
    </row>
    <row r="33" spans="1:5" x14ac:dyDescent="0.2">
      <c r="B33" s="69"/>
      <c r="C33" s="14"/>
      <c r="D33" s="14"/>
      <c r="E33" s="14"/>
    </row>
    <row r="34" spans="1:5" x14ac:dyDescent="0.2">
      <c r="B34" s="69"/>
      <c r="C34" s="14"/>
      <c r="D34" s="14"/>
      <c r="E34" s="14"/>
    </row>
    <row r="35" spans="1:5" x14ac:dyDescent="0.2">
      <c r="B35" s="69"/>
      <c r="C35" s="14"/>
      <c r="D35" s="14"/>
      <c r="E35" s="14"/>
    </row>
    <row r="36" spans="1:5" x14ac:dyDescent="0.2">
      <c r="B36" s="69"/>
      <c r="C36" s="14"/>
      <c r="D36" s="14"/>
      <c r="E36" s="14"/>
    </row>
    <row r="37" spans="1:5" x14ac:dyDescent="0.2">
      <c r="B37" s="69"/>
      <c r="C37" s="14"/>
      <c r="D37" s="14"/>
      <c r="E37" s="14"/>
    </row>
    <row r="38" spans="1:5" x14ac:dyDescent="0.2">
      <c r="B38" s="69"/>
      <c r="C38" s="14"/>
      <c r="D38" s="14"/>
      <c r="E38" s="14"/>
    </row>
    <row r="39" spans="1:5" x14ac:dyDescent="0.2">
      <c r="B39" s="69"/>
      <c r="C39" s="14"/>
      <c r="D39" s="14"/>
      <c r="E39" s="14"/>
    </row>
    <row r="40" spans="1:5" x14ac:dyDescent="0.2">
      <c r="B40" s="69"/>
      <c r="C40" s="14"/>
      <c r="D40" s="14"/>
      <c r="E40" s="14"/>
    </row>
    <row r="41" spans="1:5" x14ac:dyDescent="0.2">
      <c r="B41" s="69"/>
      <c r="C41" s="14"/>
      <c r="D41" s="14"/>
      <c r="E41" s="14"/>
    </row>
    <row r="42" spans="1:5" x14ac:dyDescent="0.2">
      <c r="B42" s="69"/>
      <c r="C42" s="14"/>
      <c r="D42" s="14"/>
      <c r="E42" s="14"/>
    </row>
    <row r="45" spans="1:5" x14ac:dyDescent="0.2">
      <c r="A45" s="112"/>
      <c r="C45" s="14"/>
    </row>
    <row r="46" spans="1:5" x14ac:dyDescent="0.2">
      <c r="A46" s="112"/>
      <c r="C46" s="14"/>
    </row>
    <row r="47" spans="1:5" x14ac:dyDescent="0.2">
      <c r="A47" s="112"/>
      <c r="C47" s="14"/>
    </row>
    <row r="48" spans="1:5" x14ac:dyDescent="0.2">
      <c r="A48" s="112"/>
      <c r="C48" s="14"/>
    </row>
    <row r="49" spans="1:3" x14ac:dyDescent="0.2">
      <c r="A49" s="112"/>
      <c r="C49" s="14"/>
    </row>
    <row r="50" spans="1:3" x14ac:dyDescent="0.2">
      <c r="A50" s="112"/>
      <c r="C50" s="14"/>
    </row>
    <row r="51" spans="1:3" x14ac:dyDescent="0.2">
      <c r="A51" s="112"/>
      <c r="C51" s="14"/>
    </row>
    <row r="52" spans="1:3" x14ac:dyDescent="0.2">
      <c r="A52" s="112"/>
      <c r="C52" s="14"/>
    </row>
    <row r="53" spans="1:3" x14ac:dyDescent="0.2">
      <c r="A53" s="112"/>
      <c r="C53" s="14"/>
    </row>
    <row r="54" spans="1:3" x14ac:dyDescent="0.2">
      <c r="A54" s="112"/>
      <c r="C54" s="14"/>
    </row>
    <row r="55" spans="1:3" x14ac:dyDescent="0.2">
      <c r="A55" s="112"/>
      <c r="C55" s="14"/>
    </row>
    <row r="56" spans="1:3" x14ac:dyDescent="0.2">
      <c r="A56" s="112"/>
      <c r="C56" s="14"/>
    </row>
    <row r="57" spans="1:3" x14ac:dyDescent="0.2">
      <c r="A57" s="112"/>
      <c r="C57" s="14"/>
    </row>
    <row r="58" spans="1:3" x14ac:dyDescent="0.2">
      <c r="A58" s="112"/>
      <c r="C58" s="14"/>
    </row>
    <row r="59" spans="1:3" x14ac:dyDescent="0.2">
      <c r="A59" s="112"/>
      <c r="C59" s="14"/>
    </row>
    <row r="60" spans="1:3" x14ac:dyDescent="0.2">
      <c r="A60" s="112"/>
      <c r="C60" s="14"/>
    </row>
    <row r="61" spans="1:3" x14ac:dyDescent="0.2">
      <c r="A61" s="112"/>
      <c r="C61" s="14"/>
    </row>
    <row r="62" spans="1:3" x14ac:dyDescent="0.2">
      <c r="A62" s="112"/>
      <c r="C62" s="14"/>
    </row>
    <row r="63" spans="1:3" x14ac:dyDescent="0.2">
      <c r="A63" s="112"/>
      <c r="C63" s="14"/>
    </row>
    <row r="64" spans="1:3" x14ac:dyDescent="0.2">
      <c r="A64" s="112"/>
      <c r="C64" s="14"/>
    </row>
    <row r="65" spans="1:3" x14ac:dyDescent="0.2">
      <c r="A65" s="112"/>
      <c r="C65" s="14"/>
    </row>
    <row r="66" spans="1:3" x14ac:dyDescent="0.2">
      <c r="A66" s="112"/>
      <c r="C66" s="14"/>
    </row>
    <row r="67" spans="1:3" x14ac:dyDescent="0.2">
      <c r="A67" s="112"/>
      <c r="C67" s="14"/>
    </row>
    <row r="68" spans="1:3" x14ac:dyDescent="0.2">
      <c r="A68" s="112"/>
      <c r="C68" s="14"/>
    </row>
    <row r="69" spans="1:3" x14ac:dyDescent="0.2">
      <c r="A69" s="112"/>
      <c r="C69" s="14"/>
    </row>
    <row r="70" spans="1:3" x14ac:dyDescent="0.2">
      <c r="A70" s="112"/>
      <c r="C70" s="14"/>
    </row>
    <row r="71" spans="1:3" x14ac:dyDescent="0.2">
      <c r="A71" s="112"/>
      <c r="C71" s="14"/>
    </row>
    <row r="72" spans="1:3" x14ac:dyDescent="0.2">
      <c r="A72" s="112"/>
      <c r="C72" s="14"/>
    </row>
    <row r="73" spans="1:3" x14ac:dyDescent="0.2">
      <c r="A73" s="112"/>
      <c r="C73" s="14"/>
    </row>
    <row r="74" spans="1:3" x14ac:dyDescent="0.2">
      <c r="A74" s="112"/>
      <c r="C74" s="14"/>
    </row>
    <row r="75" spans="1:3" x14ac:dyDescent="0.2">
      <c r="A75" s="112"/>
      <c r="C75" s="14"/>
    </row>
    <row r="76" spans="1:3" x14ac:dyDescent="0.2">
      <c r="A76" s="112"/>
      <c r="C76" s="14"/>
    </row>
    <row r="77" spans="1:3" x14ac:dyDescent="0.2">
      <c r="A77" s="112"/>
      <c r="C77" s="14"/>
    </row>
    <row r="78" spans="1:3" x14ac:dyDescent="0.2">
      <c r="A78" s="112"/>
      <c r="C78" s="14"/>
    </row>
    <row r="79" spans="1:3" x14ac:dyDescent="0.2">
      <c r="A79" s="112"/>
      <c r="C79" s="14"/>
    </row>
    <row r="80" spans="1:3" x14ac:dyDescent="0.2">
      <c r="A80" s="112"/>
      <c r="C80" s="14"/>
    </row>
    <row r="81" spans="1:3" x14ac:dyDescent="0.2">
      <c r="A81" s="112"/>
      <c r="C81" s="14"/>
    </row>
    <row r="82" spans="1:3" x14ac:dyDescent="0.2">
      <c r="A82" s="112"/>
      <c r="C82" s="14"/>
    </row>
    <row r="83" spans="1:3" x14ac:dyDescent="0.2">
      <c r="A83" s="112"/>
      <c r="C83" s="14"/>
    </row>
    <row r="84" spans="1:3" x14ac:dyDescent="0.2">
      <c r="A84" s="112"/>
      <c r="C84" s="14"/>
    </row>
    <row r="85" spans="1:3" x14ac:dyDescent="0.2">
      <c r="A85" s="112"/>
      <c r="C85" s="14"/>
    </row>
    <row r="86" spans="1:3" x14ac:dyDescent="0.2">
      <c r="A86" s="112"/>
      <c r="C86" s="14"/>
    </row>
    <row r="87" spans="1:3" x14ac:dyDescent="0.2">
      <c r="A87" s="112"/>
      <c r="C87" s="14"/>
    </row>
    <row r="88" spans="1:3" x14ac:dyDescent="0.2">
      <c r="A88" s="112"/>
      <c r="C88" s="14"/>
    </row>
    <row r="89" spans="1:3" x14ac:dyDescent="0.2">
      <c r="A89" s="112"/>
      <c r="C89" s="14"/>
    </row>
    <row r="90" spans="1:3" x14ac:dyDescent="0.2">
      <c r="A90" s="112"/>
      <c r="C90" s="14"/>
    </row>
    <row r="91" spans="1:3" x14ac:dyDescent="0.2">
      <c r="C91" s="14"/>
    </row>
    <row r="92" spans="1:3" x14ac:dyDescent="0.2">
      <c r="C92" s="14"/>
    </row>
    <row r="93" spans="1:3" x14ac:dyDescent="0.2">
      <c r="C93" s="14"/>
    </row>
    <row r="94" spans="1:3" x14ac:dyDescent="0.2">
      <c r="C94" s="14"/>
    </row>
    <row r="95" spans="1:3" x14ac:dyDescent="0.2">
      <c r="C95" s="14"/>
    </row>
    <row r="96" spans="1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1"/>
    </row>
    <row r="289" spans="3:3" x14ac:dyDescent="0.2">
      <c r="C289" s="11"/>
    </row>
    <row r="290" spans="3:3" x14ac:dyDescent="0.2">
      <c r="C290" s="11"/>
    </row>
    <row r="291" spans="3:3" x14ac:dyDescent="0.2">
      <c r="C291" s="11"/>
    </row>
    <row r="292" spans="3:3" x14ac:dyDescent="0.2">
      <c r="C292" s="11"/>
    </row>
    <row r="293" spans="3:3" x14ac:dyDescent="0.2">
      <c r="C293" s="11"/>
    </row>
    <row r="294" spans="3:3" x14ac:dyDescent="0.2">
      <c r="C294" s="11"/>
    </row>
    <row r="295" spans="3:3" x14ac:dyDescent="0.2">
      <c r="C295" s="11"/>
    </row>
    <row r="296" spans="3:3" x14ac:dyDescent="0.2">
      <c r="C296" s="11"/>
    </row>
    <row r="297" spans="3:3" x14ac:dyDescent="0.2">
      <c r="C297" s="11"/>
    </row>
    <row r="298" spans="3:3" x14ac:dyDescent="0.2">
      <c r="C298" s="11"/>
    </row>
    <row r="299" spans="3:3" x14ac:dyDescent="0.2">
      <c r="C299" s="11"/>
    </row>
    <row r="300" spans="3:3" x14ac:dyDescent="0.2">
      <c r="C300" s="11"/>
    </row>
    <row r="301" spans="3:3" x14ac:dyDescent="0.2">
      <c r="C301" s="11"/>
    </row>
    <row r="302" spans="3:3" x14ac:dyDescent="0.2">
      <c r="C302" s="11"/>
    </row>
    <row r="303" spans="3:3" x14ac:dyDescent="0.2">
      <c r="C303" s="11"/>
    </row>
    <row r="304" spans="3:3" x14ac:dyDescent="0.2">
      <c r="C304" s="11"/>
    </row>
    <row r="305" spans="3:3" x14ac:dyDescent="0.2">
      <c r="C305" s="11"/>
    </row>
    <row r="306" spans="3:3" x14ac:dyDescent="0.2">
      <c r="C306" s="11"/>
    </row>
    <row r="307" spans="3:3" x14ac:dyDescent="0.2">
      <c r="C307" s="11"/>
    </row>
    <row r="308" spans="3:3" x14ac:dyDescent="0.2">
      <c r="C308" s="11"/>
    </row>
    <row r="309" spans="3:3" x14ac:dyDescent="0.2">
      <c r="C309" s="11"/>
    </row>
    <row r="310" spans="3:3" x14ac:dyDescent="0.2">
      <c r="C310" s="11"/>
    </row>
    <row r="311" spans="3:3" x14ac:dyDescent="0.2">
      <c r="C311" s="11"/>
    </row>
    <row r="312" spans="3:3" x14ac:dyDescent="0.2">
      <c r="C312" s="11"/>
    </row>
    <row r="313" spans="3:3" x14ac:dyDescent="0.2">
      <c r="C313" s="11"/>
    </row>
    <row r="314" spans="3:3" x14ac:dyDescent="0.2">
      <c r="C314" s="11"/>
    </row>
    <row r="315" spans="3:3" x14ac:dyDescent="0.2">
      <c r="C315" s="11"/>
    </row>
    <row r="316" spans="3:3" x14ac:dyDescent="0.2">
      <c r="C316" s="11"/>
    </row>
    <row r="317" spans="3:3" x14ac:dyDescent="0.2">
      <c r="C317" s="11"/>
    </row>
    <row r="318" spans="3:3" x14ac:dyDescent="0.2">
      <c r="C318" s="11"/>
    </row>
    <row r="319" spans="3:3" x14ac:dyDescent="0.2">
      <c r="C319" s="11"/>
    </row>
    <row r="320" spans="3:3" x14ac:dyDescent="0.2">
      <c r="C320" s="11"/>
    </row>
    <row r="321" spans="3:3" x14ac:dyDescent="0.2">
      <c r="C321" s="11"/>
    </row>
    <row r="322" spans="3:3" x14ac:dyDescent="0.2">
      <c r="C322" s="11"/>
    </row>
    <row r="323" spans="3:3" x14ac:dyDescent="0.2">
      <c r="C323" s="11"/>
    </row>
    <row r="324" spans="3:3" x14ac:dyDescent="0.2">
      <c r="C324" s="11"/>
    </row>
    <row r="325" spans="3:3" x14ac:dyDescent="0.2">
      <c r="C325" s="11"/>
    </row>
    <row r="326" spans="3:3" x14ac:dyDescent="0.2">
      <c r="C326" s="11"/>
    </row>
    <row r="327" spans="3:3" x14ac:dyDescent="0.2">
      <c r="C327" s="11"/>
    </row>
    <row r="328" spans="3:3" x14ac:dyDescent="0.2">
      <c r="C328" s="11"/>
    </row>
    <row r="329" spans="3:3" x14ac:dyDescent="0.2">
      <c r="C329" s="11"/>
    </row>
    <row r="330" spans="3:3" x14ac:dyDescent="0.2">
      <c r="C330" s="11"/>
    </row>
    <row r="331" spans="3:3" x14ac:dyDescent="0.2">
      <c r="C331" s="11"/>
    </row>
    <row r="332" spans="3:3" x14ac:dyDescent="0.2">
      <c r="C332" s="11"/>
    </row>
    <row r="333" spans="3:3" x14ac:dyDescent="0.2">
      <c r="C333" s="11"/>
    </row>
    <row r="334" spans="3:3" x14ac:dyDescent="0.2">
      <c r="C334" s="11"/>
    </row>
    <row r="335" spans="3:3" x14ac:dyDescent="0.2">
      <c r="C335" s="11"/>
    </row>
    <row r="336" spans="3:3" x14ac:dyDescent="0.2">
      <c r="C336" s="11"/>
    </row>
    <row r="337" spans="3:3" x14ac:dyDescent="0.2">
      <c r="C337" s="11"/>
    </row>
    <row r="338" spans="3:3" x14ac:dyDescent="0.2">
      <c r="C338" s="11"/>
    </row>
    <row r="339" spans="3:3" x14ac:dyDescent="0.2">
      <c r="C339" s="11"/>
    </row>
    <row r="340" spans="3:3" x14ac:dyDescent="0.2">
      <c r="C340" s="11"/>
    </row>
    <row r="341" spans="3:3" x14ac:dyDescent="0.2">
      <c r="C341" s="11"/>
    </row>
    <row r="342" spans="3:3" x14ac:dyDescent="0.2">
      <c r="C342" s="11"/>
    </row>
    <row r="343" spans="3:3" x14ac:dyDescent="0.2">
      <c r="C343" s="11"/>
    </row>
    <row r="344" spans="3:3" x14ac:dyDescent="0.2">
      <c r="C344" s="11"/>
    </row>
    <row r="345" spans="3:3" x14ac:dyDescent="0.2">
      <c r="C345" s="11"/>
    </row>
    <row r="346" spans="3:3" x14ac:dyDescent="0.2">
      <c r="C346" s="11"/>
    </row>
    <row r="347" spans="3:3" x14ac:dyDescent="0.2">
      <c r="C347" s="11"/>
    </row>
    <row r="348" spans="3:3" x14ac:dyDescent="0.2">
      <c r="C348" s="11"/>
    </row>
    <row r="349" spans="3:3" x14ac:dyDescent="0.2">
      <c r="C349" s="11"/>
    </row>
    <row r="350" spans="3:3" x14ac:dyDescent="0.2">
      <c r="C350" s="11"/>
    </row>
    <row r="351" spans="3:3" x14ac:dyDescent="0.2">
      <c r="C351" s="11"/>
    </row>
    <row r="352" spans="3:3" x14ac:dyDescent="0.2">
      <c r="C352" s="11"/>
    </row>
    <row r="353" spans="3:3" x14ac:dyDescent="0.2">
      <c r="C353" s="11"/>
    </row>
    <row r="354" spans="3:3" x14ac:dyDescent="0.2">
      <c r="C354" s="11"/>
    </row>
    <row r="355" spans="3:3" x14ac:dyDescent="0.2">
      <c r="C355" s="11"/>
    </row>
    <row r="356" spans="3:3" x14ac:dyDescent="0.2">
      <c r="C356" s="11"/>
    </row>
    <row r="357" spans="3:3" x14ac:dyDescent="0.2">
      <c r="C357" s="11"/>
    </row>
    <row r="358" spans="3:3" x14ac:dyDescent="0.2">
      <c r="C358" s="11"/>
    </row>
    <row r="359" spans="3:3" x14ac:dyDescent="0.2">
      <c r="C359" s="11"/>
    </row>
    <row r="360" spans="3:3" x14ac:dyDescent="0.2">
      <c r="C360" s="11"/>
    </row>
    <row r="361" spans="3:3" x14ac:dyDescent="0.2">
      <c r="C361" s="11"/>
    </row>
    <row r="362" spans="3:3" x14ac:dyDescent="0.2">
      <c r="C362" s="11"/>
    </row>
    <row r="363" spans="3:3" x14ac:dyDescent="0.2">
      <c r="C363" s="11"/>
    </row>
    <row r="364" spans="3:3" x14ac:dyDescent="0.2">
      <c r="C364" s="11"/>
    </row>
    <row r="365" spans="3:3" x14ac:dyDescent="0.2">
      <c r="C365" s="11"/>
    </row>
    <row r="366" spans="3:3" x14ac:dyDescent="0.2">
      <c r="C366" s="11"/>
    </row>
    <row r="367" spans="3:3" x14ac:dyDescent="0.2">
      <c r="C367" s="11"/>
    </row>
    <row r="368" spans="3:3" x14ac:dyDescent="0.2">
      <c r="C368" s="11"/>
    </row>
    <row r="369" spans="3:3" x14ac:dyDescent="0.2">
      <c r="C369" s="11"/>
    </row>
    <row r="370" spans="3:3" x14ac:dyDescent="0.2">
      <c r="C370" s="11"/>
    </row>
    <row r="371" spans="3:3" x14ac:dyDescent="0.2">
      <c r="C371" s="11"/>
    </row>
    <row r="372" spans="3:3" x14ac:dyDescent="0.2">
      <c r="C372" s="11"/>
    </row>
    <row r="373" spans="3:3" x14ac:dyDescent="0.2">
      <c r="C373" s="11"/>
    </row>
    <row r="374" spans="3:3" x14ac:dyDescent="0.2">
      <c r="C374" s="11"/>
    </row>
    <row r="375" spans="3:3" x14ac:dyDescent="0.2">
      <c r="C375" s="11"/>
    </row>
    <row r="376" spans="3:3" x14ac:dyDescent="0.2">
      <c r="C376" s="11"/>
    </row>
    <row r="377" spans="3:3" x14ac:dyDescent="0.2">
      <c r="C377" s="11"/>
    </row>
    <row r="378" spans="3:3" x14ac:dyDescent="0.2">
      <c r="C378" s="11"/>
    </row>
    <row r="379" spans="3:3" x14ac:dyDescent="0.2">
      <c r="C379" s="11"/>
    </row>
    <row r="380" spans="3:3" x14ac:dyDescent="0.2">
      <c r="C380" s="11"/>
    </row>
    <row r="381" spans="3:3" x14ac:dyDescent="0.2">
      <c r="C381" s="11"/>
    </row>
    <row r="382" spans="3:3" x14ac:dyDescent="0.2">
      <c r="C382" s="11"/>
    </row>
    <row r="383" spans="3:3" x14ac:dyDescent="0.2">
      <c r="C383" s="11"/>
    </row>
    <row r="384" spans="3:3" x14ac:dyDescent="0.2">
      <c r="C384" s="11"/>
    </row>
    <row r="385" spans="3:3" x14ac:dyDescent="0.2">
      <c r="C385" s="11"/>
    </row>
    <row r="386" spans="3:3" x14ac:dyDescent="0.2">
      <c r="C386" s="11"/>
    </row>
    <row r="387" spans="3:3" x14ac:dyDescent="0.2">
      <c r="C387" s="11"/>
    </row>
    <row r="388" spans="3:3" x14ac:dyDescent="0.2">
      <c r="C388" s="11"/>
    </row>
    <row r="389" spans="3:3" x14ac:dyDescent="0.2">
      <c r="C389" s="11"/>
    </row>
    <row r="390" spans="3:3" x14ac:dyDescent="0.2">
      <c r="C390" s="11"/>
    </row>
    <row r="391" spans="3:3" x14ac:dyDescent="0.2">
      <c r="C391" s="11"/>
    </row>
    <row r="392" spans="3:3" x14ac:dyDescent="0.2">
      <c r="C392" s="11"/>
    </row>
    <row r="393" spans="3:3" x14ac:dyDescent="0.2">
      <c r="C393" s="11"/>
    </row>
    <row r="394" spans="3:3" x14ac:dyDescent="0.2">
      <c r="C394" s="11"/>
    </row>
    <row r="395" spans="3:3" x14ac:dyDescent="0.2">
      <c r="C395" s="11"/>
    </row>
    <row r="396" spans="3:3" x14ac:dyDescent="0.2">
      <c r="C396" s="11"/>
    </row>
    <row r="397" spans="3:3" x14ac:dyDescent="0.2">
      <c r="C397" s="11"/>
    </row>
    <row r="398" spans="3:3" x14ac:dyDescent="0.2">
      <c r="C398" s="11"/>
    </row>
    <row r="399" spans="3:3" x14ac:dyDescent="0.2">
      <c r="C399" s="11"/>
    </row>
    <row r="400" spans="3:3" x14ac:dyDescent="0.2">
      <c r="C400" s="11"/>
    </row>
    <row r="401" spans="3:3" x14ac:dyDescent="0.2">
      <c r="C401" s="11"/>
    </row>
    <row r="402" spans="3:3" x14ac:dyDescent="0.2">
      <c r="C402" s="11"/>
    </row>
    <row r="403" spans="3:3" x14ac:dyDescent="0.2">
      <c r="C403" s="11"/>
    </row>
    <row r="404" spans="3:3" x14ac:dyDescent="0.2">
      <c r="C404" s="11"/>
    </row>
    <row r="405" spans="3:3" x14ac:dyDescent="0.2">
      <c r="C405" s="11"/>
    </row>
    <row r="406" spans="3:3" x14ac:dyDescent="0.2">
      <c r="C406" s="11"/>
    </row>
    <row r="407" spans="3:3" x14ac:dyDescent="0.2">
      <c r="C407" s="11"/>
    </row>
    <row r="408" spans="3:3" x14ac:dyDescent="0.2">
      <c r="C408" s="11"/>
    </row>
    <row r="409" spans="3:3" x14ac:dyDescent="0.2">
      <c r="C409" s="11"/>
    </row>
    <row r="410" spans="3:3" x14ac:dyDescent="0.2">
      <c r="C410" s="11"/>
    </row>
    <row r="411" spans="3:3" x14ac:dyDescent="0.2">
      <c r="C411" s="11"/>
    </row>
    <row r="412" spans="3:3" x14ac:dyDescent="0.2">
      <c r="C412" s="11"/>
    </row>
    <row r="413" spans="3:3" x14ac:dyDescent="0.2">
      <c r="C413" s="11"/>
    </row>
    <row r="414" spans="3:3" x14ac:dyDescent="0.2">
      <c r="C414" s="11"/>
    </row>
    <row r="415" spans="3:3" x14ac:dyDescent="0.2">
      <c r="C415" s="11"/>
    </row>
    <row r="416" spans="3:3" x14ac:dyDescent="0.2">
      <c r="C416" s="11"/>
    </row>
    <row r="417" spans="3:3" x14ac:dyDescent="0.2">
      <c r="C417" s="11"/>
    </row>
    <row r="418" spans="3:3" x14ac:dyDescent="0.2">
      <c r="C418" s="11"/>
    </row>
    <row r="419" spans="3:3" x14ac:dyDescent="0.2">
      <c r="C419" s="11"/>
    </row>
    <row r="420" spans="3:3" x14ac:dyDescent="0.2">
      <c r="C420" s="11"/>
    </row>
    <row r="421" spans="3:3" x14ac:dyDescent="0.2">
      <c r="C421" s="11"/>
    </row>
    <row r="422" spans="3:3" x14ac:dyDescent="0.2">
      <c r="C422" s="11"/>
    </row>
    <row r="423" spans="3:3" x14ac:dyDescent="0.2">
      <c r="C423" s="11"/>
    </row>
    <row r="424" spans="3:3" x14ac:dyDescent="0.2">
      <c r="C424" s="11"/>
    </row>
    <row r="425" spans="3:3" x14ac:dyDescent="0.2">
      <c r="C425" s="11"/>
    </row>
    <row r="426" spans="3:3" x14ac:dyDescent="0.2">
      <c r="C426" s="11"/>
    </row>
    <row r="427" spans="3:3" x14ac:dyDescent="0.2">
      <c r="C427" s="11"/>
    </row>
    <row r="428" spans="3:3" x14ac:dyDescent="0.2">
      <c r="C428" s="11"/>
    </row>
    <row r="429" spans="3:3" x14ac:dyDescent="0.2">
      <c r="C429" s="11"/>
    </row>
    <row r="430" spans="3:3" x14ac:dyDescent="0.2">
      <c r="C430" s="11"/>
    </row>
    <row r="431" spans="3:3" x14ac:dyDescent="0.2">
      <c r="C431" s="11"/>
    </row>
    <row r="432" spans="3:3" x14ac:dyDescent="0.2">
      <c r="C432" s="11"/>
    </row>
    <row r="433" spans="3:3" x14ac:dyDescent="0.2">
      <c r="C433" s="11"/>
    </row>
    <row r="434" spans="3:3" x14ac:dyDescent="0.2">
      <c r="C434" s="11"/>
    </row>
    <row r="435" spans="3:3" x14ac:dyDescent="0.2">
      <c r="C435" s="11"/>
    </row>
    <row r="436" spans="3:3" x14ac:dyDescent="0.2">
      <c r="C436" s="11"/>
    </row>
    <row r="437" spans="3:3" x14ac:dyDescent="0.2">
      <c r="C437" s="11"/>
    </row>
    <row r="438" spans="3:3" x14ac:dyDescent="0.2">
      <c r="C438" s="11"/>
    </row>
    <row r="439" spans="3:3" x14ac:dyDescent="0.2">
      <c r="C439" s="11"/>
    </row>
    <row r="440" spans="3:3" x14ac:dyDescent="0.2">
      <c r="C440" s="11"/>
    </row>
    <row r="441" spans="3:3" x14ac:dyDescent="0.2">
      <c r="C441" s="11"/>
    </row>
    <row r="442" spans="3:3" x14ac:dyDescent="0.2">
      <c r="C442" s="11"/>
    </row>
    <row r="443" spans="3:3" x14ac:dyDescent="0.2">
      <c r="C443" s="11"/>
    </row>
    <row r="444" spans="3:3" x14ac:dyDescent="0.2">
      <c r="C444" s="11"/>
    </row>
    <row r="445" spans="3:3" x14ac:dyDescent="0.2">
      <c r="C445" s="11"/>
    </row>
    <row r="446" spans="3:3" x14ac:dyDescent="0.2">
      <c r="C446" s="11"/>
    </row>
    <row r="447" spans="3:3" x14ac:dyDescent="0.2">
      <c r="C447" s="11"/>
    </row>
    <row r="448" spans="3:3" x14ac:dyDescent="0.2">
      <c r="C448" s="11"/>
    </row>
    <row r="449" spans="3:3" x14ac:dyDescent="0.2">
      <c r="C449" s="11"/>
    </row>
    <row r="450" spans="3:3" x14ac:dyDescent="0.2">
      <c r="C450" s="11"/>
    </row>
    <row r="451" spans="3:3" x14ac:dyDescent="0.2">
      <c r="C451" s="11"/>
    </row>
    <row r="452" spans="3:3" x14ac:dyDescent="0.2">
      <c r="C452" s="11"/>
    </row>
    <row r="453" spans="3:3" x14ac:dyDescent="0.2">
      <c r="C453" s="11"/>
    </row>
    <row r="454" spans="3:3" x14ac:dyDescent="0.2">
      <c r="C454" s="11"/>
    </row>
    <row r="455" spans="3:3" x14ac:dyDescent="0.2">
      <c r="C455" s="11"/>
    </row>
    <row r="456" spans="3:3" x14ac:dyDescent="0.2">
      <c r="C456" s="11"/>
    </row>
    <row r="457" spans="3:3" x14ac:dyDescent="0.2">
      <c r="C457" s="11"/>
    </row>
    <row r="458" spans="3:3" x14ac:dyDescent="0.2">
      <c r="C458" s="11"/>
    </row>
    <row r="459" spans="3:3" x14ac:dyDescent="0.2">
      <c r="C459" s="11"/>
    </row>
    <row r="460" spans="3:3" x14ac:dyDescent="0.2">
      <c r="C460" s="11"/>
    </row>
    <row r="461" spans="3:3" x14ac:dyDescent="0.2">
      <c r="C461" s="11"/>
    </row>
    <row r="462" spans="3:3" x14ac:dyDescent="0.2">
      <c r="C462" s="11"/>
    </row>
    <row r="463" spans="3:3" x14ac:dyDescent="0.2">
      <c r="C463" s="11"/>
    </row>
    <row r="464" spans="3:3" x14ac:dyDescent="0.2">
      <c r="C464" s="11"/>
    </row>
    <row r="465" spans="3:3" x14ac:dyDescent="0.2">
      <c r="C465" s="11"/>
    </row>
    <row r="466" spans="3:3" x14ac:dyDescent="0.2">
      <c r="C466" s="11"/>
    </row>
    <row r="467" spans="3:3" x14ac:dyDescent="0.2">
      <c r="C467" s="11"/>
    </row>
    <row r="468" spans="3:3" x14ac:dyDescent="0.2">
      <c r="C468" s="11"/>
    </row>
    <row r="469" spans="3:3" x14ac:dyDescent="0.2">
      <c r="C469" s="11"/>
    </row>
    <row r="470" spans="3:3" x14ac:dyDescent="0.2">
      <c r="C470" s="11"/>
    </row>
    <row r="471" spans="3:3" x14ac:dyDescent="0.2">
      <c r="C471" s="11"/>
    </row>
    <row r="472" spans="3:3" x14ac:dyDescent="0.2">
      <c r="C472" s="11"/>
    </row>
    <row r="473" spans="3:3" x14ac:dyDescent="0.2">
      <c r="C473" s="11"/>
    </row>
    <row r="474" spans="3:3" x14ac:dyDescent="0.2">
      <c r="C474" s="11"/>
    </row>
    <row r="475" spans="3:3" x14ac:dyDescent="0.2">
      <c r="C475" s="11"/>
    </row>
    <row r="476" spans="3:3" x14ac:dyDescent="0.2">
      <c r="C476" s="11"/>
    </row>
    <row r="477" spans="3:3" x14ac:dyDescent="0.2">
      <c r="C477" s="11"/>
    </row>
    <row r="478" spans="3:3" x14ac:dyDescent="0.2">
      <c r="C478" s="11"/>
    </row>
    <row r="479" spans="3:3" x14ac:dyDescent="0.2">
      <c r="C479" s="11"/>
    </row>
    <row r="480" spans="3:3" x14ac:dyDescent="0.2">
      <c r="C480" s="11"/>
    </row>
    <row r="481" spans="3:3" x14ac:dyDescent="0.2">
      <c r="C481" s="11"/>
    </row>
    <row r="482" spans="3:3" x14ac:dyDescent="0.2">
      <c r="C482" s="11"/>
    </row>
    <row r="483" spans="3:3" x14ac:dyDescent="0.2">
      <c r="C483" s="11"/>
    </row>
    <row r="484" spans="3:3" x14ac:dyDescent="0.2">
      <c r="C484" s="11"/>
    </row>
    <row r="485" spans="3:3" x14ac:dyDescent="0.2">
      <c r="C485" s="11"/>
    </row>
    <row r="486" spans="3:3" x14ac:dyDescent="0.2">
      <c r="C486" s="11"/>
    </row>
    <row r="487" spans="3:3" x14ac:dyDescent="0.2">
      <c r="C487" s="11"/>
    </row>
    <row r="488" spans="3:3" x14ac:dyDescent="0.2">
      <c r="C488" s="11"/>
    </row>
    <row r="489" spans="3:3" x14ac:dyDescent="0.2">
      <c r="C489" s="11"/>
    </row>
    <row r="490" spans="3:3" x14ac:dyDescent="0.2">
      <c r="C490" s="11"/>
    </row>
    <row r="491" spans="3:3" x14ac:dyDescent="0.2">
      <c r="C491" s="11"/>
    </row>
    <row r="492" spans="3:3" x14ac:dyDescent="0.2">
      <c r="C492" s="11"/>
    </row>
    <row r="493" spans="3:3" x14ac:dyDescent="0.2">
      <c r="C493" s="11"/>
    </row>
    <row r="494" spans="3:3" x14ac:dyDescent="0.2">
      <c r="C494" s="11"/>
    </row>
    <row r="495" spans="3:3" x14ac:dyDescent="0.2">
      <c r="C495" s="11"/>
    </row>
    <row r="496" spans="3:3" x14ac:dyDescent="0.2">
      <c r="C496" s="11"/>
    </row>
    <row r="497" spans="3:3" x14ac:dyDescent="0.2">
      <c r="C497" s="11"/>
    </row>
    <row r="498" spans="3:3" x14ac:dyDescent="0.2">
      <c r="C498" s="11"/>
    </row>
    <row r="499" spans="3:3" x14ac:dyDescent="0.2">
      <c r="C499" s="11"/>
    </row>
    <row r="500" spans="3:3" x14ac:dyDescent="0.2">
      <c r="C500" s="11"/>
    </row>
    <row r="501" spans="3:3" x14ac:dyDescent="0.2">
      <c r="C501" s="11"/>
    </row>
    <row r="502" spans="3:3" x14ac:dyDescent="0.2">
      <c r="C502" s="11"/>
    </row>
    <row r="503" spans="3:3" x14ac:dyDescent="0.2">
      <c r="C503" s="11"/>
    </row>
    <row r="504" spans="3:3" x14ac:dyDescent="0.2">
      <c r="C504" s="11"/>
    </row>
    <row r="505" spans="3:3" x14ac:dyDescent="0.2">
      <c r="C505" s="11"/>
    </row>
    <row r="506" spans="3:3" x14ac:dyDescent="0.2">
      <c r="C506" s="11"/>
    </row>
    <row r="507" spans="3:3" x14ac:dyDescent="0.2">
      <c r="C507" s="11"/>
    </row>
    <row r="508" spans="3:3" x14ac:dyDescent="0.2">
      <c r="C508" s="11"/>
    </row>
    <row r="509" spans="3:3" x14ac:dyDescent="0.2">
      <c r="C509" s="11"/>
    </row>
    <row r="510" spans="3:3" x14ac:dyDescent="0.2">
      <c r="C510" s="11"/>
    </row>
    <row r="511" spans="3:3" x14ac:dyDescent="0.2">
      <c r="C511" s="11"/>
    </row>
    <row r="512" spans="3:3" x14ac:dyDescent="0.2">
      <c r="C512" s="11"/>
    </row>
    <row r="513" spans="3:3" x14ac:dyDescent="0.2">
      <c r="C513" s="11"/>
    </row>
    <row r="514" spans="3:3" x14ac:dyDescent="0.2">
      <c r="C514" s="11"/>
    </row>
    <row r="515" spans="3:3" x14ac:dyDescent="0.2">
      <c r="C515" s="11"/>
    </row>
    <row r="516" spans="3:3" x14ac:dyDescent="0.2">
      <c r="C516" s="11"/>
    </row>
    <row r="517" spans="3:3" x14ac:dyDescent="0.2">
      <c r="C517" s="11"/>
    </row>
    <row r="518" spans="3:3" x14ac:dyDescent="0.2">
      <c r="C518" s="11"/>
    </row>
    <row r="519" spans="3:3" x14ac:dyDescent="0.2">
      <c r="C519" s="11"/>
    </row>
    <row r="520" spans="3:3" x14ac:dyDescent="0.2">
      <c r="C520" s="11"/>
    </row>
    <row r="521" spans="3:3" x14ac:dyDescent="0.2">
      <c r="C521" s="11"/>
    </row>
    <row r="522" spans="3:3" x14ac:dyDescent="0.2">
      <c r="C522" s="11"/>
    </row>
    <row r="523" spans="3:3" x14ac:dyDescent="0.2">
      <c r="C523" s="11"/>
    </row>
    <row r="524" spans="3:3" x14ac:dyDescent="0.2">
      <c r="C524" s="11"/>
    </row>
    <row r="525" spans="3:3" x14ac:dyDescent="0.2">
      <c r="C525" s="11"/>
    </row>
    <row r="526" spans="3:3" x14ac:dyDescent="0.2">
      <c r="C526" s="11"/>
    </row>
    <row r="527" spans="3:3" x14ac:dyDescent="0.2">
      <c r="C527" s="11"/>
    </row>
    <row r="528" spans="3:3" x14ac:dyDescent="0.2">
      <c r="C528" s="11"/>
    </row>
    <row r="529" spans="3:3" x14ac:dyDescent="0.2">
      <c r="C529" s="11"/>
    </row>
    <row r="530" spans="3:3" x14ac:dyDescent="0.2">
      <c r="C530" s="11"/>
    </row>
    <row r="531" spans="3:3" x14ac:dyDescent="0.2">
      <c r="C531" s="11"/>
    </row>
    <row r="532" spans="3:3" x14ac:dyDescent="0.2">
      <c r="C532" s="11"/>
    </row>
    <row r="533" spans="3:3" x14ac:dyDescent="0.2">
      <c r="C533" s="11"/>
    </row>
    <row r="534" spans="3:3" x14ac:dyDescent="0.2">
      <c r="C534" s="11"/>
    </row>
    <row r="535" spans="3:3" x14ac:dyDescent="0.2">
      <c r="C535" s="11"/>
    </row>
    <row r="536" spans="3:3" x14ac:dyDescent="0.2">
      <c r="C536" s="11"/>
    </row>
    <row r="537" spans="3:3" x14ac:dyDescent="0.2">
      <c r="C537" s="11"/>
    </row>
    <row r="538" spans="3:3" x14ac:dyDescent="0.2">
      <c r="C538" s="11"/>
    </row>
    <row r="539" spans="3:3" x14ac:dyDescent="0.2">
      <c r="C539" s="11"/>
    </row>
    <row r="540" spans="3:3" x14ac:dyDescent="0.2">
      <c r="C540" s="11"/>
    </row>
    <row r="541" spans="3:3" x14ac:dyDescent="0.2">
      <c r="C541" s="11"/>
    </row>
    <row r="542" spans="3:3" x14ac:dyDescent="0.2">
      <c r="C542" s="11"/>
    </row>
    <row r="543" spans="3:3" x14ac:dyDescent="0.2">
      <c r="C543" s="11"/>
    </row>
    <row r="544" spans="3:3" x14ac:dyDescent="0.2">
      <c r="C544" s="11"/>
    </row>
    <row r="545" spans="3:3" x14ac:dyDescent="0.2">
      <c r="C545" s="11"/>
    </row>
    <row r="546" spans="3:3" x14ac:dyDescent="0.2">
      <c r="C546" s="11"/>
    </row>
    <row r="547" spans="3:3" x14ac:dyDescent="0.2">
      <c r="C547" s="11"/>
    </row>
    <row r="548" spans="3:3" x14ac:dyDescent="0.2">
      <c r="C548" s="11"/>
    </row>
    <row r="549" spans="3:3" x14ac:dyDescent="0.2">
      <c r="C549" s="11"/>
    </row>
    <row r="550" spans="3:3" x14ac:dyDescent="0.2">
      <c r="C550" s="11"/>
    </row>
    <row r="551" spans="3:3" x14ac:dyDescent="0.2">
      <c r="C551" s="11"/>
    </row>
    <row r="552" spans="3:3" x14ac:dyDescent="0.2">
      <c r="C552" s="11"/>
    </row>
    <row r="553" spans="3:3" x14ac:dyDescent="0.2">
      <c r="C553" s="11"/>
    </row>
    <row r="554" spans="3:3" x14ac:dyDescent="0.2">
      <c r="C554" s="11"/>
    </row>
    <row r="555" spans="3:3" x14ac:dyDescent="0.2">
      <c r="C555" s="11"/>
    </row>
    <row r="556" spans="3:3" x14ac:dyDescent="0.2">
      <c r="C556" s="11"/>
    </row>
    <row r="557" spans="3:3" x14ac:dyDescent="0.2">
      <c r="C557" s="11"/>
    </row>
    <row r="558" spans="3:3" x14ac:dyDescent="0.2">
      <c r="C558" s="11"/>
    </row>
    <row r="559" spans="3:3" x14ac:dyDescent="0.2">
      <c r="C559" s="11"/>
    </row>
    <row r="560" spans="3:3" x14ac:dyDescent="0.2">
      <c r="C560" s="11"/>
    </row>
    <row r="561" spans="3:3" x14ac:dyDescent="0.2">
      <c r="C561" s="11"/>
    </row>
    <row r="562" spans="3:3" x14ac:dyDescent="0.2">
      <c r="C562" s="11"/>
    </row>
    <row r="563" spans="3:3" x14ac:dyDescent="0.2">
      <c r="C563" s="11"/>
    </row>
    <row r="564" spans="3:3" x14ac:dyDescent="0.2">
      <c r="C564" s="11"/>
    </row>
    <row r="565" spans="3:3" x14ac:dyDescent="0.2">
      <c r="C565" s="11"/>
    </row>
    <row r="566" spans="3:3" x14ac:dyDescent="0.2">
      <c r="C566" s="11"/>
    </row>
    <row r="567" spans="3:3" x14ac:dyDescent="0.2">
      <c r="C567" s="11"/>
    </row>
    <row r="568" spans="3:3" x14ac:dyDescent="0.2">
      <c r="C568" s="11"/>
    </row>
    <row r="569" spans="3:3" x14ac:dyDescent="0.2">
      <c r="C569" s="11"/>
    </row>
    <row r="570" spans="3:3" x14ac:dyDescent="0.2">
      <c r="C570" s="11"/>
    </row>
    <row r="571" spans="3:3" x14ac:dyDescent="0.2">
      <c r="C571" s="11"/>
    </row>
    <row r="572" spans="3:3" x14ac:dyDescent="0.2">
      <c r="C572" s="11"/>
    </row>
    <row r="573" spans="3:3" x14ac:dyDescent="0.2">
      <c r="C573" s="11"/>
    </row>
    <row r="574" spans="3:3" x14ac:dyDescent="0.2">
      <c r="C574" s="11"/>
    </row>
    <row r="575" spans="3:3" x14ac:dyDescent="0.2">
      <c r="C575" s="11"/>
    </row>
    <row r="576" spans="3:3" x14ac:dyDescent="0.2">
      <c r="C576" s="11"/>
    </row>
    <row r="577" spans="3:3" x14ac:dyDescent="0.2">
      <c r="C577" s="11"/>
    </row>
    <row r="578" spans="3:3" x14ac:dyDescent="0.2">
      <c r="C578" s="11"/>
    </row>
    <row r="579" spans="3:3" x14ac:dyDescent="0.2">
      <c r="C579" s="11"/>
    </row>
    <row r="580" spans="3:3" x14ac:dyDescent="0.2">
      <c r="C580" s="11"/>
    </row>
    <row r="581" spans="3:3" x14ac:dyDescent="0.2">
      <c r="C581" s="11"/>
    </row>
    <row r="582" spans="3:3" x14ac:dyDescent="0.2">
      <c r="C582" s="11"/>
    </row>
    <row r="583" spans="3:3" x14ac:dyDescent="0.2">
      <c r="C583" s="11"/>
    </row>
    <row r="584" spans="3:3" x14ac:dyDescent="0.2">
      <c r="C584" s="11"/>
    </row>
    <row r="585" spans="3:3" x14ac:dyDescent="0.2">
      <c r="C585" s="11"/>
    </row>
    <row r="586" spans="3:3" x14ac:dyDescent="0.2">
      <c r="C586" s="11"/>
    </row>
    <row r="587" spans="3:3" x14ac:dyDescent="0.2">
      <c r="C587" s="11"/>
    </row>
    <row r="588" spans="3:3" x14ac:dyDescent="0.2">
      <c r="C588" s="11"/>
    </row>
    <row r="589" spans="3:3" x14ac:dyDescent="0.2">
      <c r="C589" s="11"/>
    </row>
    <row r="590" spans="3:3" x14ac:dyDescent="0.2">
      <c r="C590" s="11"/>
    </row>
    <row r="591" spans="3:3" x14ac:dyDescent="0.2">
      <c r="C591" s="11"/>
    </row>
    <row r="592" spans="3:3" x14ac:dyDescent="0.2">
      <c r="C592" s="11"/>
    </row>
    <row r="593" spans="3:3" x14ac:dyDescent="0.2">
      <c r="C593" s="11"/>
    </row>
    <row r="594" spans="3:3" x14ac:dyDescent="0.2">
      <c r="C594" s="11"/>
    </row>
    <row r="595" spans="3:3" x14ac:dyDescent="0.2">
      <c r="C595" s="11"/>
    </row>
    <row r="596" spans="3:3" x14ac:dyDescent="0.2">
      <c r="C596" s="11"/>
    </row>
    <row r="597" spans="3:3" x14ac:dyDescent="0.2">
      <c r="C597" s="11"/>
    </row>
    <row r="598" spans="3:3" x14ac:dyDescent="0.2">
      <c r="C598" s="11"/>
    </row>
    <row r="599" spans="3:3" x14ac:dyDescent="0.2">
      <c r="C599" s="11"/>
    </row>
    <row r="600" spans="3:3" x14ac:dyDescent="0.2">
      <c r="C600" s="11"/>
    </row>
    <row r="601" spans="3:3" x14ac:dyDescent="0.2">
      <c r="C601" s="11"/>
    </row>
    <row r="602" spans="3:3" x14ac:dyDescent="0.2">
      <c r="C602" s="11"/>
    </row>
    <row r="603" spans="3:3" x14ac:dyDescent="0.2">
      <c r="C603" s="11"/>
    </row>
    <row r="604" spans="3:3" x14ac:dyDescent="0.2">
      <c r="C604" s="11"/>
    </row>
    <row r="605" spans="3:3" x14ac:dyDescent="0.2">
      <c r="C605" s="11"/>
    </row>
    <row r="606" spans="3:3" x14ac:dyDescent="0.2">
      <c r="C606" s="11"/>
    </row>
    <row r="607" spans="3:3" x14ac:dyDescent="0.2">
      <c r="C607" s="11"/>
    </row>
    <row r="608" spans="3:3" x14ac:dyDescent="0.2">
      <c r="C608" s="11"/>
    </row>
    <row r="609" spans="3:3" x14ac:dyDescent="0.2">
      <c r="C609" s="11"/>
    </row>
    <row r="610" spans="3:3" x14ac:dyDescent="0.2">
      <c r="C610" s="11"/>
    </row>
    <row r="611" spans="3:3" x14ac:dyDescent="0.2">
      <c r="C611" s="11"/>
    </row>
    <row r="612" spans="3:3" x14ac:dyDescent="0.2">
      <c r="C612" s="11"/>
    </row>
    <row r="613" spans="3:3" x14ac:dyDescent="0.2">
      <c r="C613" s="11"/>
    </row>
    <row r="614" spans="3:3" x14ac:dyDescent="0.2">
      <c r="C614" s="11"/>
    </row>
    <row r="615" spans="3:3" x14ac:dyDescent="0.2">
      <c r="C615" s="11"/>
    </row>
    <row r="616" spans="3:3" x14ac:dyDescent="0.2">
      <c r="C616" s="11"/>
    </row>
    <row r="617" spans="3:3" x14ac:dyDescent="0.2">
      <c r="C617" s="11"/>
    </row>
    <row r="618" spans="3:3" x14ac:dyDescent="0.2">
      <c r="C618" s="11"/>
    </row>
    <row r="619" spans="3:3" x14ac:dyDescent="0.2">
      <c r="C619" s="11"/>
    </row>
    <row r="620" spans="3:3" x14ac:dyDescent="0.2">
      <c r="C620" s="11"/>
    </row>
    <row r="621" spans="3:3" x14ac:dyDescent="0.2">
      <c r="C621" s="11"/>
    </row>
    <row r="622" spans="3:3" x14ac:dyDescent="0.2">
      <c r="C622" s="11"/>
    </row>
    <row r="623" spans="3:3" x14ac:dyDescent="0.2">
      <c r="C623" s="11"/>
    </row>
    <row r="624" spans="3:3" x14ac:dyDescent="0.2">
      <c r="C624" s="11"/>
    </row>
    <row r="625" spans="3:3" x14ac:dyDescent="0.2">
      <c r="C625" s="11"/>
    </row>
    <row r="626" spans="3:3" x14ac:dyDescent="0.2">
      <c r="C626" s="11"/>
    </row>
    <row r="627" spans="3:3" x14ac:dyDescent="0.2">
      <c r="C627" s="11"/>
    </row>
    <row r="628" spans="3:3" x14ac:dyDescent="0.2">
      <c r="C628" s="11"/>
    </row>
    <row r="629" spans="3:3" x14ac:dyDescent="0.2">
      <c r="C629" s="11"/>
    </row>
    <row r="630" spans="3:3" x14ac:dyDescent="0.2">
      <c r="C630" s="11"/>
    </row>
    <row r="631" spans="3:3" x14ac:dyDescent="0.2">
      <c r="C631" s="11"/>
    </row>
    <row r="632" spans="3:3" x14ac:dyDescent="0.2">
      <c r="C632" s="11"/>
    </row>
    <row r="633" spans="3:3" x14ac:dyDescent="0.2">
      <c r="C633" s="11"/>
    </row>
    <row r="634" spans="3:3" x14ac:dyDescent="0.2">
      <c r="C634" s="11"/>
    </row>
    <row r="635" spans="3:3" x14ac:dyDescent="0.2">
      <c r="C635" s="11"/>
    </row>
    <row r="636" spans="3:3" x14ac:dyDescent="0.2">
      <c r="C636" s="11"/>
    </row>
    <row r="637" spans="3:3" x14ac:dyDescent="0.2">
      <c r="C637" s="11"/>
    </row>
    <row r="638" spans="3:3" x14ac:dyDescent="0.2">
      <c r="C638" s="11"/>
    </row>
    <row r="639" spans="3:3" x14ac:dyDescent="0.2">
      <c r="C639" s="11"/>
    </row>
    <row r="640" spans="3:3" x14ac:dyDescent="0.2">
      <c r="C640" s="11"/>
    </row>
    <row r="641" spans="3:3" x14ac:dyDescent="0.2">
      <c r="C641" s="11"/>
    </row>
    <row r="642" spans="3:3" x14ac:dyDescent="0.2">
      <c r="C642" s="11"/>
    </row>
    <row r="643" spans="3:3" x14ac:dyDescent="0.2">
      <c r="C643" s="11"/>
    </row>
    <row r="644" spans="3:3" x14ac:dyDescent="0.2">
      <c r="C644" s="11"/>
    </row>
    <row r="645" spans="3:3" x14ac:dyDescent="0.2">
      <c r="C645" s="11"/>
    </row>
    <row r="646" spans="3:3" x14ac:dyDescent="0.2">
      <c r="C646" s="11"/>
    </row>
    <row r="647" spans="3:3" x14ac:dyDescent="0.2">
      <c r="C647" s="11"/>
    </row>
    <row r="648" spans="3:3" x14ac:dyDescent="0.2">
      <c r="C648" s="11"/>
    </row>
    <row r="649" spans="3:3" x14ac:dyDescent="0.2">
      <c r="C649" s="11"/>
    </row>
    <row r="650" spans="3:3" x14ac:dyDescent="0.2">
      <c r="C650" s="11"/>
    </row>
    <row r="651" spans="3:3" x14ac:dyDescent="0.2">
      <c r="C651" s="11"/>
    </row>
    <row r="652" spans="3:3" x14ac:dyDescent="0.2">
      <c r="C652" s="11"/>
    </row>
    <row r="653" spans="3:3" x14ac:dyDescent="0.2">
      <c r="C653" s="11"/>
    </row>
    <row r="654" spans="3:3" x14ac:dyDescent="0.2">
      <c r="C654" s="11"/>
    </row>
    <row r="655" spans="3:3" x14ac:dyDescent="0.2">
      <c r="C655" s="11"/>
    </row>
    <row r="656" spans="3:3" x14ac:dyDescent="0.2">
      <c r="C656" s="11"/>
    </row>
    <row r="657" spans="3:3" x14ac:dyDescent="0.2">
      <c r="C657" s="11"/>
    </row>
    <row r="658" spans="3:3" x14ac:dyDescent="0.2">
      <c r="C658" s="11"/>
    </row>
    <row r="659" spans="3:3" x14ac:dyDescent="0.2">
      <c r="C659" s="11"/>
    </row>
    <row r="660" spans="3:3" x14ac:dyDescent="0.2">
      <c r="C660" s="11"/>
    </row>
    <row r="661" spans="3:3" x14ac:dyDescent="0.2">
      <c r="C661" s="11"/>
    </row>
    <row r="662" spans="3:3" x14ac:dyDescent="0.2">
      <c r="C662" s="11"/>
    </row>
    <row r="663" spans="3:3" x14ac:dyDescent="0.2">
      <c r="C663" s="11"/>
    </row>
    <row r="664" spans="3:3" x14ac:dyDescent="0.2">
      <c r="C664" s="11"/>
    </row>
    <row r="665" spans="3:3" x14ac:dyDescent="0.2">
      <c r="C665" s="11"/>
    </row>
    <row r="666" spans="3:3" x14ac:dyDescent="0.2">
      <c r="C666" s="11"/>
    </row>
    <row r="667" spans="3:3" x14ac:dyDescent="0.2">
      <c r="C667" s="11"/>
    </row>
    <row r="668" spans="3:3" x14ac:dyDescent="0.2">
      <c r="C668" s="11"/>
    </row>
    <row r="669" spans="3:3" x14ac:dyDescent="0.2">
      <c r="C669" s="11"/>
    </row>
    <row r="670" spans="3:3" x14ac:dyDescent="0.2">
      <c r="C670" s="11"/>
    </row>
    <row r="671" spans="3:3" x14ac:dyDescent="0.2">
      <c r="C671" s="11"/>
    </row>
    <row r="672" spans="3:3" x14ac:dyDescent="0.2">
      <c r="C672" s="11"/>
    </row>
    <row r="673" spans="3:3" x14ac:dyDescent="0.2">
      <c r="C673" s="11"/>
    </row>
    <row r="674" spans="3:3" x14ac:dyDescent="0.2">
      <c r="C674" s="11"/>
    </row>
    <row r="675" spans="3:3" x14ac:dyDescent="0.2">
      <c r="C675" s="11"/>
    </row>
    <row r="676" spans="3:3" x14ac:dyDescent="0.2">
      <c r="C676" s="11"/>
    </row>
    <row r="677" spans="3:3" x14ac:dyDescent="0.2">
      <c r="C677" s="11"/>
    </row>
    <row r="678" spans="3:3" x14ac:dyDescent="0.2">
      <c r="C678" s="11"/>
    </row>
    <row r="679" spans="3:3" x14ac:dyDescent="0.2">
      <c r="C679" s="11"/>
    </row>
    <row r="680" spans="3:3" x14ac:dyDescent="0.2">
      <c r="C680" s="11"/>
    </row>
    <row r="681" spans="3:3" x14ac:dyDescent="0.2">
      <c r="C681" s="11"/>
    </row>
    <row r="682" spans="3:3" x14ac:dyDescent="0.2">
      <c r="C682" s="11"/>
    </row>
    <row r="683" spans="3:3" x14ac:dyDescent="0.2">
      <c r="C683" s="11"/>
    </row>
    <row r="684" spans="3:3" x14ac:dyDescent="0.2">
      <c r="C684" s="11"/>
    </row>
    <row r="685" spans="3:3" x14ac:dyDescent="0.2">
      <c r="C685" s="11"/>
    </row>
    <row r="686" spans="3:3" x14ac:dyDescent="0.2">
      <c r="C686" s="11"/>
    </row>
    <row r="687" spans="3:3" x14ac:dyDescent="0.2">
      <c r="C687" s="11"/>
    </row>
    <row r="688" spans="3:3" x14ac:dyDescent="0.2">
      <c r="C688" s="11"/>
    </row>
    <row r="689" spans="3:3" x14ac:dyDescent="0.2">
      <c r="C689" s="11"/>
    </row>
    <row r="690" spans="3:3" x14ac:dyDescent="0.2">
      <c r="C690" s="11"/>
    </row>
    <row r="691" spans="3:3" x14ac:dyDescent="0.2">
      <c r="C691" s="11"/>
    </row>
    <row r="692" spans="3:3" x14ac:dyDescent="0.2">
      <c r="C692" s="11"/>
    </row>
    <row r="693" spans="3:3" x14ac:dyDescent="0.2">
      <c r="C693" s="11"/>
    </row>
    <row r="694" spans="3:3" x14ac:dyDescent="0.2">
      <c r="C694" s="11"/>
    </row>
    <row r="695" spans="3:3" x14ac:dyDescent="0.2">
      <c r="C695" s="11"/>
    </row>
    <row r="696" spans="3:3" x14ac:dyDescent="0.2">
      <c r="C696" s="11"/>
    </row>
    <row r="697" spans="3:3" x14ac:dyDescent="0.2">
      <c r="C697" s="11"/>
    </row>
    <row r="698" spans="3:3" x14ac:dyDescent="0.2">
      <c r="C698" s="11"/>
    </row>
    <row r="699" spans="3:3" x14ac:dyDescent="0.2">
      <c r="C699" s="11"/>
    </row>
    <row r="700" spans="3:3" x14ac:dyDescent="0.2">
      <c r="C700" s="11"/>
    </row>
    <row r="701" spans="3:3" x14ac:dyDescent="0.2">
      <c r="C701" s="11"/>
    </row>
    <row r="702" spans="3:3" x14ac:dyDescent="0.2">
      <c r="C702" s="11"/>
    </row>
    <row r="703" spans="3:3" x14ac:dyDescent="0.2">
      <c r="C703" s="11"/>
    </row>
    <row r="704" spans="3:3" x14ac:dyDescent="0.2">
      <c r="C704" s="11"/>
    </row>
    <row r="705" spans="3:3" x14ac:dyDescent="0.2">
      <c r="C705" s="11"/>
    </row>
    <row r="706" spans="3:3" x14ac:dyDescent="0.2">
      <c r="C706" s="11"/>
    </row>
    <row r="707" spans="3:3" x14ac:dyDescent="0.2">
      <c r="C707" s="11"/>
    </row>
    <row r="708" spans="3:3" x14ac:dyDescent="0.2">
      <c r="C708" s="11"/>
    </row>
    <row r="709" spans="3:3" x14ac:dyDescent="0.2">
      <c r="C709" s="11"/>
    </row>
    <row r="710" spans="3:3" x14ac:dyDescent="0.2">
      <c r="C710" s="11"/>
    </row>
    <row r="711" spans="3:3" x14ac:dyDescent="0.2">
      <c r="C711" s="11"/>
    </row>
    <row r="712" spans="3:3" x14ac:dyDescent="0.2">
      <c r="C712" s="11"/>
    </row>
    <row r="713" spans="3:3" x14ac:dyDescent="0.2">
      <c r="C713" s="11"/>
    </row>
    <row r="714" spans="3:3" x14ac:dyDescent="0.2">
      <c r="C714" s="11"/>
    </row>
    <row r="715" spans="3:3" x14ac:dyDescent="0.2">
      <c r="C715" s="11"/>
    </row>
    <row r="716" spans="3:3" x14ac:dyDescent="0.2">
      <c r="C716" s="11"/>
    </row>
    <row r="717" spans="3:3" x14ac:dyDescent="0.2">
      <c r="C717" s="11"/>
    </row>
    <row r="718" spans="3:3" x14ac:dyDescent="0.2">
      <c r="C718" s="11"/>
    </row>
    <row r="719" spans="3:3" x14ac:dyDescent="0.2">
      <c r="C719" s="11"/>
    </row>
    <row r="720" spans="3:3" x14ac:dyDescent="0.2">
      <c r="C720" s="11"/>
    </row>
    <row r="721" spans="3:3" x14ac:dyDescent="0.2">
      <c r="C721" s="11"/>
    </row>
    <row r="722" spans="3:3" x14ac:dyDescent="0.2">
      <c r="C722" s="11"/>
    </row>
    <row r="723" spans="3:3" x14ac:dyDescent="0.2">
      <c r="C723" s="11"/>
    </row>
    <row r="724" spans="3:3" x14ac:dyDescent="0.2">
      <c r="C724" s="11"/>
    </row>
    <row r="725" spans="3:3" x14ac:dyDescent="0.2">
      <c r="C725" s="11"/>
    </row>
    <row r="726" spans="3:3" x14ac:dyDescent="0.2">
      <c r="C726" s="11"/>
    </row>
    <row r="727" spans="3:3" x14ac:dyDescent="0.2">
      <c r="C727" s="11"/>
    </row>
    <row r="728" spans="3:3" x14ac:dyDescent="0.2">
      <c r="C728" s="11"/>
    </row>
    <row r="729" spans="3:3" x14ac:dyDescent="0.2">
      <c r="C729" s="11"/>
    </row>
    <row r="730" spans="3:3" x14ac:dyDescent="0.2">
      <c r="C730" s="11"/>
    </row>
    <row r="731" spans="3:3" x14ac:dyDescent="0.2">
      <c r="C731" s="11"/>
    </row>
    <row r="732" spans="3:3" x14ac:dyDescent="0.2">
      <c r="C732" s="11"/>
    </row>
    <row r="733" spans="3:3" x14ac:dyDescent="0.2">
      <c r="C733" s="11"/>
    </row>
    <row r="734" spans="3:3" x14ac:dyDescent="0.2">
      <c r="C734" s="11"/>
    </row>
    <row r="735" spans="3:3" x14ac:dyDescent="0.2">
      <c r="C735" s="11"/>
    </row>
    <row r="736" spans="3:3" x14ac:dyDescent="0.2">
      <c r="C736" s="11"/>
    </row>
    <row r="737" spans="3:3" x14ac:dyDescent="0.2">
      <c r="C737" s="11"/>
    </row>
    <row r="738" spans="3:3" x14ac:dyDescent="0.2">
      <c r="C738" s="11"/>
    </row>
    <row r="739" spans="3:3" x14ac:dyDescent="0.2">
      <c r="C739" s="11"/>
    </row>
    <row r="740" spans="3:3" x14ac:dyDescent="0.2">
      <c r="C740" s="11"/>
    </row>
    <row r="741" spans="3:3" x14ac:dyDescent="0.2">
      <c r="C741" s="11"/>
    </row>
    <row r="742" spans="3:3" x14ac:dyDescent="0.2">
      <c r="C742" s="11"/>
    </row>
    <row r="743" spans="3:3" x14ac:dyDescent="0.2">
      <c r="C743" s="11"/>
    </row>
    <row r="744" spans="3:3" x14ac:dyDescent="0.2">
      <c r="C744" s="11"/>
    </row>
    <row r="745" spans="3:3" x14ac:dyDescent="0.2">
      <c r="C745" s="11"/>
    </row>
    <row r="746" spans="3:3" x14ac:dyDescent="0.2">
      <c r="C746" s="11"/>
    </row>
    <row r="747" spans="3:3" x14ac:dyDescent="0.2">
      <c r="C747" s="11"/>
    </row>
    <row r="748" spans="3:3" x14ac:dyDescent="0.2">
      <c r="C748" s="11"/>
    </row>
    <row r="749" spans="3:3" x14ac:dyDescent="0.2">
      <c r="C749" s="11"/>
    </row>
    <row r="750" spans="3:3" x14ac:dyDescent="0.2">
      <c r="C750" s="11"/>
    </row>
    <row r="751" spans="3:3" x14ac:dyDescent="0.2">
      <c r="C751" s="11"/>
    </row>
    <row r="752" spans="3:3" x14ac:dyDescent="0.2">
      <c r="C752" s="11"/>
    </row>
    <row r="753" spans="3:3" x14ac:dyDescent="0.2">
      <c r="C753" s="11"/>
    </row>
    <row r="754" spans="3:3" x14ac:dyDescent="0.2">
      <c r="C754" s="11"/>
    </row>
    <row r="755" spans="3:3" x14ac:dyDescent="0.2">
      <c r="C755" s="11"/>
    </row>
    <row r="756" spans="3:3" x14ac:dyDescent="0.2">
      <c r="C756" s="11"/>
    </row>
    <row r="757" spans="3:3" x14ac:dyDescent="0.2">
      <c r="C757" s="11"/>
    </row>
    <row r="758" spans="3:3" x14ac:dyDescent="0.2">
      <c r="C758" s="11"/>
    </row>
    <row r="759" spans="3:3" x14ac:dyDescent="0.2">
      <c r="C759" s="11"/>
    </row>
    <row r="760" spans="3:3" x14ac:dyDescent="0.2">
      <c r="C760" s="11"/>
    </row>
    <row r="761" spans="3:3" x14ac:dyDescent="0.2">
      <c r="C761" s="11"/>
    </row>
    <row r="762" spans="3:3" x14ac:dyDescent="0.2">
      <c r="C762" s="11"/>
    </row>
    <row r="763" spans="3:3" x14ac:dyDescent="0.2">
      <c r="C763" s="11"/>
    </row>
    <row r="764" spans="3:3" x14ac:dyDescent="0.2">
      <c r="C764" s="11"/>
    </row>
    <row r="765" spans="3:3" x14ac:dyDescent="0.2">
      <c r="C765" s="11"/>
    </row>
    <row r="766" spans="3:3" x14ac:dyDescent="0.2">
      <c r="C766" s="11"/>
    </row>
    <row r="767" spans="3:3" x14ac:dyDescent="0.2">
      <c r="C767" s="11"/>
    </row>
    <row r="768" spans="3:3" x14ac:dyDescent="0.2">
      <c r="C768" s="11"/>
    </row>
    <row r="769" spans="3:3" x14ac:dyDescent="0.2">
      <c r="C769" s="11"/>
    </row>
    <row r="770" spans="3:3" x14ac:dyDescent="0.2">
      <c r="C770" s="11"/>
    </row>
    <row r="771" spans="3:3" x14ac:dyDescent="0.2">
      <c r="C771" s="11"/>
    </row>
    <row r="772" spans="3:3" x14ac:dyDescent="0.2">
      <c r="C772" s="11"/>
    </row>
    <row r="773" spans="3:3" x14ac:dyDescent="0.2">
      <c r="C773" s="11"/>
    </row>
    <row r="774" spans="3:3" x14ac:dyDescent="0.2">
      <c r="C774" s="11"/>
    </row>
    <row r="775" spans="3:3" x14ac:dyDescent="0.2">
      <c r="C775" s="11"/>
    </row>
    <row r="776" spans="3:3" x14ac:dyDescent="0.2">
      <c r="C776" s="11"/>
    </row>
    <row r="777" spans="3:3" x14ac:dyDescent="0.2">
      <c r="C777" s="11"/>
    </row>
    <row r="778" spans="3:3" x14ac:dyDescent="0.2">
      <c r="C778" s="11"/>
    </row>
    <row r="779" spans="3:3" x14ac:dyDescent="0.2">
      <c r="C779" s="11"/>
    </row>
    <row r="780" spans="3:3" x14ac:dyDescent="0.2">
      <c r="C780" s="11"/>
    </row>
    <row r="781" spans="3:3" x14ac:dyDescent="0.2">
      <c r="C781" s="11"/>
    </row>
    <row r="782" spans="3:3" x14ac:dyDescent="0.2">
      <c r="C782" s="11"/>
    </row>
    <row r="783" spans="3:3" x14ac:dyDescent="0.2">
      <c r="C783" s="11"/>
    </row>
    <row r="784" spans="3:3" x14ac:dyDescent="0.2">
      <c r="C784" s="11"/>
    </row>
    <row r="785" spans="3:3" x14ac:dyDescent="0.2">
      <c r="C785" s="11"/>
    </row>
    <row r="786" spans="3:3" x14ac:dyDescent="0.2">
      <c r="C786" s="11"/>
    </row>
    <row r="787" spans="3:3" x14ac:dyDescent="0.2">
      <c r="C787" s="11"/>
    </row>
    <row r="788" spans="3:3" x14ac:dyDescent="0.2">
      <c r="C788" s="11"/>
    </row>
    <row r="789" spans="3:3" x14ac:dyDescent="0.2">
      <c r="C789" s="11"/>
    </row>
    <row r="790" spans="3:3" x14ac:dyDescent="0.2">
      <c r="C790" s="11"/>
    </row>
    <row r="791" spans="3:3" x14ac:dyDescent="0.2">
      <c r="C791" s="11"/>
    </row>
    <row r="792" spans="3:3" x14ac:dyDescent="0.2">
      <c r="C792" s="11"/>
    </row>
    <row r="793" spans="3:3" x14ac:dyDescent="0.2">
      <c r="C793" s="11"/>
    </row>
    <row r="794" spans="3:3" x14ac:dyDescent="0.2">
      <c r="C794" s="11"/>
    </row>
    <row r="795" spans="3:3" x14ac:dyDescent="0.2">
      <c r="C795" s="11"/>
    </row>
    <row r="796" spans="3:3" x14ac:dyDescent="0.2">
      <c r="C796" s="11"/>
    </row>
    <row r="797" spans="3:3" x14ac:dyDescent="0.2">
      <c r="C797" s="11"/>
    </row>
    <row r="798" spans="3:3" x14ac:dyDescent="0.2">
      <c r="C798" s="11"/>
    </row>
    <row r="799" spans="3:3" x14ac:dyDescent="0.2">
      <c r="C799" s="11"/>
    </row>
    <row r="800" spans="3:3" x14ac:dyDescent="0.2">
      <c r="C800" s="11"/>
    </row>
    <row r="801" spans="3:3" x14ac:dyDescent="0.2">
      <c r="C801" s="11"/>
    </row>
    <row r="802" spans="3:3" x14ac:dyDescent="0.2">
      <c r="C802" s="11"/>
    </row>
    <row r="803" spans="3:3" x14ac:dyDescent="0.2">
      <c r="C803" s="11"/>
    </row>
    <row r="804" spans="3:3" x14ac:dyDescent="0.2">
      <c r="C804" s="11"/>
    </row>
    <row r="805" spans="3:3" x14ac:dyDescent="0.2">
      <c r="C805" s="11"/>
    </row>
    <row r="806" spans="3:3" x14ac:dyDescent="0.2">
      <c r="C806" s="11"/>
    </row>
    <row r="807" spans="3:3" x14ac:dyDescent="0.2">
      <c r="C807" s="11"/>
    </row>
    <row r="808" spans="3:3" x14ac:dyDescent="0.2">
      <c r="C808" s="11"/>
    </row>
    <row r="809" spans="3:3" x14ac:dyDescent="0.2">
      <c r="C809" s="11"/>
    </row>
    <row r="810" spans="3:3" x14ac:dyDescent="0.2">
      <c r="C810" s="11"/>
    </row>
    <row r="811" spans="3:3" x14ac:dyDescent="0.2">
      <c r="C811" s="11"/>
    </row>
    <row r="812" spans="3:3" x14ac:dyDescent="0.2">
      <c r="C812" s="11"/>
    </row>
    <row r="813" spans="3:3" x14ac:dyDescent="0.2">
      <c r="C813" s="11"/>
    </row>
    <row r="814" spans="3:3" x14ac:dyDescent="0.2">
      <c r="C814" s="11"/>
    </row>
    <row r="815" spans="3:3" x14ac:dyDescent="0.2">
      <c r="C815" s="11"/>
    </row>
    <row r="816" spans="3:3" x14ac:dyDescent="0.2">
      <c r="C816" s="11"/>
    </row>
    <row r="817" spans="3:3" x14ac:dyDescent="0.2">
      <c r="C817" s="11"/>
    </row>
    <row r="818" spans="3:3" x14ac:dyDescent="0.2">
      <c r="C818" s="11"/>
    </row>
    <row r="819" spans="3:3" x14ac:dyDescent="0.2">
      <c r="C819" s="11"/>
    </row>
    <row r="820" spans="3:3" x14ac:dyDescent="0.2">
      <c r="C820" s="11"/>
    </row>
    <row r="821" spans="3:3" x14ac:dyDescent="0.2">
      <c r="C821" s="11"/>
    </row>
    <row r="822" spans="3:3" x14ac:dyDescent="0.2">
      <c r="C822" s="11"/>
    </row>
    <row r="823" spans="3:3" x14ac:dyDescent="0.2">
      <c r="C823" s="11"/>
    </row>
    <row r="824" spans="3:3" x14ac:dyDescent="0.2">
      <c r="C824" s="11"/>
    </row>
    <row r="825" spans="3:3" x14ac:dyDescent="0.2">
      <c r="C825" s="11"/>
    </row>
    <row r="826" spans="3:3" x14ac:dyDescent="0.2">
      <c r="C826" s="11"/>
    </row>
    <row r="827" spans="3:3" x14ac:dyDescent="0.2">
      <c r="C827" s="11"/>
    </row>
    <row r="828" spans="3:3" x14ac:dyDescent="0.2">
      <c r="C828" s="11"/>
    </row>
    <row r="829" spans="3:3" x14ac:dyDescent="0.2">
      <c r="C829" s="11"/>
    </row>
    <row r="830" spans="3:3" x14ac:dyDescent="0.2">
      <c r="C830" s="11"/>
    </row>
    <row r="831" spans="3:3" x14ac:dyDescent="0.2">
      <c r="C831" s="11"/>
    </row>
    <row r="832" spans="3:3" x14ac:dyDescent="0.2">
      <c r="C832" s="11"/>
    </row>
    <row r="833" spans="3:3" x14ac:dyDescent="0.2">
      <c r="C833" s="11"/>
    </row>
    <row r="834" spans="3:3" x14ac:dyDescent="0.2">
      <c r="C834" s="11"/>
    </row>
    <row r="835" spans="3:3" x14ac:dyDescent="0.2">
      <c r="C835" s="11"/>
    </row>
    <row r="836" spans="3:3" x14ac:dyDescent="0.2">
      <c r="C836" s="11"/>
    </row>
    <row r="837" spans="3:3" x14ac:dyDescent="0.2">
      <c r="C837" s="11"/>
    </row>
    <row r="838" spans="3:3" x14ac:dyDescent="0.2">
      <c r="C838" s="11"/>
    </row>
    <row r="839" spans="3:3" x14ac:dyDescent="0.2">
      <c r="C839" s="11"/>
    </row>
    <row r="840" spans="3:3" x14ac:dyDescent="0.2">
      <c r="C840" s="11"/>
    </row>
    <row r="841" spans="3:3" x14ac:dyDescent="0.2">
      <c r="C841" s="11"/>
    </row>
    <row r="842" spans="3:3" x14ac:dyDescent="0.2">
      <c r="C842" s="11"/>
    </row>
    <row r="843" spans="3:3" x14ac:dyDescent="0.2">
      <c r="C843" s="11"/>
    </row>
    <row r="844" spans="3:3" x14ac:dyDescent="0.2">
      <c r="C844" s="11"/>
    </row>
    <row r="845" spans="3:3" x14ac:dyDescent="0.2">
      <c r="C845" s="11"/>
    </row>
    <row r="846" spans="3:3" x14ac:dyDescent="0.2">
      <c r="C846" s="11"/>
    </row>
    <row r="847" spans="3:3" x14ac:dyDescent="0.2">
      <c r="C847" s="11"/>
    </row>
    <row r="848" spans="3:3" x14ac:dyDescent="0.2">
      <c r="C848" s="11"/>
    </row>
    <row r="849" spans="3:3" x14ac:dyDescent="0.2">
      <c r="C849" s="11"/>
    </row>
    <row r="850" spans="3:3" x14ac:dyDescent="0.2">
      <c r="C850" s="11"/>
    </row>
    <row r="851" spans="3:3" x14ac:dyDescent="0.2">
      <c r="C851" s="11"/>
    </row>
    <row r="852" spans="3:3" x14ac:dyDescent="0.2">
      <c r="C852" s="11"/>
    </row>
    <row r="853" spans="3:3" x14ac:dyDescent="0.2">
      <c r="C853" s="11"/>
    </row>
    <row r="854" spans="3:3" x14ac:dyDescent="0.2">
      <c r="C854" s="11"/>
    </row>
    <row r="855" spans="3:3" x14ac:dyDescent="0.2">
      <c r="C855" s="11"/>
    </row>
    <row r="856" spans="3:3" x14ac:dyDescent="0.2">
      <c r="C856" s="11"/>
    </row>
    <row r="857" spans="3:3" x14ac:dyDescent="0.2">
      <c r="C857" s="11"/>
    </row>
    <row r="858" spans="3:3" x14ac:dyDescent="0.2">
      <c r="C858" s="11"/>
    </row>
    <row r="859" spans="3:3" x14ac:dyDescent="0.2">
      <c r="C859" s="11"/>
    </row>
    <row r="860" spans="3:3" x14ac:dyDescent="0.2">
      <c r="C860" s="11"/>
    </row>
    <row r="861" spans="3:3" x14ac:dyDescent="0.2">
      <c r="C861" s="11"/>
    </row>
    <row r="862" spans="3:3" x14ac:dyDescent="0.2">
      <c r="C862" s="11"/>
    </row>
    <row r="863" spans="3:3" x14ac:dyDescent="0.2">
      <c r="C863" s="11"/>
    </row>
    <row r="864" spans="3:3" x14ac:dyDescent="0.2">
      <c r="C864" s="11"/>
    </row>
    <row r="865" spans="3:3" x14ac:dyDescent="0.2">
      <c r="C865" s="11"/>
    </row>
    <row r="866" spans="3:3" x14ac:dyDescent="0.2">
      <c r="C866" s="11"/>
    </row>
    <row r="867" spans="3:3" x14ac:dyDescent="0.2">
      <c r="C867" s="11"/>
    </row>
    <row r="868" spans="3:3" x14ac:dyDescent="0.2">
      <c r="C868" s="11"/>
    </row>
    <row r="869" spans="3:3" x14ac:dyDescent="0.2">
      <c r="C869" s="11"/>
    </row>
    <row r="870" spans="3:3" x14ac:dyDescent="0.2">
      <c r="C870" s="11"/>
    </row>
    <row r="871" spans="3:3" x14ac:dyDescent="0.2">
      <c r="C871" s="11"/>
    </row>
    <row r="872" spans="3:3" x14ac:dyDescent="0.2">
      <c r="C872" s="11"/>
    </row>
    <row r="873" spans="3:3" x14ac:dyDescent="0.2">
      <c r="C873" s="11"/>
    </row>
    <row r="874" spans="3:3" x14ac:dyDescent="0.2">
      <c r="C874" s="11"/>
    </row>
    <row r="875" spans="3:3" x14ac:dyDescent="0.2">
      <c r="C875" s="11"/>
    </row>
    <row r="876" spans="3:3" x14ac:dyDescent="0.2">
      <c r="C876" s="11"/>
    </row>
    <row r="877" spans="3:3" x14ac:dyDescent="0.2">
      <c r="C877" s="11"/>
    </row>
    <row r="878" spans="3:3" x14ac:dyDescent="0.2">
      <c r="C878" s="11"/>
    </row>
    <row r="879" spans="3:3" x14ac:dyDescent="0.2">
      <c r="C879" s="11"/>
    </row>
    <row r="880" spans="3:3" x14ac:dyDescent="0.2">
      <c r="C880" s="11"/>
    </row>
    <row r="881" spans="3:3" x14ac:dyDescent="0.2">
      <c r="C881" s="11"/>
    </row>
    <row r="882" spans="3:3" x14ac:dyDescent="0.2">
      <c r="C882" s="11"/>
    </row>
    <row r="883" spans="3:3" x14ac:dyDescent="0.2">
      <c r="C883" s="11"/>
    </row>
    <row r="884" spans="3:3" x14ac:dyDescent="0.2">
      <c r="C884" s="11"/>
    </row>
    <row r="885" spans="3:3" x14ac:dyDescent="0.2">
      <c r="C885" s="11"/>
    </row>
    <row r="886" spans="3:3" x14ac:dyDescent="0.2">
      <c r="C886" s="11"/>
    </row>
    <row r="887" spans="3:3" x14ac:dyDescent="0.2">
      <c r="C887" s="11"/>
    </row>
    <row r="888" spans="3:3" x14ac:dyDescent="0.2">
      <c r="C888" s="11"/>
    </row>
    <row r="889" spans="3:3" x14ac:dyDescent="0.2">
      <c r="C889" s="11"/>
    </row>
    <row r="890" spans="3:3" x14ac:dyDescent="0.2">
      <c r="C890" s="11"/>
    </row>
    <row r="891" spans="3:3" x14ac:dyDescent="0.2">
      <c r="C891" s="11"/>
    </row>
    <row r="892" spans="3:3" x14ac:dyDescent="0.2">
      <c r="C892" s="11"/>
    </row>
    <row r="893" spans="3:3" x14ac:dyDescent="0.2">
      <c r="C893" s="11"/>
    </row>
    <row r="894" spans="3:3" x14ac:dyDescent="0.2">
      <c r="C894" s="11"/>
    </row>
    <row r="895" spans="3:3" x14ac:dyDescent="0.2">
      <c r="C895" s="11"/>
    </row>
    <row r="896" spans="3:3" x14ac:dyDescent="0.2">
      <c r="C896" s="11"/>
    </row>
    <row r="897" spans="3:3" x14ac:dyDescent="0.2">
      <c r="C897" s="11"/>
    </row>
    <row r="898" spans="3:3" x14ac:dyDescent="0.2">
      <c r="C898" s="11"/>
    </row>
    <row r="899" spans="3:3" x14ac:dyDescent="0.2">
      <c r="C899" s="11"/>
    </row>
    <row r="900" spans="3:3" x14ac:dyDescent="0.2">
      <c r="C900" s="11"/>
    </row>
    <row r="901" spans="3:3" x14ac:dyDescent="0.2">
      <c r="C901" s="11"/>
    </row>
    <row r="902" spans="3:3" x14ac:dyDescent="0.2">
      <c r="C902" s="11"/>
    </row>
    <row r="903" spans="3:3" x14ac:dyDescent="0.2">
      <c r="C903" s="11"/>
    </row>
    <row r="904" spans="3:3" x14ac:dyDescent="0.2">
      <c r="C904" s="11"/>
    </row>
    <row r="905" spans="3:3" x14ac:dyDescent="0.2">
      <c r="C905" s="11"/>
    </row>
    <row r="906" spans="3:3" x14ac:dyDescent="0.2">
      <c r="C906" s="11"/>
    </row>
    <row r="907" spans="3:3" x14ac:dyDescent="0.2">
      <c r="C907" s="11"/>
    </row>
    <row r="908" spans="3:3" x14ac:dyDescent="0.2">
      <c r="C908" s="11"/>
    </row>
    <row r="909" spans="3:3" x14ac:dyDescent="0.2">
      <c r="C909" s="11"/>
    </row>
    <row r="910" spans="3:3" x14ac:dyDescent="0.2">
      <c r="C910" s="11"/>
    </row>
    <row r="911" spans="3:3" x14ac:dyDescent="0.2">
      <c r="C911" s="11"/>
    </row>
    <row r="912" spans="3:3" x14ac:dyDescent="0.2">
      <c r="C912" s="11"/>
    </row>
    <row r="913" spans="3:3" x14ac:dyDescent="0.2">
      <c r="C913" s="11"/>
    </row>
    <row r="914" spans="3:3" x14ac:dyDescent="0.2">
      <c r="C914" s="11"/>
    </row>
    <row r="915" spans="3:3" x14ac:dyDescent="0.2">
      <c r="C915" s="11"/>
    </row>
    <row r="916" spans="3:3" x14ac:dyDescent="0.2">
      <c r="C916" s="11"/>
    </row>
    <row r="917" spans="3:3" x14ac:dyDescent="0.2">
      <c r="C917" s="11"/>
    </row>
    <row r="918" spans="3:3" x14ac:dyDescent="0.2">
      <c r="C918" s="11"/>
    </row>
    <row r="919" spans="3:3" x14ac:dyDescent="0.2">
      <c r="C919" s="11"/>
    </row>
    <row r="920" spans="3:3" x14ac:dyDescent="0.2">
      <c r="C920" s="11"/>
    </row>
    <row r="921" spans="3:3" x14ac:dyDescent="0.2">
      <c r="C921" s="11"/>
    </row>
    <row r="922" spans="3:3" x14ac:dyDescent="0.2">
      <c r="C922" s="11"/>
    </row>
    <row r="923" spans="3:3" x14ac:dyDescent="0.2">
      <c r="C923" s="11"/>
    </row>
    <row r="924" spans="3:3" x14ac:dyDescent="0.2">
      <c r="C924" s="11"/>
    </row>
    <row r="925" spans="3:3" x14ac:dyDescent="0.2">
      <c r="C925" s="11"/>
    </row>
    <row r="926" spans="3:3" x14ac:dyDescent="0.2">
      <c r="C926" s="11"/>
    </row>
    <row r="927" spans="3:3" x14ac:dyDescent="0.2">
      <c r="C927" s="11"/>
    </row>
    <row r="928" spans="3:3" x14ac:dyDescent="0.2">
      <c r="C928" s="11"/>
    </row>
    <row r="929" spans="3:3" x14ac:dyDescent="0.2">
      <c r="C929" s="11"/>
    </row>
    <row r="930" spans="3:3" x14ac:dyDescent="0.2">
      <c r="C930" s="11"/>
    </row>
    <row r="931" spans="3:3" x14ac:dyDescent="0.2">
      <c r="C931" s="11"/>
    </row>
    <row r="932" spans="3:3" x14ac:dyDescent="0.2">
      <c r="C932" s="11"/>
    </row>
    <row r="933" spans="3:3" x14ac:dyDescent="0.2">
      <c r="C933" s="11"/>
    </row>
    <row r="934" spans="3:3" x14ac:dyDescent="0.2">
      <c r="C934" s="11"/>
    </row>
    <row r="935" spans="3:3" x14ac:dyDescent="0.2">
      <c r="C935" s="11"/>
    </row>
    <row r="936" spans="3:3" x14ac:dyDescent="0.2">
      <c r="C936" s="11"/>
    </row>
    <row r="937" spans="3:3" x14ac:dyDescent="0.2">
      <c r="C937" s="11"/>
    </row>
    <row r="938" spans="3:3" x14ac:dyDescent="0.2">
      <c r="C938" s="11"/>
    </row>
    <row r="939" spans="3:3" x14ac:dyDescent="0.2">
      <c r="C939" s="11"/>
    </row>
    <row r="940" spans="3:3" x14ac:dyDescent="0.2">
      <c r="C940" s="11"/>
    </row>
    <row r="941" spans="3:3" x14ac:dyDescent="0.2">
      <c r="C941" s="11"/>
    </row>
    <row r="942" spans="3:3" x14ac:dyDescent="0.2">
      <c r="C942" s="11"/>
    </row>
    <row r="943" spans="3:3" x14ac:dyDescent="0.2">
      <c r="C943" s="11"/>
    </row>
    <row r="944" spans="3:3" x14ac:dyDescent="0.2">
      <c r="C944" s="11"/>
    </row>
    <row r="945" spans="3:3" x14ac:dyDescent="0.2">
      <c r="C945" s="11"/>
    </row>
    <row r="946" spans="3:3" x14ac:dyDescent="0.2">
      <c r="C946" s="11"/>
    </row>
    <row r="947" spans="3:3" x14ac:dyDescent="0.2">
      <c r="C947" s="11"/>
    </row>
    <row r="948" spans="3:3" x14ac:dyDescent="0.2">
      <c r="C948" s="11"/>
    </row>
    <row r="949" spans="3:3" x14ac:dyDescent="0.2">
      <c r="C949" s="11"/>
    </row>
    <row r="950" spans="3:3" x14ac:dyDescent="0.2">
      <c r="C950" s="11"/>
    </row>
    <row r="951" spans="3:3" x14ac:dyDescent="0.2">
      <c r="C951" s="11"/>
    </row>
    <row r="952" spans="3:3" x14ac:dyDescent="0.2">
      <c r="C952" s="11"/>
    </row>
    <row r="953" spans="3:3" x14ac:dyDescent="0.2">
      <c r="C953" s="11"/>
    </row>
    <row r="954" spans="3:3" x14ac:dyDescent="0.2">
      <c r="C954" s="11"/>
    </row>
    <row r="955" spans="3:3" x14ac:dyDescent="0.2">
      <c r="C955" s="11"/>
    </row>
    <row r="956" spans="3:3" x14ac:dyDescent="0.2">
      <c r="C956" s="11"/>
    </row>
    <row r="957" spans="3:3" x14ac:dyDescent="0.2">
      <c r="C957" s="11"/>
    </row>
    <row r="958" spans="3:3" x14ac:dyDescent="0.2">
      <c r="C958" s="11"/>
    </row>
    <row r="959" spans="3:3" x14ac:dyDescent="0.2">
      <c r="C959" s="11"/>
    </row>
    <row r="960" spans="3:3" x14ac:dyDescent="0.2">
      <c r="C960" s="11"/>
    </row>
    <row r="961" spans="3:3" x14ac:dyDescent="0.2">
      <c r="C961" s="11"/>
    </row>
    <row r="962" spans="3:3" x14ac:dyDescent="0.2">
      <c r="C962" s="11"/>
    </row>
    <row r="963" spans="3:3" x14ac:dyDescent="0.2">
      <c r="C963" s="11"/>
    </row>
    <row r="964" spans="3:3" x14ac:dyDescent="0.2">
      <c r="C964" s="11"/>
    </row>
    <row r="965" spans="3:3" x14ac:dyDescent="0.2">
      <c r="C965" s="11"/>
    </row>
    <row r="966" spans="3:3" x14ac:dyDescent="0.2">
      <c r="C966" s="11"/>
    </row>
    <row r="967" spans="3:3" x14ac:dyDescent="0.2">
      <c r="C967" s="11"/>
    </row>
    <row r="968" spans="3:3" x14ac:dyDescent="0.2">
      <c r="C968" s="11"/>
    </row>
    <row r="969" spans="3:3" x14ac:dyDescent="0.2">
      <c r="C969" s="11"/>
    </row>
    <row r="970" spans="3:3" x14ac:dyDescent="0.2">
      <c r="C970" s="11"/>
    </row>
    <row r="971" spans="3:3" x14ac:dyDescent="0.2">
      <c r="C971" s="11"/>
    </row>
    <row r="972" spans="3:3" x14ac:dyDescent="0.2">
      <c r="C972" s="11"/>
    </row>
    <row r="973" spans="3:3" x14ac:dyDescent="0.2">
      <c r="C973" s="11"/>
    </row>
    <row r="974" spans="3:3" x14ac:dyDescent="0.2">
      <c r="C974" s="11"/>
    </row>
    <row r="975" spans="3:3" x14ac:dyDescent="0.2">
      <c r="C975" s="11"/>
    </row>
    <row r="976" spans="3:3" x14ac:dyDescent="0.2">
      <c r="C976" s="11"/>
    </row>
    <row r="977" spans="3:3" x14ac:dyDescent="0.2">
      <c r="C977" s="11"/>
    </row>
    <row r="978" spans="3:3" x14ac:dyDescent="0.2">
      <c r="C978" s="11"/>
    </row>
    <row r="979" spans="3:3" x14ac:dyDescent="0.2">
      <c r="C979" s="11"/>
    </row>
    <row r="980" spans="3:3" x14ac:dyDescent="0.2">
      <c r="C980" s="11"/>
    </row>
    <row r="981" spans="3:3" x14ac:dyDescent="0.2">
      <c r="C981" s="11"/>
    </row>
    <row r="982" spans="3:3" x14ac:dyDescent="0.2">
      <c r="C982" s="11"/>
    </row>
    <row r="983" spans="3:3" x14ac:dyDescent="0.2">
      <c r="C983" s="11"/>
    </row>
    <row r="984" spans="3:3" x14ac:dyDescent="0.2">
      <c r="C984" s="11"/>
    </row>
    <row r="985" spans="3:3" x14ac:dyDescent="0.2">
      <c r="C985" s="11"/>
    </row>
    <row r="986" spans="3:3" x14ac:dyDescent="0.2">
      <c r="C986" s="11"/>
    </row>
    <row r="987" spans="3:3" x14ac:dyDescent="0.2">
      <c r="C987" s="11"/>
    </row>
    <row r="988" spans="3:3" x14ac:dyDescent="0.2">
      <c r="C988" s="11"/>
    </row>
    <row r="989" spans="3:3" x14ac:dyDescent="0.2">
      <c r="C989" s="11"/>
    </row>
    <row r="990" spans="3:3" x14ac:dyDescent="0.2">
      <c r="C990" s="11"/>
    </row>
    <row r="991" spans="3:3" x14ac:dyDescent="0.2">
      <c r="C991" s="11"/>
    </row>
    <row r="992" spans="3:3" x14ac:dyDescent="0.2">
      <c r="C992" s="11"/>
    </row>
    <row r="993" spans="3:3" x14ac:dyDescent="0.2">
      <c r="C993" s="11"/>
    </row>
    <row r="994" spans="3:3" x14ac:dyDescent="0.2">
      <c r="C994" s="11"/>
    </row>
    <row r="995" spans="3:3" x14ac:dyDescent="0.2">
      <c r="C995" s="11"/>
    </row>
    <row r="996" spans="3:3" x14ac:dyDescent="0.2">
      <c r="C996" s="11"/>
    </row>
    <row r="997" spans="3:3" x14ac:dyDescent="0.2">
      <c r="C997" s="11"/>
    </row>
    <row r="998" spans="3:3" x14ac:dyDescent="0.2">
      <c r="C998" s="11"/>
    </row>
    <row r="999" spans="3:3" x14ac:dyDescent="0.2">
      <c r="C999" s="11"/>
    </row>
    <row r="1000" spans="3:3" x14ac:dyDescent="0.2">
      <c r="C1000" s="11"/>
    </row>
    <row r="1001" spans="3:3" x14ac:dyDescent="0.2">
      <c r="C1001" s="11"/>
    </row>
    <row r="1002" spans="3:3" x14ac:dyDescent="0.2">
      <c r="C1002" s="11"/>
    </row>
    <row r="1003" spans="3:3" x14ac:dyDescent="0.2">
      <c r="C1003" s="11"/>
    </row>
    <row r="1004" spans="3:3" x14ac:dyDescent="0.2">
      <c r="C1004" s="11"/>
    </row>
    <row r="1005" spans="3:3" x14ac:dyDescent="0.2">
      <c r="C1005" s="11"/>
    </row>
    <row r="1006" spans="3:3" x14ac:dyDescent="0.2">
      <c r="C1006" s="11"/>
    </row>
    <row r="1007" spans="3:3" x14ac:dyDescent="0.2">
      <c r="C1007" s="11"/>
    </row>
    <row r="1008" spans="3:3" x14ac:dyDescent="0.2">
      <c r="C1008" s="11"/>
    </row>
    <row r="1009" spans="3:3" x14ac:dyDescent="0.2">
      <c r="C1009" s="11"/>
    </row>
    <row r="1010" spans="3:3" x14ac:dyDescent="0.2">
      <c r="C1010" s="11"/>
    </row>
    <row r="1011" spans="3:3" x14ac:dyDescent="0.2">
      <c r="C1011" s="11"/>
    </row>
    <row r="1012" spans="3:3" x14ac:dyDescent="0.2">
      <c r="C1012" s="11"/>
    </row>
    <row r="1013" spans="3:3" x14ac:dyDescent="0.2">
      <c r="C1013" s="11"/>
    </row>
    <row r="1014" spans="3:3" x14ac:dyDescent="0.2">
      <c r="C1014" s="11"/>
    </row>
    <row r="1015" spans="3:3" x14ac:dyDescent="0.2">
      <c r="C1015" s="11"/>
    </row>
    <row r="1016" spans="3:3" x14ac:dyDescent="0.2">
      <c r="C1016" s="11"/>
    </row>
    <row r="1017" spans="3:3" x14ac:dyDescent="0.2">
      <c r="C1017" s="11"/>
    </row>
    <row r="1018" spans="3:3" x14ac:dyDescent="0.2">
      <c r="C1018" s="11"/>
    </row>
    <row r="1019" spans="3:3" x14ac:dyDescent="0.2">
      <c r="C1019" s="11"/>
    </row>
    <row r="1020" spans="3:3" x14ac:dyDescent="0.2">
      <c r="C1020" s="11"/>
    </row>
    <row r="1021" spans="3:3" x14ac:dyDescent="0.2">
      <c r="C1021" s="11"/>
    </row>
    <row r="1022" spans="3:3" x14ac:dyDescent="0.2">
      <c r="C1022" s="11"/>
    </row>
    <row r="1023" spans="3:3" x14ac:dyDescent="0.2">
      <c r="C1023" s="11"/>
    </row>
    <row r="1024" spans="3:3" x14ac:dyDescent="0.2">
      <c r="C1024" s="11"/>
    </row>
    <row r="1025" spans="3:3" x14ac:dyDescent="0.2">
      <c r="C1025" s="11"/>
    </row>
    <row r="1026" spans="3:3" x14ac:dyDescent="0.2">
      <c r="C1026" s="11"/>
    </row>
    <row r="1027" spans="3:3" x14ac:dyDescent="0.2">
      <c r="C1027" s="11"/>
    </row>
    <row r="1028" spans="3:3" x14ac:dyDescent="0.2">
      <c r="C1028" s="11"/>
    </row>
    <row r="1029" spans="3:3" x14ac:dyDescent="0.2">
      <c r="C1029" s="11"/>
    </row>
    <row r="1030" spans="3:3" x14ac:dyDescent="0.2">
      <c r="C1030" s="11"/>
    </row>
    <row r="1031" spans="3:3" x14ac:dyDescent="0.2">
      <c r="C1031" s="11"/>
    </row>
    <row r="1032" spans="3:3" x14ac:dyDescent="0.2">
      <c r="C1032" s="11"/>
    </row>
    <row r="1033" spans="3:3" x14ac:dyDescent="0.2">
      <c r="C1033" s="11"/>
    </row>
    <row r="1034" spans="3:3" x14ac:dyDescent="0.2">
      <c r="C1034" s="11"/>
    </row>
    <row r="1035" spans="3:3" x14ac:dyDescent="0.2">
      <c r="C1035" s="11"/>
    </row>
    <row r="1036" spans="3:3" x14ac:dyDescent="0.2">
      <c r="C1036" s="11"/>
    </row>
    <row r="1037" spans="3:3" x14ac:dyDescent="0.2">
      <c r="C1037" s="11"/>
    </row>
    <row r="1038" spans="3:3" x14ac:dyDescent="0.2">
      <c r="C1038" s="11"/>
    </row>
    <row r="1039" spans="3:3" x14ac:dyDescent="0.2">
      <c r="C1039" s="11"/>
    </row>
    <row r="1040" spans="3:3" x14ac:dyDescent="0.2">
      <c r="C1040" s="11"/>
    </row>
    <row r="1041" spans="3:3" x14ac:dyDescent="0.2">
      <c r="C1041" s="11"/>
    </row>
    <row r="1042" spans="3:3" x14ac:dyDescent="0.2">
      <c r="C1042" s="11"/>
    </row>
    <row r="1043" spans="3:3" x14ac:dyDescent="0.2">
      <c r="C1043" s="11"/>
    </row>
    <row r="1044" spans="3:3" x14ac:dyDescent="0.2">
      <c r="C1044" s="11"/>
    </row>
    <row r="1045" spans="3:3" x14ac:dyDescent="0.2">
      <c r="C1045" s="11"/>
    </row>
    <row r="1046" spans="3:3" x14ac:dyDescent="0.2">
      <c r="C1046" s="11"/>
    </row>
    <row r="1047" spans="3:3" x14ac:dyDescent="0.2">
      <c r="C1047" s="11"/>
    </row>
    <row r="1048" spans="3:3" x14ac:dyDescent="0.2">
      <c r="C1048" s="11"/>
    </row>
    <row r="1049" spans="3:3" x14ac:dyDescent="0.2">
      <c r="C1049" s="11"/>
    </row>
    <row r="1050" spans="3:3" x14ac:dyDescent="0.2">
      <c r="C1050" s="11"/>
    </row>
    <row r="1051" spans="3:3" x14ac:dyDescent="0.2">
      <c r="C1051" s="11"/>
    </row>
    <row r="1052" spans="3:3" x14ac:dyDescent="0.2">
      <c r="C1052" s="11"/>
    </row>
    <row r="1053" spans="3:3" x14ac:dyDescent="0.2">
      <c r="C1053" s="11"/>
    </row>
    <row r="1054" spans="3:3" x14ac:dyDescent="0.2">
      <c r="C1054" s="11"/>
    </row>
    <row r="1055" spans="3:3" x14ac:dyDescent="0.2">
      <c r="C1055" s="11"/>
    </row>
    <row r="1056" spans="3:3" x14ac:dyDescent="0.2">
      <c r="C1056" s="11"/>
    </row>
    <row r="1057" spans="3:3" x14ac:dyDescent="0.2">
      <c r="C1057" s="11"/>
    </row>
    <row r="1058" spans="3:3" x14ac:dyDescent="0.2">
      <c r="C1058" s="11"/>
    </row>
    <row r="1059" spans="3:3" x14ac:dyDescent="0.2">
      <c r="C1059" s="11"/>
    </row>
    <row r="1060" spans="3:3" x14ac:dyDescent="0.2">
      <c r="C1060" s="11"/>
    </row>
    <row r="1061" spans="3:3" x14ac:dyDescent="0.2">
      <c r="C1061" s="11"/>
    </row>
    <row r="1062" spans="3:3" x14ac:dyDescent="0.2">
      <c r="C1062" s="11"/>
    </row>
    <row r="1063" spans="3:3" x14ac:dyDescent="0.2">
      <c r="C1063" s="11"/>
    </row>
    <row r="1064" spans="3:3" x14ac:dyDescent="0.2">
      <c r="C1064" s="11"/>
    </row>
    <row r="1065" spans="3:3" x14ac:dyDescent="0.2">
      <c r="C1065" s="11"/>
    </row>
    <row r="1066" spans="3:3" x14ac:dyDescent="0.2">
      <c r="C1066" s="11"/>
    </row>
    <row r="1067" spans="3:3" x14ac:dyDescent="0.2">
      <c r="C1067" s="11"/>
    </row>
    <row r="1068" spans="3:3" x14ac:dyDescent="0.2">
      <c r="C1068" s="11"/>
    </row>
    <row r="1069" spans="3:3" x14ac:dyDescent="0.2">
      <c r="C1069" s="11"/>
    </row>
    <row r="1070" spans="3:3" x14ac:dyDescent="0.2">
      <c r="C1070" s="11"/>
    </row>
    <row r="1071" spans="3:3" x14ac:dyDescent="0.2">
      <c r="C1071" s="11"/>
    </row>
    <row r="1072" spans="3:3" x14ac:dyDescent="0.2">
      <c r="C1072" s="11"/>
    </row>
    <row r="1073" spans="3:3" x14ac:dyDescent="0.2">
      <c r="C1073" s="11"/>
    </row>
    <row r="1074" spans="3:3" x14ac:dyDescent="0.2">
      <c r="C1074" s="11"/>
    </row>
    <row r="1075" spans="3:3" x14ac:dyDescent="0.2">
      <c r="C1075" s="11"/>
    </row>
    <row r="1076" spans="3:3" x14ac:dyDescent="0.2">
      <c r="C1076" s="11"/>
    </row>
    <row r="1077" spans="3:3" x14ac:dyDescent="0.2">
      <c r="C1077" s="11"/>
    </row>
    <row r="1078" spans="3:3" x14ac:dyDescent="0.2">
      <c r="C1078" s="11"/>
    </row>
    <row r="1079" spans="3:3" x14ac:dyDescent="0.2">
      <c r="C1079" s="11"/>
    </row>
    <row r="1080" spans="3:3" x14ac:dyDescent="0.2">
      <c r="C1080" s="11"/>
    </row>
    <row r="1081" spans="3:3" x14ac:dyDescent="0.2">
      <c r="C1081" s="11"/>
    </row>
    <row r="1082" spans="3:3" x14ac:dyDescent="0.2">
      <c r="C1082" s="11"/>
    </row>
    <row r="1083" spans="3:3" x14ac:dyDescent="0.2">
      <c r="C1083" s="11"/>
    </row>
    <row r="1084" spans="3:3" x14ac:dyDescent="0.2">
      <c r="C1084" s="11"/>
    </row>
    <row r="1085" spans="3:3" x14ac:dyDescent="0.2">
      <c r="C1085" s="11"/>
    </row>
    <row r="1086" spans="3:3" x14ac:dyDescent="0.2">
      <c r="C1086" s="11"/>
    </row>
    <row r="1087" spans="3:3" x14ac:dyDescent="0.2">
      <c r="C1087" s="11"/>
    </row>
    <row r="1088" spans="3:3" x14ac:dyDescent="0.2">
      <c r="C1088" s="11"/>
    </row>
    <row r="1089" spans="3:3" x14ac:dyDescent="0.2">
      <c r="C1089" s="11"/>
    </row>
    <row r="1090" spans="3:3" x14ac:dyDescent="0.2">
      <c r="C1090" s="11"/>
    </row>
    <row r="1091" spans="3:3" x14ac:dyDescent="0.2">
      <c r="C1091" s="11"/>
    </row>
    <row r="1092" spans="3:3" x14ac:dyDescent="0.2">
      <c r="C1092" s="11"/>
    </row>
    <row r="1093" spans="3:3" x14ac:dyDescent="0.2">
      <c r="C1093" s="11"/>
    </row>
    <row r="1094" spans="3:3" x14ac:dyDescent="0.2">
      <c r="C1094" s="11"/>
    </row>
    <row r="1095" spans="3:3" x14ac:dyDescent="0.2">
      <c r="C1095" s="11"/>
    </row>
    <row r="1096" spans="3:3" x14ac:dyDescent="0.2">
      <c r="C1096" s="11"/>
    </row>
    <row r="1097" spans="3:3" x14ac:dyDescent="0.2">
      <c r="C1097" s="11"/>
    </row>
    <row r="1098" spans="3:3" x14ac:dyDescent="0.2">
      <c r="C1098" s="11"/>
    </row>
    <row r="1099" spans="3:3" x14ac:dyDescent="0.2">
      <c r="C1099" s="11"/>
    </row>
    <row r="1100" spans="3:3" x14ac:dyDescent="0.2">
      <c r="C1100" s="11"/>
    </row>
    <row r="1101" spans="3:3" x14ac:dyDescent="0.2">
      <c r="C1101" s="11"/>
    </row>
    <row r="1102" spans="3:3" x14ac:dyDescent="0.2">
      <c r="C1102" s="11"/>
    </row>
    <row r="1103" spans="3:3" x14ac:dyDescent="0.2">
      <c r="C1103" s="11"/>
    </row>
    <row r="1104" spans="3:3" x14ac:dyDescent="0.2">
      <c r="C1104" s="11"/>
    </row>
    <row r="1105" spans="3:3" x14ac:dyDescent="0.2">
      <c r="C1105" s="11"/>
    </row>
    <row r="1106" spans="3:3" x14ac:dyDescent="0.2">
      <c r="C1106" s="11"/>
    </row>
    <row r="1107" spans="3:3" x14ac:dyDescent="0.2">
      <c r="C1107" s="11"/>
    </row>
    <row r="1108" spans="3:3" x14ac:dyDescent="0.2">
      <c r="C1108" s="11"/>
    </row>
    <row r="1109" spans="3:3" x14ac:dyDescent="0.2">
      <c r="C1109" s="11"/>
    </row>
    <row r="1110" spans="3:3" x14ac:dyDescent="0.2">
      <c r="C1110" s="11"/>
    </row>
    <row r="1111" spans="3:3" x14ac:dyDescent="0.2">
      <c r="C1111" s="11"/>
    </row>
    <row r="1112" spans="3:3" x14ac:dyDescent="0.2">
      <c r="C1112" s="11"/>
    </row>
    <row r="1113" spans="3:3" x14ac:dyDescent="0.2">
      <c r="C1113" s="11"/>
    </row>
    <row r="1114" spans="3:3" x14ac:dyDescent="0.2">
      <c r="C1114" s="11"/>
    </row>
    <row r="1115" spans="3:3" x14ac:dyDescent="0.2">
      <c r="C1115" s="11"/>
    </row>
    <row r="1116" spans="3:3" x14ac:dyDescent="0.2">
      <c r="C1116" s="11"/>
    </row>
    <row r="1117" spans="3:3" x14ac:dyDescent="0.2">
      <c r="C1117" s="11"/>
    </row>
    <row r="1118" spans="3:3" x14ac:dyDescent="0.2">
      <c r="C1118" s="11"/>
    </row>
    <row r="1119" spans="3:3" x14ac:dyDescent="0.2">
      <c r="C1119" s="11"/>
    </row>
    <row r="1120" spans="3:3" x14ac:dyDescent="0.2">
      <c r="C1120" s="11"/>
    </row>
    <row r="1121" spans="3:3" x14ac:dyDescent="0.2">
      <c r="C1121" s="11"/>
    </row>
    <row r="1122" spans="3:3" x14ac:dyDescent="0.2">
      <c r="C1122" s="11"/>
    </row>
    <row r="1123" spans="3:3" x14ac:dyDescent="0.2">
      <c r="C1123" s="11"/>
    </row>
    <row r="1124" spans="3:3" x14ac:dyDescent="0.2">
      <c r="C1124" s="11"/>
    </row>
    <row r="1125" spans="3:3" x14ac:dyDescent="0.2">
      <c r="C1125" s="11"/>
    </row>
    <row r="1126" spans="3:3" x14ac:dyDescent="0.2">
      <c r="C1126" s="11"/>
    </row>
    <row r="1127" spans="3:3" x14ac:dyDescent="0.2">
      <c r="C1127" s="11"/>
    </row>
    <row r="1128" spans="3:3" x14ac:dyDescent="0.2">
      <c r="C1128" s="11"/>
    </row>
    <row r="1129" spans="3:3" x14ac:dyDescent="0.2">
      <c r="C1129" s="11"/>
    </row>
    <row r="1130" spans="3:3" x14ac:dyDescent="0.2">
      <c r="C1130" s="11"/>
    </row>
    <row r="1131" spans="3:3" x14ac:dyDescent="0.2">
      <c r="C1131" s="11"/>
    </row>
    <row r="1132" spans="3:3" x14ac:dyDescent="0.2">
      <c r="C1132" s="11"/>
    </row>
    <row r="1133" spans="3:3" x14ac:dyDescent="0.2">
      <c r="C1133" s="11"/>
    </row>
    <row r="1134" spans="3:3" x14ac:dyDescent="0.2">
      <c r="C1134" s="11"/>
    </row>
    <row r="1135" spans="3:3" x14ac:dyDescent="0.2">
      <c r="C1135" s="11"/>
    </row>
    <row r="1136" spans="3:3" x14ac:dyDescent="0.2">
      <c r="C1136" s="11"/>
    </row>
    <row r="1137" spans="3:3" x14ac:dyDescent="0.2">
      <c r="C1137" s="11"/>
    </row>
    <row r="1138" spans="3:3" x14ac:dyDescent="0.2">
      <c r="C1138" s="11"/>
    </row>
    <row r="1139" spans="3:3" x14ac:dyDescent="0.2">
      <c r="C1139" s="11"/>
    </row>
    <row r="1140" spans="3:3" x14ac:dyDescent="0.2">
      <c r="C1140" s="11"/>
    </row>
    <row r="1141" spans="3:3" x14ac:dyDescent="0.2">
      <c r="C1141" s="11"/>
    </row>
    <row r="1142" spans="3:3" x14ac:dyDescent="0.2">
      <c r="C1142" s="11"/>
    </row>
    <row r="1143" spans="3:3" x14ac:dyDescent="0.2">
      <c r="C1143" s="11"/>
    </row>
    <row r="1144" spans="3:3" x14ac:dyDescent="0.2">
      <c r="C1144" s="11"/>
    </row>
    <row r="1145" spans="3:3" x14ac:dyDescent="0.2">
      <c r="C1145" s="11"/>
    </row>
    <row r="1146" spans="3:3" x14ac:dyDescent="0.2">
      <c r="C1146" s="11"/>
    </row>
    <row r="1147" spans="3:3" x14ac:dyDescent="0.2">
      <c r="C1147" s="11"/>
    </row>
    <row r="1148" spans="3:3" x14ac:dyDescent="0.2">
      <c r="C1148" s="11"/>
    </row>
    <row r="1149" spans="3:3" x14ac:dyDescent="0.2">
      <c r="C1149" s="11"/>
    </row>
    <row r="1150" spans="3:3" x14ac:dyDescent="0.2">
      <c r="C1150" s="11"/>
    </row>
    <row r="1151" spans="3:3" x14ac:dyDescent="0.2">
      <c r="C1151" s="11"/>
    </row>
    <row r="1152" spans="3:3" x14ac:dyDescent="0.2">
      <c r="C1152" s="11"/>
    </row>
    <row r="1153" spans="3:3" x14ac:dyDescent="0.2">
      <c r="C1153" s="11"/>
    </row>
    <row r="1154" spans="3:3" x14ac:dyDescent="0.2">
      <c r="C1154" s="11"/>
    </row>
    <row r="1155" spans="3:3" x14ac:dyDescent="0.2">
      <c r="C1155" s="11"/>
    </row>
    <row r="1156" spans="3:3" x14ac:dyDescent="0.2">
      <c r="C1156" s="11"/>
    </row>
    <row r="1157" spans="3:3" x14ac:dyDescent="0.2">
      <c r="C1157" s="11"/>
    </row>
    <row r="1158" spans="3:3" x14ac:dyDescent="0.2">
      <c r="C1158" s="11"/>
    </row>
    <row r="1159" spans="3:3" x14ac:dyDescent="0.2">
      <c r="C1159" s="11"/>
    </row>
    <row r="1160" spans="3:3" x14ac:dyDescent="0.2">
      <c r="C1160" s="11"/>
    </row>
    <row r="1161" spans="3:3" x14ac:dyDescent="0.2">
      <c r="C1161" s="11"/>
    </row>
    <row r="1162" spans="3:3" x14ac:dyDescent="0.2">
      <c r="C1162" s="11"/>
    </row>
    <row r="1163" spans="3:3" x14ac:dyDescent="0.2">
      <c r="C1163" s="11"/>
    </row>
    <row r="1164" spans="3:3" x14ac:dyDescent="0.2">
      <c r="C1164" s="11"/>
    </row>
    <row r="1165" spans="3:3" x14ac:dyDescent="0.2">
      <c r="C1165" s="11"/>
    </row>
    <row r="1166" spans="3:3" x14ac:dyDescent="0.2">
      <c r="C1166" s="11"/>
    </row>
    <row r="1167" spans="3:3" x14ac:dyDescent="0.2">
      <c r="C1167" s="11"/>
    </row>
    <row r="1168" spans="3:3" x14ac:dyDescent="0.2">
      <c r="C1168" s="11"/>
    </row>
    <row r="1169" spans="3:3" x14ac:dyDescent="0.2">
      <c r="C1169" s="11"/>
    </row>
    <row r="1170" spans="3:3" x14ac:dyDescent="0.2">
      <c r="C1170" s="11"/>
    </row>
    <row r="1171" spans="3:3" x14ac:dyDescent="0.2">
      <c r="C1171" s="11"/>
    </row>
    <row r="1172" spans="3:3" x14ac:dyDescent="0.2">
      <c r="C1172" s="11"/>
    </row>
    <row r="1173" spans="3:3" x14ac:dyDescent="0.2">
      <c r="C1173" s="11"/>
    </row>
    <row r="1174" spans="3:3" x14ac:dyDescent="0.2">
      <c r="C1174" s="11"/>
    </row>
    <row r="1175" spans="3:3" x14ac:dyDescent="0.2">
      <c r="C1175" s="11"/>
    </row>
    <row r="1176" spans="3:3" x14ac:dyDescent="0.2">
      <c r="C1176" s="11"/>
    </row>
    <row r="1177" spans="3:3" x14ac:dyDescent="0.2">
      <c r="C1177" s="11"/>
    </row>
    <row r="1178" spans="3:3" x14ac:dyDescent="0.2">
      <c r="C1178" s="11"/>
    </row>
    <row r="1179" spans="3:3" x14ac:dyDescent="0.2">
      <c r="C1179" s="11"/>
    </row>
    <row r="1180" spans="3:3" x14ac:dyDescent="0.2">
      <c r="C1180" s="11"/>
    </row>
    <row r="1181" spans="3:3" x14ac:dyDescent="0.2">
      <c r="C1181" s="11"/>
    </row>
    <row r="1182" spans="3:3" x14ac:dyDescent="0.2">
      <c r="C1182" s="11"/>
    </row>
    <row r="1183" spans="3:3" x14ac:dyDescent="0.2">
      <c r="C1183" s="11"/>
    </row>
    <row r="1184" spans="3:3" x14ac:dyDescent="0.2">
      <c r="C1184" s="11"/>
    </row>
    <row r="1185" spans="3:3" x14ac:dyDescent="0.2">
      <c r="C1185" s="11"/>
    </row>
    <row r="1186" spans="3:3" x14ac:dyDescent="0.2">
      <c r="C1186" s="11"/>
    </row>
    <row r="1187" spans="3:3" x14ac:dyDescent="0.2">
      <c r="C1187" s="11"/>
    </row>
    <row r="1188" spans="3:3" x14ac:dyDescent="0.2">
      <c r="C1188" s="11"/>
    </row>
    <row r="1189" spans="3:3" x14ac:dyDescent="0.2">
      <c r="C1189" s="11"/>
    </row>
    <row r="1190" spans="3:3" x14ac:dyDescent="0.2">
      <c r="C1190" s="11"/>
    </row>
    <row r="1191" spans="3:3" x14ac:dyDescent="0.2">
      <c r="C1191" s="11"/>
    </row>
    <row r="1192" spans="3:3" x14ac:dyDescent="0.2">
      <c r="C1192" s="11"/>
    </row>
    <row r="1193" spans="3:3" x14ac:dyDescent="0.2">
      <c r="C1193" s="11"/>
    </row>
    <row r="1194" spans="3:3" x14ac:dyDescent="0.2">
      <c r="C1194" s="11"/>
    </row>
    <row r="1195" spans="3:3" x14ac:dyDescent="0.2">
      <c r="C1195" s="11"/>
    </row>
    <row r="1196" spans="3:3" x14ac:dyDescent="0.2">
      <c r="C1196" s="11"/>
    </row>
    <row r="1197" spans="3:3" x14ac:dyDescent="0.2">
      <c r="C1197" s="11"/>
    </row>
    <row r="1198" spans="3:3" x14ac:dyDescent="0.2">
      <c r="C1198" s="11"/>
    </row>
    <row r="1199" spans="3:3" x14ac:dyDescent="0.2">
      <c r="C1199" s="11"/>
    </row>
    <row r="1200" spans="3:3" x14ac:dyDescent="0.2">
      <c r="C1200" s="11"/>
    </row>
    <row r="1201" spans="3:3" x14ac:dyDescent="0.2">
      <c r="C1201" s="11"/>
    </row>
    <row r="1202" spans="3:3" x14ac:dyDescent="0.2">
      <c r="C1202" s="11"/>
    </row>
    <row r="1203" spans="3:3" x14ac:dyDescent="0.2">
      <c r="C1203" s="11"/>
    </row>
    <row r="1204" spans="3:3" x14ac:dyDescent="0.2">
      <c r="C1204" s="11"/>
    </row>
    <row r="1205" spans="3:3" x14ac:dyDescent="0.2">
      <c r="C1205" s="11"/>
    </row>
    <row r="1206" spans="3:3" x14ac:dyDescent="0.2">
      <c r="C1206" s="11"/>
    </row>
    <row r="1207" spans="3:3" x14ac:dyDescent="0.2">
      <c r="C1207" s="11"/>
    </row>
    <row r="1208" spans="3:3" x14ac:dyDescent="0.2">
      <c r="C1208" s="11"/>
    </row>
    <row r="1209" spans="3:3" x14ac:dyDescent="0.2">
      <c r="C1209" s="11"/>
    </row>
    <row r="1210" spans="3:3" x14ac:dyDescent="0.2">
      <c r="C1210" s="11"/>
    </row>
    <row r="1211" spans="3:3" x14ac:dyDescent="0.2">
      <c r="C1211" s="11"/>
    </row>
    <row r="1212" spans="3:3" x14ac:dyDescent="0.2">
      <c r="C1212" s="11"/>
    </row>
    <row r="1213" spans="3:3" x14ac:dyDescent="0.2">
      <c r="C1213" s="11"/>
    </row>
    <row r="1214" spans="3:3" x14ac:dyDescent="0.2">
      <c r="C1214" s="11"/>
    </row>
    <row r="1215" spans="3:3" x14ac:dyDescent="0.2">
      <c r="C1215" s="11"/>
    </row>
    <row r="1216" spans="3:3" x14ac:dyDescent="0.2">
      <c r="C1216" s="11"/>
    </row>
    <row r="1217" spans="3:3" x14ac:dyDescent="0.2">
      <c r="C1217" s="11"/>
    </row>
    <row r="1218" spans="3:3" x14ac:dyDescent="0.2">
      <c r="C1218" s="11"/>
    </row>
    <row r="1219" spans="3:3" x14ac:dyDescent="0.2">
      <c r="C1219" s="11"/>
    </row>
    <row r="1220" spans="3:3" x14ac:dyDescent="0.2">
      <c r="C1220" s="11"/>
    </row>
    <row r="1221" spans="3:3" x14ac:dyDescent="0.2">
      <c r="C1221" s="11"/>
    </row>
    <row r="1222" spans="3:3" x14ac:dyDescent="0.2">
      <c r="C1222" s="11"/>
    </row>
    <row r="1223" spans="3:3" x14ac:dyDescent="0.2">
      <c r="C1223" s="11"/>
    </row>
    <row r="1224" spans="3:3" x14ac:dyDescent="0.2">
      <c r="C1224" s="11"/>
    </row>
    <row r="1225" spans="3:3" x14ac:dyDescent="0.2">
      <c r="C1225" s="11"/>
    </row>
    <row r="1226" spans="3:3" x14ac:dyDescent="0.2">
      <c r="C1226" s="11"/>
    </row>
    <row r="1227" spans="3:3" x14ac:dyDescent="0.2">
      <c r="C1227" s="11"/>
    </row>
    <row r="1228" spans="3:3" x14ac:dyDescent="0.2">
      <c r="C1228" s="11"/>
    </row>
    <row r="1229" spans="3:3" x14ac:dyDescent="0.2">
      <c r="C1229" s="11"/>
    </row>
    <row r="1230" spans="3:3" x14ac:dyDescent="0.2">
      <c r="C1230" s="11"/>
    </row>
    <row r="1231" spans="3:3" x14ac:dyDescent="0.2">
      <c r="C1231" s="11"/>
    </row>
    <row r="1232" spans="3:3" x14ac:dyDescent="0.2">
      <c r="C1232" s="11"/>
    </row>
    <row r="1233" spans="3:3" x14ac:dyDescent="0.2">
      <c r="C1233" s="11"/>
    </row>
    <row r="1234" spans="3:3" x14ac:dyDescent="0.2">
      <c r="C1234" s="11"/>
    </row>
    <row r="1235" spans="3:3" x14ac:dyDescent="0.2">
      <c r="C1235" s="11"/>
    </row>
    <row r="1236" spans="3:3" x14ac:dyDescent="0.2">
      <c r="C1236" s="11"/>
    </row>
    <row r="1237" spans="3:3" x14ac:dyDescent="0.2">
      <c r="C1237" s="11"/>
    </row>
    <row r="1238" spans="3:3" x14ac:dyDescent="0.2">
      <c r="C1238" s="11"/>
    </row>
    <row r="1239" spans="3:3" x14ac:dyDescent="0.2">
      <c r="C1239" s="11"/>
    </row>
    <row r="1240" spans="3:3" x14ac:dyDescent="0.2">
      <c r="C1240" s="11"/>
    </row>
    <row r="1241" spans="3:3" x14ac:dyDescent="0.2">
      <c r="C1241" s="11"/>
    </row>
    <row r="1242" spans="3:3" x14ac:dyDescent="0.2">
      <c r="C1242" s="11"/>
    </row>
    <row r="1243" spans="3:3" x14ac:dyDescent="0.2">
      <c r="C1243" s="11"/>
    </row>
    <row r="1244" spans="3:3" x14ac:dyDescent="0.2">
      <c r="C1244" s="11"/>
    </row>
    <row r="1245" spans="3:3" x14ac:dyDescent="0.2">
      <c r="C1245" s="11"/>
    </row>
    <row r="1246" spans="3:3" x14ac:dyDescent="0.2">
      <c r="C1246" s="11"/>
    </row>
    <row r="1247" spans="3:3" x14ac:dyDescent="0.2">
      <c r="C1247" s="11"/>
    </row>
    <row r="1248" spans="3:3" x14ac:dyDescent="0.2">
      <c r="C1248" s="11"/>
    </row>
    <row r="1249" spans="3:3" x14ac:dyDescent="0.2">
      <c r="C1249" s="11"/>
    </row>
    <row r="1250" spans="3:3" x14ac:dyDescent="0.2">
      <c r="C1250" s="11"/>
    </row>
    <row r="1251" spans="3:3" x14ac:dyDescent="0.2">
      <c r="C1251" s="11"/>
    </row>
    <row r="1252" spans="3:3" x14ac:dyDescent="0.2">
      <c r="C1252" s="11"/>
    </row>
    <row r="1253" spans="3:3" x14ac:dyDescent="0.2">
      <c r="C1253" s="11"/>
    </row>
    <row r="1254" spans="3:3" x14ac:dyDescent="0.2">
      <c r="C1254" s="11"/>
    </row>
    <row r="1255" spans="3:3" x14ac:dyDescent="0.2">
      <c r="C1255" s="11"/>
    </row>
    <row r="1256" spans="3:3" x14ac:dyDescent="0.2">
      <c r="C1256" s="11"/>
    </row>
    <row r="1257" spans="3:3" x14ac:dyDescent="0.2">
      <c r="C1257" s="11"/>
    </row>
    <row r="1258" spans="3:3" x14ac:dyDescent="0.2">
      <c r="C1258" s="11"/>
    </row>
    <row r="1259" spans="3:3" x14ac:dyDescent="0.2">
      <c r="C1259" s="11"/>
    </row>
    <row r="1260" spans="3:3" x14ac:dyDescent="0.2">
      <c r="C1260" s="11"/>
    </row>
    <row r="1261" spans="3:3" x14ac:dyDescent="0.2">
      <c r="C1261" s="11"/>
    </row>
    <row r="1262" spans="3:3" x14ac:dyDescent="0.2">
      <c r="C1262" s="11"/>
    </row>
    <row r="1263" spans="3:3" x14ac:dyDescent="0.2">
      <c r="C1263" s="11"/>
    </row>
    <row r="1264" spans="3:3" x14ac:dyDescent="0.2">
      <c r="C1264" s="11"/>
    </row>
    <row r="1265" spans="3:3" x14ac:dyDescent="0.2">
      <c r="C1265" s="11"/>
    </row>
    <row r="1266" spans="3:3" x14ac:dyDescent="0.2">
      <c r="C1266" s="11"/>
    </row>
    <row r="1267" spans="3:3" x14ac:dyDescent="0.2">
      <c r="C1267" s="11"/>
    </row>
    <row r="1268" spans="3:3" x14ac:dyDescent="0.2">
      <c r="C1268" s="11"/>
    </row>
    <row r="1269" spans="3:3" x14ac:dyDescent="0.2">
      <c r="C1269" s="11"/>
    </row>
    <row r="1270" spans="3:3" x14ac:dyDescent="0.2">
      <c r="C1270" s="11"/>
    </row>
    <row r="1271" spans="3:3" x14ac:dyDescent="0.2">
      <c r="C1271" s="11"/>
    </row>
    <row r="1272" spans="3:3" x14ac:dyDescent="0.2">
      <c r="C1272" s="11"/>
    </row>
    <row r="1273" spans="3:3" x14ac:dyDescent="0.2">
      <c r="C1273" s="11"/>
    </row>
    <row r="1274" spans="3:3" x14ac:dyDescent="0.2">
      <c r="C1274" s="11"/>
    </row>
    <row r="1275" spans="3:3" x14ac:dyDescent="0.2">
      <c r="C1275" s="11"/>
    </row>
    <row r="1276" spans="3:3" x14ac:dyDescent="0.2">
      <c r="C1276" s="11"/>
    </row>
    <row r="1277" spans="3:3" x14ac:dyDescent="0.2">
      <c r="C1277" s="11"/>
    </row>
    <row r="1278" spans="3:3" x14ac:dyDescent="0.2">
      <c r="C1278" s="11"/>
    </row>
    <row r="1279" spans="3:3" x14ac:dyDescent="0.2">
      <c r="C1279" s="11"/>
    </row>
    <row r="1280" spans="3:3" x14ac:dyDescent="0.2">
      <c r="C1280" s="11"/>
    </row>
    <row r="1281" spans="3:3" x14ac:dyDescent="0.2">
      <c r="C1281" s="11"/>
    </row>
    <row r="1282" spans="3:3" x14ac:dyDescent="0.2">
      <c r="C1282" s="11"/>
    </row>
    <row r="1283" spans="3:3" x14ac:dyDescent="0.2">
      <c r="C1283" s="11"/>
    </row>
    <row r="1284" spans="3:3" x14ac:dyDescent="0.2">
      <c r="C1284" s="11"/>
    </row>
    <row r="1285" spans="3:3" x14ac:dyDescent="0.2">
      <c r="C1285" s="11"/>
    </row>
    <row r="1286" spans="3:3" x14ac:dyDescent="0.2">
      <c r="C1286" s="11"/>
    </row>
    <row r="1287" spans="3:3" x14ac:dyDescent="0.2">
      <c r="C1287" s="11"/>
    </row>
    <row r="1288" spans="3:3" x14ac:dyDescent="0.2">
      <c r="C1288" s="11"/>
    </row>
    <row r="1289" spans="3:3" x14ac:dyDescent="0.2">
      <c r="C1289" s="11"/>
    </row>
    <row r="1290" spans="3:3" x14ac:dyDescent="0.2">
      <c r="C1290" s="11"/>
    </row>
    <row r="1291" spans="3:3" x14ac:dyDescent="0.2">
      <c r="C1291" s="11"/>
    </row>
    <row r="1292" spans="3:3" x14ac:dyDescent="0.2">
      <c r="C1292" s="11"/>
    </row>
    <row r="1293" spans="3:3" x14ac:dyDescent="0.2">
      <c r="C1293" s="11"/>
    </row>
    <row r="1294" spans="3:3" x14ac:dyDescent="0.2">
      <c r="C1294" s="11"/>
    </row>
    <row r="1295" spans="3:3" x14ac:dyDescent="0.2">
      <c r="C1295" s="11"/>
    </row>
    <row r="1296" spans="3:3" x14ac:dyDescent="0.2">
      <c r="C1296" s="11"/>
    </row>
    <row r="1297" spans="3:3" x14ac:dyDescent="0.2">
      <c r="C1297" s="11"/>
    </row>
    <row r="1298" spans="3:3" x14ac:dyDescent="0.2">
      <c r="C1298" s="11"/>
    </row>
    <row r="1299" spans="3:3" x14ac:dyDescent="0.2">
      <c r="C1299" s="11"/>
    </row>
    <row r="1300" spans="3:3" x14ac:dyDescent="0.2">
      <c r="C1300" s="11"/>
    </row>
    <row r="1301" spans="3:3" x14ac:dyDescent="0.2">
      <c r="C1301" s="11"/>
    </row>
    <row r="1302" spans="3:3" x14ac:dyDescent="0.2">
      <c r="C1302" s="11"/>
    </row>
    <row r="1303" spans="3:3" x14ac:dyDescent="0.2">
      <c r="C1303" s="11"/>
    </row>
    <row r="1304" spans="3:3" x14ac:dyDescent="0.2">
      <c r="C1304" s="11"/>
    </row>
    <row r="1305" spans="3:3" x14ac:dyDescent="0.2">
      <c r="C1305" s="11"/>
    </row>
    <row r="1306" spans="3:3" x14ac:dyDescent="0.2">
      <c r="C1306" s="11"/>
    </row>
    <row r="1307" spans="3:3" x14ac:dyDescent="0.2">
      <c r="C1307" s="11"/>
    </row>
    <row r="1308" spans="3:3" x14ac:dyDescent="0.2">
      <c r="C1308" s="11"/>
    </row>
    <row r="1309" spans="3:3" x14ac:dyDescent="0.2">
      <c r="C1309" s="11"/>
    </row>
    <row r="1310" spans="3:3" x14ac:dyDescent="0.2">
      <c r="C1310" s="11"/>
    </row>
    <row r="1311" spans="3:3" x14ac:dyDescent="0.2">
      <c r="C1311" s="11"/>
    </row>
    <row r="1312" spans="3:3" x14ac:dyDescent="0.2">
      <c r="C1312" s="11"/>
    </row>
    <row r="1313" spans="3:3" x14ac:dyDescent="0.2">
      <c r="C1313" s="11"/>
    </row>
    <row r="1314" spans="3:3" x14ac:dyDescent="0.2">
      <c r="C1314" s="11"/>
    </row>
    <row r="1315" spans="3:3" x14ac:dyDescent="0.2">
      <c r="C1315" s="11"/>
    </row>
    <row r="1316" spans="3:3" x14ac:dyDescent="0.2">
      <c r="C1316" s="11"/>
    </row>
    <row r="1317" spans="3:3" x14ac:dyDescent="0.2">
      <c r="C1317" s="11"/>
    </row>
    <row r="1318" spans="3:3" x14ac:dyDescent="0.2">
      <c r="C1318" s="11"/>
    </row>
    <row r="1319" spans="3:3" x14ac:dyDescent="0.2">
      <c r="C1319" s="11"/>
    </row>
    <row r="1320" spans="3:3" x14ac:dyDescent="0.2">
      <c r="C1320" s="11"/>
    </row>
    <row r="1321" spans="3:3" x14ac:dyDescent="0.2">
      <c r="C1321" s="11"/>
    </row>
    <row r="1322" spans="3:3" x14ac:dyDescent="0.2">
      <c r="C1322" s="11"/>
    </row>
    <row r="1323" spans="3:3" x14ac:dyDescent="0.2">
      <c r="C1323" s="11"/>
    </row>
    <row r="1324" spans="3:3" x14ac:dyDescent="0.2">
      <c r="C1324" s="11"/>
    </row>
    <row r="1325" spans="3:3" x14ac:dyDescent="0.2">
      <c r="C1325" s="11"/>
    </row>
    <row r="1326" spans="3:3" x14ac:dyDescent="0.2">
      <c r="C1326" s="11"/>
    </row>
    <row r="1327" spans="3:3" x14ac:dyDescent="0.2">
      <c r="C1327" s="11"/>
    </row>
    <row r="1328" spans="3:3" x14ac:dyDescent="0.2">
      <c r="C1328" s="11"/>
    </row>
    <row r="1329" spans="3:3" x14ac:dyDescent="0.2">
      <c r="C1329" s="11"/>
    </row>
    <row r="1330" spans="3:3" x14ac:dyDescent="0.2">
      <c r="C1330" s="11"/>
    </row>
    <row r="1331" spans="3:3" x14ac:dyDescent="0.2">
      <c r="C1331" s="11"/>
    </row>
    <row r="1332" spans="3:3" x14ac:dyDescent="0.2">
      <c r="C1332" s="11"/>
    </row>
    <row r="1333" spans="3:3" x14ac:dyDescent="0.2">
      <c r="C1333" s="11"/>
    </row>
    <row r="1334" spans="3:3" x14ac:dyDescent="0.2">
      <c r="C1334" s="11"/>
    </row>
    <row r="1335" spans="3:3" x14ac:dyDescent="0.2">
      <c r="C1335" s="11"/>
    </row>
    <row r="1336" spans="3:3" x14ac:dyDescent="0.2">
      <c r="C1336" s="11"/>
    </row>
    <row r="1337" spans="3:3" x14ac:dyDescent="0.2">
      <c r="C1337" s="11"/>
    </row>
    <row r="1338" spans="3:3" x14ac:dyDescent="0.2">
      <c r="C1338" s="11"/>
    </row>
    <row r="1339" spans="3:3" x14ac:dyDescent="0.2">
      <c r="C1339" s="11"/>
    </row>
    <row r="1340" spans="3:3" x14ac:dyDescent="0.2">
      <c r="C1340" s="11"/>
    </row>
    <row r="1341" spans="3:3" x14ac:dyDescent="0.2">
      <c r="C1341" s="11"/>
    </row>
    <row r="1342" spans="3:3" x14ac:dyDescent="0.2">
      <c r="C1342" s="11"/>
    </row>
    <row r="1343" spans="3:3" x14ac:dyDescent="0.2">
      <c r="C1343" s="11"/>
    </row>
    <row r="1344" spans="3:3" x14ac:dyDescent="0.2">
      <c r="C1344" s="11"/>
    </row>
    <row r="1345" spans="3:3" x14ac:dyDescent="0.2">
      <c r="C1345" s="11"/>
    </row>
    <row r="1346" spans="3:3" x14ac:dyDescent="0.2">
      <c r="C1346" s="11"/>
    </row>
    <row r="1347" spans="3:3" x14ac:dyDescent="0.2">
      <c r="C1347" s="11"/>
    </row>
    <row r="1348" spans="3:3" x14ac:dyDescent="0.2">
      <c r="C1348" s="11"/>
    </row>
    <row r="1349" spans="3:3" x14ac:dyDescent="0.2">
      <c r="C1349" s="11"/>
    </row>
    <row r="1350" spans="3:3" x14ac:dyDescent="0.2">
      <c r="C1350" s="11"/>
    </row>
    <row r="1351" spans="3:3" x14ac:dyDescent="0.2">
      <c r="C1351" s="11"/>
    </row>
    <row r="1352" spans="3:3" x14ac:dyDescent="0.2">
      <c r="C1352" s="11"/>
    </row>
    <row r="1353" spans="3:3" x14ac:dyDescent="0.2">
      <c r="C1353" s="11"/>
    </row>
    <row r="1354" spans="3:3" x14ac:dyDescent="0.2">
      <c r="C1354" s="11"/>
    </row>
    <row r="1355" spans="3:3" x14ac:dyDescent="0.2">
      <c r="C1355" s="11"/>
    </row>
    <row r="1356" spans="3:3" x14ac:dyDescent="0.2">
      <c r="C1356" s="11"/>
    </row>
    <row r="1357" spans="3:3" x14ac:dyDescent="0.2">
      <c r="C1357" s="11"/>
    </row>
    <row r="1358" spans="3:3" x14ac:dyDescent="0.2">
      <c r="C1358" s="11"/>
    </row>
    <row r="1359" spans="3:3" x14ac:dyDescent="0.2">
      <c r="C1359" s="11"/>
    </row>
    <row r="1360" spans="3:3" x14ac:dyDescent="0.2">
      <c r="C1360" s="11"/>
    </row>
    <row r="1361" spans="3:3" x14ac:dyDescent="0.2">
      <c r="C1361" s="11"/>
    </row>
    <row r="1362" spans="3:3" x14ac:dyDescent="0.2">
      <c r="C1362" s="11"/>
    </row>
    <row r="1363" spans="3:3" x14ac:dyDescent="0.2">
      <c r="C1363" s="11"/>
    </row>
    <row r="1364" spans="3:3" x14ac:dyDescent="0.2">
      <c r="C1364" s="11"/>
    </row>
    <row r="1365" spans="3:3" x14ac:dyDescent="0.2">
      <c r="C1365" s="11"/>
    </row>
    <row r="1366" spans="3:3" x14ac:dyDescent="0.2">
      <c r="C1366" s="11"/>
    </row>
    <row r="1367" spans="3:3" x14ac:dyDescent="0.2">
      <c r="C1367" s="11"/>
    </row>
    <row r="1368" spans="3:3" x14ac:dyDescent="0.2">
      <c r="C1368" s="11"/>
    </row>
    <row r="1369" spans="3:3" x14ac:dyDescent="0.2">
      <c r="C1369" s="11"/>
    </row>
    <row r="1370" spans="3:3" x14ac:dyDescent="0.2">
      <c r="C1370" s="11"/>
    </row>
    <row r="1371" spans="3:3" x14ac:dyDescent="0.2">
      <c r="C1371" s="11"/>
    </row>
    <row r="1372" spans="3:3" x14ac:dyDescent="0.2">
      <c r="C1372" s="11"/>
    </row>
    <row r="1373" spans="3:3" x14ac:dyDescent="0.2">
      <c r="C1373" s="11"/>
    </row>
    <row r="1374" spans="3:3" x14ac:dyDescent="0.2">
      <c r="C1374" s="11"/>
    </row>
    <row r="1375" spans="3:3" x14ac:dyDescent="0.2">
      <c r="C1375" s="11"/>
    </row>
    <row r="1376" spans="3:3" x14ac:dyDescent="0.2">
      <c r="C1376" s="11"/>
    </row>
    <row r="1377" spans="3:3" x14ac:dyDescent="0.2">
      <c r="C1377" s="11"/>
    </row>
    <row r="1378" spans="3:3" x14ac:dyDescent="0.2">
      <c r="C1378" s="11"/>
    </row>
    <row r="1379" spans="3:3" x14ac:dyDescent="0.2">
      <c r="C1379" s="11"/>
    </row>
    <row r="1380" spans="3:3" x14ac:dyDescent="0.2">
      <c r="C1380" s="11"/>
    </row>
    <row r="1381" spans="3:3" x14ac:dyDescent="0.2">
      <c r="C1381" s="11"/>
    </row>
    <row r="1382" spans="3:3" x14ac:dyDescent="0.2">
      <c r="C1382" s="11"/>
    </row>
    <row r="1383" spans="3:3" x14ac:dyDescent="0.2">
      <c r="C1383" s="11"/>
    </row>
    <row r="1384" spans="3:3" x14ac:dyDescent="0.2">
      <c r="C1384" s="11"/>
    </row>
    <row r="1385" spans="3:3" x14ac:dyDescent="0.2">
      <c r="C1385" s="11"/>
    </row>
    <row r="1386" spans="3:3" x14ac:dyDescent="0.2">
      <c r="C1386" s="11"/>
    </row>
    <row r="1387" spans="3:3" x14ac:dyDescent="0.2">
      <c r="C1387" s="11"/>
    </row>
    <row r="1388" spans="3:3" x14ac:dyDescent="0.2">
      <c r="C1388" s="11"/>
    </row>
    <row r="1389" spans="3:3" x14ac:dyDescent="0.2">
      <c r="C1389" s="11"/>
    </row>
    <row r="1390" spans="3:3" x14ac:dyDescent="0.2">
      <c r="C1390" s="11"/>
    </row>
    <row r="1391" spans="3:3" x14ac:dyDescent="0.2">
      <c r="C1391" s="11"/>
    </row>
    <row r="1392" spans="3:3" x14ac:dyDescent="0.2">
      <c r="C1392" s="11"/>
    </row>
    <row r="1393" spans="3:3" x14ac:dyDescent="0.2">
      <c r="C1393" s="11"/>
    </row>
    <row r="1394" spans="3:3" x14ac:dyDescent="0.2">
      <c r="C1394" s="11"/>
    </row>
    <row r="1395" spans="3:3" x14ac:dyDescent="0.2">
      <c r="C1395" s="11"/>
    </row>
    <row r="1396" spans="3:3" x14ac:dyDescent="0.2">
      <c r="C1396" s="11"/>
    </row>
    <row r="1397" spans="3:3" x14ac:dyDescent="0.2">
      <c r="C1397" s="11"/>
    </row>
    <row r="1398" spans="3:3" x14ac:dyDescent="0.2">
      <c r="C1398" s="11"/>
    </row>
    <row r="1399" spans="3:3" x14ac:dyDescent="0.2">
      <c r="C1399" s="11"/>
    </row>
    <row r="1400" spans="3:3" x14ac:dyDescent="0.2">
      <c r="C1400" s="11"/>
    </row>
    <row r="1401" spans="3:3" x14ac:dyDescent="0.2">
      <c r="C1401" s="11"/>
    </row>
    <row r="1402" spans="3:3" x14ac:dyDescent="0.2">
      <c r="C1402" s="11"/>
    </row>
    <row r="1403" spans="3:3" x14ac:dyDescent="0.2">
      <c r="C1403" s="11"/>
    </row>
    <row r="1404" spans="3:3" x14ac:dyDescent="0.2">
      <c r="C1404" s="11"/>
    </row>
    <row r="1405" spans="3:3" x14ac:dyDescent="0.2">
      <c r="C1405" s="11"/>
    </row>
    <row r="1406" spans="3:3" x14ac:dyDescent="0.2">
      <c r="C1406" s="11"/>
    </row>
    <row r="1407" spans="3:3" x14ac:dyDescent="0.2">
      <c r="C1407" s="11"/>
    </row>
    <row r="1408" spans="3:3" x14ac:dyDescent="0.2">
      <c r="C1408" s="11"/>
    </row>
    <row r="1409" spans="3:3" x14ac:dyDescent="0.2">
      <c r="C1409" s="11"/>
    </row>
    <row r="1410" spans="3:3" x14ac:dyDescent="0.2">
      <c r="C1410" s="11"/>
    </row>
    <row r="1411" spans="3:3" x14ac:dyDescent="0.2">
      <c r="C1411" s="11"/>
    </row>
    <row r="1412" spans="3:3" x14ac:dyDescent="0.2">
      <c r="C1412" s="11"/>
    </row>
    <row r="1413" spans="3:3" x14ac:dyDescent="0.2">
      <c r="C1413" s="11"/>
    </row>
    <row r="1414" spans="3:3" x14ac:dyDescent="0.2">
      <c r="C1414" s="11"/>
    </row>
    <row r="1415" spans="3:3" x14ac:dyDescent="0.2">
      <c r="C1415" s="11"/>
    </row>
    <row r="1416" spans="3:3" x14ac:dyDescent="0.2">
      <c r="C1416" s="11"/>
    </row>
    <row r="1417" spans="3:3" x14ac:dyDescent="0.2">
      <c r="C1417" s="11"/>
    </row>
    <row r="1418" spans="3:3" x14ac:dyDescent="0.2">
      <c r="C1418" s="11"/>
    </row>
    <row r="1419" spans="3:3" x14ac:dyDescent="0.2">
      <c r="C1419" s="11"/>
    </row>
    <row r="1420" spans="3:3" x14ac:dyDescent="0.2">
      <c r="C1420" s="11"/>
    </row>
    <row r="1421" spans="3:3" x14ac:dyDescent="0.2">
      <c r="C1421" s="11"/>
    </row>
    <row r="1422" spans="3:3" x14ac:dyDescent="0.2">
      <c r="C1422" s="11"/>
    </row>
    <row r="1423" spans="3:3" x14ac:dyDescent="0.2">
      <c r="C1423" s="11"/>
    </row>
    <row r="1424" spans="3:3" x14ac:dyDescent="0.2">
      <c r="C1424" s="11"/>
    </row>
    <row r="1425" spans="3:3" x14ac:dyDescent="0.2">
      <c r="C1425" s="11"/>
    </row>
    <row r="1426" spans="3:3" x14ac:dyDescent="0.2">
      <c r="C1426" s="11"/>
    </row>
    <row r="1427" spans="3:3" x14ac:dyDescent="0.2">
      <c r="C1427" s="11"/>
    </row>
    <row r="1428" spans="3:3" x14ac:dyDescent="0.2">
      <c r="C1428" s="11"/>
    </row>
    <row r="1429" spans="3:3" x14ac:dyDescent="0.2">
      <c r="C1429" s="11"/>
    </row>
    <row r="1430" spans="3:3" x14ac:dyDescent="0.2">
      <c r="C1430" s="11"/>
    </row>
    <row r="1431" spans="3:3" x14ac:dyDescent="0.2">
      <c r="C1431" s="11"/>
    </row>
    <row r="1432" spans="3:3" x14ac:dyDescent="0.2">
      <c r="C1432" s="11"/>
    </row>
    <row r="1433" spans="3:3" x14ac:dyDescent="0.2">
      <c r="C1433" s="11"/>
    </row>
    <row r="1434" spans="3:3" x14ac:dyDescent="0.2">
      <c r="C1434" s="11"/>
    </row>
    <row r="1435" spans="3:3" x14ac:dyDescent="0.2">
      <c r="C1435" s="11"/>
    </row>
    <row r="1436" spans="3:3" x14ac:dyDescent="0.2">
      <c r="C1436" s="11"/>
    </row>
    <row r="1437" spans="3:3" x14ac:dyDescent="0.2">
      <c r="C1437" s="11"/>
    </row>
    <row r="1438" spans="3:3" x14ac:dyDescent="0.2">
      <c r="C1438" s="11"/>
    </row>
    <row r="1439" spans="3:3" x14ac:dyDescent="0.2">
      <c r="C1439" s="11"/>
    </row>
    <row r="1440" spans="3:3" x14ac:dyDescent="0.2">
      <c r="C1440" s="11"/>
    </row>
    <row r="1441" spans="3:3" x14ac:dyDescent="0.2">
      <c r="C1441" s="11"/>
    </row>
    <row r="1442" spans="3:3" x14ac:dyDescent="0.2">
      <c r="C1442" s="11"/>
    </row>
    <row r="1443" spans="3:3" x14ac:dyDescent="0.2">
      <c r="C1443" s="11"/>
    </row>
    <row r="1444" spans="3:3" x14ac:dyDescent="0.2">
      <c r="C1444" s="11"/>
    </row>
    <row r="1445" spans="3:3" x14ac:dyDescent="0.2">
      <c r="C1445" s="11"/>
    </row>
    <row r="1446" spans="3:3" x14ac:dyDescent="0.2">
      <c r="C1446" s="11"/>
    </row>
    <row r="1447" spans="3:3" x14ac:dyDescent="0.2">
      <c r="C1447" s="11"/>
    </row>
    <row r="1448" spans="3:3" x14ac:dyDescent="0.2">
      <c r="C1448" s="11"/>
    </row>
    <row r="1449" spans="3:3" x14ac:dyDescent="0.2">
      <c r="C1449" s="11"/>
    </row>
    <row r="1450" spans="3:3" x14ac:dyDescent="0.2">
      <c r="C1450" s="11"/>
    </row>
    <row r="1451" spans="3:3" x14ac:dyDescent="0.2">
      <c r="C1451" s="11"/>
    </row>
    <row r="1452" spans="3:3" x14ac:dyDescent="0.2">
      <c r="C1452" s="11"/>
    </row>
    <row r="1453" spans="3:3" x14ac:dyDescent="0.2">
      <c r="C1453" s="11"/>
    </row>
    <row r="1454" spans="3:3" x14ac:dyDescent="0.2">
      <c r="C1454" s="11"/>
    </row>
    <row r="1455" spans="3:3" x14ac:dyDescent="0.2">
      <c r="C1455" s="11"/>
    </row>
    <row r="1456" spans="3:3" x14ac:dyDescent="0.2">
      <c r="C1456" s="11"/>
    </row>
    <row r="1457" spans="3:3" x14ac:dyDescent="0.2">
      <c r="C1457" s="11"/>
    </row>
    <row r="1458" spans="3:3" x14ac:dyDescent="0.2">
      <c r="C1458" s="11"/>
    </row>
    <row r="1459" spans="3:3" x14ac:dyDescent="0.2">
      <c r="C1459" s="11"/>
    </row>
    <row r="1460" spans="3:3" x14ac:dyDescent="0.2">
      <c r="C1460" s="11"/>
    </row>
    <row r="1461" spans="3:3" x14ac:dyDescent="0.2">
      <c r="C1461" s="11"/>
    </row>
    <row r="1462" spans="3:3" x14ac:dyDescent="0.2">
      <c r="C1462" s="11"/>
    </row>
    <row r="1463" spans="3:3" x14ac:dyDescent="0.2">
      <c r="C1463" s="11"/>
    </row>
    <row r="1464" spans="3:3" x14ac:dyDescent="0.2">
      <c r="C1464" s="11"/>
    </row>
    <row r="1465" spans="3:3" x14ac:dyDescent="0.2">
      <c r="C1465" s="11"/>
    </row>
    <row r="1466" spans="3:3" x14ac:dyDescent="0.2">
      <c r="C1466" s="11"/>
    </row>
    <row r="1467" spans="3:3" x14ac:dyDescent="0.2">
      <c r="C1467" s="11"/>
    </row>
    <row r="1468" spans="3:3" x14ac:dyDescent="0.2">
      <c r="C1468" s="11"/>
    </row>
    <row r="1469" spans="3:3" x14ac:dyDescent="0.2">
      <c r="C1469" s="11"/>
    </row>
    <row r="1470" spans="3:3" x14ac:dyDescent="0.2">
      <c r="C1470" s="11"/>
    </row>
    <row r="1471" spans="3:3" x14ac:dyDescent="0.2">
      <c r="C1471" s="11"/>
    </row>
    <row r="1472" spans="3:3" x14ac:dyDescent="0.2">
      <c r="C1472" s="11"/>
    </row>
    <row r="1473" spans="3:3" x14ac:dyDescent="0.2">
      <c r="C1473" s="11"/>
    </row>
    <row r="1474" spans="3:3" x14ac:dyDescent="0.2">
      <c r="C1474" s="11"/>
    </row>
    <row r="1475" spans="3:3" x14ac:dyDescent="0.2">
      <c r="C1475" s="11"/>
    </row>
    <row r="1476" spans="3:3" x14ac:dyDescent="0.2">
      <c r="C1476" s="11"/>
    </row>
    <row r="1477" spans="3:3" x14ac:dyDescent="0.2">
      <c r="C1477" s="11"/>
    </row>
    <row r="1478" spans="3:3" x14ac:dyDescent="0.2">
      <c r="C1478" s="11"/>
    </row>
    <row r="1479" spans="3:3" x14ac:dyDescent="0.2">
      <c r="C1479" s="11"/>
    </row>
    <row r="1480" spans="3:3" x14ac:dyDescent="0.2">
      <c r="C1480" s="11"/>
    </row>
    <row r="1481" spans="3:3" x14ac:dyDescent="0.2">
      <c r="C1481" s="11"/>
    </row>
    <row r="1482" spans="3:3" x14ac:dyDescent="0.2">
      <c r="C1482" s="11"/>
    </row>
    <row r="1483" spans="3:3" x14ac:dyDescent="0.2">
      <c r="C1483" s="11"/>
    </row>
    <row r="1484" spans="3:3" x14ac:dyDescent="0.2">
      <c r="C1484" s="11"/>
    </row>
    <row r="1485" spans="3:3" x14ac:dyDescent="0.2">
      <c r="C1485" s="11"/>
    </row>
    <row r="1486" spans="3:3" x14ac:dyDescent="0.2">
      <c r="C1486" s="11"/>
    </row>
    <row r="1487" spans="3:3" x14ac:dyDescent="0.2">
      <c r="C1487" s="11"/>
    </row>
    <row r="1488" spans="3:3" x14ac:dyDescent="0.2">
      <c r="C1488" s="11"/>
    </row>
    <row r="1489" spans="3:3" x14ac:dyDescent="0.2">
      <c r="C1489" s="11"/>
    </row>
    <row r="1490" spans="3:3" x14ac:dyDescent="0.2">
      <c r="C1490" s="11"/>
    </row>
    <row r="1491" spans="3:3" x14ac:dyDescent="0.2">
      <c r="C1491" s="11"/>
    </row>
    <row r="1492" spans="3:3" x14ac:dyDescent="0.2">
      <c r="C1492" s="11"/>
    </row>
    <row r="1493" spans="3:3" x14ac:dyDescent="0.2">
      <c r="C1493" s="11"/>
    </row>
    <row r="1494" spans="3:3" x14ac:dyDescent="0.2">
      <c r="C1494" s="11"/>
    </row>
    <row r="1495" spans="3:3" x14ac:dyDescent="0.2">
      <c r="C1495" s="11"/>
    </row>
    <row r="1496" spans="3:3" x14ac:dyDescent="0.2">
      <c r="C1496" s="11"/>
    </row>
    <row r="1497" spans="3:3" x14ac:dyDescent="0.2">
      <c r="C1497" s="11"/>
    </row>
    <row r="1498" spans="3:3" x14ac:dyDescent="0.2">
      <c r="C1498" s="11"/>
    </row>
    <row r="1499" spans="3:3" x14ac:dyDescent="0.2">
      <c r="C1499" s="11"/>
    </row>
    <row r="1500" spans="3:3" x14ac:dyDescent="0.2">
      <c r="C1500" s="11"/>
    </row>
    <row r="1501" spans="3:3" x14ac:dyDescent="0.2">
      <c r="C1501" s="11"/>
    </row>
    <row r="1502" spans="3:3" x14ac:dyDescent="0.2">
      <c r="C1502" s="11"/>
    </row>
    <row r="1503" spans="3:3" x14ac:dyDescent="0.2">
      <c r="C1503" s="11"/>
    </row>
    <row r="1504" spans="3:3" x14ac:dyDescent="0.2">
      <c r="C1504" s="11"/>
    </row>
    <row r="1505" spans="3:3" x14ac:dyDescent="0.2">
      <c r="C1505" s="11"/>
    </row>
    <row r="1506" spans="3:3" x14ac:dyDescent="0.2">
      <c r="C1506" s="11"/>
    </row>
    <row r="1507" spans="3:3" x14ac:dyDescent="0.2">
      <c r="C1507" s="11"/>
    </row>
    <row r="1508" spans="3:3" x14ac:dyDescent="0.2">
      <c r="C1508" s="11"/>
    </row>
    <row r="1509" spans="3:3" x14ac:dyDescent="0.2">
      <c r="C1509" s="11"/>
    </row>
    <row r="1510" spans="3:3" x14ac:dyDescent="0.2">
      <c r="C1510" s="11"/>
    </row>
    <row r="1511" spans="3:3" x14ac:dyDescent="0.2">
      <c r="C1511" s="11"/>
    </row>
    <row r="1512" spans="3:3" x14ac:dyDescent="0.2">
      <c r="C1512" s="11"/>
    </row>
    <row r="1513" spans="3:3" x14ac:dyDescent="0.2">
      <c r="C1513" s="11"/>
    </row>
    <row r="1514" spans="3:3" x14ac:dyDescent="0.2">
      <c r="C1514" s="11"/>
    </row>
    <row r="1515" spans="3:3" x14ac:dyDescent="0.2">
      <c r="C1515" s="11"/>
    </row>
    <row r="1516" spans="3:3" x14ac:dyDescent="0.2">
      <c r="C1516" s="11"/>
    </row>
    <row r="1517" spans="3:3" x14ac:dyDescent="0.2">
      <c r="C1517" s="11"/>
    </row>
    <row r="1518" spans="3:3" x14ac:dyDescent="0.2">
      <c r="C1518" s="11"/>
    </row>
    <row r="1519" spans="3:3" x14ac:dyDescent="0.2">
      <c r="C1519" s="11"/>
    </row>
    <row r="1520" spans="3:3" x14ac:dyDescent="0.2">
      <c r="C1520" s="11"/>
    </row>
    <row r="1521" spans="3:3" x14ac:dyDescent="0.2">
      <c r="C1521" s="11"/>
    </row>
    <row r="1522" spans="3:3" x14ac:dyDescent="0.2">
      <c r="C1522" s="11"/>
    </row>
    <row r="1523" spans="3:3" x14ac:dyDescent="0.2">
      <c r="C1523" s="11"/>
    </row>
    <row r="1524" spans="3:3" x14ac:dyDescent="0.2">
      <c r="C1524" s="11"/>
    </row>
    <row r="1525" spans="3:3" x14ac:dyDescent="0.2">
      <c r="C1525" s="11"/>
    </row>
    <row r="1526" spans="3:3" x14ac:dyDescent="0.2">
      <c r="C1526" s="11"/>
    </row>
    <row r="1527" spans="3:3" x14ac:dyDescent="0.2">
      <c r="C1527" s="11"/>
    </row>
    <row r="1528" spans="3:3" x14ac:dyDescent="0.2">
      <c r="C1528" s="11"/>
    </row>
    <row r="1529" spans="3:3" x14ac:dyDescent="0.2">
      <c r="C1529" s="11"/>
    </row>
    <row r="1530" spans="3:3" x14ac:dyDescent="0.2">
      <c r="C1530" s="11"/>
    </row>
    <row r="1531" spans="3:3" x14ac:dyDescent="0.2">
      <c r="C1531" s="11"/>
    </row>
    <row r="1532" spans="3:3" x14ac:dyDescent="0.2">
      <c r="C1532" s="11"/>
    </row>
    <row r="1533" spans="3:3" x14ac:dyDescent="0.2">
      <c r="C1533" s="11"/>
    </row>
    <row r="1534" spans="3:3" x14ac:dyDescent="0.2">
      <c r="C1534" s="11"/>
    </row>
    <row r="1535" spans="3:3" x14ac:dyDescent="0.2">
      <c r="C1535" s="11"/>
    </row>
    <row r="1536" spans="3:3" x14ac:dyDescent="0.2">
      <c r="C1536" s="11"/>
    </row>
    <row r="1537" spans="3:3" x14ac:dyDescent="0.2">
      <c r="C1537" s="11"/>
    </row>
    <row r="1538" spans="3:3" x14ac:dyDescent="0.2">
      <c r="C1538" s="11"/>
    </row>
    <row r="1539" spans="3:3" x14ac:dyDescent="0.2">
      <c r="C1539" s="11"/>
    </row>
    <row r="1540" spans="3:3" x14ac:dyDescent="0.2">
      <c r="C1540" s="11"/>
    </row>
    <row r="1541" spans="3:3" x14ac:dyDescent="0.2">
      <c r="C1541" s="11"/>
    </row>
    <row r="1542" spans="3:3" x14ac:dyDescent="0.2">
      <c r="C1542" s="11"/>
    </row>
    <row r="1543" spans="3:3" x14ac:dyDescent="0.2">
      <c r="C1543" s="11"/>
    </row>
    <row r="1544" spans="3:3" x14ac:dyDescent="0.2">
      <c r="C1544" s="11"/>
    </row>
    <row r="1545" spans="3:3" x14ac:dyDescent="0.2">
      <c r="C1545" s="11"/>
    </row>
    <row r="1546" spans="3:3" x14ac:dyDescent="0.2">
      <c r="C1546" s="11"/>
    </row>
    <row r="1547" spans="3:3" x14ac:dyDescent="0.2">
      <c r="C1547" s="11"/>
    </row>
    <row r="1548" spans="3:3" x14ac:dyDescent="0.2">
      <c r="C1548" s="11"/>
    </row>
    <row r="1549" spans="3:3" x14ac:dyDescent="0.2">
      <c r="C1549" s="11"/>
    </row>
    <row r="1550" spans="3:3" x14ac:dyDescent="0.2">
      <c r="C1550" s="11"/>
    </row>
    <row r="1551" spans="3:3" x14ac:dyDescent="0.2">
      <c r="C1551" s="11"/>
    </row>
    <row r="1552" spans="3:3" x14ac:dyDescent="0.2">
      <c r="C1552" s="11"/>
    </row>
    <row r="1553" spans="3:3" x14ac:dyDescent="0.2">
      <c r="C1553" s="11"/>
    </row>
    <row r="1554" spans="3:3" x14ac:dyDescent="0.2">
      <c r="C1554" s="11"/>
    </row>
    <row r="1555" spans="3:3" x14ac:dyDescent="0.2">
      <c r="C1555" s="11"/>
    </row>
    <row r="1556" spans="3:3" x14ac:dyDescent="0.2">
      <c r="C1556" s="11"/>
    </row>
    <row r="1557" spans="3:3" x14ac:dyDescent="0.2">
      <c r="C1557" s="11"/>
    </row>
    <row r="1558" spans="3:3" x14ac:dyDescent="0.2">
      <c r="C1558" s="11"/>
    </row>
    <row r="1559" spans="3:3" x14ac:dyDescent="0.2">
      <c r="C1559" s="11"/>
    </row>
    <row r="1560" spans="3:3" x14ac:dyDescent="0.2">
      <c r="C1560" s="11"/>
    </row>
    <row r="1561" spans="3:3" x14ac:dyDescent="0.2">
      <c r="C1561" s="11"/>
    </row>
    <row r="1562" spans="3:3" x14ac:dyDescent="0.2">
      <c r="C1562" s="11"/>
    </row>
    <row r="1563" spans="3:3" x14ac:dyDescent="0.2">
      <c r="C1563" s="11"/>
    </row>
    <row r="1564" spans="3:3" x14ac:dyDescent="0.2">
      <c r="C1564" s="11"/>
    </row>
    <row r="1565" spans="3:3" x14ac:dyDescent="0.2">
      <c r="C1565" s="11"/>
    </row>
    <row r="1566" spans="3:3" x14ac:dyDescent="0.2">
      <c r="C1566" s="11"/>
    </row>
    <row r="1567" spans="3:3" x14ac:dyDescent="0.2">
      <c r="C1567" s="11"/>
    </row>
    <row r="1568" spans="3:3" x14ac:dyDescent="0.2">
      <c r="C1568" s="11"/>
    </row>
    <row r="1569" spans="3:3" x14ac:dyDescent="0.2">
      <c r="C1569" s="11"/>
    </row>
    <row r="1570" spans="3:3" x14ac:dyDescent="0.2">
      <c r="C1570" s="11"/>
    </row>
    <row r="1571" spans="3:3" x14ac:dyDescent="0.2">
      <c r="C1571" s="11"/>
    </row>
    <row r="1572" spans="3:3" x14ac:dyDescent="0.2">
      <c r="C1572" s="11"/>
    </row>
    <row r="1573" spans="3:3" x14ac:dyDescent="0.2">
      <c r="C1573" s="11"/>
    </row>
    <row r="1574" spans="3:3" x14ac:dyDescent="0.2">
      <c r="C1574" s="11"/>
    </row>
    <row r="1575" spans="3:3" x14ac:dyDescent="0.2">
      <c r="C1575" s="11"/>
    </row>
    <row r="1576" spans="3:3" x14ac:dyDescent="0.2">
      <c r="C1576" s="11"/>
    </row>
    <row r="1577" spans="3:3" x14ac:dyDescent="0.2">
      <c r="C1577" s="11"/>
    </row>
    <row r="1578" spans="3:3" x14ac:dyDescent="0.2">
      <c r="C1578" s="11"/>
    </row>
    <row r="1579" spans="3:3" x14ac:dyDescent="0.2">
      <c r="C1579" s="11"/>
    </row>
    <row r="1580" spans="3:3" x14ac:dyDescent="0.2">
      <c r="C1580" s="11"/>
    </row>
    <row r="1581" spans="3:3" x14ac:dyDescent="0.2">
      <c r="C1581" s="11"/>
    </row>
    <row r="1582" spans="3:3" x14ac:dyDescent="0.2">
      <c r="C1582" s="11"/>
    </row>
    <row r="1583" spans="3:3" x14ac:dyDescent="0.2">
      <c r="C1583" s="11"/>
    </row>
    <row r="1584" spans="3:3" x14ac:dyDescent="0.2">
      <c r="C1584" s="11"/>
    </row>
    <row r="1585" spans="3:3" x14ac:dyDescent="0.2">
      <c r="C1585" s="11"/>
    </row>
    <row r="1586" spans="3:3" x14ac:dyDescent="0.2">
      <c r="C1586" s="11"/>
    </row>
    <row r="1587" spans="3:3" x14ac:dyDescent="0.2">
      <c r="C1587" s="11"/>
    </row>
    <row r="1588" spans="3:3" x14ac:dyDescent="0.2">
      <c r="C1588" s="11"/>
    </row>
    <row r="1589" spans="3:3" x14ac:dyDescent="0.2">
      <c r="C1589" s="11"/>
    </row>
    <row r="1590" spans="3:3" x14ac:dyDescent="0.2">
      <c r="C1590" s="11"/>
    </row>
    <row r="1591" spans="3:3" x14ac:dyDescent="0.2">
      <c r="C1591" s="11"/>
    </row>
    <row r="1592" spans="3:3" x14ac:dyDescent="0.2">
      <c r="C1592" s="11"/>
    </row>
    <row r="1593" spans="3:3" x14ac:dyDescent="0.2">
      <c r="C1593" s="11"/>
    </row>
    <row r="1594" spans="3:3" x14ac:dyDescent="0.2">
      <c r="C1594" s="11"/>
    </row>
    <row r="1595" spans="3:3" x14ac:dyDescent="0.2">
      <c r="C1595" s="11"/>
    </row>
    <row r="1596" spans="3:3" x14ac:dyDescent="0.2">
      <c r="C1596" s="11"/>
    </row>
    <row r="1597" spans="3:3" x14ac:dyDescent="0.2">
      <c r="C1597" s="11"/>
    </row>
    <row r="1598" spans="3:3" x14ac:dyDescent="0.2">
      <c r="C1598" s="11"/>
    </row>
    <row r="1599" spans="3:3" x14ac:dyDescent="0.2">
      <c r="C1599" s="11"/>
    </row>
    <row r="1600" spans="3:3" x14ac:dyDescent="0.2">
      <c r="C1600" s="11"/>
    </row>
    <row r="1601" spans="3:3" x14ac:dyDescent="0.2">
      <c r="C1601" s="11"/>
    </row>
    <row r="1602" spans="3:3" x14ac:dyDescent="0.2">
      <c r="C1602" s="11"/>
    </row>
    <row r="1603" spans="3:3" x14ac:dyDescent="0.2">
      <c r="C1603" s="11"/>
    </row>
    <row r="1604" spans="3:3" x14ac:dyDescent="0.2">
      <c r="C1604" s="11"/>
    </row>
    <row r="1605" spans="3:3" x14ac:dyDescent="0.2">
      <c r="C1605" s="11"/>
    </row>
    <row r="1606" spans="3:3" x14ac:dyDescent="0.2">
      <c r="C1606" s="11"/>
    </row>
    <row r="1607" spans="3:3" x14ac:dyDescent="0.2">
      <c r="C1607" s="11"/>
    </row>
    <row r="1608" spans="3:3" x14ac:dyDescent="0.2">
      <c r="C1608" s="11"/>
    </row>
    <row r="1609" spans="3:3" x14ac:dyDescent="0.2">
      <c r="C1609" s="11"/>
    </row>
    <row r="1610" spans="3:3" x14ac:dyDescent="0.2">
      <c r="C1610" s="11"/>
    </row>
    <row r="1611" spans="3:3" x14ac:dyDescent="0.2">
      <c r="C1611" s="11"/>
    </row>
    <row r="1612" spans="3:3" x14ac:dyDescent="0.2">
      <c r="C1612" s="11"/>
    </row>
    <row r="1613" spans="3:3" x14ac:dyDescent="0.2">
      <c r="C1613" s="11"/>
    </row>
    <row r="1614" spans="3:3" x14ac:dyDescent="0.2">
      <c r="C1614" s="11"/>
    </row>
    <row r="1615" spans="3:3" x14ac:dyDescent="0.2">
      <c r="C1615" s="11"/>
    </row>
    <row r="1616" spans="3:3" x14ac:dyDescent="0.2">
      <c r="C1616" s="11"/>
    </row>
    <row r="1617" spans="3:3" x14ac:dyDescent="0.2">
      <c r="C1617" s="11"/>
    </row>
    <row r="1618" spans="3:3" x14ac:dyDescent="0.2">
      <c r="C1618" s="11"/>
    </row>
    <row r="1619" spans="3:3" x14ac:dyDescent="0.2">
      <c r="C1619" s="11"/>
    </row>
    <row r="1620" spans="3:3" x14ac:dyDescent="0.2">
      <c r="C1620" s="11"/>
    </row>
    <row r="1621" spans="3:3" x14ac:dyDescent="0.2">
      <c r="C1621" s="11"/>
    </row>
    <row r="1622" spans="3:3" x14ac:dyDescent="0.2">
      <c r="C1622" s="11"/>
    </row>
    <row r="1623" spans="3:3" x14ac:dyDescent="0.2">
      <c r="C1623" s="11"/>
    </row>
    <row r="1624" spans="3:3" x14ac:dyDescent="0.2">
      <c r="C1624" s="11"/>
    </row>
    <row r="1625" spans="3:3" x14ac:dyDescent="0.2">
      <c r="C1625" s="11"/>
    </row>
    <row r="1626" spans="3:3" x14ac:dyDescent="0.2">
      <c r="C1626" s="11"/>
    </row>
    <row r="1627" spans="3:3" x14ac:dyDescent="0.2">
      <c r="C1627" s="11"/>
    </row>
    <row r="1628" spans="3:3" x14ac:dyDescent="0.2">
      <c r="C1628" s="11"/>
    </row>
    <row r="1629" spans="3:3" x14ac:dyDescent="0.2">
      <c r="C1629" s="11"/>
    </row>
    <row r="1630" spans="3:3" x14ac:dyDescent="0.2">
      <c r="C1630" s="11"/>
    </row>
    <row r="1631" spans="3:3" x14ac:dyDescent="0.2">
      <c r="C1631" s="11"/>
    </row>
    <row r="1632" spans="3:3" x14ac:dyDescent="0.2">
      <c r="C1632" s="11"/>
    </row>
  </sheetData>
  <mergeCells count="1">
    <mergeCell ref="C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pageSetUpPr fitToPage="1"/>
  </sheetPr>
  <dimension ref="A2:F1622"/>
  <sheetViews>
    <sheetView zoomScaleNormal="100" workbookViewId="0">
      <selection activeCell="B29" sqref="B29"/>
    </sheetView>
  </sheetViews>
  <sheetFormatPr defaultRowHeight="10.5" x14ac:dyDescent="0.15"/>
  <cols>
    <col min="1" max="1" width="3.42578125" style="75" customWidth="1"/>
    <col min="2" max="2" width="59.7109375" style="117" customWidth="1"/>
    <col min="3" max="4" width="15.7109375" style="230" customWidth="1"/>
    <col min="5" max="16384" width="9.140625" style="60"/>
  </cols>
  <sheetData>
    <row r="2" spans="2:6" ht="17.100000000000001" customHeight="1" thickBot="1" x14ac:dyDescent="0.2">
      <c r="B2" s="1536"/>
      <c r="C2" s="2509" t="s">
        <v>363</v>
      </c>
      <c r="D2" s="2381"/>
    </row>
    <row r="3" spans="2:6" ht="17.100000000000001" customHeight="1" x14ac:dyDescent="0.15">
      <c r="B3" s="1536"/>
      <c r="C3" s="583">
        <v>2016</v>
      </c>
      <c r="D3" s="584">
        <v>2015</v>
      </c>
    </row>
    <row r="4" spans="2:6" ht="17.100000000000001" customHeight="1" x14ac:dyDescent="0.15">
      <c r="B4" s="1548" t="s">
        <v>128</v>
      </c>
      <c r="C4" s="1549">
        <v>-472</v>
      </c>
      <c r="D4" s="1550">
        <v>-212</v>
      </c>
    </row>
    <row r="5" spans="2:6" ht="17.100000000000001" hidden="1" customHeight="1" x14ac:dyDescent="0.15">
      <c r="B5" s="1212" t="s">
        <v>973</v>
      </c>
      <c r="C5" s="1211">
        <v>0</v>
      </c>
      <c r="D5" s="1551">
        <v>0</v>
      </c>
    </row>
    <row r="6" spans="2:6" ht="17.100000000000001" customHeight="1" x14ac:dyDescent="0.15">
      <c r="B6" s="1212" t="s">
        <v>861</v>
      </c>
      <c r="C6" s="1211">
        <v>-367384</v>
      </c>
      <c r="D6" s="1551">
        <v>-425082</v>
      </c>
      <c r="F6" s="200"/>
    </row>
    <row r="7" spans="2:6" ht="17.100000000000001" customHeight="1" thickBot="1" x14ac:dyDescent="0.2">
      <c r="B7" s="1552" t="s">
        <v>1627</v>
      </c>
      <c r="C7" s="1213">
        <v>2462</v>
      </c>
      <c r="D7" s="1553">
        <v>4072</v>
      </c>
      <c r="F7" s="200"/>
    </row>
    <row r="8" spans="2:6" ht="17.100000000000001" customHeight="1" thickBot="1" x14ac:dyDescent="0.2">
      <c r="B8" s="1214" t="s">
        <v>862</v>
      </c>
      <c r="C8" s="1523">
        <f>SUM(C4:C7)</f>
        <v>-365394</v>
      </c>
      <c r="D8" s="1524">
        <f>SUM(D4:D7)</f>
        <v>-421222</v>
      </c>
    </row>
    <row r="9" spans="2:6" x14ac:dyDescent="0.15">
      <c r="B9" s="287"/>
      <c r="C9" s="23"/>
      <c r="D9" s="23"/>
    </row>
    <row r="10" spans="2:6" x14ac:dyDescent="0.15">
      <c r="B10" s="69" t="s">
        <v>619</v>
      </c>
      <c r="C10" s="24">
        <f>C8-'skons P&amp;L'!D18</f>
        <v>0</v>
      </c>
      <c r="D10" s="24">
        <f>D8-'skons P&amp;L'!E18</f>
        <v>0</v>
      </c>
    </row>
    <row r="11" spans="2:6" x14ac:dyDescent="0.15">
      <c r="B11" s="282"/>
      <c r="C11" s="25"/>
      <c r="D11" s="25"/>
    </row>
    <row r="12" spans="2:6" x14ac:dyDescent="0.15">
      <c r="B12" s="69"/>
      <c r="C12" s="24"/>
      <c r="D12" s="24"/>
    </row>
    <row r="13" spans="2:6" x14ac:dyDescent="0.15">
      <c r="B13" s="69"/>
      <c r="C13" s="24"/>
      <c r="D13" s="24"/>
    </row>
    <row r="14" spans="2:6" x14ac:dyDescent="0.15">
      <c r="B14" s="69"/>
      <c r="C14" s="24"/>
      <c r="D14" s="24"/>
    </row>
    <row r="15" spans="2:6" x14ac:dyDescent="0.15">
      <c r="B15" s="69"/>
      <c r="C15" s="24"/>
      <c r="D15" s="24"/>
    </row>
    <row r="16" spans="2:6" x14ac:dyDescent="0.15">
      <c r="B16" s="69"/>
      <c r="C16" s="24"/>
      <c r="D16" s="24"/>
    </row>
    <row r="17" spans="2:6" x14ac:dyDescent="0.15">
      <c r="B17" s="69"/>
      <c r="C17" s="24"/>
      <c r="D17" s="24"/>
    </row>
    <row r="18" spans="2:6" x14ac:dyDescent="0.15">
      <c r="B18" s="69"/>
      <c r="C18" s="24"/>
      <c r="D18" s="24"/>
    </row>
    <row r="19" spans="2:6" x14ac:dyDescent="0.15">
      <c r="B19" s="69"/>
      <c r="C19" s="24"/>
      <c r="D19" s="24"/>
    </row>
    <row r="20" spans="2:6" x14ac:dyDescent="0.15">
      <c r="B20" s="69"/>
      <c r="C20" s="24"/>
      <c r="D20" s="24"/>
      <c r="F20" s="200"/>
    </row>
    <row r="21" spans="2:6" x14ac:dyDescent="0.15">
      <c r="B21" s="69"/>
      <c r="C21" s="24"/>
      <c r="D21" s="24"/>
    </row>
    <row r="22" spans="2:6" x14ac:dyDescent="0.15">
      <c r="B22" s="69"/>
      <c r="C22" s="24"/>
      <c r="D22" s="24"/>
    </row>
    <row r="23" spans="2:6" x14ac:dyDescent="0.15">
      <c r="B23" s="69"/>
      <c r="C23" s="24"/>
      <c r="D23" s="24"/>
    </row>
    <row r="24" spans="2:6" x14ac:dyDescent="0.15">
      <c r="B24" s="69"/>
      <c r="C24" s="24"/>
      <c r="D24" s="24"/>
    </row>
    <row r="25" spans="2:6" x14ac:dyDescent="0.15">
      <c r="B25" s="69"/>
      <c r="C25" s="24"/>
      <c r="D25" s="24"/>
    </row>
    <row r="26" spans="2:6" x14ac:dyDescent="0.15">
      <c r="B26" s="69"/>
      <c r="C26" s="24"/>
      <c r="D26" s="24"/>
    </row>
    <row r="27" spans="2:6" x14ac:dyDescent="0.15">
      <c r="B27" s="69"/>
      <c r="C27" s="24"/>
      <c r="D27" s="24"/>
    </row>
    <row r="28" spans="2:6" x14ac:dyDescent="0.15">
      <c r="B28" s="69"/>
      <c r="C28" s="24"/>
      <c r="D28" s="24"/>
    </row>
    <row r="29" spans="2:6" x14ac:dyDescent="0.15">
      <c r="B29" s="69"/>
      <c r="C29" s="24"/>
      <c r="D29" s="24"/>
    </row>
    <row r="30" spans="2:6" x14ac:dyDescent="0.15">
      <c r="B30" s="69"/>
      <c r="C30" s="24"/>
      <c r="D30" s="24"/>
    </row>
    <row r="31" spans="2:6" x14ac:dyDescent="0.15">
      <c r="B31" s="69"/>
      <c r="C31" s="24"/>
      <c r="D31" s="24"/>
    </row>
    <row r="32" spans="2:6" x14ac:dyDescent="0.15">
      <c r="B32" s="69"/>
      <c r="C32" s="24"/>
      <c r="D32" s="24"/>
    </row>
    <row r="35" spans="1:3" x14ac:dyDescent="0.15">
      <c r="A35" s="112"/>
      <c r="C35" s="24"/>
    </row>
    <row r="36" spans="1:3" x14ac:dyDescent="0.15">
      <c r="A36" s="112"/>
      <c r="C36" s="24"/>
    </row>
    <row r="37" spans="1:3" x14ac:dyDescent="0.15">
      <c r="A37" s="112"/>
      <c r="C37" s="24"/>
    </row>
    <row r="38" spans="1:3" x14ac:dyDescent="0.15">
      <c r="A38" s="112"/>
      <c r="C38" s="24"/>
    </row>
    <row r="39" spans="1:3" x14ac:dyDescent="0.15">
      <c r="A39" s="112"/>
      <c r="C39" s="24"/>
    </row>
    <row r="40" spans="1:3" x14ac:dyDescent="0.15">
      <c r="A40" s="112"/>
      <c r="C40" s="24"/>
    </row>
    <row r="41" spans="1:3" x14ac:dyDescent="0.15">
      <c r="A41" s="112"/>
      <c r="C41" s="24"/>
    </row>
    <row r="42" spans="1:3" x14ac:dyDescent="0.15">
      <c r="A42" s="112"/>
      <c r="C42" s="24"/>
    </row>
    <row r="43" spans="1:3" x14ac:dyDescent="0.15">
      <c r="A43" s="112"/>
      <c r="C43" s="24"/>
    </row>
    <row r="44" spans="1:3" x14ac:dyDescent="0.15">
      <c r="A44" s="112"/>
      <c r="C44" s="24"/>
    </row>
    <row r="45" spans="1:3" x14ac:dyDescent="0.15">
      <c r="A45" s="112"/>
      <c r="C45" s="24"/>
    </row>
    <row r="46" spans="1:3" x14ac:dyDescent="0.15">
      <c r="A46" s="112"/>
      <c r="C46" s="24"/>
    </row>
    <row r="47" spans="1:3" x14ac:dyDescent="0.15">
      <c r="A47" s="112"/>
      <c r="C47" s="24"/>
    </row>
    <row r="48" spans="1:3" x14ac:dyDescent="0.15">
      <c r="A48" s="112"/>
      <c r="C48" s="24"/>
    </row>
    <row r="49" spans="1:3" x14ac:dyDescent="0.15">
      <c r="A49" s="112"/>
      <c r="C49" s="24"/>
    </row>
    <row r="50" spans="1:3" x14ac:dyDescent="0.15">
      <c r="A50" s="112"/>
      <c r="C50" s="24"/>
    </row>
    <row r="51" spans="1:3" x14ac:dyDescent="0.15">
      <c r="A51" s="112"/>
      <c r="C51" s="24"/>
    </row>
    <row r="52" spans="1:3" x14ac:dyDescent="0.15">
      <c r="A52" s="112"/>
      <c r="C52" s="24"/>
    </row>
    <row r="53" spans="1:3" x14ac:dyDescent="0.15">
      <c r="A53" s="112"/>
      <c r="C53" s="24"/>
    </row>
    <row r="54" spans="1:3" x14ac:dyDescent="0.15">
      <c r="A54" s="112"/>
      <c r="C54" s="24"/>
    </row>
    <row r="55" spans="1:3" x14ac:dyDescent="0.15">
      <c r="A55" s="112"/>
      <c r="C55" s="24"/>
    </row>
    <row r="56" spans="1:3" x14ac:dyDescent="0.15">
      <c r="A56" s="112"/>
      <c r="C56" s="24"/>
    </row>
    <row r="57" spans="1:3" x14ac:dyDescent="0.15">
      <c r="A57" s="112"/>
      <c r="C57" s="24"/>
    </row>
    <row r="58" spans="1:3" x14ac:dyDescent="0.15">
      <c r="A58" s="112"/>
      <c r="C58" s="24"/>
    </row>
    <row r="59" spans="1:3" x14ac:dyDescent="0.15">
      <c r="A59" s="112"/>
      <c r="C59" s="24"/>
    </row>
    <row r="60" spans="1:3" x14ac:dyDescent="0.15">
      <c r="A60" s="112"/>
      <c r="C60" s="24"/>
    </row>
    <row r="61" spans="1:3" x14ac:dyDescent="0.15">
      <c r="A61" s="112"/>
      <c r="C61" s="24"/>
    </row>
    <row r="62" spans="1:3" x14ac:dyDescent="0.15">
      <c r="A62" s="112"/>
      <c r="C62" s="24"/>
    </row>
    <row r="63" spans="1:3" x14ac:dyDescent="0.15">
      <c r="A63" s="112"/>
      <c r="C63" s="24"/>
    </row>
    <row r="64" spans="1:3" x14ac:dyDescent="0.15">
      <c r="A64" s="112"/>
      <c r="C64" s="24"/>
    </row>
    <row r="65" spans="1:3" x14ac:dyDescent="0.15">
      <c r="A65" s="112"/>
      <c r="C65" s="24"/>
    </row>
    <row r="66" spans="1:3" x14ac:dyDescent="0.15">
      <c r="A66" s="112"/>
      <c r="C66" s="24"/>
    </row>
    <row r="67" spans="1:3" x14ac:dyDescent="0.15">
      <c r="A67" s="112"/>
      <c r="C67" s="24"/>
    </row>
    <row r="68" spans="1:3" x14ac:dyDescent="0.15">
      <c r="A68" s="112"/>
      <c r="C68" s="24"/>
    </row>
    <row r="69" spans="1:3" x14ac:dyDescent="0.15">
      <c r="A69" s="112"/>
      <c r="C69" s="24"/>
    </row>
    <row r="70" spans="1:3" x14ac:dyDescent="0.15">
      <c r="A70" s="112"/>
      <c r="C70" s="24"/>
    </row>
    <row r="71" spans="1:3" x14ac:dyDescent="0.15">
      <c r="A71" s="112"/>
      <c r="C71" s="24"/>
    </row>
    <row r="72" spans="1:3" x14ac:dyDescent="0.15">
      <c r="A72" s="112"/>
      <c r="C72" s="24"/>
    </row>
    <row r="73" spans="1:3" x14ac:dyDescent="0.15">
      <c r="A73" s="112"/>
      <c r="C73" s="24"/>
    </row>
    <row r="74" spans="1:3" x14ac:dyDescent="0.15">
      <c r="A74" s="112"/>
      <c r="C74" s="24"/>
    </row>
    <row r="75" spans="1:3" x14ac:dyDescent="0.15">
      <c r="A75" s="112"/>
      <c r="C75" s="24"/>
    </row>
    <row r="76" spans="1:3" x14ac:dyDescent="0.15">
      <c r="A76" s="112"/>
      <c r="C76" s="24"/>
    </row>
    <row r="77" spans="1:3" x14ac:dyDescent="0.15">
      <c r="A77" s="112"/>
      <c r="C77" s="24"/>
    </row>
    <row r="78" spans="1:3" x14ac:dyDescent="0.15">
      <c r="A78" s="112"/>
      <c r="C78" s="24"/>
    </row>
    <row r="79" spans="1:3" x14ac:dyDescent="0.15">
      <c r="A79" s="112"/>
      <c r="C79" s="24"/>
    </row>
    <row r="80" spans="1:3" x14ac:dyDescent="0.15">
      <c r="A80" s="112"/>
      <c r="C80" s="24"/>
    </row>
    <row r="81" spans="3:3" x14ac:dyDescent="0.15">
      <c r="C81" s="24"/>
    </row>
    <row r="82" spans="3:3" x14ac:dyDescent="0.15">
      <c r="C82" s="24"/>
    </row>
    <row r="83" spans="3:3" x14ac:dyDescent="0.15">
      <c r="C83" s="24"/>
    </row>
    <row r="84" spans="3:3" x14ac:dyDescent="0.15">
      <c r="C84" s="24"/>
    </row>
    <row r="85" spans="3:3" x14ac:dyDescent="0.15">
      <c r="C85" s="24"/>
    </row>
    <row r="86" spans="3:3" x14ac:dyDescent="0.15">
      <c r="C86" s="24"/>
    </row>
    <row r="87" spans="3:3" x14ac:dyDescent="0.15">
      <c r="C87" s="24"/>
    </row>
    <row r="88" spans="3:3" x14ac:dyDescent="0.15">
      <c r="C88" s="24"/>
    </row>
    <row r="89" spans="3:3" x14ac:dyDescent="0.15">
      <c r="C89" s="24"/>
    </row>
    <row r="90" spans="3:3" x14ac:dyDescent="0.15">
      <c r="C90" s="24"/>
    </row>
    <row r="91" spans="3:3" x14ac:dyDescent="0.15">
      <c r="C91" s="24"/>
    </row>
    <row r="92" spans="3:3" x14ac:dyDescent="0.15">
      <c r="C92" s="24"/>
    </row>
    <row r="93" spans="3:3" x14ac:dyDescent="0.15">
      <c r="C93" s="24"/>
    </row>
    <row r="94" spans="3:3" x14ac:dyDescent="0.15">
      <c r="C94" s="24"/>
    </row>
    <row r="95" spans="3:3" x14ac:dyDescent="0.15">
      <c r="C95" s="24"/>
    </row>
    <row r="96" spans="3:3" x14ac:dyDescent="0.15">
      <c r="C96" s="24"/>
    </row>
    <row r="97" spans="3:3" x14ac:dyDescent="0.15">
      <c r="C97" s="24"/>
    </row>
    <row r="98" spans="3:3" x14ac:dyDescent="0.15">
      <c r="C98" s="24"/>
    </row>
    <row r="99" spans="3:3" x14ac:dyDescent="0.15">
      <c r="C99" s="24"/>
    </row>
    <row r="100" spans="3:3" x14ac:dyDescent="0.15">
      <c r="C100" s="24"/>
    </row>
    <row r="101" spans="3:3" x14ac:dyDescent="0.15">
      <c r="C101" s="24"/>
    </row>
    <row r="102" spans="3:3" x14ac:dyDescent="0.15">
      <c r="C102" s="24"/>
    </row>
    <row r="103" spans="3:3" x14ac:dyDescent="0.15">
      <c r="C103" s="24"/>
    </row>
    <row r="104" spans="3:3" x14ac:dyDescent="0.15">
      <c r="C104" s="24"/>
    </row>
    <row r="105" spans="3:3" x14ac:dyDescent="0.15">
      <c r="C105" s="24"/>
    </row>
    <row r="106" spans="3:3" x14ac:dyDescent="0.15">
      <c r="C106" s="24"/>
    </row>
    <row r="107" spans="3:3" x14ac:dyDescent="0.15">
      <c r="C107" s="24"/>
    </row>
    <row r="108" spans="3:3" x14ac:dyDescent="0.15">
      <c r="C108" s="24"/>
    </row>
    <row r="109" spans="3:3" x14ac:dyDescent="0.15">
      <c r="C109" s="24"/>
    </row>
    <row r="110" spans="3:3" x14ac:dyDescent="0.15">
      <c r="C110" s="24"/>
    </row>
    <row r="111" spans="3:3" x14ac:dyDescent="0.15">
      <c r="C111" s="24"/>
    </row>
    <row r="112" spans="3:3" x14ac:dyDescent="0.15">
      <c r="C112" s="24"/>
    </row>
    <row r="113" spans="3:3" x14ac:dyDescent="0.15">
      <c r="C113" s="24"/>
    </row>
    <row r="114" spans="3:3" x14ac:dyDescent="0.15">
      <c r="C114" s="24"/>
    </row>
    <row r="115" spans="3:3" x14ac:dyDescent="0.15">
      <c r="C115" s="24"/>
    </row>
    <row r="116" spans="3:3" x14ac:dyDescent="0.15">
      <c r="C116" s="24"/>
    </row>
    <row r="117" spans="3:3" x14ac:dyDescent="0.15">
      <c r="C117" s="24"/>
    </row>
    <row r="118" spans="3:3" x14ac:dyDescent="0.15">
      <c r="C118" s="24"/>
    </row>
    <row r="119" spans="3:3" x14ac:dyDescent="0.15">
      <c r="C119" s="24"/>
    </row>
    <row r="120" spans="3:3" x14ac:dyDescent="0.15">
      <c r="C120" s="24"/>
    </row>
    <row r="121" spans="3:3" x14ac:dyDescent="0.15">
      <c r="C121" s="24"/>
    </row>
    <row r="122" spans="3:3" x14ac:dyDescent="0.15">
      <c r="C122" s="24"/>
    </row>
    <row r="123" spans="3:3" x14ac:dyDescent="0.15">
      <c r="C123" s="24"/>
    </row>
    <row r="124" spans="3:3" x14ac:dyDescent="0.15">
      <c r="C124" s="24"/>
    </row>
    <row r="125" spans="3:3" x14ac:dyDescent="0.15">
      <c r="C125" s="24"/>
    </row>
    <row r="126" spans="3:3" x14ac:dyDescent="0.15">
      <c r="C126" s="24"/>
    </row>
    <row r="127" spans="3:3" x14ac:dyDescent="0.15">
      <c r="C127" s="24"/>
    </row>
    <row r="128" spans="3:3" x14ac:dyDescent="0.15">
      <c r="C128" s="24"/>
    </row>
    <row r="129" spans="3:3" x14ac:dyDescent="0.15">
      <c r="C129" s="24"/>
    </row>
    <row r="130" spans="3:3" x14ac:dyDescent="0.15">
      <c r="C130" s="24"/>
    </row>
    <row r="131" spans="3:3" x14ac:dyDescent="0.15">
      <c r="C131" s="24"/>
    </row>
    <row r="132" spans="3:3" x14ac:dyDescent="0.15">
      <c r="C132" s="24"/>
    </row>
    <row r="133" spans="3:3" x14ac:dyDescent="0.15">
      <c r="C133" s="24"/>
    </row>
    <row r="134" spans="3:3" x14ac:dyDescent="0.15">
      <c r="C134" s="24"/>
    </row>
    <row r="135" spans="3:3" x14ac:dyDescent="0.15">
      <c r="C135" s="24"/>
    </row>
    <row r="136" spans="3:3" x14ac:dyDescent="0.15">
      <c r="C136" s="24"/>
    </row>
    <row r="137" spans="3:3" x14ac:dyDescent="0.15">
      <c r="C137" s="24"/>
    </row>
    <row r="138" spans="3:3" x14ac:dyDescent="0.15">
      <c r="C138" s="24"/>
    </row>
    <row r="139" spans="3:3" x14ac:dyDescent="0.15">
      <c r="C139" s="24"/>
    </row>
    <row r="140" spans="3:3" x14ac:dyDescent="0.15">
      <c r="C140" s="24"/>
    </row>
    <row r="141" spans="3:3" x14ac:dyDescent="0.15">
      <c r="C141" s="24"/>
    </row>
    <row r="142" spans="3:3" x14ac:dyDescent="0.15">
      <c r="C142" s="24"/>
    </row>
    <row r="143" spans="3:3" x14ac:dyDescent="0.15">
      <c r="C143" s="24"/>
    </row>
    <row r="144" spans="3:3" x14ac:dyDescent="0.15">
      <c r="C144" s="24"/>
    </row>
    <row r="145" spans="3:3" x14ac:dyDescent="0.15">
      <c r="C145" s="24"/>
    </row>
    <row r="146" spans="3:3" x14ac:dyDescent="0.15">
      <c r="C146" s="24"/>
    </row>
    <row r="147" spans="3:3" x14ac:dyDescent="0.15">
      <c r="C147" s="24"/>
    </row>
    <row r="148" spans="3:3" x14ac:dyDescent="0.15">
      <c r="C148" s="24"/>
    </row>
    <row r="149" spans="3:3" x14ac:dyDescent="0.15">
      <c r="C149" s="24"/>
    </row>
    <row r="150" spans="3:3" x14ac:dyDescent="0.15">
      <c r="C150" s="24"/>
    </row>
    <row r="151" spans="3:3" x14ac:dyDescent="0.15">
      <c r="C151" s="24"/>
    </row>
    <row r="152" spans="3:3" x14ac:dyDescent="0.15">
      <c r="C152" s="24"/>
    </row>
    <row r="153" spans="3:3" x14ac:dyDescent="0.15">
      <c r="C153" s="24"/>
    </row>
    <row r="154" spans="3:3" x14ac:dyDescent="0.15">
      <c r="C154" s="24"/>
    </row>
    <row r="155" spans="3:3" x14ac:dyDescent="0.15">
      <c r="C155" s="24"/>
    </row>
    <row r="156" spans="3:3" x14ac:dyDescent="0.15">
      <c r="C156" s="24"/>
    </row>
    <row r="157" spans="3:3" x14ac:dyDescent="0.15">
      <c r="C157" s="24"/>
    </row>
    <row r="158" spans="3:3" x14ac:dyDescent="0.15">
      <c r="C158" s="24"/>
    </row>
    <row r="159" spans="3:3" x14ac:dyDescent="0.15">
      <c r="C159" s="24"/>
    </row>
    <row r="160" spans="3:3" x14ac:dyDescent="0.15">
      <c r="C160" s="24"/>
    </row>
    <row r="161" spans="3:3" x14ac:dyDescent="0.15">
      <c r="C161" s="24"/>
    </row>
    <row r="162" spans="3:3" x14ac:dyDescent="0.15">
      <c r="C162" s="24"/>
    </row>
    <row r="163" spans="3:3" x14ac:dyDescent="0.15">
      <c r="C163" s="24"/>
    </row>
    <row r="164" spans="3:3" x14ac:dyDescent="0.15">
      <c r="C164" s="24"/>
    </row>
    <row r="165" spans="3:3" x14ac:dyDescent="0.15">
      <c r="C165" s="24"/>
    </row>
    <row r="166" spans="3:3" x14ac:dyDescent="0.15">
      <c r="C166" s="24"/>
    </row>
    <row r="167" spans="3:3" x14ac:dyDescent="0.15">
      <c r="C167" s="24"/>
    </row>
    <row r="168" spans="3:3" x14ac:dyDescent="0.15">
      <c r="C168" s="24"/>
    </row>
    <row r="169" spans="3:3" x14ac:dyDescent="0.15">
      <c r="C169" s="24"/>
    </row>
    <row r="170" spans="3:3" x14ac:dyDescent="0.15">
      <c r="C170" s="24"/>
    </row>
    <row r="171" spans="3:3" x14ac:dyDescent="0.15">
      <c r="C171" s="24"/>
    </row>
    <row r="172" spans="3:3" x14ac:dyDescent="0.15">
      <c r="C172" s="24"/>
    </row>
    <row r="173" spans="3:3" x14ac:dyDescent="0.15">
      <c r="C173" s="24"/>
    </row>
    <row r="174" spans="3:3" x14ac:dyDescent="0.15">
      <c r="C174" s="24"/>
    </row>
    <row r="175" spans="3:3" x14ac:dyDescent="0.15">
      <c r="C175" s="24"/>
    </row>
    <row r="176" spans="3:3" x14ac:dyDescent="0.15">
      <c r="C176" s="24"/>
    </row>
    <row r="177" spans="3:3" x14ac:dyDescent="0.15">
      <c r="C177" s="24"/>
    </row>
    <row r="178" spans="3:3" x14ac:dyDescent="0.15">
      <c r="C178" s="24"/>
    </row>
    <row r="179" spans="3:3" x14ac:dyDescent="0.15">
      <c r="C179" s="24"/>
    </row>
    <row r="180" spans="3:3" x14ac:dyDescent="0.15">
      <c r="C180" s="24"/>
    </row>
    <row r="181" spans="3:3" x14ac:dyDescent="0.15">
      <c r="C181" s="24"/>
    </row>
    <row r="182" spans="3:3" x14ac:dyDescent="0.15">
      <c r="C182" s="24"/>
    </row>
    <row r="183" spans="3:3" x14ac:dyDescent="0.15">
      <c r="C183" s="24"/>
    </row>
    <row r="184" spans="3:3" x14ac:dyDescent="0.15">
      <c r="C184" s="24"/>
    </row>
    <row r="185" spans="3:3" x14ac:dyDescent="0.15">
      <c r="C185" s="24"/>
    </row>
    <row r="186" spans="3:3" x14ac:dyDescent="0.15">
      <c r="C186" s="24"/>
    </row>
    <row r="187" spans="3:3" x14ac:dyDescent="0.15">
      <c r="C187" s="24"/>
    </row>
    <row r="188" spans="3:3" x14ac:dyDescent="0.15">
      <c r="C188" s="24"/>
    </row>
    <row r="189" spans="3:3" x14ac:dyDescent="0.15">
      <c r="C189" s="24"/>
    </row>
    <row r="190" spans="3:3" x14ac:dyDescent="0.15">
      <c r="C190" s="24"/>
    </row>
    <row r="191" spans="3:3" x14ac:dyDescent="0.15">
      <c r="C191" s="24"/>
    </row>
    <row r="192" spans="3:3" x14ac:dyDescent="0.15">
      <c r="C192" s="24"/>
    </row>
    <row r="193" spans="3:3" x14ac:dyDescent="0.15">
      <c r="C193" s="24"/>
    </row>
    <row r="194" spans="3:3" x14ac:dyDescent="0.15">
      <c r="C194" s="24"/>
    </row>
    <row r="195" spans="3:3" x14ac:dyDescent="0.15">
      <c r="C195" s="24"/>
    </row>
    <row r="196" spans="3:3" x14ac:dyDescent="0.15">
      <c r="C196" s="24"/>
    </row>
    <row r="197" spans="3:3" x14ac:dyDescent="0.15">
      <c r="C197" s="24"/>
    </row>
    <row r="198" spans="3:3" x14ac:dyDescent="0.15">
      <c r="C198" s="24"/>
    </row>
    <row r="199" spans="3:3" x14ac:dyDescent="0.15">
      <c r="C199" s="24"/>
    </row>
    <row r="200" spans="3:3" x14ac:dyDescent="0.15">
      <c r="C200" s="24"/>
    </row>
    <row r="201" spans="3:3" x14ac:dyDescent="0.15">
      <c r="C201" s="24"/>
    </row>
    <row r="202" spans="3:3" x14ac:dyDescent="0.15">
      <c r="C202" s="24"/>
    </row>
    <row r="203" spans="3:3" x14ac:dyDescent="0.15">
      <c r="C203" s="24"/>
    </row>
    <row r="204" spans="3:3" x14ac:dyDescent="0.15">
      <c r="C204" s="24"/>
    </row>
    <row r="205" spans="3:3" x14ac:dyDescent="0.15">
      <c r="C205" s="24"/>
    </row>
    <row r="206" spans="3:3" x14ac:dyDescent="0.15">
      <c r="C206" s="24"/>
    </row>
    <row r="207" spans="3:3" x14ac:dyDescent="0.15">
      <c r="C207" s="24"/>
    </row>
    <row r="208" spans="3:3" x14ac:dyDescent="0.15">
      <c r="C208" s="24"/>
    </row>
    <row r="209" spans="3:3" x14ac:dyDescent="0.15">
      <c r="C209" s="24"/>
    </row>
    <row r="210" spans="3:3" x14ac:dyDescent="0.15">
      <c r="C210" s="24"/>
    </row>
    <row r="211" spans="3:3" x14ac:dyDescent="0.15">
      <c r="C211" s="24"/>
    </row>
    <row r="212" spans="3:3" x14ac:dyDescent="0.15">
      <c r="C212" s="24"/>
    </row>
    <row r="213" spans="3:3" x14ac:dyDescent="0.15">
      <c r="C213" s="24"/>
    </row>
    <row r="214" spans="3:3" x14ac:dyDescent="0.15">
      <c r="C214" s="24"/>
    </row>
    <row r="215" spans="3:3" x14ac:dyDescent="0.15">
      <c r="C215" s="24"/>
    </row>
    <row r="216" spans="3:3" x14ac:dyDescent="0.15">
      <c r="C216" s="24"/>
    </row>
    <row r="217" spans="3:3" x14ac:dyDescent="0.15">
      <c r="C217" s="24"/>
    </row>
    <row r="218" spans="3:3" x14ac:dyDescent="0.15">
      <c r="C218" s="24"/>
    </row>
    <row r="219" spans="3:3" x14ac:dyDescent="0.15">
      <c r="C219" s="24"/>
    </row>
    <row r="220" spans="3:3" x14ac:dyDescent="0.15">
      <c r="C220" s="24"/>
    </row>
    <row r="221" spans="3:3" x14ac:dyDescent="0.15">
      <c r="C221" s="24"/>
    </row>
    <row r="222" spans="3:3" x14ac:dyDescent="0.15">
      <c r="C222" s="24"/>
    </row>
    <row r="223" spans="3:3" x14ac:dyDescent="0.15">
      <c r="C223" s="24"/>
    </row>
    <row r="224" spans="3:3" x14ac:dyDescent="0.15">
      <c r="C224" s="24"/>
    </row>
    <row r="225" spans="3:3" x14ac:dyDescent="0.15">
      <c r="C225" s="24"/>
    </row>
    <row r="226" spans="3:3" x14ac:dyDescent="0.15">
      <c r="C226" s="24"/>
    </row>
    <row r="227" spans="3:3" x14ac:dyDescent="0.15">
      <c r="C227" s="24"/>
    </row>
    <row r="228" spans="3:3" x14ac:dyDescent="0.15">
      <c r="C228" s="24"/>
    </row>
    <row r="229" spans="3:3" x14ac:dyDescent="0.15">
      <c r="C229" s="24"/>
    </row>
    <row r="230" spans="3:3" x14ac:dyDescent="0.15">
      <c r="C230" s="24"/>
    </row>
    <row r="231" spans="3:3" x14ac:dyDescent="0.15">
      <c r="C231" s="24"/>
    </row>
    <row r="232" spans="3:3" x14ac:dyDescent="0.15">
      <c r="C232" s="24"/>
    </row>
    <row r="233" spans="3:3" x14ac:dyDescent="0.15">
      <c r="C233" s="24"/>
    </row>
    <row r="234" spans="3:3" x14ac:dyDescent="0.15">
      <c r="C234" s="24"/>
    </row>
    <row r="235" spans="3:3" x14ac:dyDescent="0.15">
      <c r="C235" s="24"/>
    </row>
    <row r="236" spans="3:3" x14ac:dyDescent="0.15">
      <c r="C236" s="24"/>
    </row>
    <row r="237" spans="3:3" x14ac:dyDescent="0.15">
      <c r="C237" s="24"/>
    </row>
    <row r="238" spans="3:3" x14ac:dyDescent="0.15">
      <c r="C238" s="24"/>
    </row>
    <row r="239" spans="3:3" x14ac:dyDescent="0.15">
      <c r="C239" s="24"/>
    </row>
    <row r="240" spans="3:3" x14ac:dyDescent="0.15">
      <c r="C240" s="24"/>
    </row>
    <row r="241" spans="3:3" x14ac:dyDescent="0.15">
      <c r="C241" s="24"/>
    </row>
    <row r="242" spans="3:3" x14ac:dyDescent="0.15">
      <c r="C242" s="24"/>
    </row>
    <row r="243" spans="3:3" x14ac:dyDescent="0.15">
      <c r="C243" s="24"/>
    </row>
    <row r="244" spans="3:3" x14ac:dyDescent="0.15">
      <c r="C244" s="24"/>
    </row>
    <row r="245" spans="3:3" x14ac:dyDescent="0.15">
      <c r="C245" s="24"/>
    </row>
    <row r="246" spans="3:3" x14ac:dyDescent="0.15">
      <c r="C246" s="24"/>
    </row>
    <row r="247" spans="3:3" x14ac:dyDescent="0.15">
      <c r="C247" s="24"/>
    </row>
    <row r="248" spans="3:3" x14ac:dyDescent="0.15">
      <c r="C248" s="24"/>
    </row>
    <row r="249" spans="3:3" x14ac:dyDescent="0.15">
      <c r="C249" s="24"/>
    </row>
    <row r="250" spans="3:3" x14ac:dyDescent="0.15">
      <c r="C250" s="24"/>
    </row>
    <row r="251" spans="3:3" x14ac:dyDescent="0.15">
      <c r="C251" s="24"/>
    </row>
    <row r="252" spans="3:3" x14ac:dyDescent="0.15">
      <c r="C252" s="24"/>
    </row>
    <row r="253" spans="3:3" x14ac:dyDescent="0.15">
      <c r="C253" s="24"/>
    </row>
    <row r="254" spans="3:3" x14ac:dyDescent="0.15">
      <c r="C254" s="24"/>
    </row>
    <row r="255" spans="3:3" x14ac:dyDescent="0.15">
      <c r="C255" s="24"/>
    </row>
    <row r="256" spans="3:3" x14ac:dyDescent="0.15">
      <c r="C256" s="24"/>
    </row>
    <row r="257" spans="3:3" x14ac:dyDescent="0.15">
      <c r="C257" s="24"/>
    </row>
    <row r="258" spans="3:3" x14ac:dyDescent="0.15">
      <c r="C258" s="24"/>
    </row>
    <row r="259" spans="3:3" x14ac:dyDescent="0.15">
      <c r="C259" s="24"/>
    </row>
    <row r="260" spans="3:3" x14ac:dyDescent="0.15">
      <c r="C260" s="24"/>
    </row>
    <row r="261" spans="3:3" x14ac:dyDescent="0.15">
      <c r="C261" s="24"/>
    </row>
    <row r="262" spans="3:3" x14ac:dyDescent="0.15">
      <c r="C262" s="24"/>
    </row>
    <row r="263" spans="3:3" x14ac:dyDescent="0.15">
      <c r="C263" s="24"/>
    </row>
    <row r="264" spans="3:3" x14ac:dyDescent="0.15">
      <c r="C264" s="24"/>
    </row>
    <row r="265" spans="3:3" x14ac:dyDescent="0.15">
      <c r="C265" s="24"/>
    </row>
    <row r="266" spans="3:3" x14ac:dyDescent="0.15">
      <c r="C266" s="24"/>
    </row>
    <row r="267" spans="3:3" x14ac:dyDescent="0.15">
      <c r="C267" s="24"/>
    </row>
    <row r="268" spans="3:3" x14ac:dyDescent="0.15">
      <c r="C268" s="24"/>
    </row>
    <row r="269" spans="3:3" x14ac:dyDescent="0.15">
      <c r="C269" s="24"/>
    </row>
    <row r="270" spans="3:3" x14ac:dyDescent="0.15">
      <c r="C270" s="24"/>
    </row>
    <row r="271" spans="3:3" x14ac:dyDescent="0.15">
      <c r="C271" s="24"/>
    </row>
    <row r="272" spans="3:3" x14ac:dyDescent="0.15">
      <c r="C272" s="24"/>
    </row>
    <row r="273" spans="3:3" x14ac:dyDescent="0.15">
      <c r="C273" s="24"/>
    </row>
    <row r="274" spans="3:3" x14ac:dyDescent="0.15">
      <c r="C274" s="24"/>
    </row>
    <row r="275" spans="3:3" x14ac:dyDescent="0.15">
      <c r="C275" s="24"/>
    </row>
    <row r="276" spans="3:3" x14ac:dyDescent="0.15">
      <c r="C276" s="24"/>
    </row>
    <row r="277" spans="3:3" x14ac:dyDescent="0.15">
      <c r="C277" s="24"/>
    </row>
    <row r="278" spans="3:3" x14ac:dyDescent="0.15">
      <c r="C278" s="26"/>
    </row>
    <row r="279" spans="3:3" x14ac:dyDescent="0.15">
      <c r="C279" s="26"/>
    </row>
    <row r="280" spans="3:3" x14ac:dyDescent="0.15">
      <c r="C280" s="26"/>
    </row>
    <row r="281" spans="3:3" x14ac:dyDescent="0.15">
      <c r="C281" s="26"/>
    </row>
    <row r="282" spans="3:3" x14ac:dyDescent="0.15">
      <c r="C282" s="26"/>
    </row>
    <row r="283" spans="3:3" x14ac:dyDescent="0.15">
      <c r="C283" s="26"/>
    </row>
    <row r="284" spans="3:3" x14ac:dyDescent="0.15">
      <c r="C284" s="26"/>
    </row>
    <row r="285" spans="3:3" x14ac:dyDescent="0.15">
      <c r="C285" s="26"/>
    </row>
    <row r="286" spans="3:3" x14ac:dyDescent="0.15">
      <c r="C286" s="26"/>
    </row>
    <row r="287" spans="3:3" x14ac:dyDescent="0.15">
      <c r="C287" s="26"/>
    </row>
    <row r="288" spans="3:3" x14ac:dyDescent="0.15">
      <c r="C288" s="26"/>
    </row>
    <row r="289" spans="3:3" x14ac:dyDescent="0.15">
      <c r="C289" s="26"/>
    </row>
    <row r="290" spans="3:3" x14ac:dyDescent="0.15">
      <c r="C290" s="26"/>
    </row>
    <row r="291" spans="3:3" x14ac:dyDescent="0.15">
      <c r="C291" s="26"/>
    </row>
    <row r="292" spans="3:3" x14ac:dyDescent="0.15">
      <c r="C292" s="26"/>
    </row>
    <row r="293" spans="3:3" x14ac:dyDescent="0.15">
      <c r="C293" s="26"/>
    </row>
    <row r="294" spans="3:3" x14ac:dyDescent="0.15">
      <c r="C294" s="26"/>
    </row>
    <row r="295" spans="3:3" x14ac:dyDescent="0.15">
      <c r="C295" s="26"/>
    </row>
    <row r="296" spans="3:3" x14ac:dyDescent="0.15">
      <c r="C296" s="26"/>
    </row>
    <row r="297" spans="3:3" x14ac:dyDescent="0.15">
      <c r="C297" s="26"/>
    </row>
    <row r="298" spans="3:3" x14ac:dyDescent="0.15">
      <c r="C298" s="26"/>
    </row>
    <row r="299" spans="3:3" x14ac:dyDescent="0.15">
      <c r="C299" s="26"/>
    </row>
    <row r="300" spans="3:3" x14ac:dyDescent="0.15">
      <c r="C300" s="26"/>
    </row>
    <row r="301" spans="3:3" x14ac:dyDescent="0.15">
      <c r="C301" s="26"/>
    </row>
    <row r="302" spans="3:3" x14ac:dyDescent="0.15">
      <c r="C302" s="26"/>
    </row>
    <row r="303" spans="3:3" x14ac:dyDescent="0.15">
      <c r="C303" s="26"/>
    </row>
    <row r="304" spans="3:3" x14ac:dyDescent="0.15">
      <c r="C304" s="26"/>
    </row>
    <row r="305" spans="3:3" x14ac:dyDescent="0.15">
      <c r="C305" s="26"/>
    </row>
    <row r="306" spans="3:3" x14ac:dyDescent="0.15">
      <c r="C306" s="26"/>
    </row>
    <row r="307" spans="3:3" x14ac:dyDescent="0.15">
      <c r="C307" s="26"/>
    </row>
    <row r="308" spans="3:3" x14ac:dyDescent="0.15">
      <c r="C308" s="26"/>
    </row>
    <row r="309" spans="3:3" x14ac:dyDescent="0.15">
      <c r="C309" s="26"/>
    </row>
    <row r="310" spans="3:3" x14ac:dyDescent="0.15">
      <c r="C310" s="26"/>
    </row>
    <row r="311" spans="3:3" x14ac:dyDescent="0.15">
      <c r="C311" s="26"/>
    </row>
    <row r="312" spans="3:3" x14ac:dyDescent="0.15">
      <c r="C312" s="26"/>
    </row>
    <row r="313" spans="3:3" x14ac:dyDescent="0.15">
      <c r="C313" s="26"/>
    </row>
    <row r="314" spans="3:3" x14ac:dyDescent="0.15">
      <c r="C314" s="26"/>
    </row>
    <row r="315" spans="3:3" x14ac:dyDescent="0.15">
      <c r="C315" s="26"/>
    </row>
    <row r="316" spans="3:3" x14ac:dyDescent="0.15">
      <c r="C316" s="26"/>
    </row>
    <row r="317" spans="3:3" x14ac:dyDescent="0.15">
      <c r="C317" s="26"/>
    </row>
    <row r="318" spans="3:3" x14ac:dyDescent="0.15">
      <c r="C318" s="26"/>
    </row>
    <row r="319" spans="3:3" x14ac:dyDescent="0.15">
      <c r="C319" s="26"/>
    </row>
    <row r="320" spans="3:3" x14ac:dyDescent="0.15">
      <c r="C320" s="26"/>
    </row>
    <row r="321" spans="3:3" x14ac:dyDescent="0.15">
      <c r="C321" s="26"/>
    </row>
    <row r="322" spans="3:3" x14ac:dyDescent="0.15">
      <c r="C322" s="26"/>
    </row>
    <row r="323" spans="3:3" x14ac:dyDescent="0.15">
      <c r="C323" s="26"/>
    </row>
    <row r="324" spans="3:3" x14ac:dyDescent="0.15">
      <c r="C324" s="26"/>
    </row>
    <row r="325" spans="3:3" x14ac:dyDescent="0.15">
      <c r="C325" s="26"/>
    </row>
    <row r="326" spans="3:3" x14ac:dyDescent="0.15">
      <c r="C326" s="26"/>
    </row>
    <row r="327" spans="3:3" x14ac:dyDescent="0.15">
      <c r="C327" s="26"/>
    </row>
    <row r="328" spans="3:3" x14ac:dyDescent="0.15">
      <c r="C328" s="26"/>
    </row>
    <row r="329" spans="3:3" x14ac:dyDescent="0.15">
      <c r="C329" s="26"/>
    </row>
    <row r="330" spans="3:3" x14ac:dyDescent="0.15">
      <c r="C330" s="26"/>
    </row>
    <row r="331" spans="3:3" x14ac:dyDescent="0.15">
      <c r="C331" s="26"/>
    </row>
    <row r="332" spans="3:3" x14ac:dyDescent="0.15">
      <c r="C332" s="26"/>
    </row>
    <row r="333" spans="3:3" x14ac:dyDescent="0.15">
      <c r="C333" s="26"/>
    </row>
    <row r="334" spans="3:3" x14ac:dyDescent="0.15">
      <c r="C334" s="26"/>
    </row>
    <row r="335" spans="3:3" x14ac:dyDescent="0.15">
      <c r="C335" s="26"/>
    </row>
    <row r="336" spans="3:3" x14ac:dyDescent="0.15">
      <c r="C336" s="26"/>
    </row>
    <row r="337" spans="3:3" x14ac:dyDescent="0.15">
      <c r="C337" s="26"/>
    </row>
    <row r="338" spans="3:3" x14ac:dyDescent="0.15">
      <c r="C338" s="26"/>
    </row>
    <row r="339" spans="3:3" x14ac:dyDescent="0.15">
      <c r="C339" s="26"/>
    </row>
    <row r="340" spans="3:3" x14ac:dyDescent="0.15">
      <c r="C340" s="26"/>
    </row>
    <row r="341" spans="3:3" x14ac:dyDescent="0.15">
      <c r="C341" s="26"/>
    </row>
    <row r="342" spans="3:3" x14ac:dyDescent="0.15">
      <c r="C342" s="26"/>
    </row>
    <row r="343" spans="3:3" x14ac:dyDescent="0.15">
      <c r="C343" s="26"/>
    </row>
    <row r="344" spans="3:3" x14ac:dyDescent="0.15">
      <c r="C344" s="26"/>
    </row>
    <row r="345" spans="3:3" x14ac:dyDescent="0.15">
      <c r="C345" s="26"/>
    </row>
    <row r="346" spans="3:3" x14ac:dyDescent="0.15">
      <c r="C346" s="26"/>
    </row>
    <row r="347" spans="3:3" x14ac:dyDescent="0.15">
      <c r="C347" s="26"/>
    </row>
    <row r="348" spans="3:3" x14ac:dyDescent="0.15">
      <c r="C348" s="26"/>
    </row>
    <row r="349" spans="3:3" x14ac:dyDescent="0.15">
      <c r="C349" s="26"/>
    </row>
    <row r="350" spans="3:3" x14ac:dyDescent="0.15">
      <c r="C350" s="26"/>
    </row>
    <row r="351" spans="3:3" x14ac:dyDescent="0.15">
      <c r="C351" s="26"/>
    </row>
    <row r="352" spans="3:3" x14ac:dyDescent="0.15">
      <c r="C352" s="26"/>
    </row>
    <row r="353" spans="3:3" x14ac:dyDescent="0.15">
      <c r="C353" s="26"/>
    </row>
    <row r="354" spans="3:3" x14ac:dyDescent="0.15">
      <c r="C354" s="26"/>
    </row>
    <row r="355" spans="3:3" x14ac:dyDescent="0.15">
      <c r="C355" s="26"/>
    </row>
    <row r="356" spans="3:3" x14ac:dyDescent="0.15">
      <c r="C356" s="26"/>
    </row>
    <row r="357" spans="3:3" x14ac:dyDescent="0.15">
      <c r="C357" s="26"/>
    </row>
    <row r="358" spans="3:3" x14ac:dyDescent="0.15">
      <c r="C358" s="26"/>
    </row>
    <row r="359" spans="3:3" x14ac:dyDescent="0.15">
      <c r="C359" s="26"/>
    </row>
    <row r="360" spans="3:3" x14ac:dyDescent="0.15">
      <c r="C360" s="26"/>
    </row>
    <row r="361" spans="3:3" x14ac:dyDescent="0.15">
      <c r="C361" s="26"/>
    </row>
    <row r="362" spans="3:3" x14ac:dyDescent="0.15">
      <c r="C362" s="26"/>
    </row>
    <row r="363" spans="3:3" x14ac:dyDescent="0.15">
      <c r="C363" s="26"/>
    </row>
    <row r="364" spans="3:3" x14ac:dyDescent="0.15">
      <c r="C364" s="26"/>
    </row>
    <row r="365" spans="3:3" x14ac:dyDescent="0.15">
      <c r="C365" s="26"/>
    </row>
    <row r="366" spans="3:3" x14ac:dyDescent="0.15">
      <c r="C366" s="26"/>
    </row>
    <row r="367" spans="3:3" x14ac:dyDescent="0.15">
      <c r="C367" s="26"/>
    </row>
    <row r="368" spans="3:3" x14ac:dyDescent="0.15">
      <c r="C368" s="26"/>
    </row>
    <row r="369" spans="3:3" x14ac:dyDescent="0.15">
      <c r="C369" s="26"/>
    </row>
    <row r="370" spans="3:3" x14ac:dyDescent="0.15">
      <c r="C370" s="26"/>
    </row>
    <row r="371" spans="3:3" x14ac:dyDescent="0.15">
      <c r="C371" s="26"/>
    </row>
    <row r="372" spans="3:3" x14ac:dyDescent="0.15">
      <c r="C372" s="26"/>
    </row>
    <row r="373" spans="3:3" x14ac:dyDescent="0.15">
      <c r="C373" s="26"/>
    </row>
    <row r="374" spans="3:3" x14ac:dyDescent="0.15">
      <c r="C374" s="26"/>
    </row>
    <row r="375" spans="3:3" x14ac:dyDescent="0.15">
      <c r="C375" s="26"/>
    </row>
    <row r="376" spans="3:3" x14ac:dyDescent="0.15">
      <c r="C376" s="26"/>
    </row>
    <row r="377" spans="3:3" x14ac:dyDescent="0.15">
      <c r="C377" s="26"/>
    </row>
    <row r="378" spans="3:3" x14ac:dyDescent="0.15">
      <c r="C378" s="26"/>
    </row>
    <row r="379" spans="3:3" x14ac:dyDescent="0.15">
      <c r="C379" s="26"/>
    </row>
    <row r="380" spans="3:3" x14ac:dyDescent="0.15">
      <c r="C380" s="26"/>
    </row>
    <row r="381" spans="3:3" x14ac:dyDescent="0.15">
      <c r="C381" s="26"/>
    </row>
    <row r="382" spans="3:3" x14ac:dyDescent="0.15">
      <c r="C382" s="26"/>
    </row>
    <row r="383" spans="3:3" x14ac:dyDescent="0.15">
      <c r="C383" s="26"/>
    </row>
    <row r="384" spans="3:3" x14ac:dyDescent="0.15">
      <c r="C384" s="26"/>
    </row>
    <row r="385" spans="3:3" x14ac:dyDescent="0.15">
      <c r="C385" s="26"/>
    </row>
    <row r="386" spans="3:3" x14ac:dyDescent="0.15">
      <c r="C386" s="26"/>
    </row>
    <row r="387" spans="3:3" x14ac:dyDescent="0.15">
      <c r="C387" s="26"/>
    </row>
    <row r="388" spans="3:3" x14ac:dyDescent="0.15">
      <c r="C388" s="26"/>
    </row>
    <row r="389" spans="3:3" x14ac:dyDescent="0.15">
      <c r="C389" s="26"/>
    </row>
    <row r="390" spans="3:3" x14ac:dyDescent="0.15">
      <c r="C390" s="26"/>
    </row>
    <row r="391" spans="3:3" x14ac:dyDescent="0.15">
      <c r="C391" s="26"/>
    </row>
    <row r="392" spans="3:3" x14ac:dyDescent="0.15">
      <c r="C392" s="26"/>
    </row>
    <row r="393" spans="3:3" x14ac:dyDescent="0.15">
      <c r="C393" s="26"/>
    </row>
    <row r="394" spans="3:3" x14ac:dyDescent="0.15">
      <c r="C394" s="26"/>
    </row>
    <row r="395" spans="3:3" x14ac:dyDescent="0.15">
      <c r="C395" s="26"/>
    </row>
    <row r="396" spans="3:3" x14ac:dyDescent="0.15">
      <c r="C396" s="26"/>
    </row>
    <row r="397" spans="3:3" x14ac:dyDescent="0.15">
      <c r="C397" s="26"/>
    </row>
    <row r="398" spans="3:3" x14ac:dyDescent="0.15">
      <c r="C398" s="26"/>
    </row>
    <row r="399" spans="3:3" x14ac:dyDescent="0.15">
      <c r="C399" s="26"/>
    </row>
    <row r="400" spans="3:3" x14ac:dyDescent="0.15">
      <c r="C400" s="26"/>
    </row>
    <row r="401" spans="3:3" x14ac:dyDescent="0.15">
      <c r="C401" s="26"/>
    </row>
    <row r="402" spans="3:3" x14ac:dyDescent="0.15">
      <c r="C402" s="26"/>
    </row>
    <row r="403" spans="3:3" x14ac:dyDescent="0.15">
      <c r="C403" s="26"/>
    </row>
    <row r="404" spans="3:3" x14ac:dyDescent="0.15">
      <c r="C404" s="26"/>
    </row>
    <row r="405" spans="3:3" x14ac:dyDescent="0.15">
      <c r="C405" s="26"/>
    </row>
    <row r="406" spans="3:3" x14ac:dyDescent="0.15">
      <c r="C406" s="26"/>
    </row>
    <row r="407" spans="3:3" x14ac:dyDescent="0.15">
      <c r="C407" s="26"/>
    </row>
    <row r="408" spans="3:3" x14ac:dyDescent="0.15">
      <c r="C408" s="26"/>
    </row>
    <row r="409" spans="3:3" x14ac:dyDescent="0.15">
      <c r="C409" s="26"/>
    </row>
    <row r="410" spans="3:3" x14ac:dyDescent="0.15">
      <c r="C410" s="26"/>
    </row>
    <row r="411" spans="3:3" x14ac:dyDescent="0.15">
      <c r="C411" s="26"/>
    </row>
    <row r="412" spans="3:3" x14ac:dyDescent="0.15">
      <c r="C412" s="26"/>
    </row>
    <row r="413" spans="3:3" x14ac:dyDescent="0.15">
      <c r="C413" s="26"/>
    </row>
    <row r="414" spans="3:3" x14ac:dyDescent="0.15">
      <c r="C414" s="26"/>
    </row>
    <row r="415" spans="3:3" x14ac:dyDescent="0.15">
      <c r="C415" s="26"/>
    </row>
    <row r="416" spans="3:3" x14ac:dyDescent="0.15">
      <c r="C416" s="26"/>
    </row>
    <row r="417" spans="3:3" x14ac:dyDescent="0.15">
      <c r="C417" s="26"/>
    </row>
    <row r="418" spans="3:3" x14ac:dyDescent="0.15">
      <c r="C418" s="26"/>
    </row>
    <row r="419" spans="3:3" x14ac:dyDescent="0.15">
      <c r="C419" s="26"/>
    </row>
    <row r="420" spans="3:3" x14ac:dyDescent="0.15">
      <c r="C420" s="26"/>
    </row>
    <row r="421" spans="3:3" x14ac:dyDescent="0.15">
      <c r="C421" s="26"/>
    </row>
    <row r="422" spans="3:3" x14ac:dyDescent="0.15">
      <c r="C422" s="26"/>
    </row>
    <row r="423" spans="3:3" x14ac:dyDescent="0.15">
      <c r="C423" s="26"/>
    </row>
    <row r="424" spans="3:3" x14ac:dyDescent="0.15">
      <c r="C424" s="26"/>
    </row>
    <row r="425" spans="3:3" x14ac:dyDescent="0.15">
      <c r="C425" s="26"/>
    </row>
    <row r="426" spans="3:3" x14ac:dyDescent="0.15">
      <c r="C426" s="26"/>
    </row>
    <row r="427" spans="3:3" x14ac:dyDescent="0.15">
      <c r="C427" s="26"/>
    </row>
    <row r="428" spans="3:3" x14ac:dyDescent="0.15">
      <c r="C428" s="26"/>
    </row>
    <row r="429" spans="3:3" x14ac:dyDescent="0.15">
      <c r="C429" s="26"/>
    </row>
    <row r="430" spans="3:3" x14ac:dyDescent="0.15">
      <c r="C430" s="26"/>
    </row>
    <row r="431" spans="3:3" x14ac:dyDescent="0.15">
      <c r="C431" s="26"/>
    </row>
    <row r="432" spans="3:3" x14ac:dyDescent="0.15">
      <c r="C432" s="26"/>
    </row>
    <row r="433" spans="3:3" x14ac:dyDescent="0.15">
      <c r="C433" s="26"/>
    </row>
    <row r="434" spans="3:3" x14ac:dyDescent="0.15">
      <c r="C434" s="26"/>
    </row>
    <row r="435" spans="3:3" x14ac:dyDescent="0.15">
      <c r="C435" s="26"/>
    </row>
    <row r="436" spans="3:3" x14ac:dyDescent="0.15">
      <c r="C436" s="26"/>
    </row>
    <row r="437" spans="3:3" x14ac:dyDescent="0.15">
      <c r="C437" s="26"/>
    </row>
    <row r="438" spans="3:3" x14ac:dyDescent="0.15">
      <c r="C438" s="26"/>
    </row>
    <row r="439" spans="3:3" x14ac:dyDescent="0.15">
      <c r="C439" s="26"/>
    </row>
    <row r="440" spans="3:3" x14ac:dyDescent="0.15">
      <c r="C440" s="26"/>
    </row>
    <row r="441" spans="3:3" x14ac:dyDescent="0.15">
      <c r="C441" s="26"/>
    </row>
    <row r="442" spans="3:3" x14ac:dyDescent="0.15">
      <c r="C442" s="26"/>
    </row>
    <row r="443" spans="3:3" x14ac:dyDescent="0.15">
      <c r="C443" s="26"/>
    </row>
    <row r="444" spans="3:3" x14ac:dyDescent="0.15">
      <c r="C444" s="26"/>
    </row>
    <row r="445" spans="3:3" x14ac:dyDescent="0.15">
      <c r="C445" s="26"/>
    </row>
    <row r="446" spans="3:3" x14ac:dyDescent="0.15">
      <c r="C446" s="26"/>
    </row>
    <row r="447" spans="3:3" x14ac:dyDescent="0.15">
      <c r="C447" s="26"/>
    </row>
    <row r="448" spans="3:3" x14ac:dyDescent="0.15">
      <c r="C448" s="26"/>
    </row>
    <row r="449" spans="3:3" x14ac:dyDescent="0.15">
      <c r="C449" s="26"/>
    </row>
    <row r="450" spans="3:3" x14ac:dyDescent="0.15">
      <c r="C450" s="26"/>
    </row>
    <row r="451" spans="3:3" x14ac:dyDescent="0.15">
      <c r="C451" s="26"/>
    </row>
    <row r="452" spans="3:3" x14ac:dyDescent="0.15">
      <c r="C452" s="26"/>
    </row>
    <row r="453" spans="3:3" x14ac:dyDescent="0.15">
      <c r="C453" s="26"/>
    </row>
    <row r="454" spans="3:3" x14ac:dyDescent="0.15">
      <c r="C454" s="26"/>
    </row>
    <row r="455" spans="3:3" x14ac:dyDescent="0.15">
      <c r="C455" s="26"/>
    </row>
    <row r="456" spans="3:3" x14ac:dyDescent="0.15">
      <c r="C456" s="26"/>
    </row>
    <row r="457" spans="3:3" x14ac:dyDescent="0.15">
      <c r="C457" s="26"/>
    </row>
    <row r="458" spans="3:3" x14ac:dyDescent="0.15">
      <c r="C458" s="26"/>
    </row>
    <row r="459" spans="3:3" x14ac:dyDescent="0.15">
      <c r="C459" s="26"/>
    </row>
    <row r="460" spans="3:3" x14ac:dyDescent="0.15">
      <c r="C460" s="26"/>
    </row>
    <row r="461" spans="3:3" x14ac:dyDescent="0.15">
      <c r="C461" s="26"/>
    </row>
    <row r="462" spans="3:3" x14ac:dyDescent="0.15">
      <c r="C462" s="26"/>
    </row>
    <row r="463" spans="3:3" x14ac:dyDescent="0.15">
      <c r="C463" s="26"/>
    </row>
    <row r="464" spans="3:3" x14ac:dyDescent="0.15">
      <c r="C464" s="26"/>
    </row>
    <row r="465" spans="3:3" x14ac:dyDescent="0.15">
      <c r="C465" s="26"/>
    </row>
    <row r="466" spans="3:3" x14ac:dyDescent="0.15">
      <c r="C466" s="26"/>
    </row>
    <row r="467" spans="3:3" x14ac:dyDescent="0.15">
      <c r="C467" s="26"/>
    </row>
    <row r="468" spans="3:3" x14ac:dyDescent="0.15">
      <c r="C468" s="26"/>
    </row>
    <row r="469" spans="3:3" x14ac:dyDescent="0.15">
      <c r="C469" s="26"/>
    </row>
    <row r="470" spans="3:3" x14ac:dyDescent="0.15">
      <c r="C470" s="26"/>
    </row>
    <row r="471" spans="3:3" x14ac:dyDescent="0.15">
      <c r="C471" s="26"/>
    </row>
    <row r="472" spans="3:3" x14ac:dyDescent="0.15">
      <c r="C472" s="26"/>
    </row>
    <row r="473" spans="3:3" x14ac:dyDescent="0.15">
      <c r="C473" s="26"/>
    </row>
    <row r="474" spans="3:3" x14ac:dyDescent="0.15">
      <c r="C474" s="26"/>
    </row>
    <row r="475" spans="3:3" x14ac:dyDescent="0.15">
      <c r="C475" s="26"/>
    </row>
    <row r="476" spans="3:3" x14ac:dyDescent="0.15">
      <c r="C476" s="26"/>
    </row>
    <row r="477" spans="3:3" x14ac:dyDescent="0.15">
      <c r="C477" s="26"/>
    </row>
    <row r="478" spans="3:3" x14ac:dyDescent="0.15">
      <c r="C478" s="26"/>
    </row>
    <row r="479" spans="3:3" x14ac:dyDescent="0.15">
      <c r="C479" s="26"/>
    </row>
    <row r="480" spans="3:3" x14ac:dyDescent="0.15">
      <c r="C480" s="26"/>
    </row>
    <row r="481" spans="3:3" x14ac:dyDescent="0.15">
      <c r="C481" s="26"/>
    </row>
    <row r="482" spans="3:3" x14ac:dyDescent="0.15">
      <c r="C482" s="26"/>
    </row>
    <row r="483" spans="3:3" x14ac:dyDescent="0.15">
      <c r="C483" s="26"/>
    </row>
    <row r="484" spans="3:3" x14ac:dyDescent="0.15">
      <c r="C484" s="26"/>
    </row>
    <row r="485" spans="3:3" x14ac:dyDescent="0.15">
      <c r="C485" s="26"/>
    </row>
    <row r="486" spans="3:3" x14ac:dyDescent="0.15">
      <c r="C486" s="26"/>
    </row>
    <row r="487" spans="3:3" x14ac:dyDescent="0.15">
      <c r="C487" s="26"/>
    </row>
    <row r="488" spans="3:3" x14ac:dyDescent="0.15">
      <c r="C488" s="26"/>
    </row>
    <row r="489" spans="3:3" x14ac:dyDescent="0.15">
      <c r="C489" s="26"/>
    </row>
    <row r="490" spans="3:3" x14ac:dyDescent="0.15">
      <c r="C490" s="26"/>
    </row>
    <row r="491" spans="3:3" x14ac:dyDescent="0.15">
      <c r="C491" s="26"/>
    </row>
    <row r="492" spans="3:3" x14ac:dyDescent="0.15">
      <c r="C492" s="26"/>
    </row>
    <row r="493" spans="3:3" x14ac:dyDescent="0.15">
      <c r="C493" s="26"/>
    </row>
    <row r="494" spans="3:3" x14ac:dyDescent="0.15">
      <c r="C494" s="26"/>
    </row>
    <row r="495" spans="3:3" x14ac:dyDescent="0.15">
      <c r="C495" s="26"/>
    </row>
    <row r="496" spans="3:3" x14ac:dyDescent="0.15">
      <c r="C496" s="26"/>
    </row>
    <row r="497" spans="3:3" x14ac:dyDescent="0.15">
      <c r="C497" s="26"/>
    </row>
    <row r="498" spans="3:3" x14ac:dyDescent="0.15">
      <c r="C498" s="26"/>
    </row>
    <row r="499" spans="3:3" x14ac:dyDescent="0.15">
      <c r="C499" s="26"/>
    </row>
    <row r="500" spans="3:3" x14ac:dyDescent="0.15">
      <c r="C500" s="26"/>
    </row>
    <row r="501" spans="3:3" x14ac:dyDescent="0.15">
      <c r="C501" s="26"/>
    </row>
    <row r="502" spans="3:3" x14ac:dyDescent="0.15">
      <c r="C502" s="26"/>
    </row>
    <row r="503" spans="3:3" x14ac:dyDescent="0.15">
      <c r="C503" s="26"/>
    </row>
    <row r="504" spans="3:3" x14ac:dyDescent="0.15">
      <c r="C504" s="26"/>
    </row>
    <row r="505" spans="3:3" x14ac:dyDescent="0.15">
      <c r="C505" s="26"/>
    </row>
    <row r="506" spans="3:3" x14ac:dyDescent="0.15">
      <c r="C506" s="26"/>
    </row>
    <row r="507" spans="3:3" x14ac:dyDescent="0.15">
      <c r="C507" s="26"/>
    </row>
    <row r="508" spans="3:3" x14ac:dyDescent="0.15">
      <c r="C508" s="26"/>
    </row>
    <row r="509" spans="3:3" x14ac:dyDescent="0.15">
      <c r="C509" s="26"/>
    </row>
    <row r="510" spans="3:3" x14ac:dyDescent="0.15">
      <c r="C510" s="26"/>
    </row>
    <row r="511" spans="3:3" x14ac:dyDescent="0.15">
      <c r="C511" s="26"/>
    </row>
    <row r="512" spans="3:3" x14ac:dyDescent="0.15">
      <c r="C512" s="26"/>
    </row>
    <row r="513" spans="3:3" x14ac:dyDescent="0.15">
      <c r="C513" s="26"/>
    </row>
    <row r="514" spans="3:3" x14ac:dyDescent="0.15">
      <c r="C514" s="26"/>
    </row>
    <row r="515" spans="3:3" x14ac:dyDescent="0.15">
      <c r="C515" s="26"/>
    </row>
    <row r="516" spans="3:3" x14ac:dyDescent="0.15">
      <c r="C516" s="26"/>
    </row>
    <row r="517" spans="3:3" x14ac:dyDescent="0.15">
      <c r="C517" s="26"/>
    </row>
    <row r="518" spans="3:3" x14ac:dyDescent="0.15">
      <c r="C518" s="26"/>
    </row>
    <row r="519" spans="3:3" x14ac:dyDescent="0.15">
      <c r="C519" s="26"/>
    </row>
    <row r="520" spans="3:3" x14ac:dyDescent="0.15">
      <c r="C520" s="26"/>
    </row>
    <row r="521" spans="3:3" x14ac:dyDescent="0.15">
      <c r="C521" s="26"/>
    </row>
    <row r="522" spans="3:3" x14ac:dyDescent="0.15">
      <c r="C522" s="26"/>
    </row>
    <row r="523" spans="3:3" x14ac:dyDescent="0.15">
      <c r="C523" s="26"/>
    </row>
    <row r="524" spans="3:3" x14ac:dyDescent="0.15">
      <c r="C524" s="26"/>
    </row>
    <row r="525" spans="3:3" x14ac:dyDescent="0.15">
      <c r="C525" s="26"/>
    </row>
    <row r="526" spans="3:3" x14ac:dyDescent="0.15">
      <c r="C526" s="26"/>
    </row>
    <row r="527" spans="3:3" x14ac:dyDescent="0.15">
      <c r="C527" s="26"/>
    </row>
    <row r="528" spans="3:3" x14ac:dyDescent="0.15">
      <c r="C528" s="26"/>
    </row>
    <row r="529" spans="3:3" x14ac:dyDescent="0.15">
      <c r="C529" s="26"/>
    </row>
    <row r="530" spans="3:3" x14ac:dyDescent="0.15">
      <c r="C530" s="26"/>
    </row>
    <row r="531" spans="3:3" x14ac:dyDescent="0.15">
      <c r="C531" s="26"/>
    </row>
    <row r="532" spans="3:3" x14ac:dyDescent="0.15">
      <c r="C532" s="26"/>
    </row>
    <row r="533" spans="3:3" x14ac:dyDescent="0.15">
      <c r="C533" s="26"/>
    </row>
    <row r="534" spans="3:3" x14ac:dyDescent="0.15">
      <c r="C534" s="26"/>
    </row>
    <row r="535" spans="3:3" x14ac:dyDescent="0.15">
      <c r="C535" s="26"/>
    </row>
    <row r="536" spans="3:3" x14ac:dyDescent="0.15">
      <c r="C536" s="26"/>
    </row>
    <row r="537" spans="3:3" x14ac:dyDescent="0.15">
      <c r="C537" s="26"/>
    </row>
    <row r="538" spans="3:3" x14ac:dyDescent="0.15">
      <c r="C538" s="26"/>
    </row>
    <row r="539" spans="3:3" x14ac:dyDescent="0.15">
      <c r="C539" s="26"/>
    </row>
    <row r="540" spans="3:3" x14ac:dyDescent="0.15">
      <c r="C540" s="26"/>
    </row>
    <row r="541" spans="3:3" x14ac:dyDescent="0.15">
      <c r="C541" s="26"/>
    </row>
    <row r="542" spans="3:3" x14ac:dyDescent="0.15">
      <c r="C542" s="26"/>
    </row>
    <row r="543" spans="3:3" x14ac:dyDescent="0.15">
      <c r="C543" s="26"/>
    </row>
    <row r="544" spans="3:3" x14ac:dyDescent="0.15">
      <c r="C544" s="26"/>
    </row>
    <row r="545" spans="3:3" x14ac:dyDescent="0.15">
      <c r="C545" s="26"/>
    </row>
    <row r="546" spans="3:3" x14ac:dyDescent="0.15">
      <c r="C546" s="26"/>
    </row>
    <row r="547" spans="3:3" x14ac:dyDescent="0.15">
      <c r="C547" s="26"/>
    </row>
    <row r="548" spans="3:3" x14ac:dyDescent="0.15">
      <c r="C548" s="26"/>
    </row>
    <row r="549" spans="3:3" x14ac:dyDescent="0.15">
      <c r="C549" s="26"/>
    </row>
    <row r="550" spans="3:3" x14ac:dyDescent="0.15">
      <c r="C550" s="26"/>
    </row>
    <row r="551" spans="3:3" x14ac:dyDescent="0.15">
      <c r="C551" s="26"/>
    </row>
    <row r="552" spans="3:3" x14ac:dyDescent="0.15">
      <c r="C552" s="26"/>
    </row>
    <row r="553" spans="3:3" x14ac:dyDescent="0.15">
      <c r="C553" s="26"/>
    </row>
    <row r="554" spans="3:3" x14ac:dyDescent="0.15">
      <c r="C554" s="26"/>
    </row>
    <row r="555" spans="3:3" x14ac:dyDescent="0.15">
      <c r="C555" s="26"/>
    </row>
    <row r="556" spans="3:3" x14ac:dyDescent="0.15">
      <c r="C556" s="26"/>
    </row>
    <row r="557" spans="3:3" x14ac:dyDescent="0.15">
      <c r="C557" s="26"/>
    </row>
    <row r="558" spans="3:3" x14ac:dyDescent="0.15">
      <c r="C558" s="26"/>
    </row>
    <row r="559" spans="3:3" x14ac:dyDescent="0.15">
      <c r="C559" s="26"/>
    </row>
    <row r="560" spans="3:3" x14ac:dyDescent="0.15">
      <c r="C560" s="26"/>
    </row>
    <row r="561" spans="3:3" x14ac:dyDescent="0.15">
      <c r="C561" s="26"/>
    </row>
    <row r="562" spans="3:3" x14ac:dyDescent="0.15">
      <c r="C562" s="26"/>
    </row>
    <row r="563" spans="3:3" x14ac:dyDescent="0.15">
      <c r="C563" s="26"/>
    </row>
    <row r="564" spans="3:3" x14ac:dyDescent="0.15">
      <c r="C564" s="26"/>
    </row>
    <row r="565" spans="3:3" x14ac:dyDescent="0.15">
      <c r="C565" s="26"/>
    </row>
    <row r="566" spans="3:3" x14ac:dyDescent="0.15">
      <c r="C566" s="26"/>
    </row>
    <row r="567" spans="3:3" x14ac:dyDescent="0.15">
      <c r="C567" s="26"/>
    </row>
    <row r="568" spans="3:3" x14ac:dyDescent="0.15">
      <c r="C568" s="26"/>
    </row>
    <row r="569" spans="3:3" x14ac:dyDescent="0.15">
      <c r="C569" s="26"/>
    </row>
    <row r="570" spans="3:3" x14ac:dyDescent="0.15">
      <c r="C570" s="26"/>
    </row>
    <row r="571" spans="3:3" x14ac:dyDescent="0.15">
      <c r="C571" s="26"/>
    </row>
    <row r="572" spans="3:3" x14ac:dyDescent="0.15">
      <c r="C572" s="26"/>
    </row>
    <row r="573" spans="3:3" x14ac:dyDescent="0.15">
      <c r="C573" s="26"/>
    </row>
    <row r="574" spans="3:3" x14ac:dyDescent="0.15">
      <c r="C574" s="26"/>
    </row>
    <row r="575" spans="3:3" x14ac:dyDescent="0.15">
      <c r="C575" s="26"/>
    </row>
    <row r="576" spans="3:3" x14ac:dyDescent="0.15">
      <c r="C576" s="26"/>
    </row>
    <row r="577" spans="3:3" x14ac:dyDescent="0.15">
      <c r="C577" s="26"/>
    </row>
    <row r="578" spans="3:3" x14ac:dyDescent="0.15">
      <c r="C578" s="26"/>
    </row>
    <row r="579" spans="3:3" x14ac:dyDescent="0.15">
      <c r="C579" s="26"/>
    </row>
    <row r="580" spans="3:3" x14ac:dyDescent="0.15">
      <c r="C580" s="26"/>
    </row>
    <row r="581" spans="3:3" x14ac:dyDescent="0.15">
      <c r="C581" s="26"/>
    </row>
    <row r="582" spans="3:3" x14ac:dyDescent="0.15">
      <c r="C582" s="26"/>
    </row>
    <row r="583" spans="3:3" x14ac:dyDescent="0.15">
      <c r="C583" s="26"/>
    </row>
    <row r="584" spans="3:3" x14ac:dyDescent="0.15">
      <c r="C584" s="26"/>
    </row>
    <row r="585" spans="3:3" x14ac:dyDescent="0.15">
      <c r="C585" s="26"/>
    </row>
    <row r="586" spans="3:3" x14ac:dyDescent="0.15">
      <c r="C586" s="26"/>
    </row>
    <row r="587" spans="3:3" x14ac:dyDescent="0.15">
      <c r="C587" s="26"/>
    </row>
    <row r="588" spans="3:3" x14ac:dyDescent="0.15">
      <c r="C588" s="26"/>
    </row>
    <row r="589" spans="3:3" x14ac:dyDescent="0.15">
      <c r="C589" s="26"/>
    </row>
    <row r="590" spans="3:3" x14ac:dyDescent="0.15">
      <c r="C590" s="26"/>
    </row>
    <row r="591" spans="3:3" x14ac:dyDescent="0.15">
      <c r="C591" s="26"/>
    </row>
    <row r="592" spans="3:3" x14ac:dyDescent="0.15">
      <c r="C592" s="26"/>
    </row>
    <row r="593" spans="3:3" x14ac:dyDescent="0.15">
      <c r="C593" s="26"/>
    </row>
    <row r="594" spans="3:3" x14ac:dyDescent="0.15">
      <c r="C594" s="26"/>
    </row>
    <row r="595" spans="3:3" x14ac:dyDescent="0.15">
      <c r="C595" s="26"/>
    </row>
    <row r="596" spans="3:3" x14ac:dyDescent="0.15">
      <c r="C596" s="26"/>
    </row>
    <row r="597" spans="3:3" x14ac:dyDescent="0.15">
      <c r="C597" s="26"/>
    </row>
    <row r="598" spans="3:3" x14ac:dyDescent="0.15">
      <c r="C598" s="26"/>
    </row>
    <row r="599" spans="3:3" x14ac:dyDescent="0.15">
      <c r="C599" s="26"/>
    </row>
    <row r="600" spans="3:3" x14ac:dyDescent="0.15">
      <c r="C600" s="26"/>
    </row>
    <row r="601" spans="3:3" x14ac:dyDescent="0.15">
      <c r="C601" s="26"/>
    </row>
    <row r="602" spans="3:3" x14ac:dyDescent="0.15">
      <c r="C602" s="26"/>
    </row>
    <row r="603" spans="3:3" x14ac:dyDescent="0.15">
      <c r="C603" s="26"/>
    </row>
    <row r="604" spans="3:3" x14ac:dyDescent="0.15">
      <c r="C604" s="26"/>
    </row>
    <row r="605" spans="3:3" x14ac:dyDescent="0.15">
      <c r="C605" s="26"/>
    </row>
    <row r="606" spans="3:3" x14ac:dyDescent="0.15">
      <c r="C606" s="26"/>
    </row>
    <row r="607" spans="3:3" x14ac:dyDescent="0.15">
      <c r="C607" s="26"/>
    </row>
    <row r="608" spans="3:3" x14ac:dyDescent="0.15">
      <c r="C608" s="26"/>
    </row>
    <row r="609" spans="3:3" x14ac:dyDescent="0.15">
      <c r="C609" s="26"/>
    </row>
    <row r="610" spans="3:3" x14ac:dyDescent="0.15">
      <c r="C610" s="26"/>
    </row>
    <row r="611" spans="3:3" x14ac:dyDescent="0.15">
      <c r="C611" s="26"/>
    </row>
    <row r="612" spans="3:3" x14ac:dyDescent="0.15">
      <c r="C612" s="26"/>
    </row>
    <row r="613" spans="3:3" x14ac:dyDescent="0.15">
      <c r="C613" s="26"/>
    </row>
    <row r="614" spans="3:3" x14ac:dyDescent="0.15">
      <c r="C614" s="26"/>
    </row>
    <row r="615" spans="3:3" x14ac:dyDescent="0.15">
      <c r="C615" s="26"/>
    </row>
    <row r="616" spans="3:3" x14ac:dyDescent="0.15">
      <c r="C616" s="26"/>
    </row>
    <row r="617" spans="3:3" x14ac:dyDescent="0.15">
      <c r="C617" s="26"/>
    </row>
    <row r="618" spans="3:3" x14ac:dyDescent="0.15">
      <c r="C618" s="26"/>
    </row>
    <row r="619" spans="3:3" x14ac:dyDescent="0.15">
      <c r="C619" s="26"/>
    </row>
    <row r="620" spans="3:3" x14ac:dyDescent="0.15">
      <c r="C620" s="26"/>
    </row>
    <row r="621" spans="3:3" x14ac:dyDescent="0.15">
      <c r="C621" s="26"/>
    </row>
    <row r="622" spans="3:3" x14ac:dyDescent="0.15">
      <c r="C622" s="26"/>
    </row>
    <row r="623" spans="3:3" x14ac:dyDescent="0.15">
      <c r="C623" s="26"/>
    </row>
    <row r="624" spans="3:3" x14ac:dyDescent="0.15">
      <c r="C624" s="26"/>
    </row>
    <row r="625" spans="3:3" x14ac:dyDescent="0.15">
      <c r="C625" s="26"/>
    </row>
    <row r="626" spans="3:3" x14ac:dyDescent="0.15">
      <c r="C626" s="26"/>
    </row>
    <row r="627" spans="3:3" x14ac:dyDescent="0.15">
      <c r="C627" s="26"/>
    </row>
    <row r="628" spans="3:3" x14ac:dyDescent="0.15">
      <c r="C628" s="26"/>
    </row>
    <row r="629" spans="3:3" x14ac:dyDescent="0.15">
      <c r="C629" s="26"/>
    </row>
    <row r="630" spans="3:3" x14ac:dyDescent="0.15">
      <c r="C630" s="26"/>
    </row>
    <row r="631" spans="3:3" x14ac:dyDescent="0.15">
      <c r="C631" s="26"/>
    </row>
    <row r="632" spans="3:3" x14ac:dyDescent="0.15">
      <c r="C632" s="26"/>
    </row>
    <row r="633" spans="3:3" x14ac:dyDescent="0.15">
      <c r="C633" s="26"/>
    </row>
    <row r="634" spans="3:3" x14ac:dyDescent="0.15">
      <c r="C634" s="26"/>
    </row>
    <row r="635" spans="3:3" x14ac:dyDescent="0.15">
      <c r="C635" s="26"/>
    </row>
    <row r="636" spans="3:3" x14ac:dyDescent="0.15">
      <c r="C636" s="26"/>
    </row>
    <row r="637" spans="3:3" x14ac:dyDescent="0.15">
      <c r="C637" s="26"/>
    </row>
    <row r="638" spans="3:3" x14ac:dyDescent="0.15">
      <c r="C638" s="26"/>
    </row>
    <row r="639" spans="3:3" x14ac:dyDescent="0.15">
      <c r="C639" s="26"/>
    </row>
    <row r="640" spans="3:3" x14ac:dyDescent="0.15">
      <c r="C640" s="26"/>
    </row>
    <row r="641" spans="3:3" x14ac:dyDescent="0.15">
      <c r="C641" s="26"/>
    </row>
    <row r="642" spans="3:3" x14ac:dyDescent="0.15">
      <c r="C642" s="26"/>
    </row>
    <row r="643" spans="3:3" x14ac:dyDescent="0.15">
      <c r="C643" s="26"/>
    </row>
    <row r="644" spans="3:3" x14ac:dyDescent="0.15">
      <c r="C644" s="26"/>
    </row>
    <row r="645" spans="3:3" x14ac:dyDescent="0.15">
      <c r="C645" s="26"/>
    </row>
    <row r="646" spans="3:3" x14ac:dyDescent="0.15">
      <c r="C646" s="26"/>
    </row>
    <row r="647" spans="3:3" x14ac:dyDescent="0.15">
      <c r="C647" s="26"/>
    </row>
    <row r="648" spans="3:3" x14ac:dyDescent="0.15">
      <c r="C648" s="26"/>
    </row>
    <row r="649" spans="3:3" x14ac:dyDescent="0.15">
      <c r="C649" s="26"/>
    </row>
    <row r="650" spans="3:3" x14ac:dyDescent="0.15">
      <c r="C650" s="26"/>
    </row>
    <row r="651" spans="3:3" x14ac:dyDescent="0.15">
      <c r="C651" s="26"/>
    </row>
    <row r="652" spans="3:3" x14ac:dyDescent="0.15">
      <c r="C652" s="26"/>
    </row>
    <row r="653" spans="3:3" x14ac:dyDescent="0.15">
      <c r="C653" s="26"/>
    </row>
    <row r="654" spans="3:3" x14ac:dyDescent="0.15">
      <c r="C654" s="26"/>
    </row>
    <row r="655" spans="3:3" x14ac:dyDescent="0.15">
      <c r="C655" s="26"/>
    </row>
    <row r="656" spans="3:3" x14ac:dyDescent="0.15">
      <c r="C656" s="26"/>
    </row>
    <row r="657" spans="3:3" x14ac:dyDescent="0.15">
      <c r="C657" s="26"/>
    </row>
    <row r="658" spans="3:3" x14ac:dyDescent="0.15">
      <c r="C658" s="26"/>
    </row>
    <row r="659" spans="3:3" x14ac:dyDescent="0.15">
      <c r="C659" s="26"/>
    </row>
    <row r="660" spans="3:3" x14ac:dyDescent="0.15">
      <c r="C660" s="26"/>
    </row>
    <row r="661" spans="3:3" x14ac:dyDescent="0.15">
      <c r="C661" s="26"/>
    </row>
    <row r="662" spans="3:3" x14ac:dyDescent="0.15">
      <c r="C662" s="26"/>
    </row>
    <row r="663" spans="3:3" x14ac:dyDescent="0.15">
      <c r="C663" s="26"/>
    </row>
    <row r="664" spans="3:3" x14ac:dyDescent="0.15">
      <c r="C664" s="26"/>
    </row>
    <row r="665" spans="3:3" x14ac:dyDescent="0.15">
      <c r="C665" s="26"/>
    </row>
    <row r="666" spans="3:3" x14ac:dyDescent="0.15">
      <c r="C666" s="26"/>
    </row>
    <row r="667" spans="3:3" x14ac:dyDescent="0.15">
      <c r="C667" s="26"/>
    </row>
    <row r="668" spans="3:3" x14ac:dyDescent="0.15">
      <c r="C668" s="26"/>
    </row>
    <row r="669" spans="3:3" x14ac:dyDescent="0.15">
      <c r="C669" s="26"/>
    </row>
    <row r="670" spans="3:3" x14ac:dyDescent="0.15">
      <c r="C670" s="26"/>
    </row>
    <row r="671" spans="3:3" x14ac:dyDescent="0.15">
      <c r="C671" s="26"/>
    </row>
    <row r="672" spans="3:3" x14ac:dyDescent="0.15">
      <c r="C672" s="26"/>
    </row>
    <row r="673" spans="3:3" x14ac:dyDescent="0.15">
      <c r="C673" s="26"/>
    </row>
    <row r="674" spans="3:3" x14ac:dyDescent="0.15">
      <c r="C674" s="26"/>
    </row>
    <row r="675" spans="3:3" x14ac:dyDescent="0.15">
      <c r="C675" s="26"/>
    </row>
    <row r="676" spans="3:3" x14ac:dyDescent="0.15">
      <c r="C676" s="26"/>
    </row>
    <row r="677" spans="3:3" x14ac:dyDescent="0.15">
      <c r="C677" s="26"/>
    </row>
    <row r="678" spans="3:3" x14ac:dyDescent="0.15">
      <c r="C678" s="26"/>
    </row>
    <row r="679" spans="3:3" x14ac:dyDescent="0.15">
      <c r="C679" s="26"/>
    </row>
    <row r="680" spans="3:3" x14ac:dyDescent="0.15">
      <c r="C680" s="26"/>
    </row>
    <row r="681" spans="3:3" x14ac:dyDescent="0.15">
      <c r="C681" s="26"/>
    </row>
    <row r="682" spans="3:3" x14ac:dyDescent="0.15">
      <c r="C682" s="26"/>
    </row>
    <row r="683" spans="3:3" x14ac:dyDescent="0.15">
      <c r="C683" s="26"/>
    </row>
    <row r="684" spans="3:3" x14ac:dyDescent="0.15">
      <c r="C684" s="26"/>
    </row>
    <row r="685" spans="3:3" x14ac:dyDescent="0.15">
      <c r="C685" s="26"/>
    </row>
    <row r="686" spans="3:3" x14ac:dyDescent="0.15">
      <c r="C686" s="26"/>
    </row>
    <row r="687" spans="3:3" x14ac:dyDescent="0.15">
      <c r="C687" s="26"/>
    </row>
    <row r="688" spans="3:3" x14ac:dyDescent="0.15">
      <c r="C688" s="26"/>
    </row>
    <row r="689" spans="3:3" x14ac:dyDescent="0.15">
      <c r="C689" s="26"/>
    </row>
    <row r="690" spans="3:3" x14ac:dyDescent="0.15">
      <c r="C690" s="26"/>
    </row>
    <row r="691" spans="3:3" x14ac:dyDescent="0.15">
      <c r="C691" s="26"/>
    </row>
    <row r="692" spans="3:3" x14ac:dyDescent="0.15">
      <c r="C692" s="26"/>
    </row>
    <row r="693" spans="3:3" x14ac:dyDescent="0.15">
      <c r="C693" s="26"/>
    </row>
    <row r="694" spans="3:3" x14ac:dyDescent="0.15">
      <c r="C694" s="26"/>
    </row>
    <row r="695" spans="3:3" x14ac:dyDescent="0.15">
      <c r="C695" s="26"/>
    </row>
    <row r="696" spans="3:3" x14ac:dyDescent="0.15">
      <c r="C696" s="26"/>
    </row>
    <row r="697" spans="3:3" x14ac:dyDescent="0.15">
      <c r="C697" s="26"/>
    </row>
    <row r="698" spans="3:3" x14ac:dyDescent="0.15">
      <c r="C698" s="26"/>
    </row>
    <row r="699" spans="3:3" x14ac:dyDescent="0.15">
      <c r="C699" s="26"/>
    </row>
    <row r="700" spans="3:3" x14ac:dyDescent="0.15">
      <c r="C700" s="26"/>
    </row>
    <row r="701" spans="3:3" x14ac:dyDescent="0.15">
      <c r="C701" s="26"/>
    </row>
    <row r="702" spans="3:3" x14ac:dyDescent="0.15">
      <c r="C702" s="26"/>
    </row>
    <row r="703" spans="3:3" x14ac:dyDescent="0.15">
      <c r="C703" s="26"/>
    </row>
    <row r="704" spans="3:3" x14ac:dyDescent="0.15">
      <c r="C704" s="26"/>
    </row>
    <row r="705" spans="3:3" x14ac:dyDescent="0.15">
      <c r="C705" s="26"/>
    </row>
    <row r="706" spans="3:3" x14ac:dyDescent="0.15">
      <c r="C706" s="26"/>
    </row>
    <row r="707" spans="3:3" x14ac:dyDescent="0.15">
      <c r="C707" s="26"/>
    </row>
    <row r="708" spans="3:3" x14ac:dyDescent="0.15">
      <c r="C708" s="26"/>
    </row>
    <row r="709" spans="3:3" x14ac:dyDescent="0.15">
      <c r="C709" s="26"/>
    </row>
    <row r="710" spans="3:3" x14ac:dyDescent="0.15">
      <c r="C710" s="26"/>
    </row>
    <row r="711" spans="3:3" x14ac:dyDescent="0.15">
      <c r="C711" s="26"/>
    </row>
    <row r="712" spans="3:3" x14ac:dyDescent="0.15">
      <c r="C712" s="26"/>
    </row>
    <row r="713" spans="3:3" x14ac:dyDescent="0.15">
      <c r="C713" s="26"/>
    </row>
    <row r="714" spans="3:3" x14ac:dyDescent="0.15">
      <c r="C714" s="26"/>
    </row>
    <row r="715" spans="3:3" x14ac:dyDescent="0.15">
      <c r="C715" s="26"/>
    </row>
    <row r="716" spans="3:3" x14ac:dyDescent="0.15">
      <c r="C716" s="26"/>
    </row>
    <row r="717" spans="3:3" x14ac:dyDescent="0.15">
      <c r="C717" s="26"/>
    </row>
    <row r="718" spans="3:3" x14ac:dyDescent="0.15">
      <c r="C718" s="26"/>
    </row>
    <row r="719" spans="3:3" x14ac:dyDescent="0.15">
      <c r="C719" s="26"/>
    </row>
    <row r="720" spans="3:3" x14ac:dyDescent="0.15">
      <c r="C720" s="26"/>
    </row>
    <row r="721" spans="3:3" x14ac:dyDescent="0.15">
      <c r="C721" s="26"/>
    </row>
    <row r="722" spans="3:3" x14ac:dyDescent="0.15">
      <c r="C722" s="26"/>
    </row>
    <row r="723" spans="3:3" x14ac:dyDescent="0.15">
      <c r="C723" s="26"/>
    </row>
    <row r="724" spans="3:3" x14ac:dyDescent="0.15">
      <c r="C724" s="26"/>
    </row>
    <row r="725" spans="3:3" x14ac:dyDescent="0.15">
      <c r="C725" s="26"/>
    </row>
    <row r="726" spans="3:3" x14ac:dyDescent="0.15">
      <c r="C726" s="26"/>
    </row>
    <row r="727" spans="3:3" x14ac:dyDescent="0.15">
      <c r="C727" s="26"/>
    </row>
    <row r="728" spans="3:3" x14ac:dyDescent="0.15">
      <c r="C728" s="26"/>
    </row>
    <row r="729" spans="3:3" x14ac:dyDescent="0.15">
      <c r="C729" s="26"/>
    </row>
    <row r="730" spans="3:3" x14ac:dyDescent="0.15">
      <c r="C730" s="26"/>
    </row>
    <row r="731" spans="3:3" x14ac:dyDescent="0.15">
      <c r="C731" s="26"/>
    </row>
    <row r="732" spans="3:3" x14ac:dyDescent="0.15">
      <c r="C732" s="26"/>
    </row>
    <row r="733" spans="3:3" x14ac:dyDescent="0.15">
      <c r="C733" s="26"/>
    </row>
    <row r="734" spans="3:3" x14ac:dyDescent="0.15">
      <c r="C734" s="26"/>
    </row>
    <row r="735" spans="3:3" x14ac:dyDescent="0.15">
      <c r="C735" s="26"/>
    </row>
    <row r="736" spans="3:3" x14ac:dyDescent="0.15">
      <c r="C736" s="26"/>
    </row>
    <row r="737" spans="3:3" x14ac:dyDescent="0.15">
      <c r="C737" s="26"/>
    </row>
    <row r="738" spans="3:3" x14ac:dyDescent="0.15">
      <c r="C738" s="26"/>
    </row>
    <row r="739" spans="3:3" x14ac:dyDescent="0.15">
      <c r="C739" s="26"/>
    </row>
    <row r="740" spans="3:3" x14ac:dyDescent="0.15">
      <c r="C740" s="26"/>
    </row>
    <row r="741" spans="3:3" x14ac:dyDescent="0.15">
      <c r="C741" s="26"/>
    </row>
    <row r="742" spans="3:3" x14ac:dyDescent="0.15">
      <c r="C742" s="26"/>
    </row>
    <row r="743" spans="3:3" x14ac:dyDescent="0.15">
      <c r="C743" s="26"/>
    </row>
    <row r="744" spans="3:3" x14ac:dyDescent="0.15">
      <c r="C744" s="26"/>
    </row>
    <row r="745" spans="3:3" x14ac:dyDescent="0.15">
      <c r="C745" s="26"/>
    </row>
    <row r="746" spans="3:3" x14ac:dyDescent="0.15">
      <c r="C746" s="26"/>
    </row>
    <row r="747" spans="3:3" x14ac:dyDescent="0.15">
      <c r="C747" s="26"/>
    </row>
    <row r="748" spans="3:3" x14ac:dyDescent="0.15">
      <c r="C748" s="26"/>
    </row>
    <row r="749" spans="3:3" x14ac:dyDescent="0.15">
      <c r="C749" s="26"/>
    </row>
    <row r="750" spans="3:3" x14ac:dyDescent="0.15">
      <c r="C750" s="26"/>
    </row>
    <row r="751" spans="3:3" x14ac:dyDescent="0.15">
      <c r="C751" s="26"/>
    </row>
    <row r="752" spans="3:3" x14ac:dyDescent="0.15">
      <c r="C752" s="26"/>
    </row>
    <row r="753" spans="3:3" x14ac:dyDescent="0.15">
      <c r="C753" s="26"/>
    </row>
    <row r="754" spans="3:3" x14ac:dyDescent="0.15">
      <c r="C754" s="26"/>
    </row>
    <row r="755" spans="3:3" x14ac:dyDescent="0.15">
      <c r="C755" s="26"/>
    </row>
    <row r="756" spans="3:3" x14ac:dyDescent="0.15">
      <c r="C756" s="26"/>
    </row>
    <row r="757" spans="3:3" x14ac:dyDescent="0.15">
      <c r="C757" s="26"/>
    </row>
    <row r="758" spans="3:3" x14ac:dyDescent="0.15">
      <c r="C758" s="26"/>
    </row>
    <row r="759" spans="3:3" x14ac:dyDescent="0.15">
      <c r="C759" s="26"/>
    </row>
    <row r="760" spans="3:3" x14ac:dyDescent="0.15">
      <c r="C760" s="26"/>
    </row>
    <row r="761" spans="3:3" x14ac:dyDescent="0.15">
      <c r="C761" s="26"/>
    </row>
    <row r="762" spans="3:3" x14ac:dyDescent="0.15">
      <c r="C762" s="26"/>
    </row>
    <row r="763" spans="3:3" x14ac:dyDescent="0.15">
      <c r="C763" s="26"/>
    </row>
    <row r="764" spans="3:3" x14ac:dyDescent="0.15">
      <c r="C764" s="26"/>
    </row>
    <row r="765" spans="3:3" x14ac:dyDescent="0.15">
      <c r="C765" s="26"/>
    </row>
    <row r="766" spans="3:3" x14ac:dyDescent="0.15">
      <c r="C766" s="26"/>
    </row>
    <row r="767" spans="3:3" x14ac:dyDescent="0.15">
      <c r="C767" s="26"/>
    </row>
    <row r="768" spans="3:3" x14ac:dyDescent="0.15">
      <c r="C768" s="26"/>
    </row>
    <row r="769" spans="3:3" x14ac:dyDescent="0.15">
      <c r="C769" s="26"/>
    </row>
    <row r="770" spans="3:3" x14ac:dyDescent="0.15">
      <c r="C770" s="26"/>
    </row>
    <row r="771" spans="3:3" x14ac:dyDescent="0.15">
      <c r="C771" s="26"/>
    </row>
    <row r="772" spans="3:3" x14ac:dyDescent="0.15">
      <c r="C772" s="26"/>
    </row>
    <row r="773" spans="3:3" x14ac:dyDescent="0.15">
      <c r="C773" s="26"/>
    </row>
    <row r="774" spans="3:3" x14ac:dyDescent="0.15">
      <c r="C774" s="26"/>
    </row>
    <row r="775" spans="3:3" x14ac:dyDescent="0.15">
      <c r="C775" s="26"/>
    </row>
    <row r="776" spans="3:3" x14ac:dyDescent="0.15">
      <c r="C776" s="26"/>
    </row>
    <row r="777" spans="3:3" x14ac:dyDescent="0.15">
      <c r="C777" s="26"/>
    </row>
    <row r="778" spans="3:3" x14ac:dyDescent="0.15">
      <c r="C778" s="26"/>
    </row>
    <row r="779" spans="3:3" x14ac:dyDescent="0.15">
      <c r="C779" s="26"/>
    </row>
    <row r="780" spans="3:3" x14ac:dyDescent="0.15">
      <c r="C780" s="26"/>
    </row>
    <row r="781" spans="3:3" x14ac:dyDescent="0.15">
      <c r="C781" s="26"/>
    </row>
    <row r="782" spans="3:3" x14ac:dyDescent="0.15">
      <c r="C782" s="26"/>
    </row>
    <row r="783" spans="3:3" x14ac:dyDescent="0.15">
      <c r="C783" s="26"/>
    </row>
    <row r="784" spans="3:3" x14ac:dyDescent="0.15">
      <c r="C784" s="26"/>
    </row>
    <row r="785" spans="3:3" x14ac:dyDescent="0.15">
      <c r="C785" s="26"/>
    </row>
    <row r="786" spans="3:3" x14ac:dyDescent="0.15">
      <c r="C786" s="26"/>
    </row>
    <row r="787" spans="3:3" x14ac:dyDescent="0.15">
      <c r="C787" s="26"/>
    </row>
    <row r="788" spans="3:3" x14ac:dyDescent="0.15">
      <c r="C788" s="26"/>
    </row>
    <row r="789" spans="3:3" x14ac:dyDescent="0.15">
      <c r="C789" s="26"/>
    </row>
    <row r="790" spans="3:3" x14ac:dyDescent="0.15">
      <c r="C790" s="26"/>
    </row>
    <row r="791" spans="3:3" x14ac:dyDescent="0.15">
      <c r="C791" s="26"/>
    </row>
    <row r="792" spans="3:3" x14ac:dyDescent="0.15">
      <c r="C792" s="26"/>
    </row>
    <row r="793" spans="3:3" x14ac:dyDescent="0.15">
      <c r="C793" s="26"/>
    </row>
    <row r="794" spans="3:3" x14ac:dyDescent="0.15">
      <c r="C794" s="26"/>
    </row>
    <row r="795" spans="3:3" x14ac:dyDescent="0.15">
      <c r="C795" s="26"/>
    </row>
    <row r="796" spans="3:3" x14ac:dyDescent="0.15">
      <c r="C796" s="26"/>
    </row>
    <row r="797" spans="3:3" x14ac:dyDescent="0.15">
      <c r="C797" s="26"/>
    </row>
    <row r="798" spans="3:3" x14ac:dyDescent="0.15">
      <c r="C798" s="26"/>
    </row>
    <row r="799" spans="3:3" x14ac:dyDescent="0.15">
      <c r="C799" s="26"/>
    </row>
    <row r="800" spans="3:3" x14ac:dyDescent="0.15">
      <c r="C800" s="26"/>
    </row>
    <row r="801" spans="3:3" x14ac:dyDescent="0.15">
      <c r="C801" s="26"/>
    </row>
    <row r="802" spans="3:3" x14ac:dyDescent="0.15">
      <c r="C802" s="26"/>
    </row>
    <row r="803" spans="3:3" x14ac:dyDescent="0.15">
      <c r="C803" s="26"/>
    </row>
    <row r="804" spans="3:3" x14ac:dyDescent="0.15">
      <c r="C804" s="26"/>
    </row>
    <row r="805" spans="3:3" x14ac:dyDescent="0.15">
      <c r="C805" s="26"/>
    </row>
    <row r="806" spans="3:3" x14ac:dyDescent="0.15">
      <c r="C806" s="26"/>
    </row>
    <row r="807" spans="3:3" x14ac:dyDescent="0.15">
      <c r="C807" s="26"/>
    </row>
    <row r="808" spans="3:3" x14ac:dyDescent="0.15">
      <c r="C808" s="26"/>
    </row>
    <row r="809" spans="3:3" x14ac:dyDescent="0.15">
      <c r="C809" s="26"/>
    </row>
    <row r="810" spans="3:3" x14ac:dyDescent="0.15">
      <c r="C810" s="26"/>
    </row>
    <row r="811" spans="3:3" x14ac:dyDescent="0.15">
      <c r="C811" s="26"/>
    </row>
    <row r="812" spans="3:3" x14ac:dyDescent="0.15">
      <c r="C812" s="26"/>
    </row>
    <row r="813" spans="3:3" x14ac:dyDescent="0.15">
      <c r="C813" s="26"/>
    </row>
    <row r="814" spans="3:3" x14ac:dyDescent="0.15">
      <c r="C814" s="26"/>
    </row>
    <row r="815" spans="3:3" x14ac:dyDescent="0.15">
      <c r="C815" s="26"/>
    </row>
    <row r="816" spans="3:3" x14ac:dyDescent="0.15">
      <c r="C816" s="26"/>
    </row>
    <row r="817" spans="3:3" x14ac:dyDescent="0.15">
      <c r="C817" s="26"/>
    </row>
    <row r="818" spans="3:3" x14ac:dyDescent="0.15">
      <c r="C818" s="26"/>
    </row>
    <row r="819" spans="3:3" x14ac:dyDescent="0.15">
      <c r="C819" s="26"/>
    </row>
    <row r="820" spans="3:3" x14ac:dyDescent="0.15">
      <c r="C820" s="26"/>
    </row>
    <row r="821" spans="3:3" x14ac:dyDescent="0.15">
      <c r="C821" s="26"/>
    </row>
    <row r="822" spans="3:3" x14ac:dyDescent="0.15">
      <c r="C822" s="26"/>
    </row>
    <row r="823" spans="3:3" x14ac:dyDescent="0.15">
      <c r="C823" s="26"/>
    </row>
    <row r="824" spans="3:3" x14ac:dyDescent="0.15">
      <c r="C824" s="26"/>
    </row>
    <row r="825" spans="3:3" x14ac:dyDescent="0.15">
      <c r="C825" s="26"/>
    </row>
    <row r="826" spans="3:3" x14ac:dyDescent="0.15">
      <c r="C826" s="26"/>
    </row>
    <row r="827" spans="3:3" x14ac:dyDescent="0.15">
      <c r="C827" s="26"/>
    </row>
    <row r="828" spans="3:3" x14ac:dyDescent="0.15">
      <c r="C828" s="26"/>
    </row>
    <row r="829" spans="3:3" x14ac:dyDescent="0.15">
      <c r="C829" s="26"/>
    </row>
    <row r="830" spans="3:3" x14ac:dyDescent="0.15">
      <c r="C830" s="26"/>
    </row>
    <row r="831" spans="3:3" x14ac:dyDescent="0.15">
      <c r="C831" s="26"/>
    </row>
    <row r="832" spans="3:3" x14ac:dyDescent="0.15">
      <c r="C832" s="26"/>
    </row>
    <row r="833" spans="3:3" x14ac:dyDescent="0.15">
      <c r="C833" s="26"/>
    </row>
    <row r="834" spans="3:3" x14ac:dyDescent="0.15">
      <c r="C834" s="26"/>
    </row>
    <row r="835" spans="3:3" x14ac:dyDescent="0.15">
      <c r="C835" s="26"/>
    </row>
    <row r="836" spans="3:3" x14ac:dyDescent="0.15">
      <c r="C836" s="26"/>
    </row>
    <row r="837" spans="3:3" x14ac:dyDescent="0.15">
      <c r="C837" s="26"/>
    </row>
    <row r="838" spans="3:3" x14ac:dyDescent="0.15">
      <c r="C838" s="26"/>
    </row>
    <row r="839" spans="3:3" x14ac:dyDescent="0.15">
      <c r="C839" s="26"/>
    </row>
    <row r="840" spans="3:3" x14ac:dyDescent="0.15">
      <c r="C840" s="26"/>
    </row>
    <row r="841" spans="3:3" x14ac:dyDescent="0.15">
      <c r="C841" s="26"/>
    </row>
    <row r="842" spans="3:3" x14ac:dyDescent="0.15">
      <c r="C842" s="26"/>
    </row>
    <row r="843" spans="3:3" x14ac:dyDescent="0.15">
      <c r="C843" s="26"/>
    </row>
    <row r="844" spans="3:3" x14ac:dyDescent="0.15">
      <c r="C844" s="26"/>
    </row>
    <row r="845" spans="3:3" x14ac:dyDescent="0.15">
      <c r="C845" s="26"/>
    </row>
    <row r="846" spans="3:3" x14ac:dyDescent="0.15">
      <c r="C846" s="26"/>
    </row>
    <row r="847" spans="3:3" x14ac:dyDescent="0.15">
      <c r="C847" s="26"/>
    </row>
    <row r="848" spans="3:3" x14ac:dyDescent="0.15">
      <c r="C848" s="26"/>
    </row>
    <row r="849" spans="3:3" x14ac:dyDescent="0.15">
      <c r="C849" s="26"/>
    </row>
    <row r="850" spans="3:3" x14ac:dyDescent="0.15">
      <c r="C850" s="26"/>
    </row>
    <row r="851" spans="3:3" x14ac:dyDescent="0.15">
      <c r="C851" s="26"/>
    </row>
    <row r="852" spans="3:3" x14ac:dyDescent="0.15">
      <c r="C852" s="26"/>
    </row>
    <row r="853" spans="3:3" x14ac:dyDescent="0.15">
      <c r="C853" s="26"/>
    </row>
    <row r="854" spans="3:3" x14ac:dyDescent="0.15">
      <c r="C854" s="26"/>
    </row>
    <row r="855" spans="3:3" x14ac:dyDescent="0.15">
      <c r="C855" s="26"/>
    </row>
    <row r="856" spans="3:3" x14ac:dyDescent="0.15">
      <c r="C856" s="26"/>
    </row>
    <row r="857" spans="3:3" x14ac:dyDescent="0.15">
      <c r="C857" s="26"/>
    </row>
    <row r="858" spans="3:3" x14ac:dyDescent="0.15">
      <c r="C858" s="26"/>
    </row>
    <row r="859" spans="3:3" x14ac:dyDescent="0.15">
      <c r="C859" s="26"/>
    </row>
    <row r="860" spans="3:3" x14ac:dyDescent="0.15">
      <c r="C860" s="26"/>
    </row>
    <row r="861" spans="3:3" x14ac:dyDescent="0.15">
      <c r="C861" s="26"/>
    </row>
    <row r="862" spans="3:3" x14ac:dyDescent="0.15">
      <c r="C862" s="26"/>
    </row>
    <row r="863" spans="3:3" x14ac:dyDescent="0.15">
      <c r="C863" s="26"/>
    </row>
    <row r="864" spans="3:3" x14ac:dyDescent="0.15">
      <c r="C864" s="26"/>
    </row>
    <row r="865" spans="3:3" x14ac:dyDescent="0.15">
      <c r="C865" s="26"/>
    </row>
    <row r="866" spans="3:3" x14ac:dyDescent="0.15">
      <c r="C866" s="26"/>
    </row>
    <row r="867" spans="3:3" x14ac:dyDescent="0.15">
      <c r="C867" s="26"/>
    </row>
    <row r="868" spans="3:3" x14ac:dyDescent="0.15">
      <c r="C868" s="26"/>
    </row>
    <row r="869" spans="3:3" x14ac:dyDescent="0.15">
      <c r="C869" s="26"/>
    </row>
    <row r="870" spans="3:3" x14ac:dyDescent="0.15">
      <c r="C870" s="26"/>
    </row>
    <row r="871" spans="3:3" x14ac:dyDescent="0.15">
      <c r="C871" s="26"/>
    </row>
    <row r="872" spans="3:3" x14ac:dyDescent="0.15">
      <c r="C872" s="26"/>
    </row>
    <row r="873" spans="3:3" x14ac:dyDescent="0.15">
      <c r="C873" s="26"/>
    </row>
    <row r="874" spans="3:3" x14ac:dyDescent="0.15">
      <c r="C874" s="26"/>
    </row>
    <row r="875" spans="3:3" x14ac:dyDescent="0.15">
      <c r="C875" s="26"/>
    </row>
    <row r="876" spans="3:3" x14ac:dyDescent="0.15">
      <c r="C876" s="26"/>
    </row>
    <row r="877" spans="3:3" x14ac:dyDescent="0.15">
      <c r="C877" s="26"/>
    </row>
    <row r="878" spans="3:3" x14ac:dyDescent="0.15">
      <c r="C878" s="26"/>
    </row>
    <row r="879" spans="3:3" x14ac:dyDescent="0.15">
      <c r="C879" s="26"/>
    </row>
    <row r="880" spans="3:3" x14ac:dyDescent="0.15">
      <c r="C880" s="26"/>
    </row>
    <row r="881" spans="3:3" x14ac:dyDescent="0.15">
      <c r="C881" s="26"/>
    </row>
    <row r="882" spans="3:3" x14ac:dyDescent="0.15">
      <c r="C882" s="26"/>
    </row>
    <row r="883" spans="3:3" x14ac:dyDescent="0.15">
      <c r="C883" s="26"/>
    </row>
    <row r="884" spans="3:3" x14ac:dyDescent="0.15">
      <c r="C884" s="26"/>
    </row>
    <row r="885" spans="3:3" x14ac:dyDescent="0.15">
      <c r="C885" s="26"/>
    </row>
    <row r="886" spans="3:3" x14ac:dyDescent="0.15">
      <c r="C886" s="26"/>
    </row>
    <row r="887" spans="3:3" x14ac:dyDescent="0.15">
      <c r="C887" s="26"/>
    </row>
    <row r="888" spans="3:3" x14ac:dyDescent="0.15">
      <c r="C888" s="26"/>
    </row>
    <row r="889" spans="3:3" x14ac:dyDescent="0.15">
      <c r="C889" s="26"/>
    </row>
    <row r="890" spans="3:3" x14ac:dyDescent="0.15">
      <c r="C890" s="26"/>
    </row>
    <row r="891" spans="3:3" x14ac:dyDescent="0.15">
      <c r="C891" s="26"/>
    </row>
    <row r="892" spans="3:3" x14ac:dyDescent="0.15">
      <c r="C892" s="26"/>
    </row>
    <row r="893" spans="3:3" x14ac:dyDescent="0.15">
      <c r="C893" s="26"/>
    </row>
    <row r="894" spans="3:3" x14ac:dyDescent="0.15">
      <c r="C894" s="26"/>
    </row>
    <row r="895" spans="3:3" x14ac:dyDescent="0.15">
      <c r="C895" s="26"/>
    </row>
    <row r="896" spans="3:3" x14ac:dyDescent="0.15">
      <c r="C896" s="26"/>
    </row>
    <row r="897" spans="3:3" x14ac:dyDescent="0.15">
      <c r="C897" s="26"/>
    </row>
    <row r="898" spans="3:3" x14ac:dyDescent="0.15">
      <c r="C898" s="26"/>
    </row>
    <row r="899" spans="3:3" x14ac:dyDescent="0.15">
      <c r="C899" s="26"/>
    </row>
    <row r="900" spans="3:3" x14ac:dyDescent="0.15">
      <c r="C900" s="26"/>
    </row>
    <row r="901" spans="3:3" x14ac:dyDescent="0.15">
      <c r="C901" s="26"/>
    </row>
    <row r="902" spans="3:3" x14ac:dyDescent="0.15">
      <c r="C902" s="26"/>
    </row>
    <row r="903" spans="3:3" x14ac:dyDescent="0.15">
      <c r="C903" s="26"/>
    </row>
    <row r="904" spans="3:3" x14ac:dyDescent="0.15">
      <c r="C904" s="26"/>
    </row>
    <row r="905" spans="3:3" x14ac:dyDescent="0.15">
      <c r="C905" s="26"/>
    </row>
    <row r="906" spans="3:3" x14ac:dyDescent="0.15">
      <c r="C906" s="26"/>
    </row>
    <row r="907" spans="3:3" x14ac:dyDescent="0.15">
      <c r="C907" s="26"/>
    </row>
    <row r="908" spans="3:3" x14ac:dyDescent="0.15">
      <c r="C908" s="26"/>
    </row>
    <row r="909" spans="3:3" x14ac:dyDescent="0.15">
      <c r="C909" s="26"/>
    </row>
    <row r="910" spans="3:3" x14ac:dyDescent="0.15">
      <c r="C910" s="26"/>
    </row>
    <row r="911" spans="3:3" x14ac:dyDescent="0.15">
      <c r="C911" s="26"/>
    </row>
    <row r="912" spans="3:3" x14ac:dyDescent="0.15">
      <c r="C912" s="26"/>
    </row>
    <row r="913" spans="3:3" x14ac:dyDescent="0.15">
      <c r="C913" s="26"/>
    </row>
    <row r="914" spans="3:3" x14ac:dyDescent="0.15">
      <c r="C914" s="26"/>
    </row>
    <row r="915" spans="3:3" x14ac:dyDescent="0.15">
      <c r="C915" s="26"/>
    </row>
    <row r="916" spans="3:3" x14ac:dyDescent="0.15">
      <c r="C916" s="26"/>
    </row>
    <row r="917" spans="3:3" x14ac:dyDescent="0.15">
      <c r="C917" s="26"/>
    </row>
    <row r="918" spans="3:3" x14ac:dyDescent="0.15">
      <c r="C918" s="26"/>
    </row>
    <row r="919" spans="3:3" x14ac:dyDescent="0.15">
      <c r="C919" s="26"/>
    </row>
    <row r="920" spans="3:3" x14ac:dyDescent="0.15">
      <c r="C920" s="26"/>
    </row>
    <row r="921" spans="3:3" x14ac:dyDescent="0.15">
      <c r="C921" s="26"/>
    </row>
    <row r="922" spans="3:3" x14ac:dyDescent="0.15">
      <c r="C922" s="26"/>
    </row>
    <row r="923" spans="3:3" x14ac:dyDescent="0.15">
      <c r="C923" s="26"/>
    </row>
    <row r="924" spans="3:3" x14ac:dyDescent="0.15">
      <c r="C924" s="26"/>
    </row>
    <row r="925" spans="3:3" x14ac:dyDescent="0.15">
      <c r="C925" s="26"/>
    </row>
    <row r="926" spans="3:3" x14ac:dyDescent="0.15">
      <c r="C926" s="26"/>
    </row>
    <row r="927" spans="3:3" x14ac:dyDescent="0.15">
      <c r="C927" s="26"/>
    </row>
    <row r="928" spans="3:3" x14ac:dyDescent="0.15">
      <c r="C928" s="26"/>
    </row>
    <row r="929" spans="3:3" x14ac:dyDescent="0.15">
      <c r="C929" s="26"/>
    </row>
    <row r="930" spans="3:3" x14ac:dyDescent="0.15">
      <c r="C930" s="26"/>
    </row>
    <row r="931" spans="3:3" x14ac:dyDescent="0.15">
      <c r="C931" s="26"/>
    </row>
    <row r="932" spans="3:3" x14ac:dyDescent="0.15">
      <c r="C932" s="26"/>
    </row>
    <row r="933" spans="3:3" x14ac:dyDescent="0.15">
      <c r="C933" s="26"/>
    </row>
    <row r="934" spans="3:3" x14ac:dyDescent="0.15">
      <c r="C934" s="26"/>
    </row>
    <row r="935" spans="3:3" x14ac:dyDescent="0.15">
      <c r="C935" s="26"/>
    </row>
    <row r="936" spans="3:3" x14ac:dyDescent="0.15">
      <c r="C936" s="26"/>
    </row>
    <row r="937" spans="3:3" x14ac:dyDescent="0.15">
      <c r="C937" s="26"/>
    </row>
    <row r="938" spans="3:3" x14ac:dyDescent="0.15">
      <c r="C938" s="26"/>
    </row>
    <row r="939" spans="3:3" x14ac:dyDescent="0.15">
      <c r="C939" s="26"/>
    </row>
    <row r="940" spans="3:3" x14ac:dyDescent="0.15">
      <c r="C940" s="26"/>
    </row>
    <row r="941" spans="3:3" x14ac:dyDescent="0.15">
      <c r="C941" s="26"/>
    </row>
    <row r="942" spans="3:3" x14ac:dyDescent="0.15">
      <c r="C942" s="26"/>
    </row>
    <row r="943" spans="3:3" x14ac:dyDescent="0.15">
      <c r="C943" s="26"/>
    </row>
    <row r="944" spans="3:3" x14ac:dyDescent="0.15">
      <c r="C944" s="26"/>
    </row>
    <row r="945" spans="3:3" x14ac:dyDescent="0.15">
      <c r="C945" s="26"/>
    </row>
    <row r="946" spans="3:3" x14ac:dyDescent="0.15">
      <c r="C946" s="26"/>
    </row>
    <row r="947" spans="3:3" x14ac:dyDescent="0.15">
      <c r="C947" s="26"/>
    </row>
    <row r="948" spans="3:3" x14ac:dyDescent="0.15">
      <c r="C948" s="26"/>
    </row>
    <row r="949" spans="3:3" x14ac:dyDescent="0.15">
      <c r="C949" s="26"/>
    </row>
    <row r="950" spans="3:3" x14ac:dyDescent="0.15">
      <c r="C950" s="26"/>
    </row>
    <row r="951" spans="3:3" x14ac:dyDescent="0.15">
      <c r="C951" s="26"/>
    </row>
    <row r="952" spans="3:3" x14ac:dyDescent="0.15">
      <c r="C952" s="26"/>
    </row>
    <row r="953" spans="3:3" x14ac:dyDescent="0.15">
      <c r="C953" s="26"/>
    </row>
    <row r="954" spans="3:3" x14ac:dyDescent="0.15">
      <c r="C954" s="26"/>
    </row>
    <row r="955" spans="3:3" x14ac:dyDescent="0.15">
      <c r="C955" s="26"/>
    </row>
    <row r="956" spans="3:3" x14ac:dyDescent="0.15">
      <c r="C956" s="26"/>
    </row>
    <row r="957" spans="3:3" x14ac:dyDescent="0.15">
      <c r="C957" s="26"/>
    </row>
    <row r="958" spans="3:3" x14ac:dyDescent="0.15">
      <c r="C958" s="26"/>
    </row>
    <row r="959" spans="3:3" x14ac:dyDescent="0.15">
      <c r="C959" s="26"/>
    </row>
    <row r="960" spans="3:3" x14ac:dyDescent="0.15">
      <c r="C960" s="26"/>
    </row>
    <row r="961" spans="3:3" x14ac:dyDescent="0.15">
      <c r="C961" s="26"/>
    </row>
    <row r="962" spans="3:3" x14ac:dyDescent="0.15">
      <c r="C962" s="26"/>
    </row>
    <row r="963" spans="3:3" x14ac:dyDescent="0.15">
      <c r="C963" s="26"/>
    </row>
    <row r="964" spans="3:3" x14ac:dyDescent="0.15">
      <c r="C964" s="26"/>
    </row>
    <row r="965" spans="3:3" x14ac:dyDescent="0.15">
      <c r="C965" s="26"/>
    </row>
    <row r="966" spans="3:3" x14ac:dyDescent="0.15">
      <c r="C966" s="26"/>
    </row>
    <row r="967" spans="3:3" x14ac:dyDescent="0.15">
      <c r="C967" s="26"/>
    </row>
    <row r="968" spans="3:3" x14ac:dyDescent="0.15">
      <c r="C968" s="26"/>
    </row>
    <row r="969" spans="3:3" x14ac:dyDescent="0.15">
      <c r="C969" s="26"/>
    </row>
    <row r="970" spans="3:3" x14ac:dyDescent="0.15">
      <c r="C970" s="26"/>
    </row>
    <row r="971" spans="3:3" x14ac:dyDescent="0.15">
      <c r="C971" s="26"/>
    </row>
    <row r="972" spans="3:3" x14ac:dyDescent="0.15">
      <c r="C972" s="26"/>
    </row>
    <row r="973" spans="3:3" x14ac:dyDescent="0.15">
      <c r="C973" s="26"/>
    </row>
    <row r="974" spans="3:3" x14ac:dyDescent="0.15">
      <c r="C974" s="26"/>
    </row>
    <row r="975" spans="3:3" x14ac:dyDescent="0.15">
      <c r="C975" s="26"/>
    </row>
    <row r="976" spans="3:3" x14ac:dyDescent="0.15">
      <c r="C976" s="26"/>
    </row>
    <row r="977" spans="3:3" x14ac:dyDescent="0.15">
      <c r="C977" s="26"/>
    </row>
    <row r="978" spans="3:3" x14ac:dyDescent="0.15">
      <c r="C978" s="26"/>
    </row>
    <row r="979" spans="3:3" x14ac:dyDescent="0.15">
      <c r="C979" s="26"/>
    </row>
    <row r="980" spans="3:3" x14ac:dyDescent="0.15">
      <c r="C980" s="26"/>
    </row>
    <row r="981" spans="3:3" x14ac:dyDescent="0.15">
      <c r="C981" s="26"/>
    </row>
    <row r="982" spans="3:3" x14ac:dyDescent="0.15">
      <c r="C982" s="26"/>
    </row>
    <row r="983" spans="3:3" x14ac:dyDescent="0.15">
      <c r="C983" s="26"/>
    </row>
    <row r="984" spans="3:3" x14ac:dyDescent="0.15">
      <c r="C984" s="26"/>
    </row>
    <row r="985" spans="3:3" x14ac:dyDescent="0.15">
      <c r="C985" s="26"/>
    </row>
    <row r="986" spans="3:3" x14ac:dyDescent="0.15">
      <c r="C986" s="26"/>
    </row>
    <row r="987" spans="3:3" x14ac:dyDescent="0.15">
      <c r="C987" s="26"/>
    </row>
    <row r="988" spans="3:3" x14ac:dyDescent="0.15">
      <c r="C988" s="26"/>
    </row>
    <row r="989" spans="3:3" x14ac:dyDescent="0.15">
      <c r="C989" s="26"/>
    </row>
    <row r="990" spans="3:3" x14ac:dyDescent="0.15">
      <c r="C990" s="26"/>
    </row>
    <row r="991" spans="3:3" x14ac:dyDescent="0.15">
      <c r="C991" s="26"/>
    </row>
    <row r="992" spans="3:3" x14ac:dyDescent="0.15">
      <c r="C992" s="26"/>
    </row>
    <row r="993" spans="3:3" x14ac:dyDescent="0.15">
      <c r="C993" s="26"/>
    </row>
    <row r="994" spans="3:3" x14ac:dyDescent="0.15">
      <c r="C994" s="26"/>
    </row>
    <row r="995" spans="3:3" x14ac:dyDescent="0.15">
      <c r="C995" s="26"/>
    </row>
    <row r="996" spans="3:3" x14ac:dyDescent="0.15">
      <c r="C996" s="26"/>
    </row>
    <row r="997" spans="3:3" x14ac:dyDescent="0.15">
      <c r="C997" s="26"/>
    </row>
    <row r="998" spans="3:3" x14ac:dyDescent="0.15">
      <c r="C998" s="26"/>
    </row>
    <row r="999" spans="3:3" x14ac:dyDescent="0.15">
      <c r="C999" s="26"/>
    </row>
    <row r="1000" spans="3:3" x14ac:dyDescent="0.15">
      <c r="C1000" s="26"/>
    </row>
    <row r="1001" spans="3:3" x14ac:dyDescent="0.15">
      <c r="C1001" s="26"/>
    </row>
    <row r="1002" spans="3:3" x14ac:dyDescent="0.15">
      <c r="C1002" s="26"/>
    </row>
    <row r="1003" spans="3:3" x14ac:dyDescent="0.15">
      <c r="C1003" s="26"/>
    </row>
    <row r="1004" spans="3:3" x14ac:dyDescent="0.15">
      <c r="C1004" s="26"/>
    </row>
    <row r="1005" spans="3:3" x14ac:dyDescent="0.15">
      <c r="C1005" s="26"/>
    </row>
    <row r="1006" spans="3:3" x14ac:dyDescent="0.15">
      <c r="C1006" s="26"/>
    </row>
    <row r="1007" spans="3:3" x14ac:dyDescent="0.15">
      <c r="C1007" s="26"/>
    </row>
    <row r="1008" spans="3:3" x14ac:dyDescent="0.15">
      <c r="C1008" s="26"/>
    </row>
    <row r="1009" spans="3:3" x14ac:dyDescent="0.15">
      <c r="C1009" s="26"/>
    </row>
    <row r="1010" spans="3:3" x14ac:dyDescent="0.15">
      <c r="C1010" s="26"/>
    </row>
    <row r="1011" spans="3:3" x14ac:dyDescent="0.15">
      <c r="C1011" s="26"/>
    </row>
    <row r="1012" spans="3:3" x14ac:dyDescent="0.15">
      <c r="C1012" s="26"/>
    </row>
    <row r="1013" spans="3:3" x14ac:dyDescent="0.15">
      <c r="C1013" s="26"/>
    </row>
    <row r="1014" spans="3:3" x14ac:dyDescent="0.15">
      <c r="C1014" s="26"/>
    </row>
    <row r="1015" spans="3:3" x14ac:dyDescent="0.15">
      <c r="C1015" s="26"/>
    </row>
    <row r="1016" spans="3:3" x14ac:dyDescent="0.15">
      <c r="C1016" s="26"/>
    </row>
    <row r="1017" spans="3:3" x14ac:dyDescent="0.15">
      <c r="C1017" s="26"/>
    </row>
    <row r="1018" spans="3:3" x14ac:dyDescent="0.15">
      <c r="C1018" s="26"/>
    </row>
    <row r="1019" spans="3:3" x14ac:dyDescent="0.15">
      <c r="C1019" s="26"/>
    </row>
    <row r="1020" spans="3:3" x14ac:dyDescent="0.15">
      <c r="C1020" s="26"/>
    </row>
    <row r="1021" spans="3:3" x14ac:dyDescent="0.15">
      <c r="C1021" s="26"/>
    </row>
    <row r="1022" spans="3:3" x14ac:dyDescent="0.15">
      <c r="C1022" s="26"/>
    </row>
    <row r="1023" spans="3:3" x14ac:dyDescent="0.15">
      <c r="C1023" s="26"/>
    </row>
    <row r="1024" spans="3:3" x14ac:dyDescent="0.15">
      <c r="C1024" s="26"/>
    </row>
    <row r="1025" spans="3:3" x14ac:dyDescent="0.15">
      <c r="C1025" s="26"/>
    </row>
    <row r="1026" spans="3:3" x14ac:dyDescent="0.15">
      <c r="C1026" s="26"/>
    </row>
    <row r="1027" spans="3:3" x14ac:dyDescent="0.15">
      <c r="C1027" s="26"/>
    </row>
    <row r="1028" spans="3:3" x14ac:dyDescent="0.15">
      <c r="C1028" s="26"/>
    </row>
    <row r="1029" spans="3:3" x14ac:dyDescent="0.15">
      <c r="C1029" s="26"/>
    </row>
    <row r="1030" spans="3:3" x14ac:dyDescent="0.15">
      <c r="C1030" s="26"/>
    </row>
    <row r="1031" spans="3:3" x14ac:dyDescent="0.15">
      <c r="C1031" s="26"/>
    </row>
    <row r="1032" spans="3:3" x14ac:dyDescent="0.15">
      <c r="C1032" s="26"/>
    </row>
    <row r="1033" spans="3:3" x14ac:dyDescent="0.15">
      <c r="C1033" s="26"/>
    </row>
    <row r="1034" spans="3:3" x14ac:dyDescent="0.15">
      <c r="C1034" s="26"/>
    </row>
    <row r="1035" spans="3:3" x14ac:dyDescent="0.15">
      <c r="C1035" s="26"/>
    </row>
    <row r="1036" spans="3:3" x14ac:dyDescent="0.15">
      <c r="C1036" s="26"/>
    </row>
    <row r="1037" spans="3:3" x14ac:dyDescent="0.15">
      <c r="C1037" s="26"/>
    </row>
    <row r="1038" spans="3:3" x14ac:dyDescent="0.15">
      <c r="C1038" s="26"/>
    </row>
    <row r="1039" spans="3:3" x14ac:dyDescent="0.15">
      <c r="C1039" s="26"/>
    </row>
    <row r="1040" spans="3:3" x14ac:dyDescent="0.15">
      <c r="C1040" s="26"/>
    </row>
    <row r="1041" spans="3:3" x14ac:dyDescent="0.15">
      <c r="C1041" s="26"/>
    </row>
    <row r="1042" spans="3:3" x14ac:dyDescent="0.15">
      <c r="C1042" s="26"/>
    </row>
    <row r="1043" spans="3:3" x14ac:dyDescent="0.15">
      <c r="C1043" s="26"/>
    </row>
    <row r="1044" spans="3:3" x14ac:dyDescent="0.15">
      <c r="C1044" s="26"/>
    </row>
    <row r="1045" spans="3:3" x14ac:dyDescent="0.15">
      <c r="C1045" s="26"/>
    </row>
    <row r="1046" spans="3:3" x14ac:dyDescent="0.15">
      <c r="C1046" s="26"/>
    </row>
    <row r="1047" spans="3:3" x14ac:dyDescent="0.15">
      <c r="C1047" s="26"/>
    </row>
    <row r="1048" spans="3:3" x14ac:dyDescent="0.15">
      <c r="C1048" s="26"/>
    </row>
    <row r="1049" spans="3:3" x14ac:dyDescent="0.15">
      <c r="C1049" s="26"/>
    </row>
    <row r="1050" spans="3:3" x14ac:dyDescent="0.15">
      <c r="C1050" s="26"/>
    </row>
    <row r="1051" spans="3:3" x14ac:dyDescent="0.15">
      <c r="C1051" s="26"/>
    </row>
    <row r="1052" spans="3:3" x14ac:dyDescent="0.15">
      <c r="C1052" s="26"/>
    </row>
    <row r="1053" spans="3:3" x14ac:dyDescent="0.15">
      <c r="C1053" s="26"/>
    </row>
    <row r="1054" spans="3:3" x14ac:dyDescent="0.15">
      <c r="C1054" s="26"/>
    </row>
    <row r="1055" spans="3:3" x14ac:dyDescent="0.15">
      <c r="C1055" s="26"/>
    </row>
    <row r="1056" spans="3:3" x14ac:dyDescent="0.15">
      <c r="C1056" s="26"/>
    </row>
    <row r="1057" spans="3:3" x14ac:dyDescent="0.15">
      <c r="C1057" s="26"/>
    </row>
    <row r="1058" spans="3:3" x14ac:dyDescent="0.15">
      <c r="C1058" s="26"/>
    </row>
    <row r="1059" spans="3:3" x14ac:dyDescent="0.15">
      <c r="C1059" s="26"/>
    </row>
    <row r="1060" spans="3:3" x14ac:dyDescent="0.15">
      <c r="C1060" s="26"/>
    </row>
    <row r="1061" spans="3:3" x14ac:dyDescent="0.15">
      <c r="C1061" s="26"/>
    </row>
    <row r="1062" spans="3:3" x14ac:dyDescent="0.15">
      <c r="C1062" s="26"/>
    </row>
    <row r="1063" spans="3:3" x14ac:dyDescent="0.15">
      <c r="C1063" s="26"/>
    </row>
    <row r="1064" spans="3:3" x14ac:dyDescent="0.15">
      <c r="C1064" s="26"/>
    </row>
    <row r="1065" spans="3:3" x14ac:dyDescent="0.15">
      <c r="C1065" s="26"/>
    </row>
    <row r="1066" spans="3:3" x14ac:dyDescent="0.15">
      <c r="C1066" s="26"/>
    </row>
    <row r="1067" spans="3:3" x14ac:dyDescent="0.15">
      <c r="C1067" s="26"/>
    </row>
    <row r="1068" spans="3:3" x14ac:dyDescent="0.15">
      <c r="C1068" s="26"/>
    </row>
    <row r="1069" spans="3:3" x14ac:dyDescent="0.15">
      <c r="C1069" s="26"/>
    </row>
    <row r="1070" spans="3:3" x14ac:dyDescent="0.15">
      <c r="C1070" s="26"/>
    </row>
    <row r="1071" spans="3:3" x14ac:dyDescent="0.15">
      <c r="C1071" s="26"/>
    </row>
    <row r="1072" spans="3:3" x14ac:dyDescent="0.15">
      <c r="C1072" s="26"/>
    </row>
    <row r="1073" spans="3:3" x14ac:dyDescent="0.15">
      <c r="C1073" s="26"/>
    </row>
    <row r="1074" spans="3:3" x14ac:dyDescent="0.15">
      <c r="C1074" s="26"/>
    </row>
    <row r="1075" spans="3:3" x14ac:dyDescent="0.15">
      <c r="C1075" s="26"/>
    </row>
    <row r="1076" spans="3:3" x14ac:dyDescent="0.15">
      <c r="C1076" s="26"/>
    </row>
    <row r="1077" spans="3:3" x14ac:dyDescent="0.15">
      <c r="C1077" s="26"/>
    </row>
    <row r="1078" spans="3:3" x14ac:dyDescent="0.15">
      <c r="C1078" s="26"/>
    </row>
    <row r="1079" spans="3:3" x14ac:dyDescent="0.15">
      <c r="C1079" s="26"/>
    </row>
    <row r="1080" spans="3:3" x14ac:dyDescent="0.15">
      <c r="C1080" s="26"/>
    </row>
    <row r="1081" spans="3:3" x14ac:dyDescent="0.15">
      <c r="C1081" s="26"/>
    </row>
    <row r="1082" spans="3:3" x14ac:dyDescent="0.15">
      <c r="C1082" s="26"/>
    </row>
    <row r="1083" spans="3:3" x14ac:dyDescent="0.15">
      <c r="C1083" s="26"/>
    </row>
    <row r="1084" spans="3:3" x14ac:dyDescent="0.15">
      <c r="C1084" s="26"/>
    </row>
    <row r="1085" spans="3:3" x14ac:dyDescent="0.15">
      <c r="C1085" s="26"/>
    </row>
    <row r="1086" spans="3:3" x14ac:dyDescent="0.15">
      <c r="C1086" s="26"/>
    </row>
    <row r="1087" spans="3:3" x14ac:dyDescent="0.15">
      <c r="C1087" s="26"/>
    </row>
    <row r="1088" spans="3:3" x14ac:dyDescent="0.15">
      <c r="C1088" s="26"/>
    </row>
    <row r="1089" spans="3:3" x14ac:dyDescent="0.15">
      <c r="C1089" s="26"/>
    </row>
    <row r="1090" spans="3:3" x14ac:dyDescent="0.15">
      <c r="C1090" s="26"/>
    </row>
    <row r="1091" spans="3:3" x14ac:dyDescent="0.15">
      <c r="C1091" s="26"/>
    </row>
    <row r="1092" spans="3:3" x14ac:dyDescent="0.15">
      <c r="C1092" s="26"/>
    </row>
    <row r="1093" spans="3:3" x14ac:dyDescent="0.15">
      <c r="C1093" s="26"/>
    </row>
    <row r="1094" spans="3:3" x14ac:dyDescent="0.15">
      <c r="C1094" s="26"/>
    </row>
    <row r="1095" spans="3:3" x14ac:dyDescent="0.15">
      <c r="C1095" s="26"/>
    </row>
    <row r="1096" spans="3:3" x14ac:dyDescent="0.15">
      <c r="C1096" s="26"/>
    </row>
    <row r="1097" spans="3:3" x14ac:dyDescent="0.15">
      <c r="C1097" s="26"/>
    </row>
    <row r="1098" spans="3:3" x14ac:dyDescent="0.15">
      <c r="C1098" s="26"/>
    </row>
    <row r="1099" spans="3:3" x14ac:dyDescent="0.15">
      <c r="C1099" s="26"/>
    </row>
    <row r="1100" spans="3:3" x14ac:dyDescent="0.15">
      <c r="C1100" s="26"/>
    </row>
    <row r="1101" spans="3:3" x14ac:dyDescent="0.15">
      <c r="C1101" s="26"/>
    </row>
    <row r="1102" spans="3:3" x14ac:dyDescent="0.15">
      <c r="C1102" s="26"/>
    </row>
    <row r="1103" spans="3:3" x14ac:dyDescent="0.15">
      <c r="C1103" s="26"/>
    </row>
    <row r="1104" spans="3:3" x14ac:dyDescent="0.15">
      <c r="C1104" s="26"/>
    </row>
    <row r="1105" spans="3:3" x14ac:dyDescent="0.15">
      <c r="C1105" s="26"/>
    </row>
    <row r="1106" spans="3:3" x14ac:dyDescent="0.15">
      <c r="C1106" s="26"/>
    </row>
    <row r="1107" spans="3:3" x14ac:dyDescent="0.15">
      <c r="C1107" s="26"/>
    </row>
    <row r="1108" spans="3:3" x14ac:dyDescent="0.15">
      <c r="C1108" s="26"/>
    </row>
    <row r="1109" spans="3:3" x14ac:dyDescent="0.15">
      <c r="C1109" s="26"/>
    </row>
    <row r="1110" spans="3:3" x14ac:dyDescent="0.15">
      <c r="C1110" s="26"/>
    </row>
    <row r="1111" spans="3:3" x14ac:dyDescent="0.15">
      <c r="C1111" s="26"/>
    </row>
    <row r="1112" spans="3:3" x14ac:dyDescent="0.15">
      <c r="C1112" s="26"/>
    </row>
    <row r="1113" spans="3:3" x14ac:dyDescent="0.15">
      <c r="C1113" s="26"/>
    </row>
    <row r="1114" spans="3:3" x14ac:dyDescent="0.15">
      <c r="C1114" s="26"/>
    </row>
    <row r="1115" spans="3:3" x14ac:dyDescent="0.15">
      <c r="C1115" s="26"/>
    </row>
    <row r="1116" spans="3:3" x14ac:dyDescent="0.15">
      <c r="C1116" s="26"/>
    </row>
    <row r="1117" spans="3:3" x14ac:dyDescent="0.15">
      <c r="C1117" s="26"/>
    </row>
    <row r="1118" spans="3:3" x14ac:dyDescent="0.15">
      <c r="C1118" s="26"/>
    </row>
    <row r="1119" spans="3:3" x14ac:dyDescent="0.15">
      <c r="C1119" s="26"/>
    </row>
    <row r="1120" spans="3:3" x14ac:dyDescent="0.15">
      <c r="C1120" s="26"/>
    </row>
    <row r="1121" spans="3:3" x14ac:dyDescent="0.15">
      <c r="C1121" s="26"/>
    </row>
    <row r="1122" spans="3:3" x14ac:dyDescent="0.15">
      <c r="C1122" s="26"/>
    </row>
    <row r="1123" spans="3:3" x14ac:dyDescent="0.15">
      <c r="C1123" s="26"/>
    </row>
    <row r="1124" spans="3:3" x14ac:dyDescent="0.15">
      <c r="C1124" s="26"/>
    </row>
    <row r="1125" spans="3:3" x14ac:dyDescent="0.15">
      <c r="C1125" s="26"/>
    </row>
    <row r="1126" spans="3:3" x14ac:dyDescent="0.15">
      <c r="C1126" s="26"/>
    </row>
    <row r="1127" spans="3:3" x14ac:dyDescent="0.15">
      <c r="C1127" s="26"/>
    </row>
    <row r="1128" spans="3:3" x14ac:dyDescent="0.15">
      <c r="C1128" s="26"/>
    </row>
    <row r="1129" spans="3:3" x14ac:dyDescent="0.15">
      <c r="C1129" s="26"/>
    </row>
    <row r="1130" spans="3:3" x14ac:dyDescent="0.15">
      <c r="C1130" s="26"/>
    </row>
    <row r="1131" spans="3:3" x14ac:dyDescent="0.15">
      <c r="C1131" s="26"/>
    </row>
    <row r="1132" spans="3:3" x14ac:dyDescent="0.15">
      <c r="C1132" s="26"/>
    </row>
    <row r="1133" spans="3:3" x14ac:dyDescent="0.15">
      <c r="C1133" s="26"/>
    </row>
    <row r="1134" spans="3:3" x14ac:dyDescent="0.15">
      <c r="C1134" s="26"/>
    </row>
    <row r="1135" spans="3:3" x14ac:dyDescent="0.15">
      <c r="C1135" s="26"/>
    </row>
    <row r="1136" spans="3:3" x14ac:dyDescent="0.15">
      <c r="C1136" s="26"/>
    </row>
    <row r="1137" spans="3:3" x14ac:dyDescent="0.15">
      <c r="C1137" s="26"/>
    </row>
    <row r="1138" spans="3:3" x14ac:dyDescent="0.15">
      <c r="C1138" s="26"/>
    </row>
    <row r="1139" spans="3:3" x14ac:dyDescent="0.15">
      <c r="C1139" s="26"/>
    </row>
    <row r="1140" spans="3:3" x14ac:dyDescent="0.15">
      <c r="C1140" s="26"/>
    </row>
    <row r="1141" spans="3:3" x14ac:dyDescent="0.15">
      <c r="C1141" s="26"/>
    </row>
    <row r="1142" spans="3:3" x14ac:dyDescent="0.15">
      <c r="C1142" s="26"/>
    </row>
    <row r="1143" spans="3:3" x14ac:dyDescent="0.15">
      <c r="C1143" s="26"/>
    </row>
    <row r="1144" spans="3:3" x14ac:dyDescent="0.15">
      <c r="C1144" s="26"/>
    </row>
    <row r="1145" spans="3:3" x14ac:dyDescent="0.15">
      <c r="C1145" s="26"/>
    </row>
    <row r="1146" spans="3:3" x14ac:dyDescent="0.15">
      <c r="C1146" s="26"/>
    </row>
    <row r="1147" spans="3:3" x14ac:dyDescent="0.15">
      <c r="C1147" s="26"/>
    </row>
    <row r="1148" spans="3:3" x14ac:dyDescent="0.15">
      <c r="C1148" s="26"/>
    </row>
    <row r="1149" spans="3:3" x14ac:dyDescent="0.15">
      <c r="C1149" s="26"/>
    </row>
    <row r="1150" spans="3:3" x14ac:dyDescent="0.15">
      <c r="C1150" s="26"/>
    </row>
    <row r="1151" spans="3:3" x14ac:dyDescent="0.15">
      <c r="C1151" s="26"/>
    </row>
    <row r="1152" spans="3:3" x14ac:dyDescent="0.15">
      <c r="C1152" s="26"/>
    </row>
    <row r="1153" spans="3:3" x14ac:dyDescent="0.15">
      <c r="C1153" s="26"/>
    </row>
    <row r="1154" spans="3:3" x14ac:dyDescent="0.15">
      <c r="C1154" s="26"/>
    </row>
    <row r="1155" spans="3:3" x14ac:dyDescent="0.15">
      <c r="C1155" s="26"/>
    </row>
    <row r="1156" spans="3:3" x14ac:dyDescent="0.15">
      <c r="C1156" s="26"/>
    </row>
    <row r="1157" spans="3:3" x14ac:dyDescent="0.15">
      <c r="C1157" s="26"/>
    </row>
    <row r="1158" spans="3:3" x14ac:dyDescent="0.15">
      <c r="C1158" s="26"/>
    </row>
    <row r="1159" spans="3:3" x14ac:dyDescent="0.15">
      <c r="C1159" s="26"/>
    </row>
    <row r="1160" spans="3:3" x14ac:dyDescent="0.15">
      <c r="C1160" s="26"/>
    </row>
    <row r="1161" spans="3:3" x14ac:dyDescent="0.15">
      <c r="C1161" s="26"/>
    </row>
    <row r="1162" spans="3:3" x14ac:dyDescent="0.15">
      <c r="C1162" s="26"/>
    </row>
    <row r="1163" spans="3:3" x14ac:dyDescent="0.15">
      <c r="C1163" s="26"/>
    </row>
    <row r="1164" spans="3:3" x14ac:dyDescent="0.15">
      <c r="C1164" s="26"/>
    </row>
    <row r="1165" spans="3:3" x14ac:dyDescent="0.15">
      <c r="C1165" s="26"/>
    </row>
    <row r="1166" spans="3:3" x14ac:dyDescent="0.15">
      <c r="C1166" s="26"/>
    </row>
    <row r="1167" spans="3:3" x14ac:dyDescent="0.15">
      <c r="C1167" s="26"/>
    </row>
    <row r="1168" spans="3:3" x14ac:dyDescent="0.15">
      <c r="C1168" s="26"/>
    </row>
    <row r="1169" spans="3:3" x14ac:dyDescent="0.15">
      <c r="C1169" s="26"/>
    </row>
    <row r="1170" spans="3:3" x14ac:dyDescent="0.15">
      <c r="C1170" s="26"/>
    </row>
    <row r="1171" spans="3:3" x14ac:dyDescent="0.15">
      <c r="C1171" s="26"/>
    </row>
    <row r="1172" spans="3:3" x14ac:dyDescent="0.15">
      <c r="C1172" s="26"/>
    </row>
    <row r="1173" spans="3:3" x14ac:dyDescent="0.15">
      <c r="C1173" s="26"/>
    </row>
    <row r="1174" spans="3:3" x14ac:dyDescent="0.15">
      <c r="C1174" s="26"/>
    </row>
    <row r="1175" spans="3:3" x14ac:dyDescent="0.15">
      <c r="C1175" s="26"/>
    </row>
    <row r="1176" spans="3:3" x14ac:dyDescent="0.15">
      <c r="C1176" s="26"/>
    </row>
    <row r="1177" spans="3:3" x14ac:dyDescent="0.15">
      <c r="C1177" s="26"/>
    </row>
    <row r="1178" spans="3:3" x14ac:dyDescent="0.15">
      <c r="C1178" s="26"/>
    </row>
    <row r="1179" spans="3:3" x14ac:dyDescent="0.15">
      <c r="C1179" s="26"/>
    </row>
    <row r="1180" spans="3:3" x14ac:dyDescent="0.15">
      <c r="C1180" s="26"/>
    </row>
    <row r="1181" spans="3:3" x14ac:dyDescent="0.15">
      <c r="C1181" s="26"/>
    </row>
    <row r="1182" spans="3:3" x14ac:dyDescent="0.15">
      <c r="C1182" s="26"/>
    </row>
    <row r="1183" spans="3:3" x14ac:dyDescent="0.15">
      <c r="C1183" s="26"/>
    </row>
    <row r="1184" spans="3:3" x14ac:dyDescent="0.15">
      <c r="C1184" s="26"/>
    </row>
    <row r="1185" spans="3:3" x14ac:dyDescent="0.15">
      <c r="C1185" s="26"/>
    </row>
    <row r="1186" spans="3:3" x14ac:dyDescent="0.15">
      <c r="C1186" s="26"/>
    </row>
    <row r="1187" spans="3:3" x14ac:dyDescent="0.15">
      <c r="C1187" s="26"/>
    </row>
    <row r="1188" spans="3:3" x14ac:dyDescent="0.15">
      <c r="C1188" s="26"/>
    </row>
    <row r="1189" spans="3:3" x14ac:dyDescent="0.15">
      <c r="C1189" s="26"/>
    </row>
    <row r="1190" spans="3:3" x14ac:dyDescent="0.15">
      <c r="C1190" s="26"/>
    </row>
    <row r="1191" spans="3:3" x14ac:dyDescent="0.15">
      <c r="C1191" s="26"/>
    </row>
    <row r="1192" spans="3:3" x14ac:dyDescent="0.15">
      <c r="C1192" s="26"/>
    </row>
    <row r="1193" spans="3:3" x14ac:dyDescent="0.15">
      <c r="C1193" s="26"/>
    </row>
    <row r="1194" spans="3:3" x14ac:dyDescent="0.15">
      <c r="C1194" s="26"/>
    </row>
    <row r="1195" spans="3:3" x14ac:dyDescent="0.15">
      <c r="C1195" s="26"/>
    </row>
    <row r="1196" spans="3:3" x14ac:dyDescent="0.15">
      <c r="C1196" s="26"/>
    </row>
    <row r="1197" spans="3:3" x14ac:dyDescent="0.15">
      <c r="C1197" s="26"/>
    </row>
    <row r="1198" spans="3:3" x14ac:dyDescent="0.15">
      <c r="C1198" s="26"/>
    </row>
    <row r="1199" spans="3:3" x14ac:dyDescent="0.15">
      <c r="C1199" s="26"/>
    </row>
    <row r="1200" spans="3:3" x14ac:dyDescent="0.15">
      <c r="C1200" s="26"/>
    </row>
    <row r="1201" spans="3:3" x14ac:dyDescent="0.15">
      <c r="C1201" s="26"/>
    </row>
    <row r="1202" spans="3:3" x14ac:dyDescent="0.15">
      <c r="C1202" s="26"/>
    </row>
    <row r="1203" spans="3:3" x14ac:dyDescent="0.15">
      <c r="C1203" s="26"/>
    </row>
    <row r="1204" spans="3:3" x14ac:dyDescent="0.15">
      <c r="C1204" s="26"/>
    </row>
    <row r="1205" spans="3:3" x14ac:dyDescent="0.15">
      <c r="C1205" s="26"/>
    </row>
    <row r="1206" spans="3:3" x14ac:dyDescent="0.15">
      <c r="C1206" s="26"/>
    </row>
    <row r="1207" spans="3:3" x14ac:dyDescent="0.15">
      <c r="C1207" s="26"/>
    </row>
    <row r="1208" spans="3:3" x14ac:dyDescent="0.15">
      <c r="C1208" s="26"/>
    </row>
    <row r="1209" spans="3:3" x14ac:dyDescent="0.15">
      <c r="C1209" s="26"/>
    </row>
    <row r="1210" spans="3:3" x14ac:dyDescent="0.15">
      <c r="C1210" s="26"/>
    </row>
    <row r="1211" spans="3:3" x14ac:dyDescent="0.15">
      <c r="C1211" s="26"/>
    </row>
    <row r="1212" spans="3:3" x14ac:dyDescent="0.15">
      <c r="C1212" s="26"/>
    </row>
    <row r="1213" spans="3:3" x14ac:dyDescent="0.15">
      <c r="C1213" s="26"/>
    </row>
    <row r="1214" spans="3:3" x14ac:dyDescent="0.15">
      <c r="C1214" s="26"/>
    </row>
    <row r="1215" spans="3:3" x14ac:dyDescent="0.15">
      <c r="C1215" s="26"/>
    </row>
    <row r="1216" spans="3:3" x14ac:dyDescent="0.15">
      <c r="C1216" s="26"/>
    </row>
    <row r="1217" spans="3:3" x14ac:dyDescent="0.15">
      <c r="C1217" s="26"/>
    </row>
    <row r="1218" spans="3:3" x14ac:dyDescent="0.15">
      <c r="C1218" s="26"/>
    </row>
    <row r="1219" spans="3:3" x14ac:dyDescent="0.15">
      <c r="C1219" s="26"/>
    </row>
    <row r="1220" spans="3:3" x14ac:dyDescent="0.15">
      <c r="C1220" s="26"/>
    </row>
    <row r="1221" spans="3:3" x14ac:dyDescent="0.15">
      <c r="C1221" s="26"/>
    </row>
    <row r="1222" spans="3:3" x14ac:dyDescent="0.15">
      <c r="C1222" s="26"/>
    </row>
    <row r="1223" spans="3:3" x14ac:dyDescent="0.15">
      <c r="C1223" s="26"/>
    </row>
    <row r="1224" spans="3:3" x14ac:dyDescent="0.15">
      <c r="C1224" s="26"/>
    </row>
    <row r="1225" spans="3:3" x14ac:dyDescent="0.15">
      <c r="C1225" s="26"/>
    </row>
    <row r="1226" spans="3:3" x14ac:dyDescent="0.15">
      <c r="C1226" s="26"/>
    </row>
    <row r="1227" spans="3:3" x14ac:dyDescent="0.15">
      <c r="C1227" s="26"/>
    </row>
    <row r="1228" spans="3:3" x14ac:dyDescent="0.15">
      <c r="C1228" s="26"/>
    </row>
    <row r="1229" spans="3:3" x14ac:dyDescent="0.15">
      <c r="C1229" s="26"/>
    </row>
    <row r="1230" spans="3:3" x14ac:dyDescent="0.15">
      <c r="C1230" s="26"/>
    </row>
    <row r="1231" spans="3:3" x14ac:dyDescent="0.15">
      <c r="C1231" s="26"/>
    </row>
    <row r="1232" spans="3:3" x14ac:dyDescent="0.15">
      <c r="C1232" s="26"/>
    </row>
    <row r="1233" spans="3:3" x14ac:dyDescent="0.15">
      <c r="C1233" s="26"/>
    </row>
    <row r="1234" spans="3:3" x14ac:dyDescent="0.15">
      <c r="C1234" s="26"/>
    </row>
    <row r="1235" spans="3:3" x14ac:dyDescent="0.15">
      <c r="C1235" s="26"/>
    </row>
    <row r="1236" spans="3:3" x14ac:dyDescent="0.15">
      <c r="C1236" s="26"/>
    </row>
    <row r="1237" spans="3:3" x14ac:dyDescent="0.15">
      <c r="C1237" s="26"/>
    </row>
    <row r="1238" spans="3:3" x14ac:dyDescent="0.15">
      <c r="C1238" s="26"/>
    </row>
    <row r="1239" spans="3:3" x14ac:dyDescent="0.15">
      <c r="C1239" s="26"/>
    </row>
    <row r="1240" spans="3:3" x14ac:dyDescent="0.15">
      <c r="C1240" s="26"/>
    </row>
    <row r="1241" spans="3:3" x14ac:dyDescent="0.15">
      <c r="C1241" s="26"/>
    </row>
    <row r="1242" spans="3:3" x14ac:dyDescent="0.15">
      <c r="C1242" s="26"/>
    </row>
    <row r="1243" spans="3:3" x14ac:dyDescent="0.15">
      <c r="C1243" s="26"/>
    </row>
    <row r="1244" spans="3:3" x14ac:dyDescent="0.15">
      <c r="C1244" s="26"/>
    </row>
    <row r="1245" spans="3:3" x14ac:dyDescent="0.15">
      <c r="C1245" s="26"/>
    </row>
    <row r="1246" spans="3:3" x14ac:dyDescent="0.15">
      <c r="C1246" s="26"/>
    </row>
    <row r="1247" spans="3:3" x14ac:dyDescent="0.15">
      <c r="C1247" s="26"/>
    </row>
    <row r="1248" spans="3:3" x14ac:dyDescent="0.15">
      <c r="C1248" s="26"/>
    </row>
    <row r="1249" spans="3:3" x14ac:dyDescent="0.15">
      <c r="C1249" s="26"/>
    </row>
    <row r="1250" spans="3:3" x14ac:dyDescent="0.15">
      <c r="C1250" s="26"/>
    </row>
    <row r="1251" spans="3:3" x14ac:dyDescent="0.15">
      <c r="C1251" s="26"/>
    </row>
    <row r="1252" spans="3:3" x14ac:dyDescent="0.15">
      <c r="C1252" s="26"/>
    </row>
    <row r="1253" spans="3:3" x14ac:dyDescent="0.15">
      <c r="C1253" s="26"/>
    </row>
    <row r="1254" spans="3:3" x14ac:dyDescent="0.15">
      <c r="C1254" s="26"/>
    </row>
    <row r="1255" spans="3:3" x14ac:dyDescent="0.15">
      <c r="C1255" s="26"/>
    </row>
    <row r="1256" spans="3:3" x14ac:dyDescent="0.15">
      <c r="C1256" s="26"/>
    </row>
    <row r="1257" spans="3:3" x14ac:dyDescent="0.15">
      <c r="C1257" s="26"/>
    </row>
    <row r="1258" spans="3:3" x14ac:dyDescent="0.15">
      <c r="C1258" s="26"/>
    </row>
    <row r="1259" spans="3:3" x14ac:dyDescent="0.15">
      <c r="C1259" s="26"/>
    </row>
    <row r="1260" spans="3:3" x14ac:dyDescent="0.15">
      <c r="C1260" s="26"/>
    </row>
    <row r="1261" spans="3:3" x14ac:dyDescent="0.15">
      <c r="C1261" s="26"/>
    </row>
    <row r="1262" spans="3:3" x14ac:dyDescent="0.15">
      <c r="C1262" s="26"/>
    </row>
    <row r="1263" spans="3:3" x14ac:dyDescent="0.15">
      <c r="C1263" s="26"/>
    </row>
    <row r="1264" spans="3:3" x14ac:dyDescent="0.15">
      <c r="C1264" s="26"/>
    </row>
    <row r="1265" spans="3:3" x14ac:dyDescent="0.15">
      <c r="C1265" s="26"/>
    </row>
    <row r="1266" spans="3:3" x14ac:dyDescent="0.15">
      <c r="C1266" s="26"/>
    </row>
    <row r="1267" spans="3:3" x14ac:dyDescent="0.15">
      <c r="C1267" s="26"/>
    </row>
    <row r="1268" spans="3:3" x14ac:dyDescent="0.15">
      <c r="C1268" s="26"/>
    </row>
    <row r="1269" spans="3:3" x14ac:dyDescent="0.15">
      <c r="C1269" s="26"/>
    </row>
    <row r="1270" spans="3:3" x14ac:dyDescent="0.15">
      <c r="C1270" s="26"/>
    </row>
    <row r="1271" spans="3:3" x14ac:dyDescent="0.15">
      <c r="C1271" s="26"/>
    </row>
    <row r="1272" spans="3:3" x14ac:dyDescent="0.15">
      <c r="C1272" s="26"/>
    </row>
    <row r="1273" spans="3:3" x14ac:dyDescent="0.15">
      <c r="C1273" s="26"/>
    </row>
    <row r="1274" spans="3:3" x14ac:dyDescent="0.15">
      <c r="C1274" s="26"/>
    </row>
    <row r="1275" spans="3:3" x14ac:dyDescent="0.15">
      <c r="C1275" s="26"/>
    </row>
    <row r="1276" spans="3:3" x14ac:dyDescent="0.15">
      <c r="C1276" s="26"/>
    </row>
    <row r="1277" spans="3:3" x14ac:dyDescent="0.15">
      <c r="C1277" s="26"/>
    </row>
    <row r="1278" spans="3:3" x14ac:dyDescent="0.15">
      <c r="C1278" s="26"/>
    </row>
    <row r="1279" spans="3:3" x14ac:dyDescent="0.15">
      <c r="C1279" s="26"/>
    </row>
    <row r="1280" spans="3:3" x14ac:dyDescent="0.15">
      <c r="C1280" s="26"/>
    </row>
    <row r="1281" spans="3:3" x14ac:dyDescent="0.15">
      <c r="C1281" s="26"/>
    </row>
    <row r="1282" spans="3:3" x14ac:dyDescent="0.15">
      <c r="C1282" s="26"/>
    </row>
    <row r="1283" spans="3:3" x14ac:dyDescent="0.15">
      <c r="C1283" s="26"/>
    </row>
    <row r="1284" spans="3:3" x14ac:dyDescent="0.15">
      <c r="C1284" s="26"/>
    </row>
    <row r="1285" spans="3:3" x14ac:dyDescent="0.15">
      <c r="C1285" s="26"/>
    </row>
    <row r="1286" spans="3:3" x14ac:dyDescent="0.15">
      <c r="C1286" s="26"/>
    </row>
    <row r="1287" spans="3:3" x14ac:dyDescent="0.15">
      <c r="C1287" s="26"/>
    </row>
    <row r="1288" spans="3:3" x14ac:dyDescent="0.15">
      <c r="C1288" s="26"/>
    </row>
    <row r="1289" spans="3:3" x14ac:dyDescent="0.15">
      <c r="C1289" s="26"/>
    </row>
    <row r="1290" spans="3:3" x14ac:dyDescent="0.15">
      <c r="C1290" s="26"/>
    </row>
    <row r="1291" spans="3:3" x14ac:dyDescent="0.15">
      <c r="C1291" s="26"/>
    </row>
    <row r="1292" spans="3:3" x14ac:dyDescent="0.15">
      <c r="C1292" s="26"/>
    </row>
    <row r="1293" spans="3:3" x14ac:dyDescent="0.15">
      <c r="C1293" s="26"/>
    </row>
    <row r="1294" spans="3:3" x14ac:dyDescent="0.15">
      <c r="C1294" s="26"/>
    </row>
    <row r="1295" spans="3:3" x14ac:dyDescent="0.15">
      <c r="C1295" s="26"/>
    </row>
    <row r="1296" spans="3:3" x14ac:dyDescent="0.15">
      <c r="C1296" s="26"/>
    </row>
    <row r="1297" spans="3:3" x14ac:dyDescent="0.15">
      <c r="C1297" s="26"/>
    </row>
    <row r="1298" spans="3:3" x14ac:dyDescent="0.15">
      <c r="C1298" s="26"/>
    </row>
    <row r="1299" spans="3:3" x14ac:dyDescent="0.15">
      <c r="C1299" s="26"/>
    </row>
    <row r="1300" spans="3:3" x14ac:dyDescent="0.15">
      <c r="C1300" s="26"/>
    </row>
    <row r="1301" spans="3:3" x14ac:dyDescent="0.15">
      <c r="C1301" s="26"/>
    </row>
    <row r="1302" spans="3:3" x14ac:dyDescent="0.15">
      <c r="C1302" s="26"/>
    </row>
    <row r="1303" spans="3:3" x14ac:dyDescent="0.15">
      <c r="C1303" s="26"/>
    </row>
    <row r="1304" spans="3:3" x14ac:dyDescent="0.15">
      <c r="C1304" s="26"/>
    </row>
    <row r="1305" spans="3:3" x14ac:dyDescent="0.15">
      <c r="C1305" s="26"/>
    </row>
    <row r="1306" spans="3:3" x14ac:dyDescent="0.15">
      <c r="C1306" s="26"/>
    </row>
    <row r="1307" spans="3:3" x14ac:dyDescent="0.15">
      <c r="C1307" s="26"/>
    </row>
    <row r="1308" spans="3:3" x14ac:dyDescent="0.15">
      <c r="C1308" s="26"/>
    </row>
    <row r="1309" spans="3:3" x14ac:dyDescent="0.15">
      <c r="C1309" s="26"/>
    </row>
    <row r="1310" spans="3:3" x14ac:dyDescent="0.15">
      <c r="C1310" s="26"/>
    </row>
    <row r="1311" spans="3:3" x14ac:dyDescent="0.15">
      <c r="C1311" s="26"/>
    </row>
    <row r="1312" spans="3:3" x14ac:dyDescent="0.15">
      <c r="C1312" s="26"/>
    </row>
    <row r="1313" spans="3:3" x14ac:dyDescent="0.15">
      <c r="C1313" s="26"/>
    </row>
    <row r="1314" spans="3:3" x14ac:dyDescent="0.15">
      <c r="C1314" s="26"/>
    </row>
    <row r="1315" spans="3:3" x14ac:dyDescent="0.15">
      <c r="C1315" s="26"/>
    </row>
    <row r="1316" spans="3:3" x14ac:dyDescent="0.15">
      <c r="C1316" s="26"/>
    </row>
    <row r="1317" spans="3:3" x14ac:dyDescent="0.15">
      <c r="C1317" s="26"/>
    </row>
    <row r="1318" spans="3:3" x14ac:dyDescent="0.15">
      <c r="C1318" s="26"/>
    </row>
    <row r="1319" spans="3:3" x14ac:dyDescent="0.15">
      <c r="C1319" s="26"/>
    </row>
    <row r="1320" spans="3:3" x14ac:dyDescent="0.15">
      <c r="C1320" s="26"/>
    </row>
    <row r="1321" spans="3:3" x14ac:dyDescent="0.15">
      <c r="C1321" s="26"/>
    </row>
    <row r="1322" spans="3:3" x14ac:dyDescent="0.15">
      <c r="C1322" s="26"/>
    </row>
    <row r="1323" spans="3:3" x14ac:dyDescent="0.15">
      <c r="C1323" s="26"/>
    </row>
    <row r="1324" spans="3:3" x14ac:dyDescent="0.15">
      <c r="C1324" s="26"/>
    </row>
    <row r="1325" spans="3:3" x14ac:dyDescent="0.15">
      <c r="C1325" s="26"/>
    </row>
    <row r="1326" spans="3:3" x14ac:dyDescent="0.15">
      <c r="C1326" s="26"/>
    </row>
    <row r="1327" spans="3:3" x14ac:dyDescent="0.15">
      <c r="C1327" s="26"/>
    </row>
    <row r="1328" spans="3:3" x14ac:dyDescent="0.15">
      <c r="C1328" s="26"/>
    </row>
    <row r="1329" spans="3:3" x14ac:dyDescent="0.15">
      <c r="C1329" s="26"/>
    </row>
    <row r="1330" spans="3:3" x14ac:dyDescent="0.15">
      <c r="C1330" s="26"/>
    </row>
    <row r="1331" spans="3:3" x14ac:dyDescent="0.15">
      <c r="C1331" s="26"/>
    </row>
    <row r="1332" spans="3:3" x14ac:dyDescent="0.15">
      <c r="C1332" s="26"/>
    </row>
    <row r="1333" spans="3:3" x14ac:dyDescent="0.15">
      <c r="C1333" s="26"/>
    </row>
    <row r="1334" spans="3:3" x14ac:dyDescent="0.15">
      <c r="C1334" s="26"/>
    </row>
    <row r="1335" spans="3:3" x14ac:dyDescent="0.15">
      <c r="C1335" s="26"/>
    </row>
    <row r="1336" spans="3:3" x14ac:dyDescent="0.15">
      <c r="C1336" s="26"/>
    </row>
    <row r="1337" spans="3:3" x14ac:dyDescent="0.15">
      <c r="C1337" s="26"/>
    </row>
    <row r="1338" spans="3:3" x14ac:dyDescent="0.15">
      <c r="C1338" s="26"/>
    </row>
    <row r="1339" spans="3:3" x14ac:dyDescent="0.15">
      <c r="C1339" s="26"/>
    </row>
    <row r="1340" spans="3:3" x14ac:dyDescent="0.15">
      <c r="C1340" s="26"/>
    </row>
    <row r="1341" spans="3:3" x14ac:dyDescent="0.15">
      <c r="C1341" s="26"/>
    </row>
    <row r="1342" spans="3:3" x14ac:dyDescent="0.15">
      <c r="C1342" s="26"/>
    </row>
    <row r="1343" spans="3:3" x14ac:dyDescent="0.15">
      <c r="C1343" s="26"/>
    </row>
    <row r="1344" spans="3:3" x14ac:dyDescent="0.15">
      <c r="C1344" s="26"/>
    </row>
    <row r="1345" spans="3:3" x14ac:dyDescent="0.15">
      <c r="C1345" s="26"/>
    </row>
    <row r="1346" spans="3:3" x14ac:dyDescent="0.15">
      <c r="C1346" s="26"/>
    </row>
    <row r="1347" spans="3:3" x14ac:dyDescent="0.15">
      <c r="C1347" s="26"/>
    </row>
    <row r="1348" spans="3:3" x14ac:dyDescent="0.15">
      <c r="C1348" s="26"/>
    </row>
    <row r="1349" spans="3:3" x14ac:dyDescent="0.15">
      <c r="C1349" s="26"/>
    </row>
    <row r="1350" spans="3:3" x14ac:dyDescent="0.15">
      <c r="C1350" s="26"/>
    </row>
    <row r="1351" spans="3:3" x14ac:dyDescent="0.15">
      <c r="C1351" s="26"/>
    </row>
    <row r="1352" spans="3:3" x14ac:dyDescent="0.15">
      <c r="C1352" s="26"/>
    </row>
    <row r="1353" spans="3:3" x14ac:dyDescent="0.15">
      <c r="C1353" s="26"/>
    </row>
    <row r="1354" spans="3:3" x14ac:dyDescent="0.15">
      <c r="C1354" s="26"/>
    </row>
    <row r="1355" spans="3:3" x14ac:dyDescent="0.15">
      <c r="C1355" s="26"/>
    </row>
    <row r="1356" spans="3:3" x14ac:dyDescent="0.15">
      <c r="C1356" s="26"/>
    </row>
    <row r="1357" spans="3:3" x14ac:dyDescent="0.15">
      <c r="C1357" s="26"/>
    </row>
    <row r="1358" spans="3:3" x14ac:dyDescent="0.15">
      <c r="C1358" s="26"/>
    </row>
    <row r="1359" spans="3:3" x14ac:dyDescent="0.15">
      <c r="C1359" s="26"/>
    </row>
    <row r="1360" spans="3:3" x14ac:dyDescent="0.15">
      <c r="C1360" s="26"/>
    </row>
    <row r="1361" spans="3:3" x14ac:dyDescent="0.15">
      <c r="C1361" s="26"/>
    </row>
    <row r="1362" spans="3:3" x14ac:dyDescent="0.15">
      <c r="C1362" s="26"/>
    </row>
    <row r="1363" spans="3:3" x14ac:dyDescent="0.15">
      <c r="C1363" s="26"/>
    </row>
    <row r="1364" spans="3:3" x14ac:dyDescent="0.15">
      <c r="C1364" s="26"/>
    </row>
    <row r="1365" spans="3:3" x14ac:dyDescent="0.15">
      <c r="C1365" s="26"/>
    </row>
    <row r="1366" spans="3:3" x14ac:dyDescent="0.15">
      <c r="C1366" s="26"/>
    </row>
    <row r="1367" spans="3:3" x14ac:dyDescent="0.15">
      <c r="C1367" s="26"/>
    </row>
    <row r="1368" spans="3:3" x14ac:dyDescent="0.15">
      <c r="C1368" s="26"/>
    </row>
    <row r="1369" spans="3:3" x14ac:dyDescent="0.15">
      <c r="C1369" s="26"/>
    </row>
    <row r="1370" spans="3:3" x14ac:dyDescent="0.15">
      <c r="C1370" s="26"/>
    </row>
    <row r="1371" spans="3:3" x14ac:dyDescent="0.15">
      <c r="C1371" s="26"/>
    </row>
    <row r="1372" spans="3:3" x14ac:dyDescent="0.15">
      <c r="C1372" s="26"/>
    </row>
    <row r="1373" spans="3:3" x14ac:dyDescent="0.15">
      <c r="C1373" s="26"/>
    </row>
    <row r="1374" spans="3:3" x14ac:dyDescent="0.15">
      <c r="C1374" s="26"/>
    </row>
    <row r="1375" spans="3:3" x14ac:dyDescent="0.15">
      <c r="C1375" s="26"/>
    </row>
    <row r="1376" spans="3:3" x14ac:dyDescent="0.15">
      <c r="C1376" s="26"/>
    </row>
    <row r="1377" spans="3:3" x14ac:dyDescent="0.15">
      <c r="C1377" s="26"/>
    </row>
    <row r="1378" spans="3:3" x14ac:dyDescent="0.15">
      <c r="C1378" s="26"/>
    </row>
    <row r="1379" spans="3:3" x14ac:dyDescent="0.15">
      <c r="C1379" s="26"/>
    </row>
    <row r="1380" spans="3:3" x14ac:dyDescent="0.15">
      <c r="C1380" s="26"/>
    </row>
    <row r="1381" spans="3:3" x14ac:dyDescent="0.15">
      <c r="C1381" s="26"/>
    </row>
    <row r="1382" spans="3:3" x14ac:dyDescent="0.15">
      <c r="C1382" s="26"/>
    </row>
    <row r="1383" spans="3:3" x14ac:dyDescent="0.15">
      <c r="C1383" s="26"/>
    </row>
    <row r="1384" spans="3:3" x14ac:dyDescent="0.15">
      <c r="C1384" s="26"/>
    </row>
    <row r="1385" spans="3:3" x14ac:dyDescent="0.15">
      <c r="C1385" s="26"/>
    </row>
    <row r="1386" spans="3:3" x14ac:dyDescent="0.15">
      <c r="C1386" s="26"/>
    </row>
    <row r="1387" spans="3:3" x14ac:dyDescent="0.15">
      <c r="C1387" s="26"/>
    </row>
    <row r="1388" spans="3:3" x14ac:dyDescent="0.15">
      <c r="C1388" s="26"/>
    </row>
    <row r="1389" spans="3:3" x14ac:dyDescent="0.15">
      <c r="C1389" s="26"/>
    </row>
    <row r="1390" spans="3:3" x14ac:dyDescent="0.15">
      <c r="C1390" s="26"/>
    </row>
    <row r="1391" spans="3:3" x14ac:dyDescent="0.15">
      <c r="C1391" s="26"/>
    </row>
    <row r="1392" spans="3:3" x14ac:dyDescent="0.15">
      <c r="C1392" s="26"/>
    </row>
    <row r="1393" spans="3:3" x14ac:dyDescent="0.15">
      <c r="C1393" s="26"/>
    </row>
    <row r="1394" spans="3:3" x14ac:dyDescent="0.15">
      <c r="C1394" s="26"/>
    </row>
    <row r="1395" spans="3:3" x14ac:dyDescent="0.15">
      <c r="C1395" s="26"/>
    </row>
    <row r="1396" spans="3:3" x14ac:dyDescent="0.15">
      <c r="C1396" s="26"/>
    </row>
    <row r="1397" spans="3:3" x14ac:dyDescent="0.15">
      <c r="C1397" s="26"/>
    </row>
    <row r="1398" spans="3:3" x14ac:dyDescent="0.15">
      <c r="C1398" s="26"/>
    </row>
    <row r="1399" spans="3:3" x14ac:dyDescent="0.15">
      <c r="C1399" s="26"/>
    </row>
    <row r="1400" spans="3:3" x14ac:dyDescent="0.15">
      <c r="C1400" s="26"/>
    </row>
    <row r="1401" spans="3:3" x14ac:dyDescent="0.15">
      <c r="C1401" s="26"/>
    </row>
    <row r="1402" spans="3:3" x14ac:dyDescent="0.15">
      <c r="C1402" s="26"/>
    </row>
    <row r="1403" spans="3:3" x14ac:dyDescent="0.15">
      <c r="C1403" s="26"/>
    </row>
    <row r="1404" spans="3:3" x14ac:dyDescent="0.15">
      <c r="C1404" s="26"/>
    </row>
    <row r="1405" spans="3:3" x14ac:dyDescent="0.15">
      <c r="C1405" s="26"/>
    </row>
    <row r="1406" spans="3:3" x14ac:dyDescent="0.15">
      <c r="C1406" s="26"/>
    </row>
    <row r="1407" spans="3:3" x14ac:dyDescent="0.15">
      <c r="C1407" s="26"/>
    </row>
    <row r="1408" spans="3:3" x14ac:dyDescent="0.15">
      <c r="C1408" s="26"/>
    </row>
    <row r="1409" spans="3:3" x14ac:dyDescent="0.15">
      <c r="C1409" s="26"/>
    </row>
    <row r="1410" spans="3:3" x14ac:dyDescent="0.15">
      <c r="C1410" s="26"/>
    </row>
    <row r="1411" spans="3:3" x14ac:dyDescent="0.15">
      <c r="C1411" s="26"/>
    </row>
    <row r="1412" spans="3:3" x14ac:dyDescent="0.15">
      <c r="C1412" s="26"/>
    </row>
    <row r="1413" spans="3:3" x14ac:dyDescent="0.15">
      <c r="C1413" s="26"/>
    </row>
    <row r="1414" spans="3:3" x14ac:dyDescent="0.15">
      <c r="C1414" s="26"/>
    </row>
    <row r="1415" spans="3:3" x14ac:dyDescent="0.15">
      <c r="C1415" s="26"/>
    </row>
    <row r="1416" spans="3:3" x14ac:dyDescent="0.15">
      <c r="C1416" s="26"/>
    </row>
    <row r="1417" spans="3:3" x14ac:dyDescent="0.15">
      <c r="C1417" s="26"/>
    </row>
    <row r="1418" spans="3:3" x14ac:dyDescent="0.15">
      <c r="C1418" s="26"/>
    </row>
    <row r="1419" spans="3:3" x14ac:dyDescent="0.15">
      <c r="C1419" s="26"/>
    </row>
    <row r="1420" spans="3:3" x14ac:dyDescent="0.15">
      <c r="C1420" s="26"/>
    </row>
    <row r="1421" spans="3:3" x14ac:dyDescent="0.15">
      <c r="C1421" s="26"/>
    </row>
    <row r="1422" spans="3:3" x14ac:dyDescent="0.15">
      <c r="C1422" s="26"/>
    </row>
    <row r="1423" spans="3:3" x14ac:dyDescent="0.15">
      <c r="C1423" s="26"/>
    </row>
    <row r="1424" spans="3:3" x14ac:dyDescent="0.15">
      <c r="C1424" s="26"/>
    </row>
    <row r="1425" spans="3:3" x14ac:dyDescent="0.15">
      <c r="C1425" s="26"/>
    </row>
    <row r="1426" spans="3:3" x14ac:dyDescent="0.15">
      <c r="C1426" s="26"/>
    </row>
    <row r="1427" spans="3:3" x14ac:dyDescent="0.15">
      <c r="C1427" s="26"/>
    </row>
    <row r="1428" spans="3:3" x14ac:dyDescent="0.15">
      <c r="C1428" s="26"/>
    </row>
    <row r="1429" spans="3:3" x14ac:dyDescent="0.15">
      <c r="C1429" s="26"/>
    </row>
    <row r="1430" spans="3:3" x14ac:dyDescent="0.15">
      <c r="C1430" s="26"/>
    </row>
    <row r="1431" spans="3:3" x14ac:dyDescent="0.15">
      <c r="C1431" s="26"/>
    </row>
    <row r="1432" spans="3:3" x14ac:dyDescent="0.15">
      <c r="C1432" s="26"/>
    </row>
    <row r="1433" spans="3:3" x14ac:dyDescent="0.15">
      <c r="C1433" s="26"/>
    </row>
    <row r="1434" spans="3:3" x14ac:dyDescent="0.15">
      <c r="C1434" s="26"/>
    </row>
    <row r="1435" spans="3:3" x14ac:dyDescent="0.15">
      <c r="C1435" s="26"/>
    </row>
    <row r="1436" spans="3:3" x14ac:dyDescent="0.15">
      <c r="C1436" s="26"/>
    </row>
    <row r="1437" spans="3:3" x14ac:dyDescent="0.15">
      <c r="C1437" s="26"/>
    </row>
    <row r="1438" spans="3:3" x14ac:dyDescent="0.15">
      <c r="C1438" s="26"/>
    </row>
    <row r="1439" spans="3:3" x14ac:dyDescent="0.15">
      <c r="C1439" s="26"/>
    </row>
    <row r="1440" spans="3:3" x14ac:dyDescent="0.15">
      <c r="C1440" s="26"/>
    </row>
    <row r="1441" spans="3:3" x14ac:dyDescent="0.15">
      <c r="C1441" s="26"/>
    </row>
    <row r="1442" spans="3:3" x14ac:dyDescent="0.15">
      <c r="C1442" s="26"/>
    </row>
    <row r="1443" spans="3:3" x14ac:dyDescent="0.15">
      <c r="C1443" s="26"/>
    </row>
    <row r="1444" spans="3:3" x14ac:dyDescent="0.15">
      <c r="C1444" s="26"/>
    </row>
    <row r="1445" spans="3:3" x14ac:dyDescent="0.15">
      <c r="C1445" s="26"/>
    </row>
    <row r="1446" spans="3:3" x14ac:dyDescent="0.15">
      <c r="C1446" s="26"/>
    </row>
    <row r="1447" spans="3:3" x14ac:dyDescent="0.15">
      <c r="C1447" s="26"/>
    </row>
    <row r="1448" spans="3:3" x14ac:dyDescent="0.15">
      <c r="C1448" s="26"/>
    </row>
    <row r="1449" spans="3:3" x14ac:dyDescent="0.15">
      <c r="C1449" s="26"/>
    </row>
    <row r="1450" spans="3:3" x14ac:dyDescent="0.15">
      <c r="C1450" s="26"/>
    </row>
    <row r="1451" spans="3:3" x14ac:dyDescent="0.15">
      <c r="C1451" s="26"/>
    </row>
    <row r="1452" spans="3:3" x14ac:dyDescent="0.15">
      <c r="C1452" s="26"/>
    </row>
    <row r="1453" spans="3:3" x14ac:dyDescent="0.15">
      <c r="C1453" s="26"/>
    </row>
    <row r="1454" spans="3:3" x14ac:dyDescent="0.15">
      <c r="C1454" s="26"/>
    </row>
    <row r="1455" spans="3:3" x14ac:dyDescent="0.15">
      <c r="C1455" s="26"/>
    </row>
    <row r="1456" spans="3:3" x14ac:dyDescent="0.15">
      <c r="C1456" s="26"/>
    </row>
    <row r="1457" spans="3:3" x14ac:dyDescent="0.15">
      <c r="C1457" s="26"/>
    </row>
    <row r="1458" spans="3:3" x14ac:dyDescent="0.15">
      <c r="C1458" s="26"/>
    </row>
    <row r="1459" spans="3:3" x14ac:dyDescent="0.15">
      <c r="C1459" s="26"/>
    </row>
    <row r="1460" spans="3:3" x14ac:dyDescent="0.15">
      <c r="C1460" s="26"/>
    </row>
    <row r="1461" spans="3:3" x14ac:dyDescent="0.15">
      <c r="C1461" s="26"/>
    </row>
    <row r="1462" spans="3:3" x14ac:dyDescent="0.15">
      <c r="C1462" s="26"/>
    </row>
    <row r="1463" spans="3:3" x14ac:dyDescent="0.15">
      <c r="C1463" s="26"/>
    </row>
    <row r="1464" spans="3:3" x14ac:dyDescent="0.15">
      <c r="C1464" s="26"/>
    </row>
    <row r="1465" spans="3:3" x14ac:dyDescent="0.15">
      <c r="C1465" s="26"/>
    </row>
    <row r="1466" spans="3:3" x14ac:dyDescent="0.15">
      <c r="C1466" s="26"/>
    </row>
    <row r="1467" spans="3:3" x14ac:dyDescent="0.15">
      <c r="C1467" s="26"/>
    </row>
    <row r="1468" spans="3:3" x14ac:dyDescent="0.15">
      <c r="C1468" s="26"/>
    </row>
    <row r="1469" spans="3:3" x14ac:dyDescent="0.15">
      <c r="C1469" s="26"/>
    </row>
    <row r="1470" spans="3:3" x14ac:dyDescent="0.15">
      <c r="C1470" s="26"/>
    </row>
    <row r="1471" spans="3:3" x14ac:dyDescent="0.15">
      <c r="C1471" s="26"/>
    </row>
    <row r="1472" spans="3:3" x14ac:dyDescent="0.15">
      <c r="C1472" s="26"/>
    </row>
    <row r="1473" spans="3:3" x14ac:dyDescent="0.15">
      <c r="C1473" s="26"/>
    </row>
    <row r="1474" spans="3:3" x14ac:dyDescent="0.15">
      <c r="C1474" s="26"/>
    </row>
    <row r="1475" spans="3:3" x14ac:dyDescent="0.15">
      <c r="C1475" s="26"/>
    </row>
    <row r="1476" spans="3:3" x14ac:dyDescent="0.15">
      <c r="C1476" s="26"/>
    </row>
    <row r="1477" spans="3:3" x14ac:dyDescent="0.15">
      <c r="C1477" s="26"/>
    </row>
    <row r="1478" spans="3:3" x14ac:dyDescent="0.15">
      <c r="C1478" s="26"/>
    </row>
    <row r="1479" spans="3:3" x14ac:dyDescent="0.15">
      <c r="C1479" s="26"/>
    </row>
    <row r="1480" spans="3:3" x14ac:dyDescent="0.15">
      <c r="C1480" s="26"/>
    </row>
    <row r="1481" spans="3:3" x14ac:dyDescent="0.15">
      <c r="C1481" s="26"/>
    </row>
    <row r="1482" spans="3:3" x14ac:dyDescent="0.15">
      <c r="C1482" s="26"/>
    </row>
    <row r="1483" spans="3:3" x14ac:dyDescent="0.15">
      <c r="C1483" s="26"/>
    </row>
    <row r="1484" spans="3:3" x14ac:dyDescent="0.15">
      <c r="C1484" s="26"/>
    </row>
    <row r="1485" spans="3:3" x14ac:dyDescent="0.15">
      <c r="C1485" s="26"/>
    </row>
    <row r="1486" spans="3:3" x14ac:dyDescent="0.15">
      <c r="C1486" s="26"/>
    </row>
    <row r="1487" spans="3:3" x14ac:dyDescent="0.15">
      <c r="C1487" s="26"/>
    </row>
    <row r="1488" spans="3:3" x14ac:dyDescent="0.15">
      <c r="C1488" s="26"/>
    </row>
    <row r="1489" spans="3:3" x14ac:dyDescent="0.15">
      <c r="C1489" s="26"/>
    </row>
    <row r="1490" spans="3:3" x14ac:dyDescent="0.15">
      <c r="C1490" s="26"/>
    </row>
    <row r="1491" spans="3:3" x14ac:dyDescent="0.15">
      <c r="C1491" s="26"/>
    </row>
    <row r="1492" spans="3:3" x14ac:dyDescent="0.15">
      <c r="C1492" s="26"/>
    </row>
    <row r="1493" spans="3:3" x14ac:dyDescent="0.15">
      <c r="C1493" s="26"/>
    </row>
    <row r="1494" spans="3:3" x14ac:dyDescent="0.15">
      <c r="C1494" s="26"/>
    </row>
    <row r="1495" spans="3:3" x14ac:dyDescent="0.15">
      <c r="C1495" s="26"/>
    </row>
    <row r="1496" spans="3:3" x14ac:dyDescent="0.15">
      <c r="C1496" s="26"/>
    </row>
    <row r="1497" spans="3:3" x14ac:dyDescent="0.15">
      <c r="C1497" s="26"/>
    </row>
    <row r="1498" spans="3:3" x14ac:dyDescent="0.15">
      <c r="C1498" s="26"/>
    </row>
    <row r="1499" spans="3:3" x14ac:dyDescent="0.15">
      <c r="C1499" s="26"/>
    </row>
    <row r="1500" spans="3:3" x14ac:dyDescent="0.15">
      <c r="C1500" s="26"/>
    </row>
    <row r="1501" spans="3:3" x14ac:dyDescent="0.15">
      <c r="C1501" s="26"/>
    </row>
    <row r="1502" spans="3:3" x14ac:dyDescent="0.15">
      <c r="C1502" s="26"/>
    </row>
    <row r="1503" spans="3:3" x14ac:dyDescent="0.15">
      <c r="C1503" s="26"/>
    </row>
    <row r="1504" spans="3:3" x14ac:dyDescent="0.15">
      <c r="C1504" s="26"/>
    </row>
    <row r="1505" spans="3:3" x14ac:dyDescent="0.15">
      <c r="C1505" s="26"/>
    </row>
    <row r="1506" spans="3:3" x14ac:dyDescent="0.15">
      <c r="C1506" s="26"/>
    </row>
    <row r="1507" spans="3:3" x14ac:dyDescent="0.15">
      <c r="C1507" s="26"/>
    </row>
    <row r="1508" spans="3:3" x14ac:dyDescent="0.15">
      <c r="C1508" s="26"/>
    </row>
    <row r="1509" spans="3:3" x14ac:dyDescent="0.15">
      <c r="C1509" s="26"/>
    </row>
    <row r="1510" spans="3:3" x14ac:dyDescent="0.15">
      <c r="C1510" s="26"/>
    </row>
    <row r="1511" spans="3:3" x14ac:dyDescent="0.15">
      <c r="C1511" s="26"/>
    </row>
    <row r="1512" spans="3:3" x14ac:dyDescent="0.15">
      <c r="C1512" s="26"/>
    </row>
    <row r="1513" spans="3:3" x14ac:dyDescent="0.15">
      <c r="C1513" s="26"/>
    </row>
    <row r="1514" spans="3:3" x14ac:dyDescent="0.15">
      <c r="C1514" s="26"/>
    </row>
    <row r="1515" spans="3:3" x14ac:dyDescent="0.15">
      <c r="C1515" s="26"/>
    </row>
    <row r="1516" spans="3:3" x14ac:dyDescent="0.15">
      <c r="C1516" s="26"/>
    </row>
    <row r="1517" spans="3:3" x14ac:dyDescent="0.15">
      <c r="C1517" s="26"/>
    </row>
    <row r="1518" spans="3:3" x14ac:dyDescent="0.15">
      <c r="C1518" s="26"/>
    </row>
    <row r="1519" spans="3:3" x14ac:dyDescent="0.15">
      <c r="C1519" s="26"/>
    </row>
    <row r="1520" spans="3:3" x14ac:dyDescent="0.15">
      <c r="C1520" s="26"/>
    </row>
    <row r="1521" spans="3:3" x14ac:dyDescent="0.15">
      <c r="C1521" s="26"/>
    </row>
    <row r="1522" spans="3:3" x14ac:dyDescent="0.15">
      <c r="C1522" s="26"/>
    </row>
    <row r="1523" spans="3:3" x14ac:dyDescent="0.15">
      <c r="C1523" s="26"/>
    </row>
    <row r="1524" spans="3:3" x14ac:dyDescent="0.15">
      <c r="C1524" s="26"/>
    </row>
    <row r="1525" spans="3:3" x14ac:dyDescent="0.15">
      <c r="C1525" s="26"/>
    </row>
    <row r="1526" spans="3:3" x14ac:dyDescent="0.15">
      <c r="C1526" s="26"/>
    </row>
    <row r="1527" spans="3:3" x14ac:dyDescent="0.15">
      <c r="C1527" s="26"/>
    </row>
    <row r="1528" spans="3:3" x14ac:dyDescent="0.15">
      <c r="C1528" s="26"/>
    </row>
    <row r="1529" spans="3:3" x14ac:dyDescent="0.15">
      <c r="C1529" s="26"/>
    </row>
    <row r="1530" spans="3:3" x14ac:dyDescent="0.15">
      <c r="C1530" s="26"/>
    </row>
    <row r="1531" spans="3:3" x14ac:dyDescent="0.15">
      <c r="C1531" s="26"/>
    </row>
    <row r="1532" spans="3:3" x14ac:dyDescent="0.15">
      <c r="C1532" s="26"/>
    </row>
    <row r="1533" spans="3:3" x14ac:dyDescent="0.15">
      <c r="C1533" s="26"/>
    </row>
    <row r="1534" spans="3:3" x14ac:dyDescent="0.15">
      <c r="C1534" s="26"/>
    </row>
    <row r="1535" spans="3:3" x14ac:dyDescent="0.15">
      <c r="C1535" s="26"/>
    </row>
    <row r="1536" spans="3:3" x14ac:dyDescent="0.15">
      <c r="C1536" s="26"/>
    </row>
    <row r="1537" spans="3:3" x14ac:dyDescent="0.15">
      <c r="C1537" s="26"/>
    </row>
    <row r="1538" spans="3:3" x14ac:dyDescent="0.15">
      <c r="C1538" s="26"/>
    </row>
    <row r="1539" spans="3:3" x14ac:dyDescent="0.15">
      <c r="C1539" s="26"/>
    </row>
    <row r="1540" spans="3:3" x14ac:dyDescent="0.15">
      <c r="C1540" s="26"/>
    </row>
    <row r="1541" spans="3:3" x14ac:dyDescent="0.15">
      <c r="C1541" s="26"/>
    </row>
    <row r="1542" spans="3:3" x14ac:dyDescent="0.15">
      <c r="C1542" s="26"/>
    </row>
    <row r="1543" spans="3:3" x14ac:dyDescent="0.15">
      <c r="C1543" s="26"/>
    </row>
    <row r="1544" spans="3:3" x14ac:dyDescent="0.15">
      <c r="C1544" s="26"/>
    </row>
    <row r="1545" spans="3:3" x14ac:dyDescent="0.15">
      <c r="C1545" s="26"/>
    </row>
    <row r="1546" spans="3:3" x14ac:dyDescent="0.15">
      <c r="C1546" s="26"/>
    </row>
    <row r="1547" spans="3:3" x14ac:dyDescent="0.15">
      <c r="C1547" s="26"/>
    </row>
    <row r="1548" spans="3:3" x14ac:dyDescent="0.15">
      <c r="C1548" s="26"/>
    </row>
    <row r="1549" spans="3:3" x14ac:dyDescent="0.15">
      <c r="C1549" s="26"/>
    </row>
    <row r="1550" spans="3:3" x14ac:dyDescent="0.15">
      <c r="C1550" s="26"/>
    </row>
    <row r="1551" spans="3:3" x14ac:dyDescent="0.15">
      <c r="C1551" s="26"/>
    </row>
    <row r="1552" spans="3:3" x14ac:dyDescent="0.15">
      <c r="C1552" s="26"/>
    </row>
    <row r="1553" spans="3:3" x14ac:dyDescent="0.15">
      <c r="C1553" s="26"/>
    </row>
    <row r="1554" spans="3:3" x14ac:dyDescent="0.15">
      <c r="C1554" s="26"/>
    </row>
    <row r="1555" spans="3:3" x14ac:dyDescent="0.15">
      <c r="C1555" s="26"/>
    </row>
    <row r="1556" spans="3:3" x14ac:dyDescent="0.15">
      <c r="C1556" s="26"/>
    </row>
    <row r="1557" spans="3:3" x14ac:dyDescent="0.15">
      <c r="C1557" s="26"/>
    </row>
    <row r="1558" spans="3:3" x14ac:dyDescent="0.15">
      <c r="C1558" s="26"/>
    </row>
    <row r="1559" spans="3:3" x14ac:dyDescent="0.15">
      <c r="C1559" s="26"/>
    </row>
    <row r="1560" spans="3:3" x14ac:dyDescent="0.15">
      <c r="C1560" s="26"/>
    </row>
    <row r="1561" spans="3:3" x14ac:dyDescent="0.15">
      <c r="C1561" s="26"/>
    </row>
    <row r="1562" spans="3:3" x14ac:dyDescent="0.15">
      <c r="C1562" s="26"/>
    </row>
    <row r="1563" spans="3:3" x14ac:dyDescent="0.15">
      <c r="C1563" s="26"/>
    </row>
    <row r="1564" spans="3:3" x14ac:dyDescent="0.15">
      <c r="C1564" s="26"/>
    </row>
    <row r="1565" spans="3:3" x14ac:dyDescent="0.15">
      <c r="C1565" s="26"/>
    </row>
    <row r="1566" spans="3:3" x14ac:dyDescent="0.15">
      <c r="C1566" s="26"/>
    </row>
    <row r="1567" spans="3:3" x14ac:dyDescent="0.15">
      <c r="C1567" s="26"/>
    </row>
    <row r="1568" spans="3:3" x14ac:dyDescent="0.15">
      <c r="C1568" s="26"/>
    </row>
    <row r="1569" spans="3:3" x14ac:dyDescent="0.15">
      <c r="C1569" s="26"/>
    </row>
    <row r="1570" spans="3:3" x14ac:dyDescent="0.15">
      <c r="C1570" s="26"/>
    </row>
    <row r="1571" spans="3:3" x14ac:dyDescent="0.15">
      <c r="C1571" s="26"/>
    </row>
    <row r="1572" spans="3:3" x14ac:dyDescent="0.15">
      <c r="C1572" s="26"/>
    </row>
    <row r="1573" spans="3:3" x14ac:dyDescent="0.15">
      <c r="C1573" s="26"/>
    </row>
    <row r="1574" spans="3:3" x14ac:dyDescent="0.15">
      <c r="C1574" s="26"/>
    </row>
    <row r="1575" spans="3:3" x14ac:dyDescent="0.15">
      <c r="C1575" s="26"/>
    </row>
    <row r="1576" spans="3:3" x14ac:dyDescent="0.15">
      <c r="C1576" s="26"/>
    </row>
    <row r="1577" spans="3:3" x14ac:dyDescent="0.15">
      <c r="C1577" s="26"/>
    </row>
    <row r="1578" spans="3:3" x14ac:dyDescent="0.15">
      <c r="C1578" s="26"/>
    </row>
    <row r="1579" spans="3:3" x14ac:dyDescent="0.15">
      <c r="C1579" s="26"/>
    </row>
    <row r="1580" spans="3:3" x14ac:dyDescent="0.15">
      <c r="C1580" s="26"/>
    </row>
    <row r="1581" spans="3:3" x14ac:dyDescent="0.15">
      <c r="C1581" s="26"/>
    </row>
    <row r="1582" spans="3:3" x14ac:dyDescent="0.15">
      <c r="C1582" s="26"/>
    </row>
    <row r="1583" spans="3:3" x14ac:dyDescent="0.15">
      <c r="C1583" s="26"/>
    </row>
    <row r="1584" spans="3:3" x14ac:dyDescent="0.15">
      <c r="C1584" s="26"/>
    </row>
    <row r="1585" spans="3:3" x14ac:dyDescent="0.15">
      <c r="C1585" s="26"/>
    </row>
    <row r="1586" spans="3:3" x14ac:dyDescent="0.15">
      <c r="C1586" s="26"/>
    </row>
    <row r="1587" spans="3:3" x14ac:dyDescent="0.15">
      <c r="C1587" s="26"/>
    </row>
    <row r="1588" spans="3:3" x14ac:dyDescent="0.15">
      <c r="C1588" s="26"/>
    </row>
    <row r="1589" spans="3:3" x14ac:dyDescent="0.15">
      <c r="C1589" s="26"/>
    </row>
    <row r="1590" spans="3:3" x14ac:dyDescent="0.15">
      <c r="C1590" s="26"/>
    </row>
    <row r="1591" spans="3:3" x14ac:dyDescent="0.15">
      <c r="C1591" s="26"/>
    </row>
    <row r="1592" spans="3:3" x14ac:dyDescent="0.15">
      <c r="C1592" s="26"/>
    </row>
    <row r="1593" spans="3:3" x14ac:dyDescent="0.15">
      <c r="C1593" s="26"/>
    </row>
    <row r="1594" spans="3:3" x14ac:dyDescent="0.15">
      <c r="C1594" s="26"/>
    </row>
    <row r="1595" spans="3:3" x14ac:dyDescent="0.15">
      <c r="C1595" s="26"/>
    </row>
    <row r="1596" spans="3:3" x14ac:dyDescent="0.15">
      <c r="C1596" s="26"/>
    </row>
    <row r="1597" spans="3:3" x14ac:dyDescent="0.15">
      <c r="C1597" s="26"/>
    </row>
    <row r="1598" spans="3:3" x14ac:dyDescent="0.15">
      <c r="C1598" s="26"/>
    </row>
    <row r="1599" spans="3:3" x14ac:dyDescent="0.15">
      <c r="C1599" s="26"/>
    </row>
    <row r="1600" spans="3:3" x14ac:dyDescent="0.15">
      <c r="C1600" s="26"/>
    </row>
    <row r="1601" spans="3:3" x14ac:dyDescent="0.15">
      <c r="C1601" s="26"/>
    </row>
    <row r="1602" spans="3:3" x14ac:dyDescent="0.15">
      <c r="C1602" s="26"/>
    </row>
    <row r="1603" spans="3:3" x14ac:dyDescent="0.15">
      <c r="C1603" s="26"/>
    </row>
    <row r="1604" spans="3:3" x14ac:dyDescent="0.15">
      <c r="C1604" s="26"/>
    </row>
    <row r="1605" spans="3:3" x14ac:dyDescent="0.15">
      <c r="C1605" s="26"/>
    </row>
    <row r="1606" spans="3:3" x14ac:dyDescent="0.15">
      <c r="C1606" s="26"/>
    </row>
    <row r="1607" spans="3:3" x14ac:dyDescent="0.15">
      <c r="C1607" s="26"/>
    </row>
    <row r="1608" spans="3:3" x14ac:dyDescent="0.15">
      <c r="C1608" s="26"/>
    </row>
    <row r="1609" spans="3:3" x14ac:dyDescent="0.15">
      <c r="C1609" s="26"/>
    </row>
    <row r="1610" spans="3:3" x14ac:dyDescent="0.15">
      <c r="C1610" s="26"/>
    </row>
    <row r="1611" spans="3:3" x14ac:dyDescent="0.15">
      <c r="C1611" s="26"/>
    </row>
    <row r="1612" spans="3:3" x14ac:dyDescent="0.15">
      <c r="C1612" s="26"/>
    </row>
    <row r="1613" spans="3:3" x14ac:dyDescent="0.15">
      <c r="C1613" s="26"/>
    </row>
    <row r="1614" spans="3:3" x14ac:dyDescent="0.15">
      <c r="C1614" s="26"/>
    </row>
    <row r="1615" spans="3:3" x14ac:dyDescent="0.15">
      <c r="C1615" s="26"/>
    </row>
    <row r="1616" spans="3:3" x14ac:dyDescent="0.15">
      <c r="C1616" s="26"/>
    </row>
    <row r="1617" spans="3:3" x14ac:dyDescent="0.15">
      <c r="C1617" s="26"/>
    </row>
    <row r="1618" spans="3:3" x14ac:dyDescent="0.15">
      <c r="C1618" s="26"/>
    </row>
    <row r="1619" spans="3:3" x14ac:dyDescent="0.15">
      <c r="C1619" s="26"/>
    </row>
    <row r="1620" spans="3:3" x14ac:dyDescent="0.15">
      <c r="C1620" s="26"/>
    </row>
    <row r="1621" spans="3:3" x14ac:dyDescent="0.15">
      <c r="C1621" s="26"/>
    </row>
    <row r="1622" spans="3:3" x14ac:dyDescent="0.15">
      <c r="C1622" s="26"/>
    </row>
  </sheetData>
  <mergeCells count="1">
    <mergeCell ref="C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pageSetUpPr fitToPage="1"/>
  </sheetPr>
  <dimension ref="A1:G1638"/>
  <sheetViews>
    <sheetView zoomScaleNormal="100" workbookViewId="0">
      <selection activeCell="B35" sqref="B35"/>
    </sheetView>
  </sheetViews>
  <sheetFormatPr defaultRowHeight="10.5" x14ac:dyDescent="0.15"/>
  <cols>
    <col min="1" max="1" width="3.42578125" style="75" customWidth="1"/>
    <col min="2" max="2" width="59.7109375" style="117" customWidth="1"/>
    <col min="3" max="4" width="15.7109375" style="230" customWidth="1"/>
    <col min="5" max="5" width="9.140625" style="60"/>
    <col min="6" max="6" width="9.5703125" style="60" bestFit="1" customWidth="1"/>
    <col min="7" max="16384" width="9.140625" style="60"/>
  </cols>
  <sheetData>
    <row r="1" spans="2:7" x14ac:dyDescent="0.15">
      <c r="B1" s="101"/>
      <c r="C1" s="218"/>
      <c r="D1" s="218"/>
    </row>
    <row r="2" spans="2:7" ht="15" customHeight="1" thickBot="1" x14ac:dyDescent="0.2">
      <c r="B2" s="1536"/>
      <c r="C2" s="2509" t="s">
        <v>363</v>
      </c>
      <c r="D2" s="2381"/>
    </row>
    <row r="3" spans="2:7" ht="15" customHeight="1" x14ac:dyDescent="0.15">
      <c r="B3" s="1536"/>
      <c r="C3" s="583">
        <v>2016</v>
      </c>
      <c r="D3" s="584">
        <v>2015</v>
      </c>
    </row>
    <row r="4" spans="2:7" ht="15" customHeight="1" x14ac:dyDescent="0.15">
      <c r="B4" s="1554" t="s">
        <v>216</v>
      </c>
      <c r="C4" s="1555">
        <v>-485408</v>
      </c>
      <c r="D4" s="1556">
        <v>-408726</v>
      </c>
    </row>
    <row r="5" spans="2:7" ht="15" customHeight="1" thickBot="1" x14ac:dyDescent="0.2">
      <c r="B5" s="593" t="s">
        <v>1628</v>
      </c>
      <c r="C5" s="1557">
        <v>69895</v>
      </c>
      <c r="D5" s="1558">
        <v>94999</v>
      </c>
    </row>
    <row r="6" spans="2:7" ht="15" customHeight="1" thickBot="1" x14ac:dyDescent="0.2">
      <c r="B6" s="419" t="s">
        <v>622</v>
      </c>
      <c r="C6" s="1485">
        <f>SUM(C4:C5)</f>
        <v>-415513</v>
      </c>
      <c r="D6" s="1486">
        <f>SUM(D4:D5)</f>
        <v>-313727</v>
      </c>
      <c r="F6" s="311"/>
      <c r="G6" s="311"/>
    </row>
    <row r="7" spans="2:7" ht="9" customHeight="1" thickBot="1" x14ac:dyDescent="0.2">
      <c r="B7" s="1559"/>
      <c r="C7" s="1560"/>
      <c r="D7" s="1560"/>
    </row>
    <row r="8" spans="2:7" ht="15" customHeight="1" thickBot="1" x14ac:dyDescent="0.2">
      <c r="B8" s="419" t="s">
        <v>217</v>
      </c>
      <c r="C8" s="1485">
        <v>1637737</v>
      </c>
      <c r="D8" s="1486">
        <v>1617855</v>
      </c>
    </row>
    <row r="9" spans="2:7" ht="17.100000000000001" customHeight="1" x14ac:dyDescent="0.15">
      <c r="B9" s="587" t="s">
        <v>482</v>
      </c>
      <c r="C9" s="1504">
        <v>-311170</v>
      </c>
      <c r="D9" s="1505">
        <v>-307392</v>
      </c>
      <c r="F9" s="201"/>
    </row>
    <row r="10" spans="2:7" ht="15" customHeight="1" x14ac:dyDescent="0.15">
      <c r="B10" s="590" t="s">
        <v>811</v>
      </c>
      <c r="C10" s="1506">
        <v>-280</v>
      </c>
      <c r="D10" s="1507">
        <v>1</v>
      </c>
      <c r="F10" s="201"/>
    </row>
    <row r="11" spans="2:7" ht="15" customHeight="1" x14ac:dyDescent="0.15">
      <c r="B11" s="590" t="s">
        <v>1024</v>
      </c>
      <c r="C11" s="1506">
        <v>18282</v>
      </c>
      <c r="D11" s="1507">
        <v>49196</v>
      </c>
      <c r="F11" s="201"/>
    </row>
    <row r="12" spans="2:7" ht="15" customHeight="1" x14ac:dyDescent="0.15">
      <c r="B12" s="590" t="s">
        <v>1610</v>
      </c>
      <c r="C12" s="1506">
        <v>-121173</v>
      </c>
      <c r="D12" s="1507">
        <v>-50135</v>
      </c>
      <c r="F12" s="201"/>
    </row>
    <row r="13" spans="2:7" ht="15" customHeight="1" x14ac:dyDescent="0.15">
      <c r="B13" s="590" t="s">
        <v>1025</v>
      </c>
      <c r="C13" s="1506">
        <v>-482</v>
      </c>
      <c r="D13" s="1507">
        <v>959</v>
      </c>
      <c r="F13" s="201"/>
    </row>
    <row r="14" spans="2:7" ht="24.95" customHeight="1" x14ac:dyDescent="0.15">
      <c r="B14" s="407" t="s">
        <v>1459</v>
      </c>
      <c r="C14" s="1139">
        <v>0</v>
      </c>
      <c r="D14" s="1140">
        <v>-6034</v>
      </c>
      <c r="F14" s="201"/>
    </row>
    <row r="15" spans="2:7" ht="15" customHeight="1" thickBot="1" x14ac:dyDescent="0.2">
      <c r="B15" s="414" t="s">
        <v>1460</v>
      </c>
      <c r="C15" s="1142">
        <v>-690</v>
      </c>
      <c r="D15" s="1143">
        <v>-322</v>
      </c>
    </row>
    <row r="16" spans="2:7" ht="15" customHeight="1" thickBot="1" x14ac:dyDescent="0.2">
      <c r="B16" s="419" t="s">
        <v>734</v>
      </c>
      <c r="C16" s="1485">
        <f>SUM(C9:C15)</f>
        <v>-415513</v>
      </c>
      <c r="D16" s="1486">
        <f>SUM(D9:D15)</f>
        <v>-313727</v>
      </c>
    </row>
    <row r="17" spans="1:4" ht="8.25" customHeight="1" thickBot="1" x14ac:dyDescent="0.2">
      <c r="B17" s="1215"/>
      <c r="C17" s="1561"/>
      <c r="D17" s="1561"/>
    </row>
    <row r="18" spans="1:4" ht="15" customHeight="1" thickBot="1" x14ac:dyDescent="0.2">
      <c r="B18" s="426" t="s">
        <v>626</v>
      </c>
      <c r="C18" s="1562"/>
      <c r="D18" s="1563"/>
    </row>
    <row r="19" spans="1:4" ht="15" customHeight="1" x14ac:dyDescent="0.15">
      <c r="B19" s="587" t="s">
        <v>733</v>
      </c>
      <c r="C19" s="1504">
        <v>1637737</v>
      </c>
      <c r="D19" s="1505">
        <v>1617855</v>
      </c>
    </row>
    <row r="20" spans="1:4" ht="15" customHeight="1" thickBot="1" x14ac:dyDescent="0.2">
      <c r="B20" s="593" t="s">
        <v>627</v>
      </c>
      <c r="C20" s="1557">
        <v>-415513</v>
      </c>
      <c r="D20" s="1558">
        <v>-313727</v>
      </c>
    </row>
    <row r="21" spans="1:4" ht="15" customHeight="1" thickBot="1" x14ac:dyDescent="0.2">
      <c r="B21" s="419" t="s">
        <v>628</v>
      </c>
      <c r="C21" s="1564">
        <f>C20/C19*-1</f>
        <v>0.25371167653902915</v>
      </c>
      <c r="D21" s="1564">
        <f>D20/D19*-1</f>
        <v>0.19391540032944857</v>
      </c>
    </row>
    <row r="22" spans="1:4" x14ac:dyDescent="0.15">
      <c r="B22" s="69"/>
      <c r="C22" s="24"/>
      <c r="D22" s="24"/>
    </row>
    <row r="23" spans="1:4" s="64" customFormat="1" x14ac:dyDescent="0.15">
      <c r="A23" s="151"/>
      <c r="B23" s="27"/>
      <c r="C23" s="19"/>
      <c r="D23" s="19"/>
    </row>
    <row r="24" spans="1:4" x14ac:dyDescent="0.15">
      <c r="B24" s="312"/>
      <c r="C24" s="25"/>
      <c r="D24" s="25"/>
    </row>
    <row r="25" spans="1:4" x14ac:dyDescent="0.15">
      <c r="B25" s="282" t="s">
        <v>572</v>
      </c>
      <c r="C25" s="28"/>
      <c r="D25" s="28"/>
    </row>
    <row r="26" spans="1:4" x14ac:dyDescent="0.15">
      <c r="B26" s="176"/>
      <c r="C26" s="313"/>
    </row>
    <row r="27" spans="1:4" x14ac:dyDescent="0.15">
      <c r="B27" s="176"/>
    </row>
    <row r="29" spans="1:4" x14ac:dyDescent="0.15">
      <c r="B29" s="69"/>
      <c r="C29" s="24"/>
      <c r="D29" s="24"/>
    </row>
    <row r="30" spans="1:4" x14ac:dyDescent="0.15">
      <c r="B30" s="69"/>
      <c r="C30" s="24"/>
      <c r="D30" s="24"/>
    </row>
    <row r="31" spans="1:4" x14ac:dyDescent="0.15">
      <c r="B31" s="69"/>
      <c r="C31" s="24"/>
      <c r="D31" s="24"/>
    </row>
    <row r="32" spans="1:4" x14ac:dyDescent="0.15">
      <c r="B32" s="69"/>
      <c r="C32" s="24"/>
      <c r="D32" s="24"/>
    </row>
    <row r="33" spans="2:4" x14ac:dyDescent="0.15">
      <c r="B33" s="69"/>
      <c r="C33" s="24"/>
      <c r="D33" s="24"/>
    </row>
    <row r="34" spans="2:4" x14ac:dyDescent="0.15">
      <c r="B34" s="69"/>
      <c r="C34" s="24"/>
      <c r="D34" s="24"/>
    </row>
    <row r="35" spans="2:4" x14ac:dyDescent="0.15">
      <c r="B35" s="69"/>
      <c r="C35" s="24"/>
      <c r="D35" s="24"/>
    </row>
    <row r="36" spans="2:4" x14ac:dyDescent="0.15">
      <c r="B36" s="69"/>
      <c r="C36" s="24"/>
      <c r="D36" s="24"/>
    </row>
    <row r="37" spans="2:4" x14ac:dyDescent="0.15">
      <c r="B37" s="69"/>
      <c r="C37" s="24"/>
      <c r="D37" s="24"/>
    </row>
    <row r="38" spans="2:4" x14ac:dyDescent="0.15">
      <c r="B38" s="69"/>
      <c r="C38" s="24"/>
      <c r="D38" s="24"/>
    </row>
    <row r="39" spans="2:4" x14ac:dyDescent="0.15">
      <c r="B39" s="69"/>
      <c r="C39" s="24"/>
      <c r="D39" s="24"/>
    </row>
    <row r="40" spans="2:4" x14ac:dyDescent="0.15">
      <c r="B40" s="69"/>
      <c r="C40" s="24"/>
      <c r="D40" s="24"/>
    </row>
    <row r="41" spans="2:4" x14ac:dyDescent="0.15">
      <c r="B41" s="69"/>
      <c r="C41" s="24"/>
      <c r="D41" s="24"/>
    </row>
    <row r="42" spans="2:4" x14ac:dyDescent="0.15">
      <c r="B42" s="69"/>
      <c r="C42" s="24"/>
      <c r="D42" s="24"/>
    </row>
    <row r="43" spans="2:4" x14ac:dyDescent="0.15">
      <c r="B43" s="69"/>
      <c r="C43" s="24"/>
      <c r="D43" s="24"/>
    </row>
    <row r="44" spans="2:4" x14ac:dyDescent="0.15">
      <c r="B44" s="69"/>
      <c r="C44" s="24"/>
      <c r="D44" s="24"/>
    </row>
    <row r="45" spans="2:4" x14ac:dyDescent="0.15">
      <c r="B45" s="69"/>
      <c r="C45" s="24"/>
      <c r="D45" s="24"/>
    </row>
    <row r="46" spans="2:4" x14ac:dyDescent="0.15">
      <c r="B46" s="69"/>
      <c r="C46" s="24"/>
      <c r="D46" s="24"/>
    </row>
    <row r="47" spans="2:4" x14ac:dyDescent="0.15">
      <c r="B47" s="69"/>
      <c r="C47" s="24"/>
      <c r="D47" s="24"/>
    </row>
    <row r="48" spans="2:4" x14ac:dyDescent="0.15">
      <c r="B48" s="69"/>
      <c r="C48" s="24"/>
      <c r="D48" s="24"/>
    </row>
    <row r="51" spans="1:4" x14ac:dyDescent="0.15">
      <c r="A51" s="112"/>
      <c r="C51" s="24"/>
      <c r="D51" s="24"/>
    </row>
    <row r="52" spans="1:4" x14ac:dyDescent="0.15">
      <c r="A52" s="112"/>
      <c r="C52" s="24"/>
      <c r="D52" s="24"/>
    </row>
    <row r="53" spans="1:4" x14ac:dyDescent="0.15">
      <c r="A53" s="112"/>
      <c r="C53" s="24"/>
      <c r="D53" s="24"/>
    </row>
    <row r="54" spans="1:4" x14ac:dyDescent="0.15">
      <c r="A54" s="112"/>
      <c r="C54" s="24"/>
      <c r="D54" s="24"/>
    </row>
    <row r="55" spans="1:4" x14ac:dyDescent="0.15">
      <c r="A55" s="112"/>
      <c r="C55" s="24"/>
      <c r="D55" s="24"/>
    </row>
    <row r="56" spans="1:4" x14ac:dyDescent="0.15">
      <c r="A56" s="112"/>
      <c r="C56" s="24"/>
      <c r="D56" s="24"/>
    </row>
    <row r="57" spans="1:4" x14ac:dyDescent="0.15">
      <c r="A57" s="112"/>
      <c r="C57" s="24"/>
      <c r="D57" s="24"/>
    </row>
    <row r="58" spans="1:4" x14ac:dyDescent="0.15">
      <c r="A58" s="112"/>
      <c r="C58" s="24"/>
      <c r="D58" s="24"/>
    </row>
    <row r="59" spans="1:4" x14ac:dyDescent="0.15">
      <c r="A59" s="112"/>
      <c r="C59" s="24"/>
      <c r="D59" s="24"/>
    </row>
    <row r="60" spans="1:4" x14ac:dyDescent="0.15">
      <c r="A60" s="112"/>
      <c r="C60" s="24"/>
      <c r="D60" s="24"/>
    </row>
    <row r="61" spans="1:4" x14ac:dyDescent="0.15">
      <c r="A61" s="112"/>
      <c r="C61" s="24"/>
      <c r="D61" s="24"/>
    </row>
    <row r="62" spans="1:4" x14ac:dyDescent="0.15">
      <c r="A62" s="112"/>
      <c r="C62" s="24"/>
      <c r="D62" s="24"/>
    </row>
    <row r="63" spans="1:4" x14ac:dyDescent="0.15">
      <c r="A63" s="112"/>
      <c r="C63" s="24"/>
      <c r="D63" s="24"/>
    </row>
    <row r="64" spans="1:4" x14ac:dyDescent="0.15">
      <c r="A64" s="112"/>
      <c r="C64" s="24"/>
      <c r="D64" s="24"/>
    </row>
    <row r="65" spans="1:4" x14ac:dyDescent="0.15">
      <c r="A65" s="112"/>
      <c r="C65" s="24"/>
      <c r="D65" s="24"/>
    </row>
    <row r="66" spans="1:4" x14ac:dyDescent="0.15">
      <c r="A66" s="112"/>
      <c r="C66" s="24"/>
      <c r="D66" s="24"/>
    </row>
    <row r="67" spans="1:4" x14ac:dyDescent="0.15">
      <c r="A67" s="112"/>
      <c r="C67" s="24"/>
      <c r="D67" s="24"/>
    </row>
    <row r="68" spans="1:4" x14ac:dyDescent="0.15">
      <c r="A68" s="112"/>
      <c r="C68" s="24"/>
      <c r="D68" s="24"/>
    </row>
    <row r="69" spans="1:4" x14ac:dyDescent="0.15">
      <c r="A69" s="112"/>
      <c r="C69" s="24"/>
      <c r="D69" s="24"/>
    </row>
    <row r="70" spans="1:4" x14ac:dyDescent="0.15">
      <c r="A70" s="112"/>
      <c r="C70" s="24"/>
      <c r="D70" s="24"/>
    </row>
    <row r="71" spans="1:4" x14ac:dyDescent="0.15">
      <c r="A71" s="112"/>
      <c r="C71" s="24"/>
      <c r="D71" s="24"/>
    </row>
    <row r="72" spans="1:4" x14ac:dyDescent="0.15">
      <c r="A72" s="112"/>
      <c r="C72" s="24"/>
      <c r="D72" s="24"/>
    </row>
    <row r="73" spans="1:4" x14ac:dyDescent="0.15">
      <c r="A73" s="112"/>
      <c r="C73" s="24"/>
      <c r="D73" s="24"/>
    </row>
    <row r="74" spans="1:4" x14ac:dyDescent="0.15">
      <c r="A74" s="112"/>
      <c r="C74" s="24"/>
      <c r="D74" s="24"/>
    </row>
    <row r="75" spans="1:4" x14ac:dyDescent="0.15">
      <c r="A75" s="112"/>
      <c r="C75" s="24"/>
      <c r="D75" s="24"/>
    </row>
    <row r="76" spans="1:4" x14ac:dyDescent="0.15">
      <c r="A76" s="112"/>
      <c r="C76" s="24"/>
      <c r="D76" s="24"/>
    </row>
    <row r="77" spans="1:4" x14ac:dyDescent="0.15">
      <c r="A77" s="112"/>
      <c r="C77" s="24"/>
      <c r="D77" s="24"/>
    </row>
    <row r="78" spans="1:4" x14ac:dyDescent="0.15">
      <c r="A78" s="112"/>
      <c r="C78" s="24"/>
      <c r="D78" s="24"/>
    </row>
    <row r="79" spans="1:4" x14ac:dyDescent="0.15">
      <c r="A79" s="112"/>
      <c r="C79" s="24"/>
      <c r="D79" s="24"/>
    </row>
    <row r="80" spans="1:4" x14ac:dyDescent="0.15">
      <c r="A80" s="112"/>
      <c r="C80" s="24"/>
      <c r="D80" s="24"/>
    </row>
    <row r="81" spans="1:4" x14ac:dyDescent="0.15">
      <c r="A81" s="112"/>
      <c r="C81" s="24"/>
      <c r="D81" s="24"/>
    </row>
    <row r="82" spans="1:4" x14ac:dyDescent="0.15">
      <c r="A82" s="112"/>
      <c r="C82" s="24"/>
      <c r="D82" s="24"/>
    </row>
    <row r="83" spans="1:4" x14ac:dyDescent="0.15">
      <c r="A83" s="112"/>
      <c r="C83" s="24"/>
      <c r="D83" s="24"/>
    </row>
    <row r="84" spans="1:4" x14ac:dyDescent="0.15">
      <c r="A84" s="112"/>
      <c r="C84" s="24"/>
      <c r="D84" s="24"/>
    </row>
    <row r="85" spans="1:4" x14ac:dyDescent="0.15">
      <c r="A85" s="112"/>
      <c r="C85" s="24"/>
      <c r="D85" s="24"/>
    </row>
    <row r="86" spans="1:4" x14ac:dyDescent="0.15">
      <c r="A86" s="112"/>
      <c r="C86" s="24"/>
      <c r="D86" s="24"/>
    </row>
    <row r="87" spans="1:4" x14ac:dyDescent="0.15">
      <c r="A87" s="112"/>
      <c r="C87" s="24"/>
      <c r="D87" s="24"/>
    </row>
    <row r="88" spans="1:4" x14ac:dyDescent="0.15">
      <c r="A88" s="112"/>
      <c r="C88" s="24"/>
      <c r="D88" s="24"/>
    </row>
    <row r="89" spans="1:4" x14ac:dyDescent="0.15">
      <c r="A89" s="112"/>
      <c r="C89" s="24"/>
      <c r="D89" s="24"/>
    </row>
    <row r="90" spans="1:4" x14ac:dyDescent="0.15">
      <c r="A90" s="112"/>
      <c r="C90" s="24"/>
      <c r="D90" s="24"/>
    </row>
    <row r="91" spans="1:4" x14ac:dyDescent="0.15">
      <c r="A91" s="112"/>
      <c r="C91" s="24"/>
      <c r="D91" s="24"/>
    </row>
    <row r="92" spans="1:4" x14ac:dyDescent="0.15">
      <c r="A92" s="112"/>
      <c r="C92" s="24"/>
      <c r="D92" s="24"/>
    </row>
    <row r="93" spans="1:4" x14ac:dyDescent="0.15">
      <c r="A93" s="112"/>
      <c r="C93" s="24"/>
      <c r="D93" s="24"/>
    </row>
    <row r="94" spans="1:4" x14ac:dyDescent="0.15">
      <c r="A94" s="112"/>
      <c r="C94" s="24"/>
      <c r="D94" s="24"/>
    </row>
    <row r="95" spans="1:4" x14ac:dyDescent="0.15">
      <c r="A95" s="112"/>
      <c r="C95" s="24"/>
      <c r="D95" s="24"/>
    </row>
    <row r="96" spans="1:4" x14ac:dyDescent="0.15">
      <c r="A96" s="112"/>
      <c r="C96" s="24"/>
      <c r="D96" s="24"/>
    </row>
    <row r="97" spans="3:4" x14ac:dyDescent="0.15">
      <c r="C97" s="24"/>
      <c r="D97" s="24"/>
    </row>
    <row r="98" spans="3:4" x14ac:dyDescent="0.15">
      <c r="C98" s="24"/>
      <c r="D98" s="24"/>
    </row>
    <row r="99" spans="3:4" x14ac:dyDescent="0.15">
      <c r="C99" s="24"/>
      <c r="D99" s="24"/>
    </row>
    <row r="100" spans="3:4" x14ac:dyDescent="0.15">
      <c r="C100" s="24"/>
      <c r="D100" s="24"/>
    </row>
    <row r="101" spans="3:4" x14ac:dyDescent="0.15">
      <c r="C101" s="24"/>
      <c r="D101" s="24"/>
    </row>
    <row r="102" spans="3:4" x14ac:dyDescent="0.15">
      <c r="C102" s="24"/>
      <c r="D102" s="24"/>
    </row>
    <row r="103" spans="3:4" x14ac:dyDescent="0.15">
      <c r="C103" s="24"/>
      <c r="D103" s="24"/>
    </row>
    <row r="104" spans="3:4" x14ac:dyDescent="0.15">
      <c r="C104" s="24"/>
      <c r="D104" s="24"/>
    </row>
    <row r="105" spans="3:4" x14ac:dyDescent="0.15">
      <c r="C105" s="24"/>
      <c r="D105" s="24"/>
    </row>
    <row r="106" spans="3:4" x14ac:dyDescent="0.15">
      <c r="C106" s="24"/>
      <c r="D106" s="24"/>
    </row>
    <row r="107" spans="3:4" x14ac:dyDescent="0.15">
      <c r="C107" s="24"/>
      <c r="D107" s="24"/>
    </row>
    <row r="108" spans="3:4" x14ac:dyDescent="0.15">
      <c r="C108" s="24"/>
      <c r="D108" s="24"/>
    </row>
    <row r="109" spans="3:4" x14ac:dyDescent="0.15">
      <c r="C109" s="24"/>
      <c r="D109" s="24"/>
    </row>
    <row r="110" spans="3:4" x14ac:dyDescent="0.15">
      <c r="C110" s="24"/>
      <c r="D110" s="24"/>
    </row>
    <row r="111" spans="3:4" x14ac:dyDescent="0.15">
      <c r="C111" s="24"/>
      <c r="D111" s="24"/>
    </row>
    <row r="112" spans="3:4" x14ac:dyDescent="0.15">
      <c r="C112" s="24"/>
      <c r="D112" s="24"/>
    </row>
    <row r="113" spans="3:4" x14ac:dyDescent="0.15">
      <c r="C113" s="24"/>
      <c r="D113" s="24"/>
    </row>
    <row r="114" spans="3:4" x14ac:dyDescent="0.15">
      <c r="C114" s="24"/>
      <c r="D114" s="24"/>
    </row>
    <row r="115" spans="3:4" x14ac:dyDescent="0.15">
      <c r="C115" s="24"/>
      <c r="D115" s="24"/>
    </row>
    <row r="116" spans="3:4" x14ac:dyDescent="0.15">
      <c r="C116" s="24"/>
      <c r="D116" s="24"/>
    </row>
    <row r="117" spans="3:4" x14ac:dyDescent="0.15">
      <c r="C117" s="24"/>
      <c r="D117" s="24"/>
    </row>
    <row r="118" spans="3:4" x14ac:dyDescent="0.15">
      <c r="C118" s="24"/>
      <c r="D118" s="24"/>
    </row>
    <row r="119" spans="3:4" x14ac:dyDescent="0.15">
      <c r="C119" s="24"/>
      <c r="D119" s="24"/>
    </row>
    <row r="120" spans="3:4" x14ac:dyDescent="0.15">
      <c r="C120" s="24"/>
      <c r="D120" s="24"/>
    </row>
    <row r="121" spans="3:4" x14ac:dyDescent="0.15">
      <c r="C121" s="24"/>
      <c r="D121" s="24"/>
    </row>
    <row r="122" spans="3:4" x14ac:dyDescent="0.15">
      <c r="C122" s="24"/>
      <c r="D122" s="24"/>
    </row>
    <row r="123" spans="3:4" x14ac:dyDescent="0.15">
      <c r="C123" s="24"/>
      <c r="D123" s="24"/>
    </row>
    <row r="124" spans="3:4" x14ac:dyDescent="0.15">
      <c r="C124" s="24"/>
      <c r="D124" s="24"/>
    </row>
    <row r="125" spans="3:4" x14ac:dyDescent="0.15">
      <c r="C125" s="24"/>
      <c r="D125" s="24"/>
    </row>
    <row r="126" spans="3:4" x14ac:dyDescent="0.15">
      <c r="C126" s="24"/>
      <c r="D126" s="24"/>
    </row>
    <row r="127" spans="3:4" x14ac:dyDescent="0.15">
      <c r="C127" s="24"/>
      <c r="D127" s="24"/>
    </row>
    <row r="128" spans="3:4" x14ac:dyDescent="0.15">
      <c r="C128" s="24"/>
      <c r="D128" s="24"/>
    </row>
    <row r="129" spans="3:4" x14ac:dyDescent="0.15">
      <c r="C129" s="24"/>
      <c r="D129" s="24"/>
    </row>
    <row r="130" spans="3:4" x14ac:dyDescent="0.15">
      <c r="C130" s="24"/>
      <c r="D130" s="24"/>
    </row>
    <row r="131" spans="3:4" x14ac:dyDescent="0.15">
      <c r="C131" s="24"/>
      <c r="D131" s="24"/>
    </row>
    <row r="132" spans="3:4" x14ac:dyDescent="0.15">
      <c r="C132" s="24"/>
      <c r="D132" s="24"/>
    </row>
    <row r="133" spans="3:4" x14ac:dyDescent="0.15">
      <c r="C133" s="24"/>
      <c r="D133" s="24"/>
    </row>
    <row r="134" spans="3:4" x14ac:dyDescent="0.15">
      <c r="C134" s="24"/>
      <c r="D134" s="24"/>
    </row>
    <row r="135" spans="3:4" x14ac:dyDescent="0.15">
      <c r="C135" s="24"/>
      <c r="D135" s="24"/>
    </row>
    <row r="136" spans="3:4" x14ac:dyDescent="0.15">
      <c r="C136" s="24"/>
      <c r="D136" s="24"/>
    </row>
    <row r="137" spans="3:4" x14ac:dyDescent="0.15">
      <c r="C137" s="24"/>
      <c r="D137" s="24"/>
    </row>
    <row r="138" spans="3:4" x14ac:dyDescent="0.15">
      <c r="C138" s="24"/>
      <c r="D138" s="24"/>
    </row>
    <row r="139" spans="3:4" x14ac:dyDescent="0.15">
      <c r="C139" s="24"/>
      <c r="D139" s="24"/>
    </row>
    <row r="140" spans="3:4" x14ac:dyDescent="0.15">
      <c r="C140" s="24"/>
      <c r="D140" s="24"/>
    </row>
    <row r="141" spans="3:4" x14ac:dyDescent="0.15">
      <c r="C141" s="24"/>
      <c r="D141" s="24"/>
    </row>
    <row r="142" spans="3:4" x14ac:dyDescent="0.15">
      <c r="C142" s="24"/>
      <c r="D142" s="24"/>
    </row>
    <row r="143" spans="3:4" x14ac:dyDescent="0.15">
      <c r="C143" s="24"/>
      <c r="D143" s="24"/>
    </row>
    <row r="144" spans="3:4" x14ac:dyDescent="0.15">
      <c r="C144" s="24"/>
      <c r="D144" s="24"/>
    </row>
    <row r="145" spans="3:4" x14ac:dyDescent="0.15">
      <c r="C145" s="24"/>
      <c r="D145" s="24"/>
    </row>
    <row r="146" spans="3:4" x14ac:dyDescent="0.15">
      <c r="C146" s="24"/>
      <c r="D146" s="24"/>
    </row>
    <row r="147" spans="3:4" x14ac:dyDescent="0.15">
      <c r="C147" s="24"/>
      <c r="D147" s="24"/>
    </row>
    <row r="148" spans="3:4" x14ac:dyDescent="0.15">
      <c r="C148" s="24"/>
      <c r="D148" s="24"/>
    </row>
    <row r="149" spans="3:4" x14ac:dyDescent="0.15">
      <c r="C149" s="24"/>
      <c r="D149" s="24"/>
    </row>
    <row r="150" spans="3:4" x14ac:dyDescent="0.15">
      <c r="C150" s="24"/>
      <c r="D150" s="24"/>
    </row>
    <row r="151" spans="3:4" x14ac:dyDescent="0.15">
      <c r="C151" s="24"/>
      <c r="D151" s="24"/>
    </row>
    <row r="152" spans="3:4" x14ac:dyDescent="0.15">
      <c r="C152" s="24"/>
      <c r="D152" s="24"/>
    </row>
    <row r="153" spans="3:4" x14ac:dyDescent="0.15">
      <c r="C153" s="24"/>
      <c r="D153" s="24"/>
    </row>
    <row r="154" spans="3:4" x14ac:dyDescent="0.15">
      <c r="C154" s="24"/>
      <c r="D154" s="24"/>
    </row>
    <row r="155" spans="3:4" x14ac:dyDescent="0.15">
      <c r="C155" s="24"/>
      <c r="D155" s="24"/>
    </row>
    <row r="156" spans="3:4" x14ac:dyDescent="0.15">
      <c r="C156" s="24"/>
      <c r="D156" s="24"/>
    </row>
    <row r="157" spans="3:4" x14ac:dyDescent="0.15">
      <c r="C157" s="24"/>
      <c r="D157" s="24"/>
    </row>
    <row r="158" spans="3:4" x14ac:dyDescent="0.15">
      <c r="C158" s="24"/>
      <c r="D158" s="24"/>
    </row>
    <row r="159" spans="3:4" x14ac:dyDescent="0.15">
      <c r="C159" s="24"/>
      <c r="D159" s="24"/>
    </row>
    <row r="160" spans="3:4" x14ac:dyDescent="0.15">
      <c r="C160" s="24"/>
      <c r="D160" s="24"/>
    </row>
    <row r="161" spans="3:4" x14ac:dyDescent="0.15">
      <c r="C161" s="24"/>
      <c r="D161" s="24"/>
    </row>
    <row r="162" spans="3:4" x14ac:dyDescent="0.15">
      <c r="C162" s="24"/>
      <c r="D162" s="24"/>
    </row>
    <row r="163" spans="3:4" x14ac:dyDescent="0.15">
      <c r="C163" s="24"/>
      <c r="D163" s="24"/>
    </row>
    <row r="164" spans="3:4" x14ac:dyDescent="0.15">
      <c r="C164" s="24"/>
      <c r="D164" s="24"/>
    </row>
    <row r="165" spans="3:4" x14ac:dyDescent="0.15">
      <c r="C165" s="24"/>
      <c r="D165" s="24"/>
    </row>
    <row r="166" spans="3:4" x14ac:dyDescent="0.15">
      <c r="C166" s="24"/>
      <c r="D166" s="24"/>
    </row>
    <row r="167" spans="3:4" x14ac:dyDescent="0.15">
      <c r="C167" s="24"/>
      <c r="D167" s="24"/>
    </row>
    <row r="168" spans="3:4" x14ac:dyDescent="0.15">
      <c r="C168" s="24"/>
      <c r="D168" s="24"/>
    </row>
    <row r="169" spans="3:4" x14ac:dyDescent="0.15">
      <c r="C169" s="24"/>
      <c r="D169" s="24"/>
    </row>
    <row r="170" spans="3:4" x14ac:dyDescent="0.15">
      <c r="C170" s="24"/>
      <c r="D170" s="24"/>
    </row>
    <row r="171" spans="3:4" x14ac:dyDescent="0.15">
      <c r="C171" s="24"/>
      <c r="D171" s="24"/>
    </row>
    <row r="172" spans="3:4" x14ac:dyDescent="0.15">
      <c r="C172" s="24"/>
      <c r="D172" s="24"/>
    </row>
    <row r="173" spans="3:4" x14ac:dyDescent="0.15">
      <c r="C173" s="24"/>
      <c r="D173" s="24"/>
    </row>
    <row r="174" spans="3:4" x14ac:dyDescent="0.15">
      <c r="C174" s="24"/>
      <c r="D174" s="24"/>
    </row>
    <row r="175" spans="3:4" x14ac:dyDescent="0.15">
      <c r="C175" s="24"/>
      <c r="D175" s="24"/>
    </row>
    <row r="176" spans="3:4" x14ac:dyDescent="0.15">
      <c r="C176" s="24"/>
      <c r="D176" s="24"/>
    </row>
    <row r="177" spans="3:4" x14ac:dyDescent="0.15">
      <c r="C177" s="24"/>
      <c r="D177" s="24"/>
    </row>
    <row r="178" spans="3:4" x14ac:dyDescent="0.15">
      <c r="C178" s="24"/>
      <c r="D178" s="24"/>
    </row>
    <row r="179" spans="3:4" x14ac:dyDescent="0.15">
      <c r="C179" s="24"/>
      <c r="D179" s="24"/>
    </row>
    <row r="180" spans="3:4" x14ac:dyDescent="0.15">
      <c r="C180" s="24"/>
      <c r="D180" s="24"/>
    </row>
    <row r="181" spans="3:4" x14ac:dyDescent="0.15">
      <c r="C181" s="24"/>
      <c r="D181" s="24"/>
    </row>
    <row r="182" spans="3:4" x14ac:dyDescent="0.15">
      <c r="C182" s="24"/>
      <c r="D182" s="24"/>
    </row>
    <row r="183" spans="3:4" x14ac:dyDescent="0.15">
      <c r="C183" s="24"/>
      <c r="D183" s="24"/>
    </row>
    <row r="184" spans="3:4" x14ac:dyDescent="0.15">
      <c r="C184" s="24"/>
      <c r="D184" s="24"/>
    </row>
    <row r="185" spans="3:4" x14ac:dyDescent="0.15">
      <c r="C185" s="24"/>
      <c r="D185" s="24"/>
    </row>
    <row r="186" spans="3:4" x14ac:dyDescent="0.15">
      <c r="C186" s="24"/>
      <c r="D186" s="24"/>
    </row>
    <row r="187" spans="3:4" x14ac:dyDescent="0.15">
      <c r="C187" s="24"/>
      <c r="D187" s="24"/>
    </row>
    <row r="188" spans="3:4" x14ac:dyDescent="0.15">
      <c r="C188" s="24"/>
      <c r="D188" s="24"/>
    </row>
    <row r="189" spans="3:4" x14ac:dyDescent="0.15">
      <c r="C189" s="24"/>
      <c r="D189" s="24"/>
    </row>
    <row r="190" spans="3:4" x14ac:dyDescent="0.15">
      <c r="C190" s="24"/>
      <c r="D190" s="24"/>
    </row>
    <row r="191" spans="3:4" x14ac:dyDescent="0.15">
      <c r="C191" s="24"/>
      <c r="D191" s="24"/>
    </row>
    <row r="192" spans="3:4" x14ac:dyDescent="0.15">
      <c r="C192" s="24"/>
      <c r="D192" s="24"/>
    </row>
    <row r="193" spans="3:4" x14ac:dyDescent="0.15">
      <c r="C193" s="24"/>
      <c r="D193" s="24"/>
    </row>
    <row r="194" spans="3:4" x14ac:dyDescent="0.15">
      <c r="C194" s="24"/>
      <c r="D194" s="24"/>
    </row>
    <row r="195" spans="3:4" x14ac:dyDescent="0.15">
      <c r="C195" s="24"/>
      <c r="D195" s="24"/>
    </row>
    <row r="196" spans="3:4" x14ac:dyDescent="0.15">
      <c r="C196" s="24"/>
      <c r="D196" s="24"/>
    </row>
    <row r="197" spans="3:4" x14ac:dyDescent="0.15">
      <c r="C197" s="24"/>
      <c r="D197" s="24"/>
    </row>
    <row r="198" spans="3:4" x14ac:dyDescent="0.15">
      <c r="C198" s="24"/>
      <c r="D198" s="24"/>
    </row>
    <row r="199" spans="3:4" x14ac:dyDescent="0.15">
      <c r="C199" s="24"/>
      <c r="D199" s="24"/>
    </row>
    <row r="200" spans="3:4" x14ac:dyDescent="0.15">
      <c r="C200" s="24"/>
      <c r="D200" s="24"/>
    </row>
    <row r="201" spans="3:4" x14ac:dyDescent="0.15">
      <c r="C201" s="24"/>
      <c r="D201" s="24"/>
    </row>
    <row r="202" spans="3:4" x14ac:dyDescent="0.15">
      <c r="C202" s="24"/>
      <c r="D202" s="24"/>
    </row>
    <row r="203" spans="3:4" x14ac:dyDescent="0.15">
      <c r="C203" s="24"/>
      <c r="D203" s="24"/>
    </row>
    <row r="204" spans="3:4" x14ac:dyDescent="0.15">
      <c r="C204" s="24"/>
      <c r="D204" s="24"/>
    </row>
    <row r="205" spans="3:4" x14ac:dyDescent="0.15">
      <c r="C205" s="24"/>
      <c r="D205" s="24"/>
    </row>
    <row r="206" spans="3:4" x14ac:dyDescent="0.15">
      <c r="C206" s="24"/>
      <c r="D206" s="24"/>
    </row>
    <row r="207" spans="3:4" x14ac:dyDescent="0.15">
      <c r="C207" s="24"/>
      <c r="D207" s="24"/>
    </row>
    <row r="208" spans="3:4" x14ac:dyDescent="0.15">
      <c r="C208" s="24"/>
      <c r="D208" s="24"/>
    </row>
    <row r="209" spans="3:4" x14ac:dyDescent="0.15">
      <c r="C209" s="24"/>
      <c r="D209" s="24"/>
    </row>
    <row r="210" spans="3:4" x14ac:dyDescent="0.15">
      <c r="C210" s="24"/>
      <c r="D210" s="24"/>
    </row>
    <row r="211" spans="3:4" x14ac:dyDescent="0.15">
      <c r="C211" s="24"/>
      <c r="D211" s="24"/>
    </row>
    <row r="212" spans="3:4" x14ac:dyDescent="0.15">
      <c r="C212" s="24"/>
      <c r="D212" s="24"/>
    </row>
    <row r="213" spans="3:4" x14ac:dyDescent="0.15">
      <c r="C213" s="24"/>
      <c r="D213" s="24"/>
    </row>
    <row r="214" spans="3:4" x14ac:dyDescent="0.15">
      <c r="C214" s="24"/>
      <c r="D214" s="24"/>
    </row>
    <row r="215" spans="3:4" x14ac:dyDescent="0.15">
      <c r="C215" s="24"/>
      <c r="D215" s="24"/>
    </row>
    <row r="216" spans="3:4" x14ac:dyDescent="0.15">
      <c r="C216" s="24"/>
      <c r="D216" s="24"/>
    </row>
    <row r="217" spans="3:4" x14ac:dyDescent="0.15">
      <c r="C217" s="24"/>
      <c r="D217" s="24"/>
    </row>
    <row r="218" spans="3:4" x14ac:dyDescent="0.15">
      <c r="C218" s="24"/>
      <c r="D218" s="24"/>
    </row>
    <row r="219" spans="3:4" x14ac:dyDescent="0.15">
      <c r="C219" s="24"/>
      <c r="D219" s="24"/>
    </row>
    <row r="220" spans="3:4" x14ac:dyDescent="0.15">
      <c r="C220" s="24"/>
      <c r="D220" s="24"/>
    </row>
    <row r="221" spans="3:4" x14ac:dyDescent="0.15">
      <c r="C221" s="24"/>
      <c r="D221" s="24"/>
    </row>
    <row r="222" spans="3:4" x14ac:dyDescent="0.15">
      <c r="C222" s="24"/>
      <c r="D222" s="24"/>
    </row>
    <row r="223" spans="3:4" x14ac:dyDescent="0.15">
      <c r="C223" s="24"/>
      <c r="D223" s="24"/>
    </row>
    <row r="224" spans="3:4" x14ac:dyDescent="0.15">
      <c r="C224" s="24"/>
      <c r="D224" s="24"/>
    </row>
    <row r="225" spans="3:4" x14ac:dyDescent="0.15">
      <c r="C225" s="24"/>
      <c r="D225" s="24"/>
    </row>
    <row r="226" spans="3:4" x14ac:dyDescent="0.15">
      <c r="C226" s="24"/>
      <c r="D226" s="24"/>
    </row>
    <row r="227" spans="3:4" x14ac:dyDescent="0.15">
      <c r="C227" s="24"/>
      <c r="D227" s="24"/>
    </row>
    <row r="228" spans="3:4" x14ac:dyDescent="0.15">
      <c r="C228" s="24"/>
      <c r="D228" s="24"/>
    </row>
    <row r="229" spans="3:4" x14ac:dyDescent="0.15">
      <c r="C229" s="24"/>
      <c r="D229" s="24"/>
    </row>
    <row r="230" spans="3:4" x14ac:dyDescent="0.15">
      <c r="C230" s="24"/>
      <c r="D230" s="24"/>
    </row>
    <row r="231" spans="3:4" x14ac:dyDescent="0.15">
      <c r="C231" s="24"/>
      <c r="D231" s="24"/>
    </row>
    <row r="232" spans="3:4" x14ac:dyDescent="0.15">
      <c r="C232" s="24"/>
      <c r="D232" s="24"/>
    </row>
    <row r="233" spans="3:4" x14ac:dyDescent="0.15">
      <c r="C233" s="24"/>
      <c r="D233" s="24"/>
    </row>
    <row r="234" spans="3:4" x14ac:dyDescent="0.15">
      <c r="C234" s="24"/>
      <c r="D234" s="24"/>
    </row>
    <row r="235" spans="3:4" x14ac:dyDescent="0.15">
      <c r="C235" s="24"/>
      <c r="D235" s="24"/>
    </row>
    <row r="236" spans="3:4" x14ac:dyDescent="0.15">
      <c r="C236" s="24"/>
      <c r="D236" s="24"/>
    </row>
    <row r="237" spans="3:4" x14ac:dyDescent="0.15">
      <c r="C237" s="24"/>
      <c r="D237" s="24"/>
    </row>
    <row r="238" spans="3:4" x14ac:dyDescent="0.15">
      <c r="C238" s="24"/>
      <c r="D238" s="24"/>
    </row>
    <row r="239" spans="3:4" x14ac:dyDescent="0.15">
      <c r="C239" s="24"/>
      <c r="D239" s="24"/>
    </row>
    <row r="240" spans="3:4" x14ac:dyDescent="0.15">
      <c r="C240" s="24"/>
      <c r="D240" s="24"/>
    </row>
    <row r="241" spans="3:4" x14ac:dyDescent="0.15">
      <c r="C241" s="24"/>
      <c r="D241" s="24"/>
    </row>
    <row r="242" spans="3:4" x14ac:dyDescent="0.15">
      <c r="C242" s="24"/>
      <c r="D242" s="24"/>
    </row>
    <row r="243" spans="3:4" x14ac:dyDescent="0.15">
      <c r="C243" s="24"/>
      <c r="D243" s="24"/>
    </row>
    <row r="244" spans="3:4" x14ac:dyDescent="0.15">
      <c r="C244" s="24"/>
      <c r="D244" s="24"/>
    </row>
    <row r="245" spans="3:4" x14ac:dyDescent="0.15">
      <c r="C245" s="24"/>
      <c r="D245" s="24"/>
    </row>
    <row r="246" spans="3:4" x14ac:dyDescent="0.15">
      <c r="C246" s="24"/>
      <c r="D246" s="24"/>
    </row>
    <row r="247" spans="3:4" x14ac:dyDescent="0.15">
      <c r="C247" s="24"/>
      <c r="D247" s="24"/>
    </row>
    <row r="248" spans="3:4" x14ac:dyDescent="0.15">
      <c r="C248" s="24"/>
      <c r="D248" s="24"/>
    </row>
    <row r="249" spans="3:4" x14ac:dyDescent="0.15">
      <c r="C249" s="24"/>
      <c r="D249" s="24"/>
    </row>
    <row r="250" spans="3:4" x14ac:dyDescent="0.15">
      <c r="C250" s="24"/>
      <c r="D250" s="24"/>
    </row>
    <row r="251" spans="3:4" x14ac:dyDescent="0.15">
      <c r="C251" s="24"/>
      <c r="D251" s="24"/>
    </row>
    <row r="252" spans="3:4" x14ac:dyDescent="0.15">
      <c r="C252" s="24"/>
      <c r="D252" s="24"/>
    </row>
    <row r="253" spans="3:4" x14ac:dyDescent="0.15">
      <c r="C253" s="24"/>
      <c r="D253" s="24"/>
    </row>
    <row r="254" spans="3:4" x14ac:dyDescent="0.15">
      <c r="C254" s="24"/>
      <c r="D254" s="24"/>
    </row>
    <row r="255" spans="3:4" x14ac:dyDescent="0.15">
      <c r="C255" s="24"/>
      <c r="D255" s="24"/>
    </row>
    <row r="256" spans="3:4" x14ac:dyDescent="0.15">
      <c r="C256" s="24"/>
      <c r="D256" s="24"/>
    </row>
    <row r="257" spans="3:4" x14ac:dyDescent="0.15">
      <c r="C257" s="24"/>
      <c r="D257" s="24"/>
    </row>
    <row r="258" spans="3:4" x14ac:dyDescent="0.15">
      <c r="C258" s="24"/>
      <c r="D258" s="24"/>
    </row>
    <row r="259" spans="3:4" x14ac:dyDescent="0.15">
      <c r="C259" s="24"/>
      <c r="D259" s="24"/>
    </row>
    <row r="260" spans="3:4" x14ac:dyDescent="0.15">
      <c r="C260" s="24"/>
      <c r="D260" s="24"/>
    </row>
    <row r="261" spans="3:4" x14ac:dyDescent="0.15">
      <c r="C261" s="24"/>
      <c r="D261" s="24"/>
    </row>
    <row r="262" spans="3:4" x14ac:dyDescent="0.15">
      <c r="C262" s="24"/>
      <c r="D262" s="24"/>
    </row>
    <row r="263" spans="3:4" x14ac:dyDescent="0.15">
      <c r="C263" s="24"/>
      <c r="D263" s="24"/>
    </row>
    <row r="264" spans="3:4" x14ac:dyDescent="0.15">
      <c r="C264" s="24"/>
      <c r="D264" s="24"/>
    </row>
    <row r="265" spans="3:4" x14ac:dyDescent="0.15">
      <c r="C265" s="24"/>
      <c r="D265" s="24"/>
    </row>
    <row r="266" spans="3:4" x14ac:dyDescent="0.15">
      <c r="C266" s="24"/>
      <c r="D266" s="24"/>
    </row>
    <row r="267" spans="3:4" x14ac:dyDescent="0.15">
      <c r="C267" s="24"/>
      <c r="D267" s="24"/>
    </row>
    <row r="268" spans="3:4" x14ac:dyDescent="0.15">
      <c r="C268" s="24"/>
      <c r="D268" s="24"/>
    </row>
    <row r="269" spans="3:4" x14ac:dyDescent="0.15">
      <c r="C269" s="24"/>
      <c r="D269" s="24"/>
    </row>
    <row r="270" spans="3:4" x14ac:dyDescent="0.15">
      <c r="C270" s="24"/>
      <c r="D270" s="24"/>
    </row>
    <row r="271" spans="3:4" x14ac:dyDescent="0.15">
      <c r="C271" s="24"/>
      <c r="D271" s="24"/>
    </row>
    <row r="272" spans="3:4" x14ac:dyDescent="0.15">
      <c r="C272" s="24"/>
      <c r="D272" s="24"/>
    </row>
    <row r="273" spans="3:4" x14ac:dyDescent="0.15">
      <c r="C273" s="24"/>
      <c r="D273" s="24"/>
    </row>
    <row r="274" spans="3:4" x14ac:dyDescent="0.15">
      <c r="C274" s="24"/>
      <c r="D274" s="24"/>
    </row>
    <row r="275" spans="3:4" x14ac:dyDescent="0.15">
      <c r="C275" s="24"/>
      <c r="D275" s="24"/>
    </row>
    <row r="276" spans="3:4" x14ac:dyDescent="0.15">
      <c r="C276" s="24"/>
      <c r="D276" s="24"/>
    </row>
    <row r="277" spans="3:4" x14ac:dyDescent="0.15">
      <c r="C277" s="24"/>
      <c r="D277" s="24"/>
    </row>
    <row r="278" spans="3:4" x14ac:dyDescent="0.15">
      <c r="C278" s="24"/>
      <c r="D278" s="24"/>
    </row>
    <row r="279" spans="3:4" x14ac:dyDescent="0.15">
      <c r="C279" s="24"/>
      <c r="D279" s="24"/>
    </row>
    <row r="280" spans="3:4" x14ac:dyDescent="0.15">
      <c r="C280" s="24"/>
      <c r="D280" s="24"/>
    </row>
    <row r="281" spans="3:4" x14ac:dyDescent="0.15">
      <c r="C281" s="24"/>
      <c r="D281" s="24"/>
    </row>
    <row r="282" spans="3:4" x14ac:dyDescent="0.15">
      <c r="C282" s="24"/>
      <c r="D282" s="24"/>
    </row>
    <row r="283" spans="3:4" x14ac:dyDescent="0.15">
      <c r="C283" s="24"/>
      <c r="D283" s="24"/>
    </row>
    <row r="284" spans="3:4" x14ac:dyDescent="0.15">
      <c r="C284" s="24"/>
      <c r="D284" s="24"/>
    </row>
    <row r="285" spans="3:4" x14ac:dyDescent="0.15">
      <c r="C285" s="24"/>
      <c r="D285" s="24"/>
    </row>
    <row r="286" spans="3:4" x14ac:dyDescent="0.15">
      <c r="C286" s="24"/>
      <c r="D286" s="24"/>
    </row>
    <row r="287" spans="3:4" x14ac:dyDescent="0.15">
      <c r="C287" s="24"/>
      <c r="D287" s="24"/>
    </row>
    <row r="288" spans="3:4" x14ac:dyDescent="0.15">
      <c r="C288" s="24"/>
      <c r="D288" s="24"/>
    </row>
    <row r="289" spans="3:4" x14ac:dyDescent="0.15">
      <c r="C289" s="24"/>
      <c r="D289" s="24"/>
    </row>
    <row r="290" spans="3:4" x14ac:dyDescent="0.15">
      <c r="C290" s="24"/>
      <c r="D290" s="24"/>
    </row>
    <row r="291" spans="3:4" x14ac:dyDescent="0.15">
      <c r="C291" s="24"/>
      <c r="D291" s="24"/>
    </row>
    <row r="292" spans="3:4" x14ac:dyDescent="0.15">
      <c r="C292" s="24"/>
      <c r="D292" s="24"/>
    </row>
    <row r="293" spans="3:4" x14ac:dyDescent="0.15">
      <c r="C293" s="24"/>
      <c r="D293" s="24"/>
    </row>
    <row r="294" spans="3:4" x14ac:dyDescent="0.15">
      <c r="C294" s="26"/>
      <c r="D294" s="26"/>
    </row>
    <row r="295" spans="3:4" x14ac:dyDescent="0.15">
      <c r="C295" s="26"/>
      <c r="D295" s="26"/>
    </row>
    <row r="296" spans="3:4" x14ac:dyDescent="0.15">
      <c r="C296" s="26"/>
      <c r="D296" s="26"/>
    </row>
    <row r="297" spans="3:4" x14ac:dyDescent="0.15">
      <c r="C297" s="26"/>
      <c r="D297" s="26"/>
    </row>
    <row r="298" spans="3:4" x14ac:dyDescent="0.15">
      <c r="C298" s="26"/>
      <c r="D298" s="26"/>
    </row>
    <row r="299" spans="3:4" x14ac:dyDescent="0.15">
      <c r="C299" s="26"/>
      <c r="D299" s="26"/>
    </row>
    <row r="300" spans="3:4" x14ac:dyDescent="0.15">
      <c r="C300" s="26"/>
      <c r="D300" s="26"/>
    </row>
    <row r="301" spans="3:4" x14ac:dyDescent="0.15">
      <c r="C301" s="26"/>
      <c r="D301" s="26"/>
    </row>
    <row r="302" spans="3:4" x14ac:dyDescent="0.15">
      <c r="C302" s="26"/>
      <c r="D302" s="26"/>
    </row>
    <row r="303" spans="3:4" x14ac:dyDescent="0.15">
      <c r="C303" s="26"/>
      <c r="D303" s="26"/>
    </row>
    <row r="304" spans="3:4" x14ac:dyDescent="0.15">
      <c r="C304" s="26"/>
      <c r="D304" s="26"/>
    </row>
    <row r="305" spans="3:4" x14ac:dyDescent="0.15">
      <c r="C305" s="26"/>
      <c r="D305" s="26"/>
    </row>
    <row r="306" spans="3:4" x14ac:dyDescent="0.15">
      <c r="C306" s="26"/>
      <c r="D306" s="26"/>
    </row>
    <row r="307" spans="3:4" x14ac:dyDescent="0.15">
      <c r="C307" s="26"/>
      <c r="D307" s="26"/>
    </row>
    <row r="308" spans="3:4" x14ac:dyDescent="0.15">
      <c r="C308" s="26"/>
      <c r="D308" s="26"/>
    </row>
    <row r="309" spans="3:4" x14ac:dyDescent="0.15">
      <c r="C309" s="26"/>
      <c r="D309" s="26"/>
    </row>
    <row r="310" spans="3:4" x14ac:dyDescent="0.15">
      <c r="C310" s="26"/>
      <c r="D310" s="26"/>
    </row>
    <row r="311" spans="3:4" x14ac:dyDescent="0.15">
      <c r="C311" s="26"/>
      <c r="D311" s="26"/>
    </row>
    <row r="312" spans="3:4" x14ac:dyDescent="0.15">
      <c r="C312" s="26"/>
      <c r="D312" s="26"/>
    </row>
    <row r="313" spans="3:4" x14ac:dyDescent="0.15">
      <c r="C313" s="26"/>
      <c r="D313" s="26"/>
    </row>
    <row r="314" spans="3:4" x14ac:dyDescent="0.15">
      <c r="C314" s="26"/>
      <c r="D314" s="26"/>
    </row>
    <row r="315" spans="3:4" x14ac:dyDescent="0.15">
      <c r="C315" s="26"/>
      <c r="D315" s="26"/>
    </row>
    <row r="316" spans="3:4" x14ac:dyDescent="0.15">
      <c r="C316" s="26"/>
      <c r="D316" s="26"/>
    </row>
    <row r="317" spans="3:4" x14ac:dyDescent="0.15">
      <c r="C317" s="26"/>
      <c r="D317" s="26"/>
    </row>
    <row r="318" spans="3:4" x14ac:dyDescent="0.15">
      <c r="C318" s="26"/>
      <c r="D318" s="26"/>
    </row>
    <row r="319" spans="3:4" x14ac:dyDescent="0.15">
      <c r="C319" s="26"/>
      <c r="D319" s="26"/>
    </row>
    <row r="320" spans="3:4" x14ac:dyDescent="0.15">
      <c r="C320" s="26"/>
      <c r="D320" s="26"/>
    </row>
    <row r="321" spans="3:4" x14ac:dyDescent="0.15">
      <c r="C321" s="26"/>
      <c r="D321" s="26"/>
    </row>
    <row r="322" spans="3:4" x14ac:dyDescent="0.15">
      <c r="C322" s="26"/>
      <c r="D322" s="26"/>
    </row>
    <row r="323" spans="3:4" x14ac:dyDescent="0.15">
      <c r="C323" s="26"/>
      <c r="D323" s="26"/>
    </row>
    <row r="324" spans="3:4" x14ac:dyDescent="0.15">
      <c r="C324" s="26"/>
      <c r="D324" s="26"/>
    </row>
    <row r="325" spans="3:4" x14ac:dyDescent="0.15">
      <c r="C325" s="26"/>
      <c r="D325" s="26"/>
    </row>
    <row r="326" spans="3:4" x14ac:dyDescent="0.15">
      <c r="C326" s="26"/>
      <c r="D326" s="26"/>
    </row>
    <row r="327" spans="3:4" x14ac:dyDescent="0.15">
      <c r="C327" s="26"/>
      <c r="D327" s="26"/>
    </row>
    <row r="328" spans="3:4" x14ac:dyDescent="0.15">
      <c r="C328" s="26"/>
      <c r="D328" s="26"/>
    </row>
    <row r="329" spans="3:4" x14ac:dyDescent="0.15">
      <c r="C329" s="26"/>
      <c r="D329" s="26"/>
    </row>
    <row r="330" spans="3:4" x14ac:dyDescent="0.15">
      <c r="C330" s="26"/>
      <c r="D330" s="26"/>
    </row>
    <row r="331" spans="3:4" x14ac:dyDescent="0.15">
      <c r="C331" s="26"/>
      <c r="D331" s="26"/>
    </row>
    <row r="332" spans="3:4" x14ac:dyDescent="0.15">
      <c r="C332" s="26"/>
      <c r="D332" s="26"/>
    </row>
    <row r="333" spans="3:4" x14ac:dyDescent="0.15">
      <c r="C333" s="26"/>
      <c r="D333" s="26"/>
    </row>
    <row r="334" spans="3:4" x14ac:dyDescent="0.15">
      <c r="C334" s="26"/>
      <c r="D334" s="26"/>
    </row>
    <row r="335" spans="3:4" x14ac:dyDescent="0.15">
      <c r="C335" s="26"/>
      <c r="D335" s="26"/>
    </row>
    <row r="336" spans="3:4" x14ac:dyDescent="0.15">
      <c r="C336" s="26"/>
      <c r="D336" s="26"/>
    </row>
    <row r="337" spans="3:4" x14ac:dyDescent="0.15">
      <c r="C337" s="26"/>
      <c r="D337" s="26"/>
    </row>
    <row r="338" spans="3:4" x14ac:dyDescent="0.15">
      <c r="C338" s="26"/>
      <c r="D338" s="26"/>
    </row>
    <row r="339" spans="3:4" x14ac:dyDescent="0.15">
      <c r="C339" s="26"/>
      <c r="D339" s="26"/>
    </row>
    <row r="340" spans="3:4" x14ac:dyDescent="0.15">
      <c r="C340" s="26"/>
      <c r="D340" s="26"/>
    </row>
    <row r="341" spans="3:4" x14ac:dyDescent="0.15">
      <c r="C341" s="26"/>
      <c r="D341" s="26"/>
    </row>
    <row r="342" spans="3:4" x14ac:dyDescent="0.15">
      <c r="C342" s="26"/>
      <c r="D342" s="26"/>
    </row>
    <row r="343" spans="3:4" x14ac:dyDescent="0.15">
      <c r="C343" s="26"/>
      <c r="D343" s="26"/>
    </row>
    <row r="344" spans="3:4" x14ac:dyDescent="0.15">
      <c r="C344" s="26"/>
      <c r="D344" s="26"/>
    </row>
    <row r="345" spans="3:4" x14ac:dyDescent="0.15">
      <c r="C345" s="26"/>
      <c r="D345" s="26"/>
    </row>
    <row r="346" spans="3:4" x14ac:dyDescent="0.15">
      <c r="C346" s="26"/>
      <c r="D346" s="26"/>
    </row>
    <row r="347" spans="3:4" x14ac:dyDescent="0.15">
      <c r="C347" s="26"/>
      <c r="D347" s="26"/>
    </row>
    <row r="348" spans="3:4" x14ac:dyDescent="0.15">
      <c r="C348" s="26"/>
      <c r="D348" s="26"/>
    </row>
    <row r="349" spans="3:4" x14ac:dyDescent="0.15">
      <c r="C349" s="26"/>
      <c r="D349" s="26"/>
    </row>
    <row r="350" spans="3:4" x14ac:dyDescent="0.15">
      <c r="C350" s="26"/>
      <c r="D350" s="26"/>
    </row>
    <row r="351" spans="3:4" x14ac:dyDescent="0.15">
      <c r="C351" s="26"/>
      <c r="D351" s="26"/>
    </row>
    <row r="352" spans="3:4" x14ac:dyDescent="0.15">
      <c r="C352" s="26"/>
      <c r="D352" s="26"/>
    </row>
    <row r="353" spans="3:4" x14ac:dyDescent="0.15">
      <c r="C353" s="26"/>
      <c r="D353" s="26"/>
    </row>
    <row r="354" spans="3:4" x14ac:dyDescent="0.15">
      <c r="C354" s="26"/>
      <c r="D354" s="26"/>
    </row>
    <row r="355" spans="3:4" x14ac:dyDescent="0.15">
      <c r="C355" s="26"/>
      <c r="D355" s="26"/>
    </row>
    <row r="356" spans="3:4" x14ac:dyDescent="0.15">
      <c r="C356" s="26"/>
      <c r="D356" s="26"/>
    </row>
    <row r="357" spans="3:4" x14ac:dyDescent="0.15">
      <c r="C357" s="26"/>
      <c r="D357" s="26"/>
    </row>
    <row r="358" spans="3:4" x14ac:dyDescent="0.15">
      <c r="C358" s="26"/>
      <c r="D358" s="26"/>
    </row>
    <row r="359" spans="3:4" x14ac:dyDescent="0.15">
      <c r="C359" s="26"/>
      <c r="D359" s="26"/>
    </row>
    <row r="360" spans="3:4" x14ac:dyDescent="0.15">
      <c r="C360" s="26"/>
      <c r="D360" s="26"/>
    </row>
    <row r="361" spans="3:4" x14ac:dyDescent="0.15">
      <c r="C361" s="26"/>
      <c r="D361" s="26"/>
    </row>
    <row r="362" spans="3:4" x14ac:dyDescent="0.15">
      <c r="C362" s="26"/>
      <c r="D362" s="26"/>
    </row>
    <row r="363" spans="3:4" x14ac:dyDescent="0.15">
      <c r="C363" s="26"/>
      <c r="D363" s="26"/>
    </row>
    <row r="364" spans="3:4" x14ac:dyDescent="0.15">
      <c r="C364" s="26"/>
      <c r="D364" s="26"/>
    </row>
    <row r="365" spans="3:4" x14ac:dyDescent="0.15">
      <c r="C365" s="26"/>
      <c r="D365" s="26"/>
    </row>
    <row r="366" spans="3:4" x14ac:dyDescent="0.15">
      <c r="C366" s="26"/>
      <c r="D366" s="26"/>
    </row>
    <row r="367" spans="3:4" x14ac:dyDescent="0.15">
      <c r="C367" s="26"/>
      <c r="D367" s="26"/>
    </row>
    <row r="368" spans="3:4" x14ac:dyDescent="0.15">
      <c r="C368" s="26"/>
      <c r="D368" s="26"/>
    </row>
    <row r="369" spans="3:4" x14ac:dyDescent="0.15">
      <c r="C369" s="26"/>
      <c r="D369" s="26"/>
    </row>
    <row r="370" spans="3:4" x14ac:dyDescent="0.15">
      <c r="C370" s="26"/>
      <c r="D370" s="26"/>
    </row>
    <row r="371" spans="3:4" x14ac:dyDescent="0.15">
      <c r="C371" s="26"/>
      <c r="D371" s="26"/>
    </row>
    <row r="372" spans="3:4" x14ac:dyDescent="0.15">
      <c r="C372" s="26"/>
      <c r="D372" s="26"/>
    </row>
    <row r="373" spans="3:4" x14ac:dyDescent="0.15">
      <c r="C373" s="26"/>
      <c r="D373" s="26"/>
    </row>
    <row r="374" spans="3:4" x14ac:dyDescent="0.15">
      <c r="C374" s="26"/>
      <c r="D374" s="26"/>
    </row>
    <row r="375" spans="3:4" x14ac:dyDescent="0.15">
      <c r="C375" s="26"/>
      <c r="D375" s="26"/>
    </row>
    <row r="376" spans="3:4" x14ac:dyDescent="0.15">
      <c r="C376" s="26"/>
      <c r="D376" s="26"/>
    </row>
    <row r="377" spans="3:4" x14ac:dyDescent="0.15">
      <c r="C377" s="26"/>
      <c r="D377" s="26"/>
    </row>
    <row r="378" spans="3:4" x14ac:dyDescent="0.15">
      <c r="C378" s="26"/>
      <c r="D378" s="26"/>
    </row>
    <row r="379" spans="3:4" x14ac:dyDescent="0.15">
      <c r="C379" s="26"/>
      <c r="D379" s="26"/>
    </row>
    <row r="380" spans="3:4" x14ac:dyDescent="0.15">
      <c r="C380" s="26"/>
      <c r="D380" s="26"/>
    </row>
    <row r="381" spans="3:4" x14ac:dyDescent="0.15">
      <c r="C381" s="26"/>
      <c r="D381" s="26"/>
    </row>
    <row r="382" spans="3:4" x14ac:dyDescent="0.15">
      <c r="C382" s="26"/>
      <c r="D382" s="26"/>
    </row>
    <row r="383" spans="3:4" x14ac:dyDescent="0.15">
      <c r="C383" s="26"/>
      <c r="D383" s="26"/>
    </row>
    <row r="384" spans="3:4" x14ac:dyDescent="0.15">
      <c r="C384" s="26"/>
      <c r="D384" s="26"/>
    </row>
    <row r="385" spans="3:4" x14ac:dyDescent="0.15">
      <c r="C385" s="26"/>
      <c r="D385" s="26"/>
    </row>
    <row r="386" spans="3:4" x14ac:dyDescent="0.15">
      <c r="C386" s="26"/>
      <c r="D386" s="26"/>
    </row>
    <row r="387" spans="3:4" x14ac:dyDescent="0.15">
      <c r="C387" s="26"/>
      <c r="D387" s="26"/>
    </row>
    <row r="388" spans="3:4" x14ac:dyDescent="0.15">
      <c r="C388" s="26"/>
      <c r="D388" s="26"/>
    </row>
    <row r="389" spans="3:4" x14ac:dyDescent="0.15">
      <c r="C389" s="26"/>
      <c r="D389" s="26"/>
    </row>
    <row r="390" spans="3:4" x14ac:dyDescent="0.15">
      <c r="C390" s="26"/>
      <c r="D390" s="26"/>
    </row>
    <row r="391" spans="3:4" x14ac:dyDescent="0.15">
      <c r="C391" s="26"/>
      <c r="D391" s="26"/>
    </row>
    <row r="392" spans="3:4" x14ac:dyDescent="0.15">
      <c r="C392" s="26"/>
      <c r="D392" s="26"/>
    </row>
    <row r="393" spans="3:4" x14ac:dyDescent="0.15">
      <c r="C393" s="26"/>
      <c r="D393" s="26"/>
    </row>
    <row r="394" spans="3:4" x14ac:dyDescent="0.15">
      <c r="C394" s="26"/>
      <c r="D394" s="26"/>
    </row>
    <row r="395" spans="3:4" x14ac:dyDescent="0.15">
      <c r="C395" s="26"/>
      <c r="D395" s="26"/>
    </row>
    <row r="396" spans="3:4" x14ac:dyDescent="0.15">
      <c r="C396" s="26"/>
      <c r="D396" s="26"/>
    </row>
    <row r="397" spans="3:4" x14ac:dyDescent="0.15">
      <c r="C397" s="26"/>
      <c r="D397" s="26"/>
    </row>
    <row r="398" spans="3:4" x14ac:dyDescent="0.15">
      <c r="C398" s="26"/>
      <c r="D398" s="26"/>
    </row>
    <row r="399" spans="3:4" x14ac:dyDescent="0.15">
      <c r="C399" s="26"/>
      <c r="D399" s="26"/>
    </row>
    <row r="400" spans="3:4" x14ac:dyDescent="0.15">
      <c r="C400" s="26"/>
      <c r="D400" s="26"/>
    </row>
    <row r="401" spans="3:4" x14ac:dyDescent="0.15">
      <c r="C401" s="26"/>
      <c r="D401" s="26"/>
    </row>
    <row r="402" spans="3:4" x14ac:dyDescent="0.15">
      <c r="C402" s="26"/>
      <c r="D402" s="26"/>
    </row>
    <row r="403" spans="3:4" x14ac:dyDescent="0.15">
      <c r="C403" s="26"/>
      <c r="D403" s="26"/>
    </row>
    <row r="404" spans="3:4" x14ac:dyDescent="0.15">
      <c r="C404" s="26"/>
      <c r="D404" s="26"/>
    </row>
    <row r="405" spans="3:4" x14ac:dyDescent="0.15">
      <c r="C405" s="26"/>
      <c r="D405" s="26"/>
    </row>
    <row r="406" spans="3:4" x14ac:dyDescent="0.15">
      <c r="C406" s="26"/>
      <c r="D406" s="26"/>
    </row>
    <row r="407" spans="3:4" x14ac:dyDescent="0.15">
      <c r="C407" s="26"/>
      <c r="D407" s="26"/>
    </row>
    <row r="408" spans="3:4" x14ac:dyDescent="0.15">
      <c r="C408" s="26"/>
      <c r="D408" s="26"/>
    </row>
    <row r="409" spans="3:4" x14ac:dyDescent="0.15">
      <c r="C409" s="26"/>
      <c r="D409" s="26"/>
    </row>
    <row r="410" spans="3:4" x14ac:dyDescent="0.15">
      <c r="C410" s="26"/>
      <c r="D410" s="26"/>
    </row>
    <row r="411" spans="3:4" x14ac:dyDescent="0.15">
      <c r="C411" s="26"/>
      <c r="D411" s="26"/>
    </row>
    <row r="412" spans="3:4" x14ac:dyDescent="0.15">
      <c r="C412" s="26"/>
      <c r="D412" s="26"/>
    </row>
    <row r="413" spans="3:4" x14ac:dyDescent="0.15">
      <c r="C413" s="26"/>
      <c r="D413" s="26"/>
    </row>
    <row r="414" spans="3:4" x14ac:dyDescent="0.15">
      <c r="C414" s="26"/>
      <c r="D414" s="26"/>
    </row>
    <row r="415" spans="3:4" x14ac:dyDescent="0.15">
      <c r="C415" s="26"/>
      <c r="D415" s="26"/>
    </row>
    <row r="416" spans="3:4" x14ac:dyDescent="0.15">
      <c r="C416" s="26"/>
      <c r="D416" s="26"/>
    </row>
    <row r="417" spans="3:4" x14ac:dyDescent="0.15">
      <c r="C417" s="26"/>
      <c r="D417" s="26"/>
    </row>
    <row r="418" spans="3:4" x14ac:dyDescent="0.15">
      <c r="C418" s="26"/>
      <c r="D418" s="26"/>
    </row>
    <row r="419" spans="3:4" x14ac:dyDescent="0.15">
      <c r="C419" s="26"/>
      <c r="D419" s="26"/>
    </row>
    <row r="420" spans="3:4" x14ac:dyDescent="0.15">
      <c r="C420" s="26"/>
      <c r="D420" s="26"/>
    </row>
    <row r="421" spans="3:4" x14ac:dyDescent="0.15">
      <c r="C421" s="26"/>
      <c r="D421" s="26"/>
    </row>
    <row r="422" spans="3:4" x14ac:dyDescent="0.15">
      <c r="C422" s="26"/>
      <c r="D422" s="26"/>
    </row>
    <row r="423" spans="3:4" x14ac:dyDescent="0.15">
      <c r="C423" s="26"/>
      <c r="D423" s="26"/>
    </row>
    <row r="424" spans="3:4" x14ac:dyDescent="0.15">
      <c r="C424" s="26"/>
      <c r="D424" s="26"/>
    </row>
    <row r="425" spans="3:4" x14ac:dyDescent="0.15">
      <c r="C425" s="26"/>
      <c r="D425" s="26"/>
    </row>
    <row r="426" spans="3:4" x14ac:dyDescent="0.15">
      <c r="C426" s="26"/>
      <c r="D426" s="26"/>
    </row>
    <row r="427" spans="3:4" x14ac:dyDescent="0.15">
      <c r="C427" s="26"/>
      <c r="D427" s="26"/>
    </row>
    <row r="428" spans="3:4" x14ac:dyDescent="0.15">
      <c r="C428" s="26"/>
      <c r="D428" s="26"/>
    </row>
    <row r="429" spans="3:4" x14ac:dyDescent="0.15">
      <c r="C429" s="26"/>
      <c r="D429" s="26"/>
    </row>
    <row r="430" spans="3:4" x14ac:dyDescent="0.15">
      <c r="C430" s="26"/>
      <c r="D430" s="26"/>
    </row>
    <row r="431" spans="3:4" x14ac:dyDescent="0.15">
      <c r="C431" s="26"/>
      <c r="D431" s="26"/>
    </row>
    <row r="432" spans="3:4" x14ac:dyDescent="0.15">
      <c r="C432" s="26"/>
      <c r="D432" s="26"/>
    </row>
    <row r="433" spans="3:4" x14ac:dyDescent="0.15">
      <c r="C433" s="26"/>
      <c r="D433" s="26"/>
    </row>
    <row r="434" spans="3:4" x14ac:dyDescent="0.15">
      <c r="C434" s="26"/>
      <c r="D434" s="26"/>
    </row>
    <row r="435" spans="3:4" x14ac:dyDescent="0.15">
      <c r="C435" s="26"/>
      <c r="D435" s="26"/>
    </row>
    <row r="436" spans="3:4" x14ac:dyDescent="0.15">
      <c r="C436" s="26"/>
      <c r="D436" s="26"/>
    </row>
    <row r="437" spans="3:4" x14ac:dyDescent="0.15">
      <c r="C437" s="26"/>
      <c r="D437" s="26"/>
    </row>
    <row r="438" spans="3:4" x14ac:dyDescent="0.15">
      <c r="C438" s="26"/>
      <c r="D438" s="26"/>
    </row>
    <row r="439" spans="3:4" x14ac:dyDescent="0.15">
      <c r="C439" s="26"/>
      <c r="D439" s="26"/>
    </row>
    <row r="440" spans="3:4" x14ac:dyDescent="0.15">
      <c r="C440" s="26"/>
      <c r="D440" s="26"/>
    </row>
    <row r="441" spans="3:4" x14ac:dyDescent="0.15">
      <c r="C441" s="26"/>
      <c r="D441" s="26"/>
    </row>
    <row r="442" spans="3:4" x14ac:dyDescent="0.15">
      <c r="C442" s="26"/>
      <c r="D442" s="26"/>
    </row>
    <row r="443" spans="3:4" x14ac:dyDescent="0.15">
      <c r="C443" s="26"/>
      <c r="D443" s="26"/>
    </row>
    <row r="444" spans="3:4" x14ac:dyDescent="0.15">
      <c r="C444" s="26"/>
      <c r="D444" s="26"/>
    </row>
    <row r="445" spans="3:4" x14ac:dyDescent="0.15">
      <c r="C445" s="26"/>
      <c r="D445" s="26"/>
    </row>
    <row r="446" spans="3:4" x14ac:dyDescent="0.15">
      <c r="C446" s="26"/>
      <c r="D446" s="26"/>
    </row>
    <row r="447" spans="3:4" x14ac:dyDescent="0.15">
      <c r="C447" s="26"/>
      <c r="D447" s="26"/>
    </row>
    <row r="448" spans="3:4" x14ac:dyDescent="0.15">
      <c r="C448" s="26"/>
      <c r="D448" s="26"/>
    </row>
    <row r="449" spans="3:4" x14ac:dyDescent="0.15">
      <c r="C449" s="26"/>
      <c r="D449" s="26"/>
    </row>
    <row r="450" spans="3:4" x14ac:dyDescent="0.15">
      <c r="C450" s="26"/>
      <c r="D450" s="26"/>
    </row>
    <row r="451" spans="3:4" x14ac:dyDescent="0.15">
      <c r="C451" s="26"/>
      <c r="D451" s="26"/>
    </row>
    <row r="452" spans="3:4" x14ac:dyDescent="0.15">
      <c r="C452" s="26"/>
      <c r="D452" s="26"/>
    </row>
    <row r="453" spans="3:4" x14ac:dyDescent="0.15">
      <c r="C453" s="26"/>
      <c r="D453" s="26"/>
    </row>
    <row r="454" spans="3:4" x14ac:dyDescent="0.15">
      <c r="C454" s="26"/>
      <c r="D454" s="26"/>
    </row>
    <row r="455" spans="3:4" x14ac:dyDescent="0.15">
      <c r="C455" s="26"/>
      <c r="D455" s="26"/>
    </row>
    <row r="456" spans="3:4" x14ac:dyDescent="0.15">
      <c r="C456" s="26"/>
      <c r="D456" s="26"/>
    </row>
    <row r="457" spans="3:4" x14ac:dyDescent="0.15">
      <c r="C457" s="26"/>
      <c r="D457" s="26"/>
    </row>
    <row r="458" spans="3:4" x14ac:dyDescent="0.15">
      <c r="C458" s="26"/>
      <c r="D458" s="26"/>
    </row>
    <row r="459" spans="3:4" x14ac:dyDescent="0.15">
      <c r="C459" s="26"/>
      <c r="D459" s="26"/>
    </row>
    <row r="460" spans="3:4" x14ac:dyDescent="0.15">
      <c r="C460" s="26"/>
      <c r="D460" s="26"/>
    </row>
    <row r="461" spans="3:4" x14ac:dyDescent="0.15">
      <c r="C461" s="26"/>
      <c r="D461" s="26"/>
    </row>
    <row r="462" spans="3:4" x14ac:dyDescent="0.15">
      <c r="C462" s="26"/>
      <c r="D462" s="26"/>
    </row>
    <row r="463" spans="3:4" x14ac:dyDescent="0.15">
      <c r="C463" s="26"/>
      <c r="D463" s="26"/>
    </row>
    <row r="464" spans="3:4" x14ac:dyDescent="0.15">
      <c r="C464" s="26"/>
      <c r="D464" s="26"/>
    </row>
    <row r="465" spans="3:4" x14ac:dyDescent="0.15">
      <c r="C465" s="26"/>
      <c r="D465" s="26"/>
    </row>
    <row r="466" spans="3:4" x14ac:dyDescent="0.15">
      <c r="C466" s="26"/>
      <c r="D466" s="26"/>
    </row>
    <row r="467" spans="3:4" x14ac:dyDescent="0.15">
      <c r="C467" s="26"/>
      <c r="D467" s="26"/>
    </row>
    <row r="468" spans="3:4" x14ac:dyDescent="0.15">
      <c r="C468" s="26"/>
      <c r="D468" s="26"/>
    </row>
    <row r="469" spans="3:4" x14ac:dyDescent="0.15">
      <c r="C469" s="26"/>
      <c r="D469" s="26"/>
    </row>
    <row r="470" spans="3:4" x14ac:dyDescent="0.15">
      <c r="C470" s="26"/>
      <c r="D470" s="26"/>
    </row>
    <row r="471" spans="3:4" x14ac:dyDescent="0.15">
      <c r="C471" s="26"/>
      <c r="D471" s="26"/>
    </row>
    <row r="472" spans="3:4" x14ac:dyDescent="0.15">
      <c r="C472" s="26"/>
      <c r="D472" s="26"/>
    </row>
    <row r="473" spans="3:4" x14ac:dyDescent="0.15">
      <c r="C473" s="26"/>
      <c r="D473" s="26"/>
    </row>
    <row r="474" spans="3:4" x14ac:dyDescent="0.15">
      <c r="C474" s="26"/>
      <c r="D474" s="26"/>
    </row>
    <row r="475" spans="3:4" x14ac:dyDescent="0.15">
      <c r="C475" s="26"/>
      <c r="D475" s="26"/>
    </row>
    <row r="476" spans="3:4" x14ac:dyDescent="0.15">
      <c r="C476" s="26"/>
      <c r="D476" s="26"/>
    </row>
    <row r="477" spans="3:4" x14ac:dyDescent="0.15">
      <c r="C477" s="26"/>
      <c r="D477" s="26"/>
    </row>
    <row r="478" spans="3:4" x14ac:dyDescent="0.15">
      <c r="C478" s="26"/>
      <c r="D478" s="26"/>
    </row>
    <row r="479" spans="3:4" x14ac:dyDescent="0.15">
      <c r="C479" s="26"/>
      <c r="D479" s="26"/>
    </row>
    <row r="480" spans="3:4" x14ac:dyDescent="0.15">
      <c r="C480" s="26"/>
      <c r="D480" s="26"/>
    </row>
    <row r="481" spans="3:4" x14ac:dyDescent="0.15">
      <c r="C481" s="26"/>
      <c r="D481" s="26"/>
    </row>
    <row r="482" spans="3:4" x14ac:dyDescent="0.15">
      <c r="C482" s="26"/>
      <c r="D482" s="26"/>
    </row>
    <row r="483" spans="3:4" x14ac:dyDescent="0.15">
      <c r="C483" s="26"/>
      <c r="D483" s="26"/>
    </row>
    <row r="484" spans="3:4" x14ac:dyDescent="0.15">
      <c r="C484" s="26"/>
      <c r="D484" s="26"/>
    </row>
    <row r="485" spans="3:4" x14ac:dyDescent="0.15">
      <c r="C485" s="26"/>
      <c r="D485" s="26"/>
    </row>
    <row r="486" spans="3:4" x14ac:dyDescent="0.15">
      <c r="C486" s="26"/>
      <c r="D486" s="26"/>
    </row>
    <row r="487" spans="3:4" x14ac:dyDescent="0.15">
      <c r="C487" s="26"/>
      <c r="D487" s="26"/>
    </row>
    <row r="488" spans="3:4" x14ac:dyDescent="0.15">
      <c r="C488" s="26"/>
      <c r="D488" s="26"/>
    </row>
    <row r="489" spans="3:4" x14ac:dyDescent="0.15">
      <c r="C489" s="26"/>
      <c r="D489" s="26"/>
    </row>
    <row r="490" spans="3:4" x14ac:dyDescent="0.15">
      <c r="C490" s="26"/>
      <c r="D490" s="26"/>
    </row>
    <row r="491" spans="3:4" x14ac:dyDescent="0.15">
      <c r="C491" s="26"/>
      <c r="D491" s="26"/>
    </row>
    <row r="492" spans="3:4" x14ac:dyDescent="0.15">
      <c r="C492" s="26"/>
      <c r="D492" s="26"/>
    </row>
    <row r="493" spans="3:4" x14ac:dyDescent="0.15">
      <c r="C493" s="26"/>
      <c r="D493" s="26"/>
    </row>
    <row r="494" spans="3:4" x14ac:dyDescent="0.15">
      <c r="C494" s="26"/>
      <c r="D494" s="26"/>
    </row>
    <row r="495" spans="3:4" x14ac:dyDescent="0.15">
      <c r="C495" s="26"/>
      <c r="D495" s="26"/>
    </row>
    <row r="496" spans="3:4" x14ac:dyDescent="0.15">
      <c r="C496" s="26"/>
      <c r="D496" s="26"/>
    </row>
    <row r="497" spans="3:4" x14ac:dyDescent="0.15">
      <c r="C497" s="26"/>
      <c r="D497" s="26"/>
    </row>
    <row r="498" spans="3:4" x14ac:dyDescent="0.15">
      <c r="C498" s="26"/>
      <c r="D498" s="26"/>
    </row>
    <row r="499" spans="3:4" x14ac:dyDescent="0.15">
      <c r="C499" s="26"/>
      <c r="D499" s="26"/>
    </row>
    <row r="500" spans="3:4" x14ac:dyDescent="0.15">
      <c r="C500" s="26"/>
      <c r="D500" s="26"/>
    </row>
    <row r="501" spans="3:4" x14ac:dyDescent="0.15">
      <c r="C501" s="26"/>
      <c r="D501" s="26"/>
    </row>
    <row r="502" spans="3:4" x14ac:dyDescent="0.15">
      <c r="C502" s="26"/>
      <c r="D502" s="26"/>
    </row>
    <row r="503" spans="3:4" x14ac:dyDescent="0.15">
      <c r="C503" s="26"/>
      <c r="D503" s="26"/>
    </row>
    <row r="504" spans="3:4" x14ac:dyDescent="0.15">
      <c r="C504" s="26"/>
      <c r="D504" s="26"/>
    </row>
    <row r="505" spans="3:4" x14ac:dyDescent="0.15">
      <c r="C505" s="26"/>
      <c r="D505" s="26"/>
    </row>
    <row r="506" spans="3:4" x14ac:dyDescent="0.15">
      <c r="C506" s="26"/>
      <c r="D506" s="26"/>
    </row>
    <row r="507" spans="3:4" x14ac:dyDescent="0.15">
      <c r="C507" s="26"/>
      <c r="D507" s="26"/>
    </row>
    <row r="508" spans="3:4" x14ac:dyDescent="0.15">
      <c r="C508" s="26"/>
      <c r="D508" s="26"/>
    </row>
    <row r="509" spans="3:4" x14ac:dyDescent="0.15">
      <c r="C509" s="26"/>
      <c r="D509" s="26"/>
    </row>
    <row r="510" spans="3:4" x14ac:dyDescent="0.15">
      <c r="C510" s="26"/>
      <c r="D510" s="26"/>
    </row>
    <row r="511" spans="3:4" x14ac:dyDescent="0.15">
      <c r="C511" s="26"/>
      <c r="D511" s="26"/>
    </row>
    <row r="512" spans="3:4" x14ac:dyDescent="0.15">
      <c r="C512" s="26"/>
      <c r="D512" s="26"/>
    </row>
    <row r="513" spans="3:4" x14ac:dyDescent="0.15">
      <c r="C513" s="26"/>
      <c r="D513" s="26"/>
    </row>
    <row r="514" spans="3:4" x14ac:dyDescent="0.15">
      <c r="C514" s="26"/>
      <c r="D514" s="26"/>
    </row>
    <row r="515" spans="3:4" x14ac:dyDescent="0.15">
      <c r="C515" s="26"/>
      <c r="D515" s="26"/>
    </row>
    <row r="516" spans="3:4" x14ac:dyDescent="0.15">
      <c r="C516" s="26"/>
      <c r="D516" s="26"/>
    </row>
    <row r="517" spans="3:4" x14ac:dyDescent="0.15">
      <c r="C517" s="26"/>
      <c r="D517" s="26"/>
    </row>
    <row r="518" spans="3:4" x14ac:dyDescent="0.15">
      <c r="C518" s="26"/>
      <c r="D518" s="26"/>
    </row>
    <row r="519" spans="3:4" x14ac:dyDescent="0.15">
      <c r="C519" s="26"/>
      <c r="D519" s="26"/>
    </row>
    <row r="520" spans="3:4" x14ac:dyDescent="0.15">
      <c r="C520" s="26"/>
      <c r="D520" s="26"/>
    </row>
    <row r="521" spans="3:4" x14ac:dyDescent="0.15">
      <c r="C521" s="26"/>
      <c r="D521" s="26"/>
    </row>
    <row r="522" spans="3:4" x14ac:dyDescent="0.15">
      <c r="C522" s="26"/>
      <c r="D522" s="26"/>
    </row>
    <row r="523" spans="3:4" x14ac:dyDescent="0.15">
      <c r="C523" s="26"/>
      <c r="D523" s="26"/>
    </row>
    <row r="524" spans="3:4" x14ac:dyDescent="0.15">
      <c r="C524" s="26"/>
      <c r="D524" s="26"/>
    </row>
    <row r="525" spans="3:4" x14ac:dyDescent="0.15">
      <c r="C525" s="26"/>
      <c r="D525" s="26"/>
    </row>
    <row r="526" spans="3:4" x14ac:dyDescent="0.15">
      <c r="C526" s="26"/>
      <c r="D526" s="26"/>
    </row>
    <row r="527" spans="3:4" x14ac:dyDescent="0.15">
      <c r="C527" s="26"/>
      <c r="D527" s="26"/>
    </row>
    <row r="528" spans="3:4" x14ac:dyDescent="0.15">
      <c r="C528" s="26"/>
      <c r="D528" s="26"/>
    </row>
    <row r="529" spans="3:4" x14ac:dyDescent="0.15">
      <c r="C529" s="26"/>
      <c r="D529" s="26"/>
    </row>
    <row r="530" spans="3:4" x14ac:dyDescent="0.15">
      <c r="C530" s="26"/>
      <c r="D530" s="26"/>
    </row>
    <row r="531" spans="3:4" x14ac:dyDescent="0.15">
      <c r="C531" s="26"/>
      <c r="D531" s="26"/>
    </row>
    <row r="532" spans="3:4" x14ac:dyDescent="0.15">
      <c r="C532" s="26"/>
      <c r="D532" s="26"/>
    </row>
    <row r="533" spans="3:4" x14ac:dyDescent="0.15">
      <c r="C533" s="26"/>
      <c r="D533" s="26"/>
    </row>
    <row r="534" spans="3:4" x14ac:dyDescent="0.15">
      <c r="C534" s="26"/>
      <c r="D534" s="26"/>
    </row>
    <row r="535" spans="3:4" x14ac:dyDescent="0.15">
      <c r="C535" s="26"/>
      <c r="D535" s="26"/>
    </row>
    <row r="536" spans="3:4" x14ac:dyDescent="0.15">
      <c r="C536" s="26"/>
      <c r="D536" s="26"/>
    </row>
    <row r="537" spans="3:4" x14ac:dyDescent="0.15">
      <c r="C537" s="26"/>
      <c r="D537" s="26"/>
    </row>
    <row r="538" spans="3:4" x14ac:dyDescent="0.15">
      <c r="C538" s="26"/>
      <c r="D538" s="26"/>
    </row>
    <row r="539" spans="3:4" x14ac:dyDescent="0.15">
      <c r="C539" s="26"/>
      <c r="D539" s="26"/>
    </row>
    <row r="540" spans="3:4" x14ac:dyDescent="0.15">
      <c r="C540" s="26"/>
      <c r="D540" s="26"/>
    </row>
    <row r="541" spans="3:4" x14ac:dyDescent="0.15">
      <c r="C541" s="26"/>
      <c r="D541" s="26"/>
    </row>
    <row r="542" spans="3:4" x14ac:dyDescent="0.15">
      <c r="C542" s="26"/>
      <c r="D542" s="26"/>
    </row>
    <row r="543" spans="3:4" x14ac:dyDescent="0.15">
      <c r="C543" s="26"/>
      <c r="D543" s="26"/>
    </row>
    <row r="544" spans="3:4" x14ac:dyDescent="0.15">
      <c r="C544" s="26"/>
      <c r="D544" s="26"/>
    </row>
    <row r="545" spans="3:4" x14ac:dyDescent="0.15">
      <c r="C545" s="26"/>
      <c r="D545" s="26"/>
    </row>
    <row r="546" spans="3:4" x14ac:dyDescent="0.15">
      <c r="C546" s="26"/>
      <c r="D546" s="26"/>
    </row>
    <row r="547" spans="3:4" x14ac:dyDescent="0.15">
      <c r="C547" s="26"/>
      <c r="D547" s="26"/>
    </row>
    <row r="548" spans="3:4" x14ac:dyDescent="0.15">
      <c r="C548" s="26"/>
      <c r="D548" s="26"/>
    </row>
    <row r="549" spans="3:4" x14ac:dyDescent="0.15">
      <c r="C549" s="26"/>
      <c r="D549" s="26"/>
    </row>
    <row r="550" spans="3:4" x14ac:dyDescent="0.15">
      <c r="C550" s="26"/>
      <c r="D550" s="26"/>
    </row>
    <row r="551" spans="3:4" x14ac:dyDescent="0.15">
      <c r="C551" s="26"/>
      <c r="D551" s="26"/>
    </row>
    <row r="552" spans="3:4" x14ac:dyDescent="0.15">
      <c r="C552" s="26"/>
      <c r="D552" s="26"/>
    </row>
    <row r="553" spans="3:4" x14ac:dyDescent="0.15">
      <c r="C553" s="26"/>
      <c r="D553" s="26"/>
    </row>
    <row r="554" spans="3:4" x14ac:dyDescent="0.15">
      <c r="C554" s="26"/>
      <c r="D554" s="26"/>
    </row>
    <row r="555" spans="3:4" x14ac:dyDescent="0.15">
      <c r="C555" s="26"/>
      <c r="D555" s="26"/>
    </row>
    <row r="556" spans="3:4" x14ac:dyDescent="0.15">
      <c r="C556" s="26"/>
      <c r="D556" s="26"/>
    </row>
    <row r="557" spans="3:4" x14ac:dyDescent="0.15">
      <c r="C557" s="26"/>
      <c r="D557" s="26"/>
    </row>
    <row r="558" spans="3:4" x14ac:dyDescent="0.15">
      <c r="C558" s="26"/>
      <c r="D558" s="26"/>
    </row>
    <row r="559" spans="3:4" x14ac:dyDescent="0.15">
      <c r="C559" s="26"/>
      <c r="D559" s="26"/>
    </row>
    <row r="560" spans="3:4" x14ac:dyDescent="0.15">
      <c r="C560" s="26"/>
      <c r="D560" s="26"/>
    </row>
    <row r="561" spans="3:4" x14ac:dyDescent="0.15">
      <c r="C561" s="26"/>
      <c r="D561" s="26"/>
    </row>
    <row r="562" spans="3:4" x14ac:dyDescent="0.15">
      <c r="C562" s="26"/>
      <c r="D562" s="26"/>
    </row>
    <row r="563" spans="3:4" x14ac:dyDescent="0.15">
      <c r="C563" s="26"/>
      <c r="D563" s="26"/>
    </row>
    <row r="564" spans="3:4" x14ac:dyDescent="0.15">
      <c r="C564" s="26"/>
      <c r="D564" s="26"/>
    </row>
    <row r="565" spans="3:4" x14ac:dyDescent="0.15">
      <c r="C565" s="26"/>
      <c r="D565" s="26"/>
    </row>
    <row r="566" spans="3:4" x14ac:dyDescent="0.15">
      <c r="C566" s="26"/>
      <c r="D566" s="26"/>
    </row>
    <row r="567" spans="3:4" x14ac:dyDescent="0.15">
      <c r="C567" s="26"/>
      <c r="D567" s="26"/>
    </row>
    <row r="568" spans="3:4" x14ac:dyDescent="0.15">
      <c r="C568" s="26"/>
      <c r="D568" s="26"/>
    </row>
    <row r="569" spans="3:4" x14ac:dyDescent="0.15">
      <c r="C569" s="26"/>
      <c r="D569" s="26"/>
    </row>
    <row r="570" spans="3:4" x14ac:dyDescent="0.15">
      <c r="C570" s="26"/>
      <c r="D570" s="26"/>
    </row>
    <row r="571" spans="3:4" x14ac:dyDescent="0.15">
      <c r="C571" s="26"/>
      <c r="D571" s="26"/>
    </row>
    <row r="572" spans="3:4" x14ac:dyDescent="0.15">
      <c r="C572" s="26"/>
      <c r="D572" s="26"/>
    </row>
    <row r="573" spans="3:4" x14ac:dyDescent="0.15">
      <c r="C573" s="26"/>
      <c r="D573" s="26"/>
    </row>
    <row r="574" spans="3:4" x14ac:dyDescent="0.15">
      <c r="C574" s="26"/>
      <c r="D574" s="26"/>
    </row>
    <row r="575" spans="3:4" x14ac:dyDescent="0.15">
      <c r="C575" s="26"/>
      <c r="D575" s="26"/>
    </row>
    <row r="576" spans="3:4" x14ac:dyDescent="0.15">
      <c r="C576" s="26"/>
      <c r="D576" s="26"/>
    </row>
    <row r="577" spans="3:4" x14ac:dyDescent="0.15">
      <c r="C577" s="26"/>
      <c r="D577" s="26"/>
    </row>
    <row r="578" spans="3:4" x14ac:dyDescent="0.15">
      <c r="C578" s="26"/>
      <c r="D578" s="26"/>
    </row>
    <row r="579" spans="3:4" x14ac:dyDescent="0.15">
      <c r="C579" s="26"/>
      <c r="D579" s="26"/>
    </row>
    <row r="580" spans="3:4" x14ac:dyDescent="0.15">
      <c r="C580" s="26"/>
      <c r="D580" s="26"/>
    </row>
    <row r="581" spans="3:4" x14ac:dyDescent="0.15">
      <c r="C581" s="26"/>
      <c r="D581" s="26"/>
    </row>
    <row r="582" spans="3:4" x14ac:dyDescent="0.15">
      <c r="C582" s="26"/>
      <c r="D582" s="26"/>
    </row>
    <row r="583" spans="3:4" x14ac:dyDescent="0.15">
      <c r="C583" s="26"/>
      <c r="D583" s="26"/>
    </row>
    <row r="584" spans="3:4" x14ac:dyDescent="0.15">
      <c r="C584" s="26"/>
      <c r="D584" s="26"/>
    </row>
    <row r="585" spans="3:4" x14ac:dyDescent="0.15">
      <c r="C585" s="26"/>
      <c r="D585" s="26"/>
    </row>
    <row r="586" spans="3:4" x14ac:dyDescent="0.15">
      <c r="C586" s="26"/>
      <c r="D586" s="26"/>
    </row>
    <row r="587" spans="3:4" x14ac:dyDescent="0.15">
      <c r="C587" s="26"/>
      <c r="D587" s="26"/>
    </row>
    <row r="588" spans="3:4" x14ac:dyDescent="0.15">
      <c r="C588" s="26"/>
      <c r="D588" s="26"/>
    </row>
    <row r="589" spans="3:4" x14ac:dyDescent="0.15">
      <c r="C589" s="26"/>
      <c r="D589" s="26"/>
    </row>
    <row r="590" spans="3:4" x14ac:dyDescent="0.15">
      <c r="C590" s="26"/>
      <c r="D590" s="26"/>
    </row>
    <row r="591" spans="3:4" x14ac:dyDescent="0.15">
      <c r="C591" s="26"/>
      <c r="D591" s="26"/>
    </row>
    <row r="592" spans="3:4" x14ac:dyDescent="0.15">
      <c r="C592" s="26"/>
      <c r="D592" s="26"/>
    </row>
    <row r="593" spans="3:4" x14ac:dyDescent="0.15">
      <c r="C593" s="26"/>
      <c r="D593" s="26"/>
    </row>
    <row r="594" spans="3:4" x14ac:dyDescent="0.15">
      <c r="C594" s="26"/>
      <c r="D594" s="26"/>
    </row>
    <row r="595" spans="3:4" x14ac:dyDescent="0.15">
      <c r="C595" s="26"/>
      <c r="D595" s="26"/>
    </row>
    <row r="596" spans="3:4" x14ac:dyDescent="0.15">
      <c r="C596" s="26"/>
      <c r="D596" s="26"/>
    </row>
    <row r="597" spans="3:4" x14ac:dyDescent="0.15">
      <c r="C597" s="26"/>
      <c r="D597" s="26"/>
    </row>
    <row r="598" spans="3:4" x14ac:dyDescent="0.15">
      <c r="C598" s="26"/>
      <c r="D598" s="26"/>
    </row>
    <row r="599" spans="3:4" x14ac:dyDescent="0.15">
      <c r="C599" s="26"/>
      <c r="D599" s="26"/>
    </row>
    <row r="600" spans="3:4" x14ac:dyDescent="0.15">
      <c r="C600" s="26"/>
      <c r="D600" s="26"/>
    </row>
    <row r="601" spans="3:4" x14ac:dyDescent="0.15">
      <c r="C601" s="26"/>
      <c r="D601" s="26"/>
    </row>
    <row r="602" spans="3:4" x14ac:dyDescent="0.15">
      <c r="C602" s="26"/>
      <c r="D602" s="26"/>
    </row>
    <row r="603" spans="3:4" x14ac:dyDescent="0.15">
      <c r="C603" s="26"/>
      <c r="D603" s="26"/>
    </row>
    <row r="604" spans="3:4" x14ac:dyDescent="0.15">
      <c r="C604" s="26"/>
      <c r="D604" s="26"/>
    </row>
    <row r="605" spans="3:4" x14ac:dyDescent="0.15">
      <c r="C605" s="26"/>
      <c r="D605" s="26"/>
    </row>
    <row r="606" spans="3:4" x14ac:dyDescent="0.15">
      <c r="C606" s="26"/>
      <c r="D606" s="26"/>
    </row>
    <row r="607" spans="3:4" x14ac:dyDescent="0.15">
      <c r="C607" s="26"/>
      <c r="D607" s="26"/>
    </row>
    <row r="608" spans="3:4" x14ac:dyDescent="0.15">
      <c r="C608" s="26"/>
      <c r="D608" s="26"/>
    </row>
    <row r="609" spans="3:4" x14ac:dyDescent="0.15">
      <c r="C609" s="26"/>
      <c r="D609" s="26"/>
    </row>
    <row r="610" spans="3:4" x14ac:dyDescent="0.15">
      <c r="C610" s="26"/>
      <c r="D610" s="26"/>
    </row>
    <row r="611" spans="3:4" x14ac:dyDescent="0.15">
      <c r="C611" s="26"/>
      <c r="D611" s="26"/>
    </row>
    <row r="612" spans="3:4" x14ac:dyDescent="0.15">
      <c r="C612" s="26"/>
      <c r="D612" s="26"/>
    </row>
    <row r="613" spans="3:4" x14ac:dyDescent="0.15">
      <c r="C613" s="26"/>
      <c r="D613" s="26"/>
    </row>
    <row r="614" spans="3:4" x14ac:dyDescent="0.15">
      <c r="C614" s="26"/>
      <c r="D614" s="26"/>
    </row>
    <row r="615" spans="3:4" x14ac:dyDescent="0.15">
      <c r="C615" s="26"/>
      <c r="D615" s="26"/>
    </row>
    <row r="616" spans="3:4" x14ac:dyDescent="0.15">
      <c r="C616" s="26"/>
      <c r="D616" s="26"/>
    </row>
    <row r="617" spans="3:4" x14ac:dyDescent="0.15">
      <c r="C617" s="26"/>
      <c r="D617" s="26"/>
    </row>
    <row r="618" spans="3:4" x14ac:dyDescent="0.15">
      <c r="C618" s="26"/>
      <c r="D618" s="26"/>
    </row>
    <row r="619" spans="3:4" x14ac:dyDescent="0.15">
      <c r="C619" s="26"/>
      <c r="D619" s="26"/>
    </row>
    <row r="620" spans="3:4" x14ac:dyDescent="0.15">
      <c r="C620" s="26"/>
      <c r="D620" s="26"/>
    </row>
    <row r="621" spans="3:4" x14ac:dyDescent="0.15">
      <c r="C621" s="26"/>
      <c r="D621" s="26"/>
    </row>
    <row r="622" spans="3:4" x14ac:dyDescent="0.15">
      <c r="C622" s="26"/>
      <c r="D622" s="26"/>
    </row>
    <row r="623" spans="3:4" x14ac:dyDescent="0.15">
      <c r="C623" s="26"/>
      <c r="D623" s="26"/>
    </row>
    <row r="624" spans="3:4" x14ac:dyDescent="0.15">
      <c r="C624" s="26"/>
      <c r="D624" s="26"/>
    </row>
    <row r="625" spans="3:4" x14ac:dyDescent="0.15">
      <c r="C625" s="26"/>
      <c r="D625" s="26"/>
    </row>
    <row r="626" spans="3:4" x14ac:dyDescent="0.15">
      <c r="C626" s="26"/>
      <c r="D626" s="26"/>
    </row>
    <row r="627" spans="3:4" x14ac:dyDescent="0.15">
      <c r="C627" s="26"/>
      <c r="D627" s="26"/>
    </row>
    <row r="628" spans="3:4" x14ac:dyDescent="0.15">
      <c r="C628" s="26"/>
      <c r="D628" s="26"/>
    </row>
    <row r="629" spans="3:4" x14ac:dyDescent="0.15">
      <c r="C629" s="26"/>
      <c r="D629" s="26"/>
    </row>
    <row r="630" spans="3:4" x14ac:dyDescent="0.15">
      <c r="C630" s="26"/>
      <c r="D630" s="26"/>
    </row>
    <row r="631" spans="3:4" x14ac:dyDescent="0.15">
      <c r="C631" s="26"/>
      <c r="D631" s="26"/>
    </row>
    <row r="632" spans="3:4" x14ac:dyDescent="0.15">
      <c r="C632" s="26"/>
      <c r="D632" s="26"/>
    </row>
    <row r="633" spans="3:4" x14ac:dyDescent="0.15">
      <c r="C633" s="26"/>
      <c r="D633" s="26"/>
    </row>
    <row r="634" spans="3:4" x14ac:dyDescent="0.15">
      <c r="C634" s="26"/>
      <c r="D634" s="26"/>
    </row>
    <row r="635" spans="3:4" x14ac:dyDescent="0.15">
      <c r="C635" s="26"/>
      <c r="D635" s="26"/>
    </row>
    <row r="636" spans="3:4" x14ac:dyDescent="0.15">
      <c r="C636" s="26"/>
      <c r="D636" s="26"/>
    </row>
    <row r="637" spans="3:4" x14ac:dyDescent="0.15">
      <c r="C637" s="26"/>
      <c r="D637" s="26"/>
    </row>
    <row r="638" spans="3:4" x14ac:dyDescent="0.15">
      <c r="C638" s="26"/>
      <c r="D638" s="26"/>
    </row>
    <row r="639" spans="3:4" x14ac:dyDescent="0.15">
      <c r="C639" s="26"/>
      <c r="D639" s="26"/>
    </row>
    <row r="640" spans="3:4" x14ac:dyDescent="0.15">
      <c r="C640" s="26"/>
      <c r="D640" s="26"/>
    </row>
    <row r="641" spans="3:4" x14ac:dyDescent="0.15">
      <c r="C641" s="26"/>
      <c r="D641" s="26"/>
    </row>
    <row r="642" spans="3:4" x14ac:dyDescent="0.15">
      <c r="C642" s="26"/>
      <c r="D642" s="26"/>
    </row>
    <row r="643" spans="3:4" x14ac:dyDescent="0.15">
      <c r="C643" s="26"/>
      <c r="D643" s="26"/>
    </row>
    <row r="644" spans="3:4" x14ac:dyDescent="0.15">
      <c r="C644" s="26"/>
      <c r="D644" s="26"/>
    </row>
    <row r="645" spans="3:4" x14ac:dyDescent="0.15">
      <c r="C645" s="26"/>
      <c r="D645" s="26"/>
    </row>
    <row r="646" spans="3:4" x14ac:dyDescent="0.15">
      <c r="C646" s="26"/>
      <c r="D646" s="26"/>
    </row>
    <row r="647" spans="3:4" x14ac:dyDescent="0.15">
      <c r="C647" s="26"/>
      <c r="D647" s="26"/>
    </row>
    <row r="648" spans="3:4" x14ac:dyDescent="0.15">
      <c r="C648" s="26"/>
      <c r="D648" s="26"/>
    </row>
    <row r="649" spans="3:4" x14ac:dyDescent="0.15">
      <c r="C649" s="26"/>
      <c r="D649" s="26"/>
    </row>
    <row r="650" spans="3:4" x14ac:dyDescent="0.15">
      <c r="C650" s="26"/>
      <c r="D650" s="26"/>
    </row>
    <row r="651" spans="3:4" x14ac:dyDescent="0.15">
      <c r="C651" s="26"/>
      <c r="D651" s="26"/>
    </row>
    <row r="652" spans="3:4" x14ac:dyDescent="0.15">
      <c r="C652" s="26"/>
      <c r="D652" s="26"/>
    </row>
    <row r="653" spans="3:4" x14ac:dyDescent="0.15">
      <c r="C653" s="26"/>
      <c r="D653" s="26"/>
    </row>
    <row r="654" spans="3:4" x14ac:dyDescent="0.15">
      <c r="C654" s="26"/>
      <c r="D654" s="26"/>
    </row>
    <row r="655" spans="3:4" x14ac:dyDescent="0.15">
      <c r="C655" s="26"/>
      <c r="D655" s="26"/>
    </row>
    <row r="656" spans="3:4" x14ac:dyDescent="0.15">
      <c r="C656" s="26"/>
      <c r="D656" s="26"/>
    </row>
    <row r="657" spans="3:4" x14ac:dyDescent="0.15">
      <c r="C657" s="26"/>
      <c r="D657" s="26"/>
    </row>
    <row r="658" spans="3:4" x14ac:dyDescent="0.15">
      <c r="C658" s="26"/>
      <c r="D658" s="26"/>
    </row>
    <row r="659" spans="3:4" x14ac:dyDescent="0.15">
      <c r="C659" s="26"/>
      <c r="D659" s="26"/>
    </row>
    <row r="660" spans="3:4" x14ac:dyDescent="0.15">
      <c r="C660" s="26"/>
      <c r="D660" s="26"/>
    </row>
    <row r="661" spans="3:4" x14ac:dyDescent="0.15">
      <c r="C661" s="26"/>
      <c r="D661" s="26"/>
    </row>
    <row r="662" spans="3:4" x14ac:dyDescent="0.15">
      <c r="C662" s="26"/>
      <c r="D662" s="26"/>
    </row>
    <row r="663" spans="3:4" x14ac:dyDescent="0.15">
      <c r="C663" s="26"/>
      <c r="D663" s="26"/>
    </row>
    <row r="664" spans="3:4" x14ac:dyDescent="0.15">
      <c r="C664" s="26"/>
      <c r="D664" s="26"/>
    </row>
    <row r="665" spans="3:4" x14ac:dyDescent="0.15">
      <c r="C665" s="26"/>
      <c r="D665" s="26"/>
    </row>
    <row r="666" spans="3:4" x14ac:dyDescent="0.15">
      <c r="C666" s="26"/>
      <c r="D666" s="26"/>
    </row>
    <row r="667" spans="3:4" x14ac:dyDescent="0.15">
      <c r="C667" s="26"/>
      <c r="D667" s="26"/>
    </row>
    <row r="668" spans="3:4" x14ac:dyDescent="0.15">
      <c r="C668" s="26"/>
      <c r="D668" s="26"/>
    </row>
    <row r="669" spans="3:4" x14ac:dyDescent="0.15">
      <c r="C669" s="26"/>
      <c r="D669" s="26"/>
    </row>
    <row r="670" spans="3:4" x14ac:dyDescent="0.15">
      <c r="C670" s="26"/>
      <c r="D670" s="26"/>
    </row>
    <row r="671" spans="3:4" x14ac:dyDescent="0.15">
      <c r="C671" s="26"/>
      <c r="D671" s="26"/>
    </row>
    <row r="672" spans="3:4" x14ac:dyDescent="0.15">
      <c r="C672" s="26"/>
      <c r="D672" s="26"/>
    </row>
    <row r="673" spans="3:4" x14ac:dyDescent="0.15">
      <c r="C673" s="26"/>
      <c r="D673" s="26"/>
    </row>
    <row r="674" spans="3:4" x14ac:dyDescent="0.15">
      <c r="C674" s="26"/>
      <c r="D674" s="26"/>
    </row>
    <row r="675" spans="3:4" x14ac:dyDescent="0.15">
      <c r="C675" s="26"/>
      <c r="D675" s="26"/>
    </row>
    <row r="676" spans="3:4" x14ac:dyDescent="0.15">
      <c r="C676" s="26"/>
      <c r="D676" s="26"/>
    </row>
    <row r="677" spans="3:4" x14ac:dyDescent="0.15">
      <c r="C677" s="26"/>
      <c r="D677" s="26"/>
    </row>
    <row r="678" spans="3:4" x14ac:dyDescent="0.15">
      <c r="C678" s="26"/>
      <c r="D678" s="26"/>
    </row>
    <row r="679" spans="3:4" x14ac:dyDescent="0.15">
      <c r="C679" s="26"/>
      <c r="D679" s="26"/>
    </row>
    <row r="680" spans="3:4" x14ac:dyDescent="0.15">
      <c r="C680" s="26"/>
      <c r="D680" s="26"/>
    </row>
    <row r="681" spans="3:4" x14ac:dyDescent="0.15">
      <c r="C681" s="26"/>
      <c r="D681" s="26"/>
    </row>
    <row r="682" spans="3:4" x14ac:dyDescent="0.15">
      <c r="C682" s="26"/>
      <c r="D682" s="26"/>
    </row>
    <row r="683" spans="3:4" x14ac:dyDescent="0.15">
      <c r="C683" s="26"/>
      <c r="D683" s="26"/>
    </row>
    <row r="684" spans="3:4" x14ac:dyDescent="0.15">
      <c r="C684" s="26"/>
      <c r="D684" s="26"/>
    </row>
    <row r="685" spans="3:4" x14ac:dyDescent="0.15">
      <c r="C685" s="26"/>
      <c r="D685" s="26"/>
    </row>
    <row r="686" spans="3:4" x14ac:dyDescent="0.15">
      <c r="C686" s="26"/>
      <c r="D686" s="26"/>
    </row>
    <row r="687" spans="3:4" x14ac:dyDescent="0.15">
      <c r="C687" s="26"/>
      <c r="D687" s="26"/>
    </row>
    <row r="688" spans="3:4" x14ac:dyDescent="0.15">
      <c r="C688" s="26"/>
      <c r="D688" s="26"/>
    </row>
    <row r="689" spans="3:4" x14ac:dyDescent="0.15">
      <c r="C689" s="26"/>
      <c r="D689" s="26"/>
    </row>
    <row r="690" spans="3:4" x14ac:dyDescent="0.15">
      <c r="C690" s="26"/>
      <c r="D690" s="26"/>
    </row>
    <row r="691" spans="3:4" x14ac:dyDescent="0.15">
      <c r="C691" s="26"/>
      <c r="D691" s="26"/>
    </row>
    <row r="692" spans="3:4" x14ac:dyDescent="0.15">
      <c r="C692" s="26"/>
      <c r="D692" s="26"/>
    </row>
    <row r="693" spans="3:4" x14ac:dyDescent="0.15">
      <c r="C693" s="26"/>
      <c r="D693" s="26"/>
    </row>
    <row r="694" spans="3:4" x14ac:dyDescent="0.15">
      <c r="C694" s="26"/>
      <c r="D694" s="26"/>
    </row>
    <row r="695" spans="3:4" x14ac:dyDescent="0.15">
      <c r="C695" s="26"/>
      <c r="D695" s="26"/>
    </row>
    <row r="696" spans="3:4" x14ac:dyDescent="0.15">
      <c r="C696" s="26"/>
      <c r="D696" s="26"/>
    </row>
    <row r="697" spans="3:4" x14ac:dyDescent="0.15">
      <c r="C697" s="26"/>
      <c r="D697" s="26"/>
    </row>
    <row r="698" spans="3:4" x14ac:dyDescent="0.15">
      <c r="C698" s="26"/>
      <c r="D698" s="26"/>
    </row>
    <row r="699" spans="3:4" x14ac:dyDescent="0.15">
      <c r="C699" s="26"/>
      <c r="D699" s="26"/>
    </row>
    <row r="700" spans="3:4" x14ac:dyDescent="0.15">
      <c r="C700" s="26"/>
      <c r="D700" s="26"/>
    </row>
    <row r="701" spans="3:4" x14ac:dyDescent="0.15">
      <c r="C701" s="26"/>
      <c r="D701" s="26"/>
    </row>
    <row r="702" spans="3:4" x14ac:dyDescent="0.15">
      <c r="C702" s="26"/>
      <c r="D702" s="26"/>
    </row>
    <row r="703" spans="3:4" x14ac:dyDescent="0.15">
      <c r="C703" s="26"/>
      <c r="D703" s="26"/>
    </row>
    <row r="704" spans="3:4" x14ac:dyDescent="0.15">
      <c r="C704" s="26"/>
      <c r="D704" s="26"/>
    </row>
    <row r="705" spans="3:4" x14ac:dyDescent="0.15">
      <c r="C705" s="26"/>
      <c r="D705" s="26"/>
    </row>
    <row r="706" spans="3:4" x14ac:dyDescent="0.15">
      <c r="C706" s="26"/>
      <c r="D706" s="26"/>
    </row>
    <row r="707" spans="3:4" x14ac:dyDescent="0.15">
      <c r="C707" s="26"/>
      <c r="D707" s="26"/>
    </row>
    <row r="708" spans="3:4" x14ac:dyDescent="0.15">
      <c r="C708" s="26"/>
      <c r="D708" s="26"/>
    </row>
    <row r="709" spans="3:4" x14ac:dyDescent="0.15">
      <c r="C709" s="26"/>
      <c r="D709" s="26"/>
    </row>
    <row r="710" spans="3:4" x14ac:dyDescent="0.15">
      <c r="C710" s="26"/>
      <c r="D710" s="26"/>
    </row>
    <row r="711" spans="3:4" x14ac:dyDescent="0.15">
      <c r="C711" s="26"/>
      <c r="D711" s="26"/>
    </row>
    <row r="712" spans="3:4" x14ac:dyDescent="0.15">
      <c r="C712" s="26"/>
      <c r="D712" s="26"/>
    </row>
    <row r="713" spans="3:4" x14ac:dyDescent="0.15">
      <c r="C713" s="26"/>
      <c r="D713" s="26"/>
    </row>
    <row r="714" spans="3:4" x14ac:dyDescent="0.15">
      <c r="C714" s="26"/>
      <c r="D714" s="26"/>
    </row>
    <row r="715" spans="3:4" x14ac:dyDescent="0.15">
      <c r="C715" s="26"/>
      <c r="D715" s="26"/>
    </row>
    <row r="716" spans="3:4" x14ac:dyDescent="0.15">
      <c r="C716" s="26"/>
      <c r="D716" s="26"/>
    </row>
    <row r="717" spans="3:4" x14ac:dyDescent="0.15">
      <c r="C717" s="26"/>
      <c r="D717" s="26"/>
    </row>
    <row r="718" spans="3:4" x14ac:dyDescent="0.15">
      <c r="C718" s="26"/>
      <c r="D718" s="26"/>
    </row>
    <row r="719" spans="3:4" x14ac:dyDescent="0.15">
      <c r="C719" s="26"/>
      <c r="D719" s="26"/>
    </row>
    <row r="720" spans="3:4" x14ac:dyDescent="0.15">
      <c r="C720" s="26"/>
      <c r="D720" s="26"/>
    </row>
    <row r="721" spans="3:4" x14ac:dyDescent="0.15">
      <c r="C721" s="26"/>
      <c r="D721" s="26"/>
    </row>
    <row r="722" spans="3:4" x14ac:dyDescent="0.15">
      <c r="C722" s="26"/>
      <c r="D722" s="26"/>
    </row>
    <row r="723" spans="3:4" x14ac:dyDescent="0.15">
      <c r="C723" s="26"/>
      <c r="D723" s="26"/>
    </row>
    <row r="724" spans="3:4" x14ac:dyDescent="0.15">
      <c r="C724" s="26"/>
      <c r="D724" s="26"/>
    </row>
    <row r="725" spans="3:4" x14ac:dyDescent="0.15">
      <c r="C725" s="26"/>
      <c r="D725" s="26"/>
    </row>
    <row r="726" spans="3:4" x14ac:dyDescent="0.15">
      <c r="C726" s="26"/>
      <c r="D726" s="26"/>
    </row>
    <row r="727" spans="3:4" x14ac:dyDescent="0.15">
      <c r="C727" s="26"/>
      <c r="D727" s="26"/>
    </row>
    <row r="728" spans="3:4" x14ac:dyDescent="0.15">
      <c r="C728" s="26"/>
      <c r="D728" s="26"/>
    </row>
    <row r="729" spans="3:4" x14ac:dyDescent="0.15">
      <c r="C729" s="26"/>
      <c r="D729" s="26"/>
    </row>
    <row r="730" spans="3:4" x14ac:dyDescent="0.15">
      <c r="C730" s="26"/>
      <c r="D730" s="26"/>
    </row>
    <row r="731" spans="3:4" x14ac:dyDescent="0.15">
      <c r="C731" s="26"/>
      <c r="D731" s="26"/>
    </row>
    <row r="732" spans="3:4" x14ac:dyDescent="0.15">
      <c r="C732" s="26"/>
      <c r="D732" s="26"/>
    </row>
    <row r="733" spans="3:4" x14ac:dyDescent="0.15">
      <c r="C733" s="26"/>
      <c r="D733" s="26"/>
    </row>
    <row r="734" spans="3:4" x14ac:dyDescent="0.15">
      <c r="C734" s="26"/>
      <c r="D734" s="26"/>
    </row>
    <row r="735" spans="3:4" x14ac:dyDescent="0.15">
      <c r="C735" s="26"/>
      <c r="D735" s="26"/>
    </row>
    <row r="736" spans="3:4" x14ac:dyDescent="0.15">
      <c r="C736" s="26"/>
      <c r="D736" s="26"/>
    </row>
    <row r="737" spans="3:4" x14ac:dyDescent="0.15">
      <c r="C737" s="26"/>
      <c r="D737" s="26"/>
    </row>
    <row r="738" spans="3:4" x14ac:dyDescent="0.15">
      <c r="C738" s="26"/>
      <c r="D738" s="26"/>
    </row>
    <row r="739" spans="3:4" x14ac:dyDescent="0.15">
      <c r="C739" s="26"/>
      <c r="D739" s="26"/>
    </row>
    <row r="740" spans="3:4" x14ac:dyDescent="0.15">
      <c r="C740" s="26"/>
      <c r="D740" s="26"/>
    </row>
    <row r="741" spans="3:4" x14ac:dyDescent="0.15">
      <c r="C741" s="26"/>
      <c r="D741" s="26"/>
    </row>
    <row r="742" spans="3:4" x14ac:dyDescent="0.15">
      <c r="C742" s="26"/>
      <c r="D742" s="26"/>
    </row>
    <row r="743" spans="3:4" x14ac:dyDescent="0.15">
      <c r="C743" s="26"/>
      <c r="D743" s="26"/>
    </row>
    <row r="744" spans="3:4" x14ac:dyDescent="0.15">
      <c r="C744" s="26"/>
      <c r="D744" s="26"/>
    </row>
    <row r="745" spans="3:4" x14ac:dyDescent="0.15">
      <c r="C745" s="26"/>
      <c r="D745" s="26"/>
    </row>
    <row r="746" spans="3:4" x14ac:dyDescent="0.15">
      <c r="C746" s="26"/>
      <c r="D746" s="26"/>
    </row>
    <row r="747" spans="3:4" x14ac:dyDescent="0.15">
      <c r="C747" s="26"/>
      <c r="D747" s="26"/>
    </row>
    <row r="748" spans="3:4" x14ac:dyDescent="0.15">
      <c r="C748" s="26"/>
      <c r="D748" s="26"/>
    </row>
    <row r="749" spans="3:4" x14ac:dyDescent="0.15">
      <c r="C749" s="26"/>
      <c r="D749" s="26"/>
    </row>
    <row r="750" spans="3:4" x14ac:dyDescent="0.15">
      <c r="C750" s="26"/>
      <c r="D750" s="26"/>
    </row>
    <row r="751" spans="3:4" x14ac:dyDescent="0.15">
      <c r="C751" s="26"/>
      <c r="D751" s="26"/>
    </row>
    <row r="752" spans="3:4" x14ac:dyDescent="0.15">
      <c r="C752" s="26"/>
      <c r="D752" s="26"/>
    </row>
    <row r="753" spans="3:4" x14ac:dyDescent="0.15">
      <c r="C753" s="26"/>
      <c r="D753" s="26"/>
    </row>
    <row r="754" spans="3:4" x14ac:dyDescent="0.15">
      <c r="C754" s="26"/>
      <c r="D754" s="26"/>
    </row>
    <row r="755" spans="3:4" x14ac:dyDescent="0.15">
      <c r="C755" s="26"/>
      <c r="D755" s="26"/>
    </row>
    <row r="756" spans="3:4" x14ac:dyDescent="0.15">
      <c r="C756" s="26"/>
      <c r="D756" s="26"/>
    </row>
    <row r="757" spans="3:4" x14ac:dyDescent="0.15">
      <c r="C757" s="26"/>
      <c r="D757" s="26"/>
    </row>
    <row r="758" spans="3:4" x14ac:dyDescent="0.15">
      <c r="C758" s="26"/>
      <c r="D758" s="26"/>
    </row>
    <row r="759" spans="3:4" x14ac:dyDescent="0.15">
      <c r="C759" s="26"/>
      <c r="D759" s="26"/>
    </row>
    <row r="760" spans="3:4" x14ac:dyDescent="0.15">
      <c r="C760" s="26"/>
      <c r="D760" s="26"/>
    </row>
    <row r="761" spans="3:4" x14ac:dyDescent="0.15">
      <c r="C761" s="26"/>
      <c r="D761" s="26"/>
    </row>
    <row r="762" spans="3:4" x14ac:dyDescent="0.15">
      <c r="C762" s="26"/>
      <c r="D762" s="26"/>
    </row>
    <row r="763" spans="3:4" x14ac:dyDescent="0.15">
      <c r="C763" s="26"/>
      <c r="D763" s="26"/>
    </row>
    <row r="764" spans="3:4" x14ac:dyDescent="0.15">
      <c r="C764" s="26"/>
      <c r="D764" s="26"/>
    </row>
    <row r="765" spans="3:4" x14ac:dyDescent="0.15">
      <c r="C765" s="26"/>
      <c r="D765" s="26"/>
    </row>
    <row r="766" spans="3:4" x14ac:dyDescent="0.15">
      <c r="C766" s="26"/>
      <c r="D766" s="26"/>
    </row>
    <row r="767" spans="3:4" x14ac:dyDescent="0.15">
      <c r="C767" s="26"/>
      <c r="D767" s="26"/>
    </row>
    <row r="768" spans="3:4" x14ac:dyDescent="0.15">
      <c r="C768" s="26"/>
      <c r="D768" s="26"/>
    </row>
    <row r="769" spans="3:4" x14ac:dyDescent="0.15">
      <c r="C769" s="26"/>
      <c r="D769" s="26"/>
    </row>
    <row r="770" spans="3:4" x14ac:dyDescent="0.15">
      <c r="C770" s="26"/>
      <c r="D770" s="26"/>
    </row>
    <row r="771" spans="3:4" x14ac:dyDescent="0.15">
      <c r="C771" s="26"/>
      <c r="D771" s="26"/>
    </row>
    <row r="772" spans="3:4" x14ac:dyDescent="0.15">
      <c r="C772" s="26"/>
      <c r="D772" s="26"/>
    </row>
    <row r="773" spans="3:4" x14ac:dyDescent="0.15">
      <c r="C773" s="26"/>
      <c r="D773" s="26"/>
    </row>
    <row r="774" spans="3:4" x14ac:dyDescent="0.15">
      <c r="C774" s="26"/>
      <c r="D774" s="26"/>
    </row>
    <row r="775" spans="3:4" x14ac:dyDescent="0.15">
      <c r="C775" s="26"/>
      <c r="D775" s="26"/>
    </row>
    <row r="776" spans="3:4" x14ac:dyDescent="0.15">
      <c r="C776" s="26"/>
      <c r="D776" s="26"/>
    </row>
    <row r="777" spans="3:4" x14ac:dyDescent="0.15">
      <c r="C777" s="26"/>
      <c r="D777" s="26"/>
    </row>
    <row r="778" spans="3:4" x14ac:dyDescent="0.15">
      <c r="C778" s="26"/>
      <c r="D778" s="26"/>
    </row>
    <row r="779" spans="3:4" x14ac:dyDescent="0.15">
      <c r="C779" s="26"/>
      <c r="D779" s="26"/>
    </row>
    <row r="780" spans="3:4" x14ac:dyDescent="0.15">
      <c r="C780" s="26"/>
      <c r="D780" s="26"/>
    </row>
    <row r="781" spans="3:4" x14ac:dyDescent="0.15">
      <c r="C781" s="26"/>
      <c r="D781" s="26"/>
    </row>
    <row r="782" spans="3:4" x14ac:dyDescent="0.15">
      <c r="C782" s="26"/>
      <c r="D782" s="26"/>
    </row>
    <row r="783" spans="3:4" x14ac:dyDescent="0.15">
      <c r="C783" s="26"/>
      <c r="D783" s="26"/>
    </row>
    <row r="784" spans="3:4" x14ac:dyDescent="0.15">
      <c r="C784" s="26"/>
      <c r="D784" s="26"/>
    </row>
    <row r="785" spans="3:4" x14ac:dyDescent="0.15">
      <c r="C785" s="26"/>
      <c r="D785" s="26"/>
    </row>
    <row r="786" spans="3:4" x14ac:dyDescent="0.15">
      <c r="C786" s="26"/>
      <c r="D786" s="26"/>
    </row>
    <row r="787" spans="3:4" x14ac:dyDescent="0.15">
      <c r="C787" s="26"/>
      <c r="D787" s="26"/>
    </row>
    <row r="788" spans="3:4" x14ac:dyDescent="0.15">
      <c r="C788" s="26"/>
      <c r="D788" s="26"/>
    </row>
    <row r="789" spans="3:4" x14ac:dyDescent="0.15">
      <c r="C789" s="26"/>
      <c r="D789" s="26"/>
    </row>
    <row r="790" spans="3:4" x14ac:dyDescent="0.15">
      <c r="C790" s="26"/>
      <c r="D790" s="26"/>
    </row>
    <row r="791" spans="3:4" x14ac:dyDescent="0.15">
      <c r="C791" s="26"/>
      <c r="D791" s="26"/>
    </row>
    <row r="792" spans="3:4" x14ac:dyDescent="0.15">
      <c r="C792" s="26"/>
      <c r="D792" s="26"/>
    </row>
    <row r="793" spans="3:4" x14ac:dyDescent="0.15">
      <c r="C793" s="26"/>
      <c r="D793" s="26"/>
    </row>
    <row r="794" spans="3:4" x14ac:dyDescent="0.15">
      <c r="C794" s="26"/>
      <c r="D794" s="26"/>
    </row>
    <row r="795" spans="3:4" x14ac:dyDescent="0.15">
      <c r="C795" s="26"/>
      <c r="D795" s="26"/>
    </row>
    <row r="796" spans="3:4" x14ac:dyDescent="0.15">
      <c r="C796" s="26"/>
      <c r="D796" s="26"/>
    </row>
    <row r="797" spans="3:4" x14ac:dyDescent="0.15">
      <c r="C797" s="26"/>
      <c r="D797" s="26"/>
    </row>
    <row r="798" spans="3:4" x14ac:dyDescent="0.15">
      <c r="C798" s="26"/>
      <c r="D798" s="26"/>
    </row>
    <row r="799" spans="3:4" x14ac:dyDescent="0.15">
      <c r="C799" s="26"/>
      <c r="D799" s="26"/>
    </row>
    <row r="800" spans="3:4" x14ac:dyDescent="0.15">
      <c r="C800" s="26"/>
      <c r="D800" s="26"/>
    </row>
    <row r="801" spans="3:4" x14ac:dyDescent="0.15">
      <c r="C801" s="26"/>
      <c r="D801" s="26"/>
    </row>
    <row r="802" spans="3:4" x14ac:dyDescent="0.15">
      <c r="C802" s="26"/>
      <c r="D802" s="26"/>
    </row>
    <row r="803" spans="3:4" x14ac:dyDescent="0.15">
      <c r="C803" s="26"/>
      <c r="D803" s="26"/>
    </row>
    <row r="804" spans="3:4" x14ac:dyDescent="0.15">
      <c r="C804" s="26"/>
      <c r="D804" s="26"/>
    </row>
    <row r="805" spans="3:4" x14ac:dyDescent="0.15">
      <c r="C805" s="26"/>
      <c r="D805" s="26"/>
    </row>
    <row r="806" spans="3:4" x14ac:dyDescent="0.15">
      <c r="C806" s="26"/>
      <c r="D806" s="26"/>
    </row>
    <row r="807" spans="3:4" x14ac:dyDescent="0.15">
      <c r="C807" s="26"/>
      <c r="D807" s="26"/>
    </row>
    <row r="808" spans="3:4" x14ac:dyDescent="0.15">
      <c r="C808" s="26"/>
      <c r="D808" s="26"/>
    </row>
    <row r="809" spans="3:4" x14ac:dyDescent="0.15">
      <c r="C809" s="26"/>
      <c r="D809" s="26"/>
    </row>
    <row r="810" spans="3:4" x14ac:dyDescent="0.15">
      <c r="C810" s="26"/>
      <c r="D810" s="26"/>
    </row>
    <row r="811" spans="3:4" x14ac:dyDescent="0.15">
      <c r="C811" s="26"/>
      <c r="D811" s="26"/>
    </row>
    <row r="812" spans="3:4" x14ac:dyDescent="0.15">
      <c r="C812" s="26"/>
      <c r="D812" s="26"/>
    </row>
    <row r="813" spans="3:4" x14ac:dyDescent="0.15">
      <c r="C813" s="26"/>
      <c r="D813" s="26"/>
    </row>
    <row r="814" spans="3:4" x14ac:dyDescent="0.15">
      <c r="C814" s="26"/>
      <c r="D814" s="26"/>
    </row>
    <row r="815" spans="3:4" x14ac:dyDescent="0.15">
      <c r="C815" s="26"/>
      <c r="D815" s="26"/>
    </row>
    <row r="816" spans="3:4" x14ac:dyDescent="0.15">
      <c r="C816" s="26"/>
      <c r="D816" s="26"/>
    </row>
    <row r="817" spans="3:4" x14ac:dyDescent="0.15">
      <c r="C817" s="26"/>
      <c r="D817" s="26"/>
    </row>
    <row r="818" spans="3:4" x14ac:dyDescent="0.15">
      <c r="C818" s="26"/>
      <c r="D818" s="26"/>
    </row>
    <row r="819" spans="3:4" x14ac:dyDescent="0.15">
      <c r="C819" s="26"/>
      <c r="D819" s="26"/>
    </row>
    <row r="820" spans="3:4" x14ac:dyDescent="0.15">
      <c r="C820" s="26"/>
      <c r="D820" s="26"/>
    </row>
    <row r="821" spans="3:4" x14ac:dyDescent="0.15">
      <c r="C821" s="26"/>
      <c r="D821" s="26"/>
    </row>
    <row r="822" spans="3:4" x14ac:dyDescent="0.15">
      <c r="C822" s="26"/>
      <c r="D822" s="26"/>
    </row>
    <row r="823" spans="3:4" x14ac:dyDescent="0.15">
      <c r="C823" s="26"/>
      <c r="D823" s="26"/>
    </row>
    <row r="824" spans="3:4" x14ac:dyDescent="0.15">
      <c r="C824" s="26"/>
      <c r="D824" s="26"/>
    </row>
    <row r="825" spans="3:4" x14ac:dyDescent="0.15">
      <c r="C825" s="26"/>
      <c r="D825" s="26"/>
    </row>
    <row r="826" spans="3:4" x14ac:dyDescent="0.15">
      <c r="C826" s="26"/>
      <c r="D826" s="26"/>
    </row>
    <row r="827" spans="3:4" x14ac:dyDescent="0.15">
      <c r="C827" s="26"/>
      <c r="D827" s="26"/>
    </row>
    <row r="828" spans="3:4" x14ac:dyDescent="0.15">
      <c r="C828" s="26"/>
      <c r="D828" s="26"/>
    </row>
    <row r="829" spans="3:4" x14ac:dyDescent="0.15">
      <c r="C829" s="26"/>
      <c r="D829" s="26"/>
    </row>
    <row r="830" spans="3:4" x14ac:dyDescent="0.15">
      <c r="C830" s="26"/>
      <c r="D830" s="26"/>
    </row>
    <row r="831" spans="3:4" x14ac:dyDescent="0.15">
      <c r="C831" s="26"/>
      <c r="D831" s="26"/>
    </row>
    <row r="832" spans="3:4" x14ac:dyDescent="0.15">
      <c r="C832" s="26"/>
      <c r="D832" s="26"/>
    </row>
    <row r="833" spans="3:4" x14ac:dyDescent="0.15">
      <c r="C833" s="26"/>
      <c r="D833" s="26"/>
    </row>
    <row r="834" spans="3:4" x14ac:dyDescent="0.15">
      <c r="C834" s="26"/>
      <c r="D834" s="26"/>
    </row>
    <row r="835" spans="3:4" x14ac:dyDescent="0.15">
      <c r="C835" s="26"/>
      <c r="D835" s="26"/>
    </row>
    <row r="836" spans="3:4" x14ac:dyDescent="0.15">
      <c r="C836" s="26"/>
      <c r="D836" s="26"/>
    </row>
    <row r="837" spans="3:4" x14ac:dyDescent="0.15">
      <c r="C837" s="26"/>
      <c r="D837" s="26"/>
    </row>
    <row r="838" spans="3:4" x14ac:dyDescent="0.15">
      <c r="C838" s="26"/>
      <c r="D838" s="26"/>
    </row>
    <row r="839" spans="3:4" x14ac:dyDescent="0.15">
      <c r="C839" s="26"/>
      <c r="D839" s="26"/>
    </row>
    <row r="840" spans="3:4" x14ac:dyDescent="0.15">
      <c r="C840" s="26"/>
      <c r="D840" s="26"/>
    </row>
    <row r="841" spans="3:4" x14ac:dyDescent="0.15">
      <c r="C841" s="26"/>
      <c r="D841" s="26"/>
    </row>
    <row r="842" spans="3:4" x14ac:dyDescent="0.15">
      <c r="C842" s="26"/>
      <c r="D842" s="26"/>
    </row>
    <row r="843" spans="3:4" x14ac:dyDescent="0.15">
      <c r="C843" s="26"/>
      <c r="D843" s="26"/>
    </row>
    <row r="844" spans="3:4" x14ac:dyDescent="0.15">
      <c r="C844" s="26"/>
      <c r="D844" s="26"/>
    </row>
    <row r="845" spans="3:4" x14ac:dyDescent="0.15">
      <c r="C845" s="26"/>
      <c r="D845" s="26"/>
    </row>
    <row r="846" spans="3:4" x14ac:dyDescent="0.15">
      <c r="C846" s="26"/>
      <c r="D846" s="26"/>
    </row>
    <row r="847" spans="3:4" x14ac:dyDescent="0.15">
      <c r="C847" s="26"/>
      <c r="D847" s="26"/>
    </row>
    <row r="848" spans="3:4" x14ac:dyDescent="0.15">
      <c r="C848" s="26"/>
      <c r="D848" s="26"/>
    </row>
    <row r="849" spans="3:4" x14ac:dyDescent="0.15">
      <c r="C849" s="26"/>
      <c r="D849" s="26"/>
    </row>
    <row r="850" spans="3:4" x14ac:dyDescent="0.15">
      <c r="C850" s="26"/>
      <c r="D850" s="26"/>
    </row>
    <row r="851" spans="3:4" x14ac:dyDescent="0.15">
      <c r="C851" s="26"/>
      <c r="D851" s="26"/>
    </row>
    <row r="852" spans="3:4" x14ac:dyDescent="0.15">
      <c r="C852" s="26"/>
      <c r="D852" s="26"/>
    </row>
    <row r="853" spans="3:4" x14ac:dyDescent="0.15">
      <c r="C853" s="26"/>
      <c r="D853" s="26"/>
    </row>
    <row r="854" spans="3:4" x14ac:dyDescent="0.15">
      <c r="C854" s="26"/>
      <c r="D854" s="26"/>
    </row>
    <row r="855" spans="3:4" x14ac:dyDescent="0.15">
      <c r="C855" s="26"/>
      <c r="D855" s="26"/>
    </row>
    <row r="856" spans="3:4" x14ac:dyDescent="0.15">
      <c r="C856" s="26"/>
      <c r="D856" s="26"/>
    </row>
    <row r="857" spans="3:4" x14ac:dyDescent="0.15">
      <c r="C857" s="26"/>
      <c r="D857" s="26"/>
    </row>
    <row r="858" spans="3:4" x14ac:dyDescent="0.15">
      <c r="C858" s="26"/>
      <c r="D858" s="26"/>
    </row>
    <row r="859" spans="3:4" x14ac:dyDescent="0.15">
      <c r="C859" s="26"/>
      <c r="D859" s="26"/>
    </row>
    <row r="860" spans="3:4" x14ac:dyDescent="0.15">
      <c r="C860" s="26"/>
      <c r="D860" s="26"/>
    </row>
    <row r="861" spans="3:4" x14ac:dyDescent="0.15">
      <c r="C861" s="26"/>
      <c r="D861" s="26"/>
    </row>
    <row r="862" spans="3:4" x14ac:dyDescent="0.15">
      <c r="C862" s="26"/>
      <c r="D862" s="26"/>
    </row>
    <row r="863" spans="3:4" x14ac:dyDescent="0.15">
      <c r="C863" s="26"/>
      <c r="D863" s="26"/>
    </row>
    <row r="864" spans="3:4" x14ac:dyDescent="0.15">
      <c r="C864" s="26"/>
      <c r="D864" s="26"/>
    </row>
    <row r="865" spans="3:4" x14ac:dyDescent="0.15">
      <c r="C865" s="26"/>
      <c r="D865" s="26"/>
    </row>
    <row r="866" spans="3:4" x14ac:dyDescent="0.15">
      <c r="C866" s="26"/>
      <c r="D866" s="26"/>
    </row>
    <row r="867" spans="3:4" x14ac:dyDescent="0.15">
      <c r="C867" s="26"/>
      <c r="D867" s="26"/>
    </row>
    <row r="868" spans="3:4" x14ac:dyDescent="0.15">
      <c r="C868" s="26"/>
      <c r="D868" s="26"/>
    </row>
    <row r="869" spans="3:4" x14ac:dyDescent="0.15">
      <c r="C869" s="26"/>
      <c r="D869" s="26"/>
    </row>
    <row r="870" spans="3:4" x14ac:dyDescent="0.15">
      <c r="C870" s="26"/>
      <c r="D870" s="26"/>
    </row>
    <row r="871" spans="3:4" x14ac:dyDescent="0.15">
      <c r="C871" s="26"/>
      <c r="D871" s="26"/>
    </row>
    <row r="872" spans="3:4" x14ac:dyDescent="0.15">
      <c r="C872" s="26"/>
      <c r="D872" s="26"/>
    </row>
    <row r="873" spans="3:4" x14ac:dyDescent="0.15">
      <c r="C873" s="26"/>
      <c r="D873" s="26"/>
    </row>
    <row r="874" spans="3:4" x14ac:dyDescent="0.15">
      <c r="C874" s="26"/>
      <c r="D874" s="26"/>
    </row>
    <row r="875" spans="3:4" x14ac:dyDescent="0.15">
      <c r="C875" s="26"/>
      <c r="D875" s="26"/>
    </row>
    <row r="876" spans="3:4" x14ac:dyDescent="0.15">
      <c r="C876" s="26"/>
      <c r="D876" s="26"/>
    </row>
    <row r="877" spans="3:4" x14ac:dyDescent="0.15">
      <c r="C877" s="26"/>
      <c r="D877" s="26"/>
    </row>
    <row r="878" spans="3:4" x14ac:dyDescent="0.15">
      <c r="C878" s="26"/>
      <c r="D878" s="26"/>
    </row>
    <row r="879" spans="3:4" x14ac:dyDescent="0.15">
      <c r="C879" s="26"/>
      <c r="D879" s="26"/>
    </row>
    <row r="880" spans="3:4" x14ac:dyDescent="0.15">
      <c r="C880" s="26"/>
      <c r="D880" s="26"/>
    </row>
    <row r="881" spans="3:4" x14ac:dyDescent="0.15">
      <c r="C881" s="26"/>
      <c r="D881" s="26"/>
    </row>
    <row r="882" spans="3:4" x14ac:dyDescent="0.15">
      <c r="C882" s="26"/>
      <c r="D882" s="26"/>
    </row>
    <row r="883" spans="3:4" x14ac:dyDescent="0.15">
      <c r="C883" s="26"/>
      <c r="D883" s="26"/>
    </row>
    <row r="884" spans="3:4" x14ac:dyDescent="0.15">
      <c r="C884" s="26"/>
      <c r="D884" s="26"/>
    </row>
    <row r="885" spans="3:4" x14ac:dyDescent="0.15">
      <c r="C885" s="26"/>
      <c r="D885" s="26"/>
    </row>
    <row r="886" spans="3:4" x14ac:dyDescent="0.15">
      <c r="C886" s="26"/>
      <c r="D886" s="26"/>
    </row>
    <row r="887" spans="3:4" x14ac:dyDescent="0.15">
      <c r="C887" s="26"/>
      <c r="D887" s="26"/>
    </row>
    <row r="888" spans="3:4" x14ac:dyDescent="0.15">
      <c r="C888" s="26"/>
      <c r="D888" s="26"/>
    </row>
    <row r="889" spans="3:4" x14ac:dyDescent="0.15">
      <c r="C889" s="26"/>
      <c r="D889" s="26"/>
    </row>
    <row r="890" spans="3:4" x14ac:dyDescent="0.15">
      <c r="C890" s="26"/>
      <c r="D890" s="26"/>
    </row>
    <row r="891" spans="3:4" x14ac:dyDescent="0.15">
      <c r="C891" s="26"/>
      <c r="D891" s="26"/>
    </row>
    <row r="892" spans="3:4" x14ac:dyDescent="0.15">
      <c r="C892" s="26"/>
      <c r="D892" s="26"/>
    </row>
    <row r="893" spans="3:4" x14ac:dyDescent="0.15">
      <c r="C893" s="26"/>
      <c r="D893" s="26"/>
    </row>
    <row r="894" spans="3:4" x14ac:dyDescent="0.15">
      <c r="C894" s="26"/>
      <c r="D894" s="26"/>
    </row>
    <row r="895" spans="3:4" x14ac:dyDescent="0.15">
      <c r="C895" s="26"/>
      <c r="D895" s="26"/>
    </row>
    <row r="896" spans="3:4" x14ac:dyDescent="0.15">
      <c r="C896" s="26"/>
      <c r="D896" s="26"/>
    </row>
    <row r="897" spans="3:4" x14ac:dyDescent="0.15">
      <c r="C897" s="26"/>
      <c r="D897" s="26"/>
    </row>
    <row r="898" spans="3:4" x14ac:dyDescent="0.15">
      <c r="C898" s="26"/>
      <c r="D898" s="26"/>
    </row>
    <row r="899" spans="3:4" x14ac:dyDescent="0.15">
      <c r="C899" s="26"/>
      <c r="D899" s="26"/>
    </row>
    <row r="900" spans="3:4" x14ac:dyDescent="0.15">
      <c r="C900" s="26"/>
      <c r="D900" s="26"/>
    </row>
    <row r="901" spans="3:4" x14ac:dyDescent="0.15">
      <c r="C901" s="26"/>
      <c r="D901" s="26"/>
    </row>
    <row r="902" spans="3:4" x14ac:dyDescent="0.15">
      <c r="C902" s="26"/>
      <c r="D902" s="26"/>
    </row>
    <row r="903" spans="3:4" x14ac:dyDescent="0.15">
      <c r="C903" s="26"/>
      <c r="D903" s="26"/>
    </row>
    <row r="904" spans="3:4" x14ac:dyDescent="0.15">
      <c r="C904" s="26"/>
      <c r="D904" s="26"/>
    </row>
    <row r="905" spans="3:4" x14ac:dyDescent="0.15">
      <c r="C905" s="26"/>
      <c r="D905" s="26"/>
    </row>
    <row r="906" spans="3:4" x14ac:dyDescent="0.15">
      <c r="C906" s="26"/>
      <c r="D906" s="26"/>
    </row>
    <row r="907" spans="3:4" x14ac:dyDescent="0.15">
      <c r="C907" s="26"/>
      <c r="D907" s="26"/>
    </row>
    <row r="908" spans="3:4" x14ac:dyDescent="0.15">
      <c r="C908" s="26"/>
      <c r="D908" s="26"/>
    </row>
    <row r="909" spans="3:4" x14ac:dyDescent="0.15">
      <c r="C909" s="26"/>
      <c r="D909" s="26"/>
    </row>
    <row r="910" spans="3:4" x14ac:dyDescent="0.15">
      <c r="C910" s="26"/>
      <c r="D910" s="26"/>
    </row>
    <row r="911" spans="3:4" x14ac:dyDescent="0.15">
      <c r="C911" s="26"/>
      <c r="D911" s="26"/>
    </row>
    <row r="912" spans="3:4" x14ac:dyDescent="0.15">
      <c r="C912" s="26"/>
      <c r="D912" s="26"/>
    </row>
    <row r="913" spans="3:4" x14ac:dyDescent="0.15">
      <c r="C913" s="26"/>
      <c r="D913" s="26"/>
    </row>
    <row r="914" spans="3:4" x14ac:dyDescent="0.15">
      <c r="C914" s="26"/>
      <c r="D914" s="26"/>
    </row>
    <row r="915" spans="3:4" x14ac:dyDescent="0.15">
      <c r="C915" s="26"/>
      <c r="D915" s="26"/>
    </row>
    <row r="916" spans="3:4" x14ac:dyDescent="0.15">
      <c r="C916" s="26"/>
      <c r="D916" s="26"/>
    </row>
    <row r="917" spans="3:4" x14ac:dyDescent="0.15">
      <c r="C917" s="26"/>
      <c r="D917" s="26"/>
    </row>
    <row r="918" spans="3:4" x14ac:dyDescent="0.15">
      <c r="C918" s="26"/>
      <c r="D918" s="26"/>
    </row>
    <row r="919" spans="3:4" x14ac:dyDescent="0.15">
      <c r="C919" s="26"/>
      <c r="D919" s="26"/>
    </row>
    <row r="920" spans="3:4" x14ac:dyDescent="0.15">
      <c r="C920" s="26"/>
      <c r="D920" s="26"/>
    </row>
    <row r="921" spans="3:4" x14ac:dyDescent="0.15">
      <c r="C921" s="26"/>
      <c r="D921" s="26"/>
    </row>
    <row r="922" spans="3:4" x14ac:dyDescent="0.15">
      <c r="C922" s="26"/>
      <c r="D922" s="26"/>
    </row>
    <row r="923" spans="3:4" x14ac:dyDescent="0.15">
      <c r="C923" s="26"/>
      <c r="D923" s="26"/>
    </row>
    <row r="924" spans="3:4" x14ac:dyDescent="0.15">
      <c r="C924" s="26"/>
      <c r="D924" s="26"/>
    </row>
    <row r="925" spans="3:4" x14ac:dyDescent="0.15">
      <c r="C925" s="26"/>
      <c r="D925" s="26"/>
    </row>
    <row r="926" spans="3:4" x14ac:dyDescent="0.15">
      <c r="C926" s="26"/>
      <c r="D926" s="26"/>
    </row>
    <row r="927" spans="3:4" x14ac:dyDescent="0.15">
      <c r="C927" s="26"/>
      <c r="D927" s="26"/>
    </row>
    <row r="928" spans="3:4" x14ac:dyDescent="0.15">
      <c r="C928" s="26"/>
      <c r="D928" s="26"/>
    </row>
    <row r="929" spans="3:4" x14ac:dyDescent="0.15">
      <c r="C929" s="26"/>
      <c r="D929" s="26"/>
    </row>
    <row r="930" spans="3:4" x14ac:dyDescent="0.15">
      <c r="C930" s="26"/>
      <c r="D930" s="26"/>
    </row>
    <row r="931" spans="3:4" x14ac:dyDescent="0.15">
      <c r="C931" s="26"/>
      <c r="D931" s="26"/>
    </row>
    <row r="932" spans="3:4" x14ac:dyDescent="0.15">
      <c r="C932" s="26"/>
      <c r="D932" s="26"/>
    </row>
    <row r="933" spans="3:4" x14ac:dyDescent="0.15">
      <c r="C933" s="26"/>
      <c r="D933" s="26"/>
    </row>
    <row r="934" spans="3:4" x14ac:dyDescent="0.15">
      <c r="C934" s="26"/>
      <c r="D934" s="26"/>
    </row>
    <row r="935" spans="3:4" x14ac:dyDescent="0.15">
      <c r="C935" s="26"/>
      <c r="D935" s="26"/>
    </row>
    <row r="936" spans="3:4" x14ac:dyDescent="0.15">
      <c r="C936" s="26"/>
      <c r="D936" s="26"/>
    </row>
    <row r="937" spans="3:4" x14ac:dyDescent="0.15">
      <c r="C937" s="26"/>
      <c r="D937" s="26"/>
    </row>
    <row r="938" spans="3:4" x14ac:dyDescent="0.15">
      <c r="C938" s="26"/>
      <c r="D938" s="26"/>
    </row>
    <row r="939" spans="3:4" x14ac:dyDescent="0.15">
      <c r="C939" s="26"/>
      <c r="D939" s="26"/>
    </row>
    <row r="940" spans="3:4" x14ac:dyDescent="0.15">
      <c r="C940" s="26"/>
      <c r="D940" s="26"/>
    </row>
    <row r="941" spans="3:4" x14ac:dyDescent="0.15">
      <c r="C941" s="26"/>
      <c r="D941" s="26"/>
    </row>
    <row r="942" spans="3:4" x14ac:dyDescent="0.15">
      <c r="C942" s="26"/>
      <c r="D942" s="26"/>
    </row>
    <row r="943" spans="3:4" x14ac:dyDescent="0.15">
      <c r="C943" s="26"/>
      <c r="D943" s="26"/>
    </row>
    <row r="944" spans="3:4" x14ac:dyDescent="0.15">
      <c r="C944" s="26"/>
      <c r="D944" s="26"/>
    </row>
    <row r="945" spans="3:4" x14ac:dyDescent="0.15">
      <c r="C945" s="26"/>
      <c r="D945" s="26"/>
    </row>
    <row r="946" spans="3:4" x14ac:dyDescent="0.15">
      <c r="C946" s="26"/>
      <c r="D946" s="26"/>
    </row>
    <row r="947" spans="3:4" x14ac:dyDescent="0.15">
      <c r="C947" s="26"/>
      <c r="D947" s="26"/>
    </row>
    <row r="948" spans="3:4" x14ac:dyDescent="0.15">
      <c r="C948" s="26"/>
      <c r="D948" s="26"/>
    </row>
    <row r="949" spans="3:4" x14ac:dyDescent="0.15">
      <c r="C949" s="26"/>
      <c r="D949" s="26"/>
    </row>
    <row r="950" spans="3:4" x14ac:dyDescent="0.15">
      <c r="C950" s="26"/>
      <c r="D950" s="26"/>
    </row>
    <row r="951" spans="3:4" x14ac:dyDescent="0.15">
      <c r="C951" s="26"/>
      <c r="D951" s="26"/>
    </row>
    <row r="952" spans="3:4" x14ac:dyDescent="0.15">
      <c r="C952" s="26"/>
      <c r="D952" s="26"/>
    </row>
    <row r="953" spans="3:4" x14ac:dyDescent="0.15">
      <c r="C953" s="26"/>
      <c r="D953" s="26"/>
    </row>
    <row r="954" spans="3:4" x14ac:dyDescent="0.15">
      <c r="C954" s="26"/>
      <c r="D954" s="26"/>
    </row>
    <row r="955" spans="3:4" x14ac:dyDescent="0.15">
      <c r="C955" s="26"/>
      <c r="D955" s="26"/>
    </row>
    <row r="956" spans="3:4" x14ac:dyDescent="0.15">
      <c r="C956" s="26"/>
      <c r="D956" s="26"/>
    </row>
    <row r="957" spans="3:4" x14ac:dyDescent="0.15">
      <c r="C957" s="26"/>
      <c r="D957" s="26"/>
    </row>
    <row r="958" spans="3:4" x14ac:dyDescent="0.15">
      <c r="C958" s="26"/>
      <c r="D958" s="26"/>
    </row>
    <row r="959" spans="3:4" x14ac:dyDescent="0.15">
      <c r="C959" s="26"/>
      <c r="D959" s="26"/>
    </row>
    <row r="960" spans="3:4" x14ac:dyDescent="0.15">
      <c r="C960" s="26"/>
      <c r="D960" s="26"/>
    </row>
    <row r="961" spans="3:4" x14ac:dyDescent="0.15">
      <c r="C961" s="26"/>
      <c r="D961" s="26"/>
    </row>
    <row r="962" spans="3:4" x14ac:dyDescent="0.15">
      <c r="C962" s="26"/>
      <c r="D962" s="26"/>
    </row>
    <row r="963" spans="3:4" x14ac:dyDescent="0.15">
      <c r="C963" s="26"/>
      <c r="D963" s="26"/>
    </row>
    <row r="964" spans="3:4" x14ac:dyDescent="0.15">
      <c r="C964" s="26"/>
      <c r="D964" s="26"/>
    </row>
    <row r="965" spans="3:4" x14ac:dyDescent="0.15">
      <c r="C965" s="26"/>
      <c r="D965" s="26"/>
    </row>
    <row r="966" spans="3:4" x14ac:dyDescent="0.15">
      <c r="C966" s="26"/>
      <c r="D966" s="26"/>
    </row>
    <row r="967" spans="3:4" x14ac:dyDescent="0.15">
      <c r="C967" s="26"/>
      <c r="D967" s="26"/>
    </row>
    <row r="968" spans="3:4" x14ac:dyDescent="0.15">
      <c r="C968" s="26"/>
      <c r="D968" s="26"/>
    </row>
    <row r="969" spans="3:4" x14ac:dyDescent="0.15">
      <c r="C969" s="26"/>
      <c r="D969" s="26"/>
    </row>
    <row r="970" spans="3:4" x14ac:dyDescent="0.15">
      <c r="C970" s="26"/>
      <c r="D970" s="26"/>
    </row>
    <row r="971" spans="3:4" x14ac:dyDescent="0.15">
      <c r="C971" s="26"/>
      <c r="D971" s="26"/>
    </row>
    <row r="972" spans="3:4" x14ac:dyDescent="0.15">
      <c r="C972" s="26"/>
      <c r="D972" s="26"/>
    </row>
    <row r="973" spans="3:4" x14ac:dyDescent="0.15">
      <c r="C973" s="26"/>
      <c r="D973" s="26"/>
    </row>
    <row r="974" spans="3:4" x14ac:dyDescent="0.15">
      <c r="C974" s="26"/>
      <c r="D974" s="26"/>
    </row>
    <row r="975" spans="3:4" x14ac:dyDescent="0.15">
      <c r="C975" s="26"/>
      <c r="D975" s="26"/>
    </row>
    <row r="976" spans="3:4" x14ac:dyDescent="0.15">
      <c r="C976" s="26"/>
      <c r="D976" s="26"/>
    </row>
    <row r="977" spans="3:4" x14ac:dyDescent="0.15">
      <c r="C977" s="26"/>
      <c r="D977" s="26"/>
    </row>
    <row r="978" spans="3:4" x14ac:dyDescent="0.15">
      <c r="C978" s="26"/>
      <c r="D978" s="26"/>
    </row>
    <row r="979" spans="3:4" x14ac:dyDescent="0.15">
      <c r="C979" s="26"/>
      <c r="D979" s="26"/>
    </row>
    <row r="980" spans="3:4" x14ac:dyDescent="0.15">
      <c r="C980" s="26"/>
      <c r="D980" s="26"/>
    </row>
    <row r="981" spans="3:4" x14ac:dyDescent="0.15">
      <c r="C981" s="26"/>
      <c r="D981" s="26"/>
    </row>
    <row r="982" spans="3:4" x14ac:dyDescent="0.15">
      <c r="C982" s="26"/>
      <c r="D982" s="26"/>
    </row>
    <row r="983" spans="3:4" x14ac:dyDescent="0.15">
      <c r="C983" s="26"/>
      <c r="D983" s="26"/>
    </row>
    <row r="984" spans="3:4" x14ac:dyDescent="0.15">
      <c r="C984" s="26"/>
      <c r="D984" s="26"/>
    </row>
    <row r="985" spans="3:4" x14ac:dyDescent="0.15">
      <c r="C985" s="26"/>
      <c r="D985" s="26"/>
    </row>
    <row r="986" spans="3:4" x14ac:dyDescent="0.15">
      <c r="C986" s="26"/>
      <c r="D986" s="26"/>
    </row>
    <row r="987" spans="3:4" x14ac:dyDescent="0.15">
      <c r="C987" s="26"/>
      <c r="D987" s="26"/>
    </row>
    <row r="988" spans="3:4" x14ac:dyDescent="0.15">
      <c r="C988" s="26"/>
      <c r="D988" s="26"/>
    </row>
    <row r="989" spans="3:4" x14ac:dyDescent="0.15">
      <c r="C989" s="26"/>
      <c r="D989" s="26"/>
    </row>
    <row r="990" spans="3:4" x14ac:dyDescent="0.15">
      <c r="C990" s="26"/>
      <c r="D990" s="26"/>
    </row>
    <row r="991" spans="3:4" x14ac:dyDescent="0.15">
      <c r="C991" s="26"/>
      <c r="D991" s="26"/>
    </row>
    <row r="992" spans="3:4" x14ac:dyDescent="0.15">
      <c r="C992" s="26"/>
      <c r="D992" s="26"/>
    </row>
    <row r="993" spans="3:4" x14ac:dyDescent="0.15">
      <c r="C993" s="26"/>
      <c r="D993" s="26"/>
    </row>
    <row r="994" spans="3:4" x14ac:dyDescent="0.15">
      <c r="C994" s="26"/>
      <c r="D994" s="26"/>
    </row>
    <row r="995" spans="3:4" x14ac:dyDescent="0.15">
      <c r="C995" s="26"/>
      <c r="D995" s="26"/>
    </row>
    <row r="996" spans="3:4" x14ac:dyDescent="0.15">
      <c r="C996" s="26"/>
      <c r="D996" s="26"/>
    </row>
    <row r="997" spans="3:4" x14ac:dyDescent="0.15">
      <c r="C997" s="26"/>
      <c r="D997" s="26"/>
    </row>
    <row r="998" spans="3:4" x14ac:dyDescent="0.15">
      <c r="C998" s="26"/>
      <c r="D998" s="26"/>
    </row>
    <row r="999" spans="3:4" x14ac:dyDescent="0.15">
      <c r="C999" s="26"/>
      <c r="D999" s="26"/>
    </row>
    <row r="1000" spans="3:4" x14ac:dyDescent="0.15">
      <c r="C1000" s="26"/>
      <c r="D1000" s="26"/>
    </row>
    <row r="1001" spans="3:4" x14ac:dyDescent="0.15">
      <c r="C1001" s="26"/>
      <c r="D1001" s="26"/>
    </row>
    <row r="1002" spans="3:4" x14ac:dyDescent="0.15">
      <c r="C1002" s="26"/>
      <c r="D1002" s="26"/>
    </row>
    <row r="1003" spans="3:4" x14ac:dyDescent="0.15">
      <c r="C1003" s="26"/>
      <c r="D1003" s="26"/>
    </row>
    <row r="1004" spans="3:4" x14ac:dyDescent="0.15">
      <c r="C1004" s="26"/>
      <c r="D1004" s="26"/>
    </row>
    <row r="1005" spans="3:4" x14ac:dyDescent="0.15">
      <c r="C1005" s="26"/>
      <c r="D1005" s="26"/>
    </row>
    <row r="1006" spans="3:4" x14ac:dyDescent="0.15">
      <c r="C1006" s="26"/>
      <c r="D1006" s="26"/>
    </row>
    <row r="1007" spans="3:4" x14ac:dyDescent="0.15">
      <c r="C1007" s="26"/>
      <c r="D1007" s="26"/>
    </row>
    <row r="1008" spans="3:4" x14ac:dyDescent="0.15">
      <c r="C1008" s="26"/>
      <c r="D1008" s="26"/>
    </row>
    <row r="1009" spans="3:4" x14ac:dyDescent="0.15">
      <c r="C1009" s="26"/>
      <c r="D1009" s="26"/>
    </row>
    <row r="1010" spans="3:4" x14ac:dyDescent="0.15">
      <c r="C1010" s="26"/>
      <c r="D1010" s="26"/>
    </row>
    <row r="1011" spans="3:4" x14ac:dyDescent="0.15">
      <c r="C1011" s="26"/>
      <c r="D1011" s="26"/>
    </row>
    <row r="1012" spans="3:4" x14ac:dyDescent="0.15">
      <c r="C1012" s="26"/>
      <c r="D1012" s="26"/>
    </row>
    <row r="1013" spans="3:4" x14ac:dyDescent="0.15">
      <c r="C1013" s="26"/>
      <c r="D1013" s="26"/>
    </row>
    <row r="1014" spans="3:4" x14ac:dyDescent="0.15">
      <c r="C1014" s="26"/>
      <c r="D1014" s="26"/>
    </row>
    <row r="1015" spans="3:4" x14ac:dyDescent="0.15">
      <c r="C1015" s="26"/>
      <c r="D1015" s="26"/>
    </row>
    <row r="1016" spans="3:4" x14ac:dyDescent="0.15">
      <c r="C1016" s="26"/>
      <c r="D1016" s="26"/>
    </row>
    <row r="1017" spans="3:4" x14ac:dyDescent="0.15">
      <c r="C1017" s="26"/>
      <c r="D1017" s="26"/>
    </row>
    <row r="1018" spans="3:4" x14ac:dyDescent="0.15">
      <c r="C1018" s="26"/>
      <c r="D1018" s="26"/>
    </row>
    <row r="1019" spans="3:4" x14ac:dyDescent="0.15">
      <c r="C1019" s="26"/>
      <c r="D1019" s="26"/>
    </row>
    <row r="1020" spans="3:4" x14ac:dyDescent="0.15">
      <c r="C1020" s="26"/>
      <c r="D1020" s="26"/>
    </row>
    <row r="1021" spans="3:4" x14ac:dyDescent="0.15">
      <c r="C1021" s="26"/>
      <c r="D1021" s="26"/>
    </row>
    <row r="1022" spans="3:4" x14ac:dyDescent="0.15">
      <c r="C1022" s="26"/>
      <c r="D1022" s="26"/>
    </row>
    <row r="1023" spans="3:4" x14ac:dyDescent="0.15">
      <c r="C1023" s="26"/>
      <c r="D1023" s="26"/>
    </row>
    <row r="1024" spans="3:4" x14ac:dyDescent="0.15">
      <c r="C1024" s="26"/>
      <c r="D1024" s="26"/>
    </row>
    <row r="1025" spans="3:4" x14ac:dyDescent="0.15">
      <c r="C1025" s="26"/>
      <c r="D1025" s="26"/>
    </row>
    <row r="1026" spans="3:4" x14ac:dyDescent="0.15">
      <c r="C1026" s="26"/>
      <c r="D1026" s="26"/>
    </row>
    <row r="1027" spans="3:4" x14ac:dyDescent="0.15">
      <c r="C1027" s="26"/>
      <c r="D1027" s="26"/>
    </row>
    <row r="1028" spans="3:4" x14ac:dyDescent="0.15">
      <c r="C1028" s="26"/>
      <c r="D1028" s="26"/>
    </row>
    <row r="1029" spans="3:4" x14ac:dyDescent="0.15">
      <c r="C1029" s="26"/>
      <c r="D1029" s="26"/>
    </row>
    <row r="1030" spans="3:4" x14ac:dyDescent="0.15">
      <c r="C1030" s="26"/>
      <c r="D1030" s="26"/>
    </row>
    <row r="1031" spans="3:4" x14ac:dyDescent="0.15">
      <c r="C1031" s="26"/>
      <c r="D1031" s="26"/>
    </row>
    <row r="1032" spans="3:4" x14ac:dyDescent="0.15">
      <c r="C1032" s="26"/>
      <c r="D1032" s="26"/>
    </row>
    <row r="1033" spans="3:4" x14ac:dyDescent="0.15">
      <c r="C1033" s="26"/>
      <c r="D1033" s="26"/>
    </row>
    <row r="1034" spans="3:4" x14ac:dyDescent="0.15">
      <c r="C1034" s="26"/>
      <c r="D1034" s="26"/>
    </row>
    <row r="1035" spans="3:4" x14ac:dyDescent="0.15">
      <c r="C1035" s="26"/>
      <c r="D1035" s="26"/>
    </row>
    <row r="1036" spans="3:4" x14ac:dyDescent="0.15">
      <c r="C1036" s="26"/>
      <c r="D1036" s="26"/>
    </row>
    <row r="1037" spans="3:4" x14ac:dyDescent="0.15">
      <c r="C1037" s="26"/>
      <c r="D1037" s="26"/>
    </row>
    <row r="1038" spans="3:4" x14ac:dyDescent="0.15">
      <c r="C1038" s="26"/>
      <c r="D1038" s="26"/>
    </row>
    <row r="1039" spans="3:4" x14ac:dyDescent="0.15">
      <c r="C1039" s="26"/>
      <c r="D1039" s="26"/>
    </row>
    <row r="1040" spans="3:4" x14ac:dyDescent="0.15">
      <c r="C1040" s="26"/>
      <c r="D1040" s="26"/>
    </row>
    <row r="1041" spans="3:4" x14ac:dyDescent="0.15">
      <c r="C1041" s="26"/>
      <c r="D1041" s="26"/>
    </row>
    <row r="1042" spans="3:4" x14ac:dyDescent="0.15">
      <c r="C1042" s="26"/>
      <c r="D1042" s="26"/>
    </row>
    <row r="1043" spans="3:4" x14ac:dyDescent="0.15">
      <c r="C1043" s="26"/>
      <c r="D1043" s="26"/>
    </row>
    <row r="1044" spans="3:4" x14ac:dyDescent="0.15">
      <c r="C1044" s="26"/>
      <c r="D1044" s="26"/>
    </row>
    <row r="1045" spans="3:4" x14ac:dyDescent="0.15">
      <c r="C1045" s="26"/>
      <c r="D1045" s="26"/>
    </row>
    <row r="1046" spans="3:4" x14ac:dyDescent="0.15">
      <c r="C1046" s="26"/>
      <c r="D1046" s="26"/>
    </row>
    <row r="1047" spans="3:4" x14ac:dyDescent="0.15">
      <c r="C1047" s="26"/>
      <c r="D1047" s="26"/>
    </row>
    <row r="1048" spans="3:4" x14ac:dyDescent="0.15">
      <c r="C1048" s="26"/>
      <c r="D1048" s="26"/>
    </row>
    <row r="1049" spans="3:4" x14ac:dyDescent="0.15">
      <c r="C1049" s="26"/>
      <c r="D1049" s="26"/>
    </row>
    <row r="1050" spans="3:4" x14ac:dyDescent="0.15">
      <c r="C1050" s="26"/>
      <c r="D1050" s="26"/>
    </row>
    <row r="1051" spans="3:4" x14ac:dyDescent="0.15">
      <c r="C1051" s="26"/>
      <c r="D1051" s="26"/>
    </row>
    <row r="1052" spans="3:4" x14ac:dyDescent="0.15">
      <c r="C1052" s="26"/>
      <c r="D1052" s="26"/>
    </row>
    <row r="1053" spans="3:4" x14ac:dyDescent="0.15">
      <c r="C1053" s="26"/>
      <c r="D1053" s="26"/>
    </row>
    <row r="1054" spans="3:4" x14ac:dyDescent="0.15">
      <c r="C1054" s="26"/>
      <c r="D1054" s="26"/>
    </row>
    <row r="1055" spans="3:4" x14ac:dyDescent="0.15">
      <c r="C1055" s="26"/>
      <c r="D1055" s="26"/>
    </row>
    <row r="1056" spans="3:4" x14ac:dyDescent="0.15">
      <c r="C1056" s="26"/>
      <c r="D1056" s="26"/>
    </row>
    <row r="1057" spans="3:4" x14ac:dyDescent="0.15">
      <c r="C1057" s="26"/>
      <c r="D1057" s="26"/>
    </row>
    <row r="1058" spans="3:4" x14ac:dyDescent="0.15">
      <c r="C1058" s="26"/>
      <c r="D1058" s="26"/>
    </row>
    <row r="1059" spans="3:4" x14ac:dyDescent="0.15">
      <c r="C1059" s="26"/>
      <c r="D1059" s="26"/>
    </row>
    <row r="1060" spans="3:4" x14ac:dyDescent="0.15">
      <c r="C1060" s="26"/>
      <c r="D1060" s="26"/>
    </row>
    <row r="1061" spans="3:4" x14ac:dyDescent="0.15">
      <c r="C1061" s="26"/>
      <c r="D1061" s="26"/>
    </row>
    <row r="1062" spans="3:4" x14ac:dyDescent="0.15">
      <c r="C1062" s="26"/>
      <c r="D1062" s="26"/>
    </row>
    <row r="1063" spans="3:4" x14ac:dyDescent="0.15">
      <c r="C1063" s="26"/>
      <c r="D1063" s="26"/>
    </row>
    <row r="1064" spans="3:4" x14ac:dyDescent="0.15">
      <c r="C1064" s="26"/>
      <c r="D1064" s="26"/>
    </row>
    <row r="1065" spans="3:4" x14ac:dyDescent="0.15">
      <c r="C1065" s="26"/>
      <c r="D1065" s="26"/>
    </row>
    <row r="1066" spans="3:4" x14ac:dyDescent="0.15">
      <c r="C1066" s="26"/>
      <c r="D1066" s="26"/>
    </row>
    <row r="1067" spans="3:4" x14ac:dyDescent="0.15">
      <c r="C1067" s="26"/>
      <c r="D1067" s="26"/>
    </row>
    <row r="1068" spans="3:4" x14ac:dyDescent="0.15">
      <c r="C1068" s="26"/>
      <c r="D1068" s="26"/>
    </row>
    <row r="1069" spans="3:4" x14ac:dyDescent="0.15">
      <c r="C1069" s="26"/>
      <c r="D1069" s="26"/>
    </row>
    <row r="1070" spans="3:4" x14ac:dyDescent="0.15">
      <c r="C1070" s="26"/>
      <c r="D1070" s="26"/>
    </row>
    <row r="1071" spans="3:4" x14ac:dyDescent="0.15">
      <c r="C1071" s="26"/>
      <c r="D1071" s="26"/>
    </row>
    <row r="1072" spans="3:4" x14ac:dyDescent="0.15">
      <c r="C1072" s="26"/>
      <c r="D1072" s="26"/>
    </row>
    <row r="1073" spans="3:4" x14ac:dyDescent="0.15">
      <c r="C1073" s="26"/>
      <c r="D1073" s="26"/>
    </row>
    <row r="1074" spans="3:4" x14ac:dyDescent="0.15">
      <c r="C1074" s="26"/>
      <c r="D1074" s="26"/>
    </row>
    <row r="1075" spans="3:4" x14ac:dyDescent="0.15">
      <c r="C1075" s="26"/>
      <c r="D1075" s="26"/>
    </row>
    <row r="1076" spans="3:4" x14ac:dyDescent="0.15">
      <c r="C1076" s="26"/>
      <c r="D1076" s="26"/>
    </row>
    <row r="1077" spans="3:4" x14ac:dyDescent="0.15">
      <c r="C1077" s="26"/>
      <c r="D1077" s="26"/>
    </row>
    <row r="1078" spans="3:4" x14ac:dyDescent="0.15">
      <c r="C1078" s="26"/>
      <c r="D1078" s="26"/>
    </row>
    <row r="1079" spans="3:4" x14ac:dyDescent="0.15">
      <c r="C1079" s="26"/>
      <c r="D1079" s="26"/>
    </row>
    <row r="1080" spans="3:4" x14ac:dyDescent="0.15">
      <c r="C1080" s="26"/>
      <c r="D1080" s="26"/>
    </row>
    <row r="1081" spans="3:4" x14ac:dyDescent="0.15">
      <c r="C1081" s="26"/>
      <c r="D1081" s="26"/>
    </row>
    <row r="1082" spans="3:4" x14ac:dyDescent="0.15">
      <c r="C1082" s="26"/>
      <c r="D1082" s="26"/>
    </row>
    <row r="1083" spans="3:4" x14ac:dyDescent="0.15">
      <c r="C1083" s="26"/>
      <c r="D1083" s="26"/>
    </row>
    <row r="1084" spans="3:4" x14ac:dyDescent="0.15">
      <c r="C1084" s="26"/>
      <c r="D1084" s="26"/>
    </row>
    <row r="1085" spans="3:4" x14ac:dyDescent="0.15">
      <c r="C1085" s="26"/>
      <c r="D1085" s="26"/>
    </row>
    <row r="1086" spans="3:4" x14ac:dyDescent="0.15">
      <c r="C1086" s="26"/>
      <c r="D1086" s="26"/>
    </row>
    <row r="1087" spans="3:4" x14ac:dyDescent="0.15">
      <c r="C1087" s="26"/>
      <c r="D1087" s="26"/>
    </row>
    <row r="1088" spans="3:4" x14ac:dyDescent="0.15">
      <c r="C1088" s="26"/>
      <c r="D1088" s="26"/>
    </row>
    <row r="1089" spans="3:4" x14ac:dyDescent="0.15">
      <c r="C1089" s="26"/>
      <c r="D1089" s="26"/>
    </row>
    <row r="1090" spans="3:4" x14ac:dyDescent="0.15">
      <c r="C1090" s="26"/>
      <c r="D1090" s="26"/>
    </row>
    <row r="1091" spans="3:4" x14ac:dyDescent="0.15">
      <c r="C1091" s="26"/>
      <c r="D1091" s="26"/>
    </row>
    <row r="1092" spans="3:4" x14ac:dyDescent="0.15">
      <c r="C1092" s="26"/>
      <c r="D1092" s="26"/>
    </row>
    <row r="1093" spans="3:4" x14ac:dyDescent="0.15">
      <c r="C1093" s="26"/>
      <c r="D1093" s="26"/>
    </row>
    <row r="1094" spans="3:4" x14ac:dyDescent="0.15">
      <c r="C1094" s="26"/>
      <c r="D1094" s="26"/>
    </row>
    <row r="1095" spans="3:4" x14ac:dyDescent="0.15">
      <c r="C1095" s="26"/>
      <c r="D1095" s="26"/>
    </row>
    <row r="1096" spans="3:4" x14ac:dyDescent="0.15">
      <c r="C1096" s="26"/>
      <c r="D1096" s="26"/>
    </row>
    <row r="1097" spans="3:4" x14ac:dyDescent="0.15">
      <c r="C1097" s="26"/>
      <c r="D1097" s="26"/>
    </row>
    <row r="1098" spans="3:4" x14ac:dyDescent="0.15">
      <c r="C1098" s="26"/>
      <c r="D1098" s="26"/>
    </row>
    <row r="1099" spans="3:4" x14ac:dyDescent="0.15">
      <c r="C1099" s="26"/>
      <c r="D1099" s="26"/>
    </row>
    <row r="1100" spans="3:4" x14ac:dyDescent="0.15">
      <c r="C1100" s="26"/>
      <c r="D1100" s="26"/>
    </row>
    <row r="1101" spans="3:4" x14ac:dyDescent="0.15">
      <c r="C1101" s="26"/>
      <c r="D1101" s="26"/>
    </row>
    <row r="1102" spans="3:4" x14ac:dyDescent="0.15">
      <c r="C1102" s="26"/>
      <c r="D1102" s="26"/>
    </row>
    <row r="1103" spans="3:4" x14ac:dyDescent="0.15">
      <c r="C1103" s="26"/>
      <c r="D1103" s="26"/>
    </row>
    <row r="1104" spans="3:4" x14ac:dyDescent="0.15">
      <c r="C1104" s="26"/>
      <c r="D1104" s="26"/>
    </row>
    <row r="1105" spans="3:4" x14ac:dyDescent="0.15">
      <c r="C1105" s="26"/>
      <c r="D1105" s="26"/>
    </row>
    <row r="1106" spans="3:4" x14ac:dyDescent="0.15">
      <c r="C1106" s="26"/>
      <c r="D1106" s="26"/>
    </row>
    <row r="1107" spans="3:4" x14ac:dyDescent="0.15">
      <c r="C1107" s="26"/>
      <c r="D1107" s="26"/>
    </row>
    <row r="1108" spans="3:4" x14ac:dyDescent="0.15">
      <c r="C1108" s="26"/>
      <c r="D1108" s="26"/>
    </row>
    <row r="1109" spans="3:4" x14ac:dyDescent="0.15">
      <c r="C1109" s="26"/>
      <c r="D1109" s="26"/>
    </row>
    <row r="1110" spans="3:4" x14ac:dyDescent="0.15">
      <c r="C1110" s="26"/>
      <c r="D1110" s="26"/>
    </row>
    <row r="1111" spans="3:4" x14ac:dyDescent="0.15">
      <c r="C1111" s="26"/>
      <c r="D1111" s="26"/>
    </row>
    <row r="1112" spans="3:4" x14ac:dyDescent="0.15">
      <c r="C1112" s="26"/>
      <c r="D1112" s="26"/>
    </row>
    <row r="1113" spans="3:4" x14ac:dyDescent="0.15">
      <c r="C1113" s="26"/>
      <c r="D1113" s="26"/>
    </row>
    <row r="1114" spans="3:4" x14ac:dyDescent="0.15">
      <c r="C1114" s="26"/>
      <c r="D1114" s="26"/>
    </row>
    <row r="1115" spans="3:4" x14ac:dyDescent="0.15">
      <c r="C1115" s="26"/>
      <c r="D1115" s="26"/>
    </row>
    <row r="1116" spans="3:4" x14ac:dyDescent="0.15">
      <c r="C1116" s="26"/>
      <c r="D1116" s="26"/>
    </row>
    <row r="1117" spans="3:4" x14ac:dyDescent="0.15">
      <c r="C1117" s="26"/>
      <c r="D1117" s="26"/>
    </row>
    <row r="1118" spans="3:4" x14ac:dyDescent="0.15">
      <c r="C1118" s="26"/>
      <c r="D1118" s="26"/>
    </row>
    <row r="1119" spans="3:4" x14ac:dyDescent="0.15">
      <c r="C1119" s="26"/>
      <c r="D1119" s="26"/>
    </row>
    <row r="1120" spans="3:4" x14ac:dyDescent="0.15">
      <c r="C1120" s="26"/>
      <c r="D1120" s="26"/>
    </row>
    <row r="1121" spans="3:4" x14ac:dyDescent="0.15">
      <c r="C1121" s="26"/>
      <c r="D1121" s="26"/>
    </row>
    <row r="1122" spans="3:4" x14ac:dyDescent="0.15">
      <c r="C1122" s="26"/>
      <c r="D1122" s="26"/>
    </row>
    <row r="1123" spans="3:4" x14ac:dyDescent="0.15">
      <c r="C1123" s="26"/>
      <c r="D1123" s="26"/>
    </row>
    <row r="1124" spans="3:4" x14ac:dyDescent="0.15">
      <c r="C1124" s="26"/>
      <c r="D1124" s="26"/>
    </row>
    <row r="1125" spans="3:4" x14ac:dyDescent="0.15">
      <c r="C1125" s="26"/>
      <c r="D1125" s="26"/>
    </row>
    <row r="1126" spans="3:4" x14ac:dyDescent="0.15">
      <c r="C1126" s="26"/>
      <c r="D1126" s="26"/>
    </row>
    <row r="1127" spans="3:4" x14ac:dyDescent="0.15">
      <c r="C1127" s="26"/>
      <c r="D1127" s="26"/>
    </row>
    <row r="1128" spans="3:4" x14ac:dyDescent="0.15">
      <c r="C1128" s="26"/>
      <c r="D1128" s="26"/>
    </row>
    <row r="1129" spans="3:4" x14ac:dyDescent="0.15">
      <c r="C1129" s="26"/>
      <c r="D1129" s="26"/>
    </row>
    <row r="1130" spans="3:4" x14ac:dyDescent="0.15">
      <c r="C1130" s="26"/>
      <c r="D1130" s="26"/>
    </row>
    <row r="1131" spans="3:4" x14ac:dyDescent="0.15">
      <c r="C1131" s="26"/>
      <c r="D1131" s="26"/>
    </row>
    <row r="1132" spans="3:4" x14ac:dyDescent="0.15">
      <c r="C1132" s="26"/>
      <c r="D1132" s="26"/>
    </row>
    <row r="1133" spans="3:4" x14ac:dyDescent="0.15">
      <c r="C1133" s="26"/>
      <c r="D1133" s="26"/>
    </row>
    <row r="1134" spans="3:4" x14ac:dyDescent="0.15">
      <c r="C1134" s="26"/>
      <c r="D1134" s="26"/>
    </row>
    <row r="1135" spans="3:4" x14ac:dyDescent="0.15">
      <c r="C1135" s="26"/>
      <c r="D1135" s="26"/>
    </row>
    <row r="1136" spans="3:4" x14ac:dyDescent="0.15">
      <c r="C1136" s="26"/>
      <c r="D1136" s="26"/>
    </row>
    <row r="1137" spans="3:4" x14ac:dyDescent="0.15">
      <c r="C1137" s="26"/>
      <c r="D1137" s="26"/>
    </row>
    <row r="1138" spans="3:4" x14ac:dyDescent="0.15">
      <c r="C1138" s="26"/>
      <c r="D1138" s="26"/>
    </row>
    <row r="1139" spans="3:4" x14ac:dyDescent="0.15">
      <c r="C1139" s="26"/>
      <c r="D1139" s="26"/>
    </row>
    <row r="1140" spans="3:4" x14ac:dyDescent="0.15">
      <c r="C1140" s="26"/>
      <c r="D1140" s="26"/>
    </row>
    <row r="1141" spans="3:4" x14ac:dyDescent="0.15">
      <c r="C1141" s="26"/>
      <c r="D1141" s="26"/>
    </row>
    <row r="1142" spans="3:4" x14ac:dyDescent="0.15">
      <c r="C1142" s="26"/>
      <c r="D1142" s="26"/>
    </row>
    <row r="1143" spans="3:4" x14ac:dyDescent="0.15">
      <c r="C1143" s="26"/>
      <c r="D1143" s="26"/>
    </row>
    <row r="1144" spans="3:4" x14ac:dyDescent="0.15">
      <c r="C1144" s="26"/>
      <c r="D1144" s="26"/>
    </row>
    <row r="1145" spans="3:4" x14ac:dyDescent="0.15">
      <c r="C1145" s="26"/>
      <c r="D1145" s="26"/>
    </row>
    <row r="1146" spans="3:4" x14ac:dyDescent="0.15">
      <c r="C1146" s="26"/>
      <c r="D1146" s="26"/>
    </row>
    <row r="1147" spans="3:4" x14ac:dyDescent="0.15">
      <c r="C1147" s="26"/>
      <c r="D1147" s="26"/>
    </row>
    <row r="1148" spans="3:4" x14ac:dyDescent="0.15">
      <c r="C1148" s="26"/>
      <c r="D1148" s="26"/>
    </row>
    <row r="1149" spans="3:4" x14ac:dyDescent="0.15">
      <c r="C1149" s="26"/>
      <c r="D1149" s="26"/>
    </row>
    <row r="1150" spans="3:4" x14ac:dyDescent="0.15">
      <c r="C1150" s="26"/>
      <c r="D1150" s="26"/>
    </row>
    <row r="1151" spans="3:4" x14ac:dyDescent="0.15">
      <c r="C1151" s="26"/>
      <c r="D1151" s="26"/>
    </row>
    <row r="1152" spans="3:4" x14ac:dyDescent="0.15">
      <c r="C1152" s="26"/>
      <c r="D1152" s="26"/>
    </row>
    <row r="1153" spans="3:4" x14ac:dyDescent="0.15">
      <c r="C1153" s="26"/>
      <c r="D1153" s="26"/>
    </row>
    <row r="1154" spans="3:4" x14ac:dyDescent="0.15">
      <c r="C1154" s="26"/>
      <c r="D1154" s="26"/>
    </row>
    <row r="1155" spans="3:4" x14ac:dyDescent="0.15">
      <c r="C1155" s="26"/>
      <c r="D1155" s="26"/>
    </row>
    <row r="1156" spans="3:4" x14ac:dyDescent="0.15">
      <c r="C1156" s="26"/>
      <c r="D1156" s="26"/>
    </row>
    <row r="1157" spans="3:4" x14ac:dyDescent="0.15">
      <c r="C1157" s="26"/>
      <c r="D1157" s="26"/>
    </row>
    <row r="1158" spans="3:4" x14ac:dyDescent="0.15">
      <c r="C1158" s="26"/>
      <c r="D1158" s="26"/>
    </row>
    <row r="1159" spans="3:4" x14ac:dyDescent="0.15">
      <c r="C1159" s="26"/>
      <c r="D1159" s="26"/>
    </row>
    <row r="1160" spans="3:4" x14ac:dyDescent="0.15">
      <c r="C1160" s="26"/>
      <c r="D1160" s="26"/>
    </row>
    <row r="1161" spans="3:4" x14ac:dyDescent="0.15">
      <c r="C1161" s="26"/>
      <c r="D1161" s="26"/>
    </row>
    <row r="1162" spans="3:4" x14ac:dyDescent="0.15">
      <c r="C1162" s="26"/>
      <c r="D1162" s="26"/>
    </row>
    <row r="1163" spans="3:4" x14ac:dyDescent="0.15">
      <c r="C1163" s="26"/>
      <c r="D1163" s="26"/>
    </row>
    <row r="1164" spans="3:4" x14ac:dyDescent="0.15">
      <c r="C1164" s="26"/>
      <c r="D1164" s="26"/>
    </row>
    <row r="1165" spans="3:4" x14ac:dyDescent="0.15">
      <c r="C1165" s="26"/>
      <c r="D1165" s="26"/>
    </row>
    <row r="1166" spans="3:4" x14ac:dyDescent="0.15">
      <c r="C1166" s="26"/>
      <c r="D1166" s="26"/>
    </row>
    <row r="1167" spans="3:4" x14ac:dyDescent="0.15">
      <c r="C1167" s="26"/>
      <c r="D1167" s="26"/>
    </row>
    <row r="1168" spans="3:4" x14ac:dyDescent="0.15">
      <c r="C1168" s="26"/>
      <c r="D1168" s="26"/>
    </row>
    <row r="1169" spans="3:4" x14ac:dyDescent="0.15">
      <c r="C1169" s="26"/>
      <c r="D1169" s="26"/>
    </row>
    <row r="1170" spans="3:4" x14ac:dyDescent="0.15">
      <c r="C1170" s="26"/>
      <c r="D1170" s="26"/>
    </row>
    <row r="1171" spans="3:4" x14ac:dyDescent="0.15">
      <c r="C1171" s="26"/>
      <c r="D1171" s="26"/>
    </row>
    <row r="1172" spans="3:4" x14ac:dyDescent="0.15">
      <c r="C1172" s="26"/>
      <c r="D1172" s="26"/>
    </row>
    <row r="1173" spans="3:4" x14ac:dyDescent="0.15">
      <c r="C1173" s="26"/>
      <c r="D1173" s="26"/>
    </row>
    <row r="1174" spans="3:4" x14ac:dyDescent="0.15">
      <c r="C1174" s="26"/>
      <c r="D1174" s="26"/>
    </row>
    <row r="1175" spans="3:4" x14ac:dyDescent="0.15">
      <c r="C1175" s="26"/>
      <c r="D1175" s="26"/>
    </row>
    <row r="1176" spans="3:4" x14ac:dyDescent="0.15">
      <c r="C1176" s="26"/>
      <c r="D1176" s="26"/>
    </row>
    <row r="1177" spans="3:4" x14ac:dyDescent="0.15">
      <c r="C1177" s="26"/>
      <c r="D1177" s="26"/>
    </row>
    <row r="1178" spans="3:4" x14ac:dyDescent="0.15">
      <c r="C1178" s="26"/>
      <c r="D1178" s="26"/>
    </row>
    <row r="1179" spans="3:4" x14ac:dyDescent="0.15">
      <c r="C1179" s="26"/>
      <c r="D1179" s="26"/>
    </row>
    <row r="1180" spans="3:4" x14ac:dyDescent="0.15">
      <c r="C1180" s="26"/>
      <c r="D1180" s="26"/>
    </row>
    <row r="1181" spans="3:4" x14ac:dyDescent="0.15">
      <c r="C1181" s="26"/>
      <c r="D1181" s="26"/>
    </row>
    <row r="1182" spans="3:4" x14ac:dyDescent="0.15">
      <c r="C1182" s="26"/>
      <c r="D1182" s="26"/>
    </row>
    <row r="1183" spans="3:4" x14ac:dyDescent="0.15">
      <c r="C1183" s="26"/>
      <c r="D1183" s="26"/>
    </row>
    <row r="1184" spans="3:4" x14ac:dyDescent="0.15">
      <c r="C1184" s="26"/>
      <c r="D1184" s="26"/>
    </row>
    <row r="1185" spans="3:4" x14ac:dyDescent="0.15">
      <c r="C1185" s="26"/>
      <c r="D1185" s="26"/>
    </row>
    <row r="1186" spans="3:4" x14ac:dyDescent="0.15">
      <c r="C1186" s="26"/>
      <c r="D1186" s="26"/>
    </row>
    <row r="1187" spans="3:4" x14ac:dyDescent="0.15">
      <c r="C1187" s="26"/>
      <c r="D1187" s="26"/>
    </row>
    <row r="1188" spans="3:4" x14ac:dyDescent="0.15">
      <c r="C1188" s="26"/>
      <c r="D1188" s="26"/>
    </row>
    <row r="1189" spans="3:4" x14ac:dyDescent="0.15">
      <c r="C1189" s="26"/>
      <c r="D1189" s="26"/>
    </row>
    <row r="1190" spans="3:4" x14ac:dyDescent="0.15">
      <c r="C1190" s="26"/>
      <c r="D1190" s="26"/>
    </row>
    <row r="1191" spans="3:4" x14ac:dyDescent="0.15">
      <c r="C1191" s="26"/>
      <c r="D1191" s="26"/>
    </row>
    <row r="1192" spans="3:4" x14ac:dyDescent="0.15">
      <c r="C1192" s="26"/>
      <c r="D1192" s="26"/>
    </row>
    <row r="1193" spans="3:4" x14ac:dyDescent="0.15">
      <c r="C1193" s="26"/>
      <c r="D1193" s="26"/>
    </row>
    <row r="1194" spans="3:4" x14ac:dyDescent="0.15">
      <c r="C1194" s="26"/>
      <c r="D1194" s="26"/>
    </row>
    <row r="1195" spans="3:4" x14ac:dyDescent="0.15">
      <c r="C1195" s="26"/>
      <c r="D1195" s="26"/>
    </row>
    <row r="1196" spans="3:4" x14ac:dyDescent="0.15">
      <c r="C1196" s="26"/>
      <c r="D1196" s="26"/>
    </row>
    <row r="1197" spans="3:4" x14ac:dyDescent="0.15">
      <c r="C1197" s="26"/>
      <c r="D1197" s="26"/>
    </row>
    <row r="1198" spans="3:4" x14ac:dyDescent="0.15">
      <c r="C1198" s="26"/>
      <c r="D1198" s="26"/>
    </row>
    <row r="1199" spans="3:4" x14ac:dyDescent="0.15">
      <c r="C1199" s="26"/>
      <c r="D1199" s="26"/>
    </row>
    <row r="1200" spans="3:4" x14ac:dyDescent="0.15">
      <c r="C1200" s="26"/>
      <c r="D1200" s="26"/>
    </row>
    <row r="1201" spans="3:4" x14ac:dyDescent="0.15">
      <c r="C1201" s="26"/>
      <c r="D1201" s="26"/>
    </row>
    <row r="1202" spans="3:4" x14ac:dyDescent="0.15">
      <c r="C1202" s="26"/>
      <c r="D1202" s="26"/>
    </row>
    <row r="1203" spans="3:4" x14ac:dyDescent="0.15">
      <c r="C1203" s="26"/>
      <c r="D1203" s="26"/>
    </row>
    <row r="1204" spans="3:4" x14ac:dyDescent="0.15">
      <c r="C1204" s="26"/>
      <c r="D1204" s="26"/>
    </row>
    <row r="1205" spans="3:4" x14ac:dyDescent="0.15">
      <c r="C1205" s="26"/>
      <c r="D1205" s="26"/>
    </row>
    <row r="1206" spans="3:4" x14ac:dyDescent="0.15">
      <c r="C1206" s="26"/>
      <c r="D1206" s="26"/>
    </row>
    <row r="1207" spans="3:4" x14ac:dyDescent="0.15">
      <c r="C1207" s="26"/>
      <c r="D1207" s="26"/>
    </row>
    <row r="1208" spans="3:4" x14ac:dyDescent="0.15">
      <c r="C1208" s="26"/>
      <c r="D1208" s="26"/>
    </row>
    <row r="1209" spans="3:4" x14ac:dyDescent="0.15">
      <c r="C1209" s="26"/>
      <c r="D1209" s="26"/>
    </row>
    <row r="1210" spans="3:4" x14ac:dyDescent="0.15">
      <c r="C1210" s="26"/>
      <c r="D1210" s="26"/>
    </row>
    <row r="1211" spans="3:4" x14ac:dyDescent="0.15">
      <c r="C1211" s="26"/>
      <c r="D1211" s="26"/>
    </row>
    <row r="1212" spans="3:4" x14ac:dyDescent="0.15">
      <c r="C1212" s="26"/>
      <c r="D1212" s="26"/>
    </row>
    <row r="1213" spans="3:4" x14ac:dyDescent="0.15">
      <c r="C1213" s="26"/>
      <c r="D1213" s="26"/>
    </row>
    <row r="1214" spans="3:4" x14ac:dyDescent="0.15">
      <c r="C1214" s="26"/>
      <c r="D1214" s="26"/>
    </row>
    <row r="1215" spans="3:4" x14ac:dyDescent="0.15">
      <c r="C1215" s="26"/>
      <c r="D1215" s="26"/>
    </row>
    <row r="1216" spans="3:4" x14ac:dyDescent="0.15">
      <c r="C1216" s="26"/>
      <c r="D1216" s="26"/>
    </row>
    <row r="1217" spans="3:4" x14ac:dyDescent="0.15">
      <c r="C1217" s="26"/>
      <c r="D1217" s="26"/>
    </row>
    <row r="1218" spans="3:4" x14ac:dyDescent="0.15">
      <c r="C1218" s="26"/>
      <c r="D1218" s="26"/>
    </row>
    <row r="1219" spans="3:4" x14ac:dyDescent="0.15">
      <c r="C1219" s="26"/>
      <c r="D1219" s="26"/>
    </row>
    <row r="1220" spans="3:4" x14ac:dyDescent="0.15">
      <c r="C1220" s="26"/>
      <c r="D1220" s="26"/>
    </row>
    <row r="1221" spans="3:4" x14ac:dyDescent="0.15">
      <c r="C1221" s="26"/>
      <c r="D1221" s="26"/>
    </row>
    <row r="1222" spans="3:4" x14ac:dyDescent="0.15">
      <c r="C1222" s="26"/>
      <c r="D1222" s="26"/>
    </row>
    <row r="1223" spans="3:4" x14ac:dyDescent="0.15">
      <c r="C1223" s="26"/>
      <c r="D1223" s="26"/>
    </row>
    <row r="1224" spans="3:4" x14ac:dyDescent="0.15">
      <c r="C1224" s="26"/>
      <c r="D1224" s="26"/>
    </row>
    <row r="1225" spans="3:4" x14ac:dyDescent="0.15">
      <c r="C1225" s="26"/>
      <c r="D1225" s="26"/>
    </row>
    <row r="1226" spans="3:4" x14ac:dyDescent="0.15">
      <c r="C1226" s="26"/>
      <c r="D1226" s="26"/>
    </row>
    <row r="1227" spans="3:4" x14ac:dyDescent="0.15">
      <c r="C1227" s="26"/>
      <c r="D1227" s="26"/>
    </row>
    <row r="1228" spans="3:4" x14ac:dyDescent="0.15">
      <c r="C1228" s="26"/>
      <c r="D1228" s="26"/>
    </row>
    <row r="1229" spans="3:4" x14ac:dyDescent="0.15">
      <c r="C1229" s="26"/>
      <c r="D1229" s="26"/>
    </row>
    <row r="1230" spans="3:4" x14ac:dyDescent="0.15">
      <c r="C1230" s="26"/>
      <c r="D1230" s="26"/>
    </row>
    <row r="1231" spans="3:4" x14ac:dyDescent="0.15">
      <c r="C1231" s="26"/>
      <c r="D1231" s="26"/>
    </row>
    <row r="1232" spans="3:4" x14ac:dyDescent="0.15">
      <c r="C1232" s="26"/>
      <c r="D1232" s="26"/>
    </row>
    <row r="1233" spans="3:4" x14ac:dyDescent="0.15">
      <c r="C1233" s="26"/>
      <c r="D1233" s="26"/>
    </row>
    <row r="1234" spans="3:4" x14ac:dyDescent="0.15">
      <c r="C1234" s="26"/>
      <c r="D1234" s="26"/>
    </row>
    <row r="1235" spans="3:4" x14ac:dyDescent="0.15">
      <c r="C1235" s="26"/>
      <c r="D1235" s="26"/>
    </row>
    <row r="1236" spans="3:4" x14ac:dyDescent="0.15">
      <c r="C1236" s="26"/>
      <c r="D1236" s="26"/>
    </row>
    <row r="1237" spans="3:4" x14ac:dyDescent="0.15">
      <c r="C1237" s="26"/>
      <c r="D1237" s="26"/>
    </row>
    <row r="1238" spans="3:4" x14ac:dyDescent="0.15">
      <c r="C1238" s="26"/>
      <c r="D1238" s="26"/>
    </row>
    <row r="1239" spans="3:4" x14ac:dyDescent="0.15">
      <c r="C1239" s="26"/>
      <c r="D1239" s="26"/>
    </row>
    <row r="1240" spans="3:4" x14ac:dyDescent="0.15">
      <c r="C1240" s="26"/>
      <c r="D1240" s="26"/>
    </row>
    <row r="1241" spans="3:4" x14ac:dyDescent="0.15">
      <c r="C1241" s="26"/>
      <c r="D1241" s="26"/>
    </row>
    <row r="1242" spans="3:4" x14ac:dyDescent="0.15">
      <c r="C1242" s="26"/>
      <c r="D1242" s="26"/>
    </row>
    <row r="1243" spans="3:4" x14ac:dyDescent="0.15">
      <c r="C1243" s="26"/>
      <c r="D1243" s="26"/>
    </row>
    <row r="1244" spans="3:4" x14ac:dyDescent="0.15">
      <c r="C1244" s="26"/>
      <c r="D1244" s="26"/>
    </row>
    <row r="1245" spans="3:4" x14ac:dyDescent="0.15">
      <c r="C1245" s="26"/>
      <c r="D1245" s="26"/>
    </row>
    <row r="1246" spans="3:4" x14ac:dyDescent="0.15">
      <c r="C1246" s="26"/>
      <c r="D1246" s="26"/>
    </row>
    <row r="1247" spans="3:4" x14ac:dyDescent="0.15">
      <c r="C1247" s="26"/>
      <c r="D1247" s="26"/>
    </row>
    <row r="1248" spans="3:4" x14ac:dyDescent="0.15">
      <c r="C1248" s="26"/>
      <c r="D1248" s="26"/>
    </row>
    <row r="1249" spans="3:4" x14ac:dyDescent="0.15">
      <c r="C1249" s="26"/>
      <c r="D1249" s="26"/>
    </row>
    <row r="1250" spans="3:4" x14ac:dyDescent="0.15">
      <c r="C1250" s="26"/>
      <c r="D1250" s="26"/>
    </row>
    <row r="1251" spans="3:4" x14ac:dyDescent="0.15">
      <c r="C1251" s="26"/>
      <c r="D1251" s="26"/>
    </row>
    <row r="1252" spans="3:4" x14ac:dyDescent="0.15">
      <c r="C1252" s="26"/>
      <c r="D1252" s="26"/>
    </row>
    <row r="1253" spans="3:4" x14ac:dyDescent="0.15">
      <c r="C1253" s="26"/>
      <c r="D1253" s="26"/>
    </row>
    <row r="1254" spans="3:4" x14ac:dyDescent="0.15">
      <c r="C1254" s="26"/>
      <c r="D1254" s="26"/>
    </row>
    <row r="1255" spans="3:4" x14ac:dyDescent="0.15">
      <c r="C1255" s="26"/>
      <c r="D1255" s="26"/>
    </row>
    <row r="1256" spans="3:4" x14ac:dyDescent="0.15">
      <c r="C1256" s="26"/>
      <c r="D1256" s="26"/>
    </row>
    <row r="1257" spans="3:4" x14ac:dyDescent="0.15">
      <c r="C1257" s="26"/>
      <c r="D1257" s="26"/>
    </row>
    <row r="1258" spans="3:4" x14ac:dyDescent="0.15">
      <c r="C1258" s="26"/>
      <c r="D1258" s="26"/>
    </row>
    <row r="1259" spans="3:4" x14ac:dyDescent="0.15">
      <c r="C1259" s="26"/>
      <c r="D1259" s="26"/>
    </row>
    <row r="1260" spans="3:4" x14ac:dyDescent="0.15">
      <c r="C1260" s="26"/>
      <c r="D1260" s="26"/>
    </row>
    <row r="1261" spans="3:4" x14ac:dyDescent="0.15">
      <c r="C1261" s="26"/>
      <c r="D1261" s="26"/>
    </row>
    <row r="1262" spans="3:4" x14ac:dyDescent="0.15">
      <c r="C1262" s="26"/>
      <c r="D1262" s="26"/>
    </row>
    <row r="1263" spans="3:4" x14ac:dyDescent="0.15">
      <c r="C1263" s="26"/>
      <c r="D1263" s="26"/>
    </row>
    <row r="1264" spans="3:4" x14ac:dyDescent="0.15">
      <c r="C1264" s="26"/>
      <c r="D1264" s="26"/>
    </row>
    <row r="1265" spans="3:4" x14ac:dyDescent="0.15">
      <c r="C1265" s="26"/>
      <c r="D1265" s="26"/>
    </row>
    <row r="1266" spans="3:4" x14ac:dyDescent="0.15">
      <c r="C1266" s="26"/>
      <c r="D1266" s="26"/>
    </row>
    <row r="1267" spans="3:4" x14ac:dyDescent="0.15">
      <c r="C1267" s="26"/>
      <c r="D1267" s="26"/>
    </row>
    <row r="1268" spans="3:4" x14ac:dyDescent="0.15">
      <c r="C1268" s="26"/>
      <c r="D1268" s="26"/>
    </row>
    <row r="1269" spans="3:4" x14ac:dyDescent="0.15">
      <c r="C1269" s="26"/>
      <c r="D1269" s="26"/>
    </row>
    <row r="1270" spans="3:4" x14ac:dyDescent="0.15">
      <c r="C1270" s="26"/>
      <c r="D1270" s="26"/>
    </row>
    <row r="1271" spans="3:4" x14ac:dyDescent="0.15">
      <c r="C1271" s="26"/>
      <c r="D1271" s="26"/>
    </row>
    <row r="1272" spans="3:4" x14ac:dyDescent="0.15">
      <c r="C1272" s="26"/>
      <c r="D1272" s="26"/>
    </row>
    <row r="1273" spans="3:4" x14ac:dyDescent="0.15">
      <c r="C1273" s="26"/>
      <c r="D1273" s="26"/>
    </row>
    <row r="1274" spans="3:4" x14ac:dyDescent="0.15">
      <c r="C1274" s="26"/>
      <c r="D1274" s="26"/>
    </row>
    <row r="1275" spans="3:4" x14ac:dyDescent="0.15">
      <c r="C1275" s="26"/>
      <c r="D1275" s="26"/>
    </row>
    <row r="1276" spans="3:4" x14ac:dyDescent="0.15">
      <c r="C1276" s="26"/>
      <c r="D1276" s="26"/>
    </row>
    <row r="1277" spans="3:4" x14ac:dyDescent="0.15">
      <c r="C1277" s="26"/>
      <c r="D1277" s="26"/>
    </row>
    <row r="1278" spans="3:4" x14ac:dyDescent="0.15">
      <c r="C1278" s="26"/>
      <c r="D1278" s="26"/>
    </row>
    <row r="1279" spans="3:4" x14ac:dyDescent="0.15">
      <c r="C1279" s="26"/>
      <c r="D1279" s="26"/>
    </row>
    <row r="1280" spans="3:4" x14ac:dyDescent="0.15">
      <c r="C1280" s="26"/>
      <c r="D1280" s="26"/>
    </row>
    <row r="1281" spans="3:4" x14ac:dyDescent="0.15">
      <c r="C1281" s="26"/>
      <c r="D1281" s="26"/>
    </row>
    <row r="1282" spans="3:4" x14ac:dyDescent="0.15">
      <c r="C1282" s="26"/>
      <c r="D1282" s="26"/>
    </row>
    <row r="1283" spans="3:4" x14ac:dyDescent="0.15">
      <c r="C1283" s="26"/>
      <c r="D1283" s="26"/>
    </row>
    <row r="1284" spans="3:4" x14ac:dyDescent="0.15">
      <c r="C1284" s="26"/>
      <c r="D1284" s="26"/>
    </row>
    <row r="1285" spans="3:4" x14ac:dyDescent="0.15">
      <c r="C1285" s="26"/>
      <c r="D1285" s="26"/>
    </row>
    <row r="1286" spans="3:4" x14ac:dyDescent="0.15">
      <c r="C1286" s="26"/>
      <c r="D1286" s="26"/>
    </row>
    <row r="1287" spans="3:4" x14ac:dyDescent="0.15">
      <c r="C1287" s="26"/>
      <c r="D1287" s="26"/>
    </row>
    <row r="1288" spans="3:4" x14ac:dyDescent="0.15">
      <c r="C1288" s="26"/>
      <c r="D1288" s="26"/>
    </row>
    <row r="1289" spans="3:4" x14ac:dyDescent="0.15">
      <c r="C1289" s="26"/>
      <c r="D1289" s="26"/>
    </row>
    <row r="1290" spans="3:4" x14ac:dyDescent="0.15">
      <c r="C1290" s="26"/>
      <c r="D1290" s="26"/>
    </row>
    <row r="1291" spans="3:4" x14ac:dyDescent="0.15">
      <c r="C1291" s="26"/>
      <c r="D1291" s="26"/>
    </row>
    <row r="1292" spans="3:4" x14ac:dyDescent="0.15">
      <c r="C1292" s="26"/>
      <c r="D1292" s="26"/>
    </row>
    <row r="1293" spans="3:4" x14ac:dyDescent="0.15">
      <c r="C1293" s="26"/>
      <c r="D1293" s="26"/>
    </row>
    <row r="1294" spans="3:4" x14ac:dyDescent="0.15">
      <c r="C1294" s="26"/>
      <c r="D1294" s="26"/>
    </row>
    <row r="1295" spans="3:4" x14ac:dyDescent="0.15">
      <c r="C1295" s="26"/>
      <c r="D1295" s="26"/>
    </row>
    <row r="1296" spans="3:4" x14ac:dyDescent="0.15">
      <c r="C1296" s="26"/>
      <c r="D1296" s="26"/>
    </row>
    <row r="1297" spans="3:4" x14ac:dyDescent="0.15">
      <c r="C1297" s="26"/>
      <c r="D1297" s="26"/>
    </row>
    <row r="1298" spans="3:4" x14ac:dyDescent="0.15">
      <c r="C1298" s="26"/>
      <c r="D1298" s="26"/>
    </row>
    <row r="1299" spans="3:4" x14ac:dyDescent="0.15">
      <c r="C1299" s="26"/>
      <c r="D1299" s="26"/>
    </row>
    <row r="1300" spans="3:4" x14ac:dyDescent="0.15">
      <c r="C1300" s="26"/>
      <c r="D1300" s="26"/>
    </row>
    <row r="1301" spans="3:4" x14ac:dyDescent="0.15">
      <c r="C1301" s="26"/>
      <c r="D1301" s="26"/>
    </row>
    <row r="1302" spans="3:4" x14ac:dyDescent="0.15">
      <c r="C1302" s="26"/>
      <c r="D1302" s="26"/>
    </row>
    <row r="1303" spans="3:4" x14ac:dyDescent="0.15">
      <c r="C1303" s="26"/>
      <c r="D1303" s="26"/>
    </row>
    <row r="1304" spans="3:4" x14ac:dyDescent="0.15">
      <c r="C1304" s="26"/>
      <c r="D1304" s="26"/>
    </row>
    <row r="1305" spans="3:4" x14ac:dyDescent="0.15">
      <c r="C1305" s="26"/>
      <c r="D1305" s="26"/>
    </row>
    <row r="1306" spans="3:4" x14ac:dyDescent="0.15">
      <c r="C1306" s="26"/>
      <c r="D1306" s="26"/>
    </row>
    <row r="1307" spans="3:4" x14ac:dyDescent="0.15">
      <c r="C1307" s="26"/>
      <c r="D1307" s="26"/>
    </row>
    <row r="1308" spans="3:4" x14ac:dyDescent="0.15">
      <c r="C1308" s="26"/>
      <c r="D1308" s="26"/>
    </row>
    <row r="1309" spans="3:4" x14ac:dyDescent="0.15">
      <c r="C1309" s="26"/>
      <c r="D1309" s="26"/>
    </row>
    <row r="1310" spans="3:4" x14ac:dyDescent="0.15">
      <c r="C1310" s="26"/>
      <c r="D1310" s="26"/>
    </row>
    <row r="1311" spans="3:4" x14ac:dyDescent="0.15">
      <c r="C1311" s="26"/>
      <c r="D1311" s="26"/>
    </row>
    <row r="1312" spans="3:4" x14ac:dyDescent="0.15">
      <c r="C1312" s="26"/>
      <c r="D1312" s="26"/>
    </row>
    <row r="1313" spans="3:4" x14ac:dyDescent="0.15">
      <c r="C1313" s="26"/>
      <c r="D1313" s="26"/>
    </row>
    <row r="1314" spans="3:4" x14ac:dyDescent="0.15">
      <c r="C1314" s="26"/>
      <c r="D1314" s="26"/>
    </row>
    <row r="1315" spans="3:4" x14ac:dyDescent="0.15">
      <c r="C1315" s="26"/>
      <c r="D1315" s="26"/>
    </row>
    <row r="1316" spans="3:4" x14ac:dyDescent="0.15">
      <c r="C1316" s="26"/>
      <c r="D1316" s="26"/>
    </row>
    <row r="1317" spans="3:4" x14ac:dyDescent="0.15">
      <c r="C1317" s="26"/>
      <c r="D1317" s="26"/>
    </row>
    <row r="1318" spans="3:4" x14ac:dyDescent="0.15">
      <c r="C1318" s="26"/>
      <c r="D1318" s="26"/>
    </row>
    <row r="1319" spans="3:4" x14ac:dyDescent="0.15">
      <c r="C1319" s="26"/>
      <c r="D1319" s="26"/>
    </row>
    <row r="1320" spans="3:4" x14ac:dyDescent="0.15">
      <c r="C1320" s="26"/>
      <c r="D1320" s="26"/>
    </row>
    <row r="1321" spans="3:4" x14ac:dyDescent="0.15">
      <c r="C1321" s="26"/>
      <c r="D1321" s="26"/>
    </row>
    <row r="1322" spans="3:4" x14ac:dyDescent="0.15">
      <c r="C1322" s="26"/>
      <c r="D1322" s="26"/>
    </row>
    <row r="1323" spans="3:4" x14ac:dyDescent="0.15">
      <c r="C1323" s="26"/>
      <c r="D1323" s="26"/>
    </row>
    <row r="1324" spans="3:4" x14ac:dyDescent="0.15">
      <c r="C1324" s="26"/>
      <c r="D1324" s="26"/>
    </row>
    <row r="1325" spans="3:4" x14ac:dyDescent="0.15">
      <c r="C1325" s="26"/>
      <c r="D1325" s="26"/>
    </row>
    <row r="1326" spans="3:4" x14ac:dyDescent="0.15">
      <c r="C1326" s="26"/>
      <c r="D1326" s="26"/>
    </row>
    <row r="1327" spans="3:4" x14ac:dyDescent="0.15">
      <c r="C1327" s="26"/>
      <c r="D1327" s="26"/>
    </row>
    <row r="1328" spans="3:4" x14ac:dyDescent="0.15">
      <c r="C1328" s="26"/>
      <c r="D1328" s="26"/>
    </row>
    <row r="1329" spans="3:4" x14ac:dyDescent="0.15">
      <c r="C1329" s="26"/>
      <c r="D1329" s="26"/>
    </row>
    <row r="1330" spans="3:4" x14ac:dyDescent="0.15">
      <c r="C1330" s="26"/>
      <c r="D1330" s="26"/>
    </row>
    <row r="1331" spans="3:4" x14ac:dyDescent="0.15">
      <c r="C1331" s="26"/>
      <c r="D1331" s="26"/>
    </row>
    <row r="1332" spans="3:4" x14ac:dyDescent="0.15">
      <c r="C1332" s="26"/>
      <c r="D1332" s="26"/>
    </row>
    <row r="1333" spans="3:4" x14ac:dyDescent="0.15">
      <c r="C1333" s="26"/>
      <c r="D1333" s="26"/>
    </row>
    <row r="1334" spans="3:4" x14ac:dyDescent="0.15">
      <c r="C1334" s="26"/>
      <c r="D1334" s="26"/>
    </row>
    <row r="1335" spans="3:4" x14ac:dyDescent="0.15">
      <c r="C1335" s="26"/>
      <c r="D1335" s="26"/>
    </row>
    <row r="1336" spans="3:4" x14ac:dyDescent="0.15">
      <c r="C1336" s="26"/>
      <c r="D1336" s="26"/>
    </row>
    <row r="1337" spans="3:4" x14ac:dyDescent="0.15">
      <c r="C1337" s="26"/>
      <c r="D1337" s="26"/>
    </row>
    <row r="1338" spans="3:4" x14ac:dyDescent="0.15">
      <c r="C1338" s="26"/>
      <c r="D1338" s="26"/>
    </row>
    <row r="1339" spans="3:4" x14ac:dyDescent="0.15">
      <c r="C1339" s="26"/>
      <c r="D1339" s="26"/>
    </row>
    <row r="1340" spans="3:4" x14ac:dyDescent="0.15">
      <c r="C1340" s="26"/>
      <c r="D1340" s="26"/>
    </row>
    <row r="1341" spans="3:4" x14ac:dyDescent="0.15">
      <c r="C1341" s="26"/>
      <c r="D1341" s="26"/>
    </row>
    <row r="1342" spans="3:4" x14ac:dyDescent="0.15">
      <c r="C1342" s="26"/>
      <c r="D1342" s="26"/>
    </row>
    <row r="1343" spans="3:4" x14ac:dyDescent="0.15">
      <c r="C1343" s="26"/>
      <c r="D1343" s="26"/>
    </row>
    <row r="1344" spans="3:4" x14ac:dyDescent="0.15">
      <c r="C1344" s="26"/>
      <c r="D1344" s="26"/>
    </row>
    <row r="1345" spans="3:4" x14ac:dyDescent="0.15">
      <c r="C1345" s="26"/>
      <c r="D1345" s="26"/>
    </row>
    <row r="1346" spans="3:4" x14ac:dyDescent="0.15">
      <c r="C1346" s="26"/>
      <c r="D1346" s="26"/>
    </row>
    <row r="1347" spans="3:4" x14ac:dyDescent="0.15">
      <c r="C1347" s="26"/>
      <c r="D1347" s="26"/>
    </row>
    <row r="1348" spans="3:4" x14ac:dyDescent="0.15">
      <c r="C1348" s="26"/>
      <c r="D1348" s="26"/>
    </row>
    <row r="1349" spans="3:4" x14ac:dyDescent="0.15">
      <c r="C1349" s="26"/>
      <c r="D1349" s="26"/>
    </row>
    <row r="1350" spans="3:4" x14ac:dyDescent="0.15">
      <c r="C1350" s="26"/>
      <c r="D1350" s="26"/>
    </row>
    <row r="1351" spans="3:4" x14ac:dyDescent="0.15">
      <c r="C1351" s="26"/>
      <c r="D1351" s="26"/>
    </row>
    <row r="1352" spans="3:4" x14ac:dyDescent="0.15">
      <c r="C1352" s="26"/>
      <c r="D1352" s="26"/>
    </row>
    <row r="1353" spans="3:4" x14ac:dyDescent="0.15">
      <c r="C1353" s="26"/>
      <c r="D1353" s="26"/>
    </row>
    <row r="1354" spans="3:4" x14ac:dyDescent="0.15">
      <c r="C1354" s="26"/>
      <c r="D1354" s="26"/>
    </row>
    <row r="1355" spans="3:4" x14ac:dyDescent="0.15">
      <c r="C1355" s="26"/>
      <c r="D1355" s="26"/>
    </row>
    <row r="1356" spans="3:4" x14ac:dyDescent="0.15">
      <c r="C1356" s="26"/>
      <c r="D1356" s="26"/>
    </row>
    <row r="1357" spans="3:4" x14ac:dyDescent="0.15">
      <c r="C1357" s="26"/>
      <c r="D1357" s="26"/>
    </row>
    <row r="1358" spans="3:4" x14ac:dyDescent="0.15">
      <c r="C1358" s="26"/>
      <c r="D1358" s="26"/>
    </row>
    <row r="1359" spans="3:4" x14ac:dyDescent="0.15">
      <c r="C1359" s="26"/>
      <c r="D1359" s="26"/>
    </row>
    <row r="1360" spans="3:4" x14ac:dyDescent="0.15">
      <c r="C1360" s="26"/>
      <c r="D1360" s="26"/>
    </row>
    <row r="1361" spans="3:4" x14ac:dyDescent="0.15">
      <c r="C1361" s="26"/>
      <c r="D1361" s="26"/>
    </row>
    <row r="1362" spans="3:4" x14ac:dyDescent="0.15">
      <c r="C1362" s="26"/>
      <c r="D1362" s="26"/>
    </row>
    <row r="1363" spans="3:4" x14ac:dyDescent="0.15">
      <c r="C1363" s="26"/>
      <c r="D1363" s="26"/>
    </row>
    <row r="1364" spans="3:4" x14ac:dyDescent="0.15">
      <c r="C1364" s="26"/>
      <c r="D1364" s="26"/>
    </row>
    <row r="1365" spans="3:4" x14ac:dyDescent="0.15">
      <c r="C1365" s="26"/>
      <c r="D1365" s="26"/>
    </row>
    <row r="1366" spans="3:4" x14ac:dyDescent="0.15">
      <c r="C1366" s="26"/>
      <c r="D1366" s="26"/>
    </row>
    <row r="1367" spans="3:4" x14ac:dyDescent="0.15">
      <c r="C1367" s="26"/>
      <c r="D1367" s="26"/>
    </row>
    <row r="1368" spans="3:4" x14ac:dyDescent="0.15">
      <c r="C1368" s="26"/>
      <c r="D1368" s="26"/>
    </row>
    <row r="1369" spans="3:4" x14ac:dyDescent="0.15">
      <c r="C1369" s="26"/>
      <c r="D1369" s="26"/>
    </row>
    <row r="1370" spans="3:4" x14ac:dyDescent="0.15">
      <c r="C1370" s="26"/>
      <c r="D1370" s="26"/>
    </row>
    <row r="1371" spans="3:4" x14ac:dyDescent="0.15">
      <c r="C1371" s="26"/>
      <c r="D1371" s="26"/>
    </row>
    <row r="1372" spans="3:4" x14ac:dyDescent="0.15">
      <c r="C1372" s="26"/>
      <c r="D1372" s="26"/>
    </row>
    <row r="1373" spans="3:4" x14ac:dyDescent="0.15">
      <c r="C1373" s="26"/>
      <c r="D1373" s="26"/>
    </row>
    <row r="1374" spans="3:4" x14ac:dyDescent="0.15">
      <c r="C1374" s="26"/>
      <c r="D1374" s="26"/>
    </row>
    <row r="1375" spans="3:4" x14ac:dyDescent="0.15">
      <c r="C1375" s="26"/>
      <c r="D1375" s="26"/>
    </row>
    <row r="1376" spans="3:4" x14ac:dyDescent="0.15">
      <c r="C1376" s="26"/>
      <c r="D1376" s="26"/>
    </row>
    <row r="1377" spans="3:4" x14ac:dyDescent="0.15">
      <c r="C1377" s="26"/>
      <c r="D1377" s="26"/>
    </row>
    <row r="1378" spans="3:4" x14ac:dyDescent="0.15">
      <c r="C1378" s="26"/>
      <c r="D1378" s="26"/>
    </row>
    <row r="1379" spans="3:4" x14ac:dyDescent="0.15">
      <c r="C1379" s="26"/>
      <c r="D1379" s="26"/>
    </row>
    <row r="1380" spans="3:4" x14ac:dyDescent="0.15">
      <c r="C1380" s="26"/>
      <c r="D1380" s="26"/>
    </row>
    <row r="1381" spans="3:4" x14ac:dyDescent="0.15">
      <c r="C1381" s="26"/>
      <c r="D1381" s="26"/>
    </row>
    <row r="1382" spans="3:4" x14ac:dyDescent="0.15">
      <c r="C1382" s="26"/>
      <c r="D1382" s="26"/>
    </row>
    <row r="1383" spans="3:4" x14ac:dyDescent="0.15">
      <c r="C1383" s="26"/>
      <c r="D1383" s="26"/>
    </row>
    <row r="1384" spans="3:4" x14ac:dyDescent="0.15">
      <c r="C1384" s="26"/>
      <c r="D1384" s="26"/>
    </row>
    <row r="1385" spans="3:4" x14ac:dyDescent="0.15">
      <c r="C1385" s="26"/>
      <c r="D1385" s="26"/>
    </row>
    <row r="1386" spans="3:4" x14ac:dyDescent="0.15">
      <c r="C1386" s="26"/>
      <c r="D1386" s="26"/>
    </row>
    <row r="1387" spans="3:4" x14ac:dyDescent="0.15">
      <c r="C1387" s="26"/>
      <c r="D1387" s="26"/>
    </row>
    <row r="1388" spans="3:4" x14ac:dyDescent="0.15">
      <c r="C1388" s="26"/>
      <c r="D1388" s="26"/>
    </row>
    <row r="1389" spans="3:4" x14ac:dyDescent="0.15">
      <c r="C1389" s="26"/>
      <c r="D1389" s="26"/>
    </row>
    <row r="1390" spans="3:4" x14ac:dyDescent="0.15">
      <c r="C1390" s="26"/>
      <c r="D1390" s="26"/>
    </row>
    <row r="1391" spans="3:4" x14ac:dyDescent="0.15">
      <c r="C1391" s="26"/>
      <c r="D1391" s="26"/>
    </row>
    <row r="1392" spans="3:4" x14ac:dyDescent="0.15">
      <c r="C1392" s="26"/>
      <c r="D1392" s="26"/>
    </row>
    <row r="1393" spans="3:4" x14ac:dyDescent="0.15">
      <c r="C1393" s="26"/>
      <c r="D1393" s="26"/>
    </row>
    <row r="1394" spans="3:4" x14ac:dyDescent="0.15">
      <c r="C1394" s="26"/>
      <c r="D1394" s="26"/>
    </row>
    <row r="1395" spans="3:4" x14ac:dyDescent="0.15">
      <c r="C1395" s="26"/>
      <c r="D1395" s="26"/>
    </row>
    <row r="1396" spans="3:4" x14ac:dyDescent="0.15">
      <c r="C1396" s="26"/>
      <c r="D1396" s="26"/>
    </row>
    <row r="1397" spans="3:4" x14ac:dyDescent="0.15">
      <c r="C1397" s="26"/>
      <c r="D1397" s="26"/>
    </row>
    <row r="1398" spans="3:4" x14ac:dyDescent="0.15">
      <c r="C1398" s="26"/>
      <c r="D1398" s="26"/>
    </row>
    <row r="1399" spans="3:4" x14ac:dyDescent="0.15">
      <c r="C1399" s="26"/>
      <c r="D1399" s="26"/>
    </row>
    <row r="1400" spans="3:4" x14ac:dyDescent="0.15">
      <c r="C1400" s="26"/>
      <c r="D1400" s="26"/>
    </row>
    <row r="1401" spans="3:4" x14ac:dyDescent="0.15">
      <c r="C1401" s="26"/>
      <c r="D1401" s="26"/>
    </row>
    <row r="1402" spans="3:4" x14ac:dyDescent="0.15">
      <c r="C1402" s="26"/>
      <c r="D1402" s="26"/>
    </row>
    <row r="1403" spans="3:4" x14ac:dyDescent="0.15">
      <c r="C1403" s="26"/>
      <c r="D1403" s="26"/>
    </row>
    <row r="1404" spans="3:4" x14ac:dyDescent="0.15">
      <c r="C1404" s="26"/>
      <c r="D1404" s="26"/>
    </row>
    <row r="1405" spans="3:4" x14ac:dyDescent="0.15">
      <c r="C1405" s="26"/>
      <c r="D1405" s="26"/>
    </row>
    <row r="1406" spans="3:4" x14ac:dyDescent="0.15">
      <c r="C1406" s="26"/>
      <c r="D1406" s="26"/>
    </row>
    <row r="1407" spans="3:4" x14ac:dyDescent="0.15">
      <c r="C1407" s="26"/>
      <c r="D1407" s="26"/>
    </row>
    <row r="1408" spans="3:4" x14ac:dyDescent="0.15">
      <c r="C1408" s="26"/>
      <c r="D1408" s="26"/>
    </row>
    <row r="1409" spans="3:4" x14ac:dyDescent="0.15">
      <c r="C1409" s="26"/>
      <c r="D1409" s="26"/>
    </row>
    <row r="1410" spans="3:4" x14ac:dyDescent="0.15">
      <c r="C1410" s="26"/>
      <c r="D1410" s="26"/>
    </row>
    <row r="1411" spans="3:4" x14ac:dyDescent="0.15">
      <c r="C1411" s="26"/>
      <c r="D1411" s="26"/>
    </row>
    <row r="1412" spans="3:4" x14ac:dyDescent="0.15">
      <c r="C1412" s="26"/>
      <c r="D1412" s="26"/>
    </row>
    <row r="1413" spans="3:4" x14ac:dyDescent="0.15">
      <c r="C1413" s="26"/>
      <c r="D1413" s="26"/>
    </row>
    <row r="1414" spans="3:4" x14ac:dyDescent="0.15">
      <c r="C1414" s="26"/>
      <c r="D1414" s="26"/>
    </row>
    <row r="1415" spans="3:4" x14ac:dyDescent="0.15">
      <c r="C1415" s="26"/>
      <c r="D1415" s="26"/>
    </row>
    <row r="1416" spans="3:4" x14ac:dyDescent="0.15">
      <c r="C1416" s="26"/>
      <c r="D1416" s="26"/>
    </row>
    <row r="1417" spans="3:4" x14ac:dyDescent="0.15">
      <c r="C1417" s="26"/>
      <c r="D1417" s="26"/>
    </row>
    <row r="1418" spans="3:4" x14ac:dyDescent="0.15">
      <c r="C1418" s="26"/>
      <c r="D1418" s="26"/>
    </row>
    <row r="1419" spans="3:4" x14ac:dyDescent="0.15">
      <c r="C1419" s="26"/>
      <c r="D1419" s="26"/>
    </row>
    <row r="1420" spans="3:4" x14ac:dyDescent="0.15">
      <c r="C1420" s="26"/>
      <c r="D1420" s="26"/>
    </row>
    <row r="1421" spans="3:4" x14ac:dyDescent="0.15">
      <c r="C1421" s="26"/>
      <c r="D1421" s="26"/>
    </row>
    <row r="1422" spans="3:4" x14ac:dyDescent="0.15">
      <c r="C1422" s="26"/>
      <c r="D1422" s="26"/>
    </row>
    <row r="1423" spans="3:4" x14ac:dyDescent="0.15">
      <c r="C1423" s="26"/>
      <c r="D1423" s="26"/>
    </row>
    <row r="1424" spans="3:4" x14ac:dyDescent="0.15">
      <c r="C1424" s="26"/>
      <c r="D1424" s="26"/>
    </row>
    <row r="1425" spans="3:4" x14ac:dyDescent="0.15">
      <c r="C1425" s="26"/>
      <c r="D1425" s="26"/>
    </row>
    <row r="1426" spans="3:4" x14ac:dyDescent="0.15">
      <c r="C1426" s="26"/>
      <c r="D1426" s="26"/>
    </row>
    <row r="1427" spans="3:4" x14ac:dyDescent="0.15">
      <c r="C1427" s="26"/>
      <c r="D1427" s="26"/>
    </row>
    <row r="1428" spans="3:4" x14ac:dyDescent="0.15">
      <c r="C1428" s="26"/>
      <c r="D1428" s="26"/>
    </row>
    <row r="1429" spans="3:4" x14ac:dyDescent="0.15">
      <c r="C1429" s="26"/>
      <c r="D1429" s="26"/>
    </row>
    <row r="1430" spans="3:4" x14ac:dyDescent="0.15">
      <c r="C1430" s="26"/>
      <c r="D1430" s="26"/>
    </row>
    <row r="1431" spans="3:4" x14ac:dyDescent="0.15">
      <c r="C1431" s="26"/>
      <c r="D1431" s="26"/>
    </row>
    <row r="1432" spans="3:4" x14ac:dyDescent="0.15">
      <c r="C1432" s="26"/>
      <c r="D1432" s="26"/>
    </row>
    <row r="1433" spans="3:4" x14ac:dyDescent="0.15">
      <c r="C1433" s="26"/>
      <c r="D1433" s="26"/>
    </row>
    <row r="1434" spans="3:4" x14ac:dyDescent="0.15">
      <c r="C1434" s="26"/>
      <c r="D1434" s="26"/>
    </row>
    <row r="1435" spans="3:4" x14ac:dyDescent="0.15">
      <c r="C1435" s="26"/>
      <c r="D1435" s="26"/>
    </row>
    <row r="1436" spans="3:4" x14ac:dyDescent="0.15">
      <c r="C1436" s="26"/>
      <c r="D1436" s="26"/>
    </row>
    <row r="1437" spans="3:4" x14ac:dyDescent="0.15">
      <c r="C1437" s="26"/>
      <c r="D1437" s="26"/>
    </row>
    <row r="1438" spans="3:4" x14ac:dyDescent="0.15">
      <c r="C1438" s="26"/>
      <c r="D1438" s="26"/>
    </row>
    <row r="1439" spans="3:4" x14ac:dyDescent="0.15">
      <c r="C1439" s="26"/>
      <c r="D1439" s="26"/>
    </row>
    <row r="1440" spans="3:4" x14ac:dyDescent="0.15">
      <c r="C1440" s="26"/>
      <c r="D1440" s="26"/>
    </row>
    <row r="1441" spans="3:4" x14ac:dyDescent="0.15">
      <c r="C1441" s="26"/>
      <c r="D1441" s="26"/>
    </row>
    <row r="1442" spans="3:4" x14ac:dyDescent="0.15">
      <c r="C1442" s="26"/>
      <c r="D1442" s="26"/>
    </row>
    <row r="1443" spans="3:4" x14ac:dyDescent="0.15">
      <c r="C1443" s="26"/>
      <c r="D1443" s="26"/>
    </row>
    <row r="1444" spans="3:4" x14ac:dyDescent="0.15">
      <c r="C1444" s="26"/>
      <c r="D1444" s="26"/>
    </row>
    <row r="1445" spans="3:4" x14ac:dyDescent="0.15">
      <c r="C1445" s="26"/>
      <c r="D1445" s="26"/>
    </row>
    <row r="1446" spans="3:4" x14ac:dyDescent="0.15">
      <c r="C1446" s="26"/>
      <c r="D1446" s="26"/>
    </row>
    <row r="1447" spans="3:4" x14ac:dyDescent="0.15">
      <c r="C1447" s="26"/>
      <c r="D1447" s="26"/>
    </row>
    <row r="1448" spans="3:4" x14ac:dyDescent="0.15">
      <c r="C1448" s="26"/>
      <c r="D1448" s="26"/>
    </row>
    <row r="1449" spans="3:4" x14ac:dyDescent="0.15">
      <c r="C1449" s="26"/>
      <c r="D1449" s="26"/>
    </row>
    <row r="1450" spans="3:4" x14ac:dyDescent="0.15">
      <c r="C1450" s="26"/>
      <c r="D1450" s="26"/>
    </row>
    <row r="1451" spans="3:4" x14ac:dyDescent="0.15">
      <c r="C1451" s="26"/>
      <c r="D1451" s="26"/>
    </row>
    <row r="1452" spans="3:4" x14ac:dyDescent="0.15">
      <c r="C1452" s="26"/>
      <c r="D1452" s="26"/>
    </row>
    <row r="1453" spans="3:4" x14ac:dyDescent="0.15">
      <c r="C1453" s="26"/>
      <c r="D1453" s="26"/>
    </row>
    <row r="1454" spans="3:4" x14ac:dyDescent="0.15">
      <c r="C1454" s="26"/>
      <c r="D1454" s="26"/>
    </row>
    <row r="1455" spans="3:4" x14ac:dyDescent="0.15">
      <c r="C1455" s="26"/>
      <c r="D1455" s="26"/>
    </row>
    <row r="1456" spans="3:4" x14ac:dyDescent="0.15">
      <c r="C1456" s="26"/>
      <c r="D1456" s="26"/>
    </row>
    <row r="1457" spans="3:4" x14ac:dyDescent="0.15">
      <c r="C1457" s="26"/>
      <c r="D1457" s="26"/>
    </row>
    <row r="1458" spans="3:4" x14ac:dyDescent="0.15">
      <c r="C1458" s="26"/>
      <c r="D1458" s="26"/>
    </row>
    <row r="1459" spans="3:4" x14ac:dyDescent="0.15">
      <c r="C1459" s="26"/>
      <c r="D1459" s="26"/>
    </row>
    <row r="1460" spans="3:4" x14ac:dyDescent="0.15">
      <c r="C1460" s="26"/>
      <c r="D1460" s="26"/>
    </row>
    <row r="1461" spans="3:4" x14ac:dyDescent="0.15">
      <c r="C1461" s="26"/>
      <c r="D1461" s="26"/>
    </row>
    <row r="1462" spans="3:4" x14ac:dyDescent="0.15">
      <c r="C1462" s="26"/>
      <c r="D1462" s="26"/>
    </row>
    <row r="1463" spans="3:4" x14ac:dyDescent="0.15">
      <c r="C1463" s="26"/>
      <c r="D1463" s="26"/>
    </row>
    <row r="1464" spans="3:4" x14ac:dyDescent="0.15">
      <c r="C1464" s="26"/>
      <c r="D1464" s="26"/>
    </row>
    <row r="1465" spans="3:4" x14ac:dyDescent="0.15">
      <c r="C1465" s="26"/>
      <c r="D1465" s="26"/>
    </row>
    <row r="1466" spans="3:4" x14ac:dyDescent="0.15">
      <c r="C1466" s="26"/>
      <c r="D1466" s="26"/>
    </row>
    <row r="1467" spans="3:4" x14ac:dyDescent="0.15">
      <c r="C1467" s="26"/>
      <c r="D1467" s="26"/>
    </row>
    <row r="1468" spans="3:4" x14ac:dyDescent="0.15">
      <c r="C1468" s="26"/>
      <c r="D1468" s="26"/>
    </row>
    <row r="1469" spans="3:4" x14ac:dyDescent="0.15">
      <c r="C1469" s="26"/>
      <c r="D1469" s="26"/>
    </row>
    <row r="1470" spans="3:4" x14ac:dyDescent="0.15">
      <c r="C1470" s="26"/>
      <c r="D1470" s="26"/>
    </row>
    <row r="1471" spans="3:4" x14ac:dyDescent="0.15">
      <c r="C1471" s="26"/>
      <c r="D1471" s="26"/>
    </row>
    <row r="1472" spans="3:4" x14ac:dyDescent="0.15">
      <c r="C1472" s="26"/>
      <c r="D1472" s="26"/>
    </row>
    <row r="1473" spans="3:4" x14ac:dyDescent="0.15">
      <c r="C1473" s="26"/>
      <c r="D1473" s="26"/>
    </row>
    <row r="1474" spans="3:4" x14ac:dyDescent="0.15">
      <c r="C1474" s="26"/>
      <c r="D1474" s="26"/>
    </row>
    <row r="1475" spans="3:4" x14ac:dyDescent="0.15">
      <c r="C1475" s="26"/>
      <c r="D1475" s="26"/>
    </row>
    <row r="1476" spans="3:4" x14ac:dyDescent="0.15">
      <c r="C1476" s="26"/>
      <c r="D1476" s="26"/>
    </row>
    <row r="1477" spans="3:4" x14ac:dyDescent="0.15">
      <c r="C1477" s="26"/>
      <c r="D1477" s="26"/>
    </row>
    <row r="1478" spans="3:4" x14ac:dyDescent="0.15">
      <c r="C1478" s="26"/>
      <c r="D1478" s="26"/>
    </row>
    <row r="1479" spans="3:4" x14ac:dyDescent="0.15">
      <c r="C1479" s="26"/>
      <c r="D1479" s="26"/>
    </row>
    <row r="1480" spans="3:4" x14ac:dyDescent="0.15">
      <c r="C1480" s="26"/>
      <c r="D1480" s="26"/>
    </row>
    <row r="1481" spans="3:4" x14ac:dyDescent="0.15">
      <c r="C1481" s="26"/>
      <c r="D1481" s="26"/>
    </row>
    <row r="1482" spans="3:4" x14ac:dyDescent="0.15">
      <c r="C1482" s="26"/>
      <c r="D1482" s="26"/>
    </row>
    <row r="1483" spans="3:4" x14ac:dyDescent="0.15">
      <c r="C1483" s="26"/>
      <c r="D1483" s="26"/>
    </row>
    <row r="1484" spans="3:4" x14ac:dyDescent="0.15">
      <c r="C1484" s="26"/>
      <c r="D1484" s="26"/>
    </row>
    <row r="1485" spans="3:4" x14ac:dyDescent="0.15">
      <c r="C1485" s="26"/>
      <c r="D1485" s="26"/>
    </row>
    <row r="1486" spans="3:4" x14ac:dyDescent="0.15">
      <c r="C1486" s="26"/>
      <c r="D1486" s="26"/>
    </row>
    <row r="1487" spans="3:4" x14ac:dyDescent="0.15">
      <c r="C1487" s="26"/>
      <c r="D1487" s="26"/>
    </row>
    <row r="1488" spans="3:4" x14ac:dyDescent="0.15">
      <c r="C1488" s="26"/>
      <c r="D1488" s="26"/>
    </row>
    <row r="1489" spans="3:4" x14ac:dyDescent="0.15">
      <c r="C1489" s="26"/>
      <c r="D1489" s="26"/>
    </row>
    <row r="1490" spans="3:4" x14ac:dyDescent="0.15">
      <c r="C1490" s="26"/>
      <c r="D1490" s="26"/>
    </row>
    <row r="1491" spans="3:4" x14ac:dyDescent="0.15">
      <c r="C1491" s="26"/>
      <c r="D1491" s="26"/>
    </row>
    <row r="1492" spans="3:4" x14ac:dyDescent="0.15">
      <c r="C1492" s="26"/>
      <c r="D1492" s="26"/>
    </row>
    <row r="1493" spans="3:4" x14ac:dyDescent="0.15">
      <c r="C1493" s="26"/>
      <c r="D1493" s="26"/>
    </row>
    <row r="1494" spans="3:4" x14ac:dyDescent="0.15">
      <c r="C1494" s="26"/>
      <c r="D1494" s="26"/>
    </row>
    <row r="1495" spans="3:4" x14ac:dyDescent="0.15">
      <c r="C1495" s="26"/>
      <c r="D1495" s="26"/>
    </row>
    <row r="1496" spans="3:4" x14ac:dyDescent="0.15">
      <c r="C1496" s="26"/>
      <c r="D1496" s="26"/>
    </row>
    <row r="1497" spans="3:4" x14ac:dyDescent="0.15">
      <c r="C1497" s="26"/>
      <c r="D1497" s="26"/>
    </row>
    <row r="1498" spans="3:4" x14ac:dyDescent="0.15">
      <c r="C1498" s="26"/>
      <c r="D1498" s="26"/>
    </row>
    <row r="1499" spans="3:4" x14ac:dyDescent="0.15">
      <c r="C1499" s="26"/>
      <c r="D1499" s="26"/>
    </row>
    <row r="1500" spans="3:4" x14ac:dyDescent="0.15">
      <c r="C1500" s="26"/>
      <c r="D1500" s="26"/>
    </row>
    <row r="1501" spans="3:4" x14ac:dyDescent="0.15">
      <c r="C1501" s="26"/>
      <c r="D1501" s="26"/>
    </row>
    <row r="1502" spans="3:4" x14ac:dyDescent="0.15">
      <c r="C1502" s="26"/>
      <c r="D1502" s="26"/>
    </row>
    <row r="1503" spans="3:4" x14ac:dyDescent="0.15">
      <c r="C1503" s="26"/>
      <c r="D1503" s="26"/>
    </row>
    <row r="1504" spans="3:4" x14ac:dyDescent="0.15">
      <c r="C1504" s="26"/>
      <c r="D1504" s="26"/>
    </row>
    <row r="1505" spans="3:4" x14ac:dyDescent="0.15">
      <c r="C1505" s="26"/>
      <c r="D1505" s="26"/>
    </row>
    <row r="1506" spans="3:4" x14ac:dyDescent="0.15">
      <c r="C1506" s="26"/>
      <c r="D1506" s="26"/>
    </row>
    <row r="1507" spans="3:4" x14ac:dyDescent="0.15">
      <c r="C1507" s="26"/>
      <c r="D1507" s="26"/>
    </row>
    <row r="1508" spans="3:4" x14ac:dyDescent="0.15">
      <c r="C1508" s="26"/>
      <c r="D1508" s="26"/>
    </row>
    <row r="1509" spans="3:4" x14ac:dyDescent="0.15">
      <c r="C1509" s="26"/>
      <c r="D1509" s="26"/>
    </row>
    <row r="1510" spans="3:4" x14ac:dyDescent="0.15">
      <c r="C1510" s="26"/>
      <c r="D1510" s="26"/>
    </row>
    <row r="1511" spans="3:4" x14ac:dyDescent="0.15">
      <c r="C1511" s="26"/>
      <c r="D1511" s="26"/>
    </row>
    <row r="1512" spans="3:4" x14ac:dyDescent="0.15">
      <c r="C1512" s="26"/>
      <c r="D1512" s="26"/>
    </row>
    <row r="1513" spans="3:4" x14ac:dyDescent="0.15">
      <c r="C1513" s="26"/>
      <c r="D1513" s="26"/>
    </row>
    <row r="1514" spans="3:4" x14ac:dyDescent="0.15">
      <c r="C1514" s="26"/>
      <c r="D1514" s="26"/>
    </row>
    <row r="1515" spans="3:4" x14ac:dyDescent="0.15">
      <c r="C1515" s="26"/>
      <c r="D1515" s="26"/>
    </row>
    <row r="1516" spans="3:4" x14ac:dyDescent="0.15">
      <c r="C1516" s="26"/>
      <c r="D1516" s="26"/>
    </row>
    <row r="1517" spans="3:4" x14ac:dyDescent="0.15">
      <c r="C1517" s="26"/>
      <c r="D1517" s="26"/>
    </row>
    <row r="1518" spans="3:4" x14ac:dyDescent="0.15">
      <c r="C1518" s="26"/>
      <c r="D1518" s="26"/>
    </row>
    <row r="1519" spans="3:4" x14ac:dyDescent="0.15">
      <c r="C1519" s="26"/>
      <c r="D1519" s="26"/>
    </row>
    <row r="1520" spans="3:4" x14ac:dyDescent="0.15">
      <c r="C1520" s="26"/>
      <c r="D1520" s="26"/>
    </row>
    <row r="1521" spans="3:4" x14ac:dyDescent="0.15">
      <c r="C1521" s="26"/>
      <c r="D1521" s="26"/>
    </row>
    <row r="1522" spans="3:4" x14ac:dyDescent="0.15">
      <c r="C1522" s="26"/>
      <c r="D1522" s="26"/>
    </row>
    <row r="1523" spans="3:4" x14ac:dyDescent="0.15">
      <c r="C1523" s="26"/>
      <c r="D1523" s="26"/>
    </row>
    <row r="1524" spans="3:4" x14ac:dyDescent="0.15">
      <c r="C1524" s="26"/>
      <c r="D1524" s="26"/>
    </row>
    <row r="1525" spans="3:4" x14ac:dyDescent="0.15">
      <c r="C1525" s="26"/>
      <c r="D1525" s="26"/>
    </row>
    <row r="1526" spans="3:4" x14ac:dyDescent="0.15">
      <c r="C1526" s="26"/>
      <c r="D1526" s="26"/>
    </row>
    <row r="1527" spans="3:4" x14ac:dyDescent="0.15">
      <c r="C1527" s="26"/>
      <c r="D1527" s="26"/>
    </row>
    <row r="1528" spans="3:4" x14ac:dyDescent="0.15">
      <c r="C1528" s="26"/>
      <c r="D1528" s="26"/>
    </row>
    <row r="1529" spans="3:4" x14ac:dyDescent="0.15">
      <c r="C1529" s="26"/>
      <c r="D1529" s="26"/>
    </row>
    <row r="1530" spans="3:4" x14ac:dyDescent="0.15">
      <c r="C1530" s="26"/>
      <c r="D1530" s="26"/>
    </row>
    <row r="1531" spans="3:4" x14ac:dyDescent="0.15">
      <c r="C1531" s="26"/>
      <c r="D1531" s="26"/>
    </row>
    <row r="1532" spans="3:4" x14ac:dyDescent="0.15">
      <c r="C1532" s="26"/>
      <c r="D1532" s="26"/>
    </row>
    <row r="1533" spans="3:4" x14ac:dyDescent="0.15">
      <c r="C1533" s="26"/>
      <c r="D1533" s="26"/>
    </row>
    <row r="1534" spans="3:4" x14ac:dyDescent="0.15">
      <c r="C1534" s="26"/>
      <c r="D1534" s="26"/>
    </row>
    <row r="1535" spans="3:4" x14ac:dyDescent="0.15">
      <c r="C1535" s="26"/>
      <c r="D1535" s="26"/>
    </row>
    <row r="1536" spans="3:4" x14ac:dyDescent="0.15">
      <c r="C1536" s="26"/>
      <c r="D1536" s="26"/>
    </row>
    <row r="1537" spans="3:4" x14ac:dyDescent="0.15">
      <c r="C1537" s="26"/>
      <c r="D1537" s="26"/>
    </row>
    <row r="1538" spans="3:4" x14ac:dyDescent="0.15">
      <c r="C1538" s="26"/>
      <c r="D1538" s="26"/>
    </row>
    <row r="1539" spans="3:4" x14ac:dyDescent="0.15">
      <c r="C1539" s="26"/>
      <c r="D1539" s="26"/>
    </row>
    <row r="1540" spans="3:4" x14ac:dyDescent="0.15">
      <c r="C1540" s="26"/>
      <c r="D1540" s="26"/>
    </row>
    <row r="1541" spans="3:4" x14ac:dyDescent="0.15">
      <c r="C1541" s="26"/>
      <c r="D1541" s="26"/>
    </row>
    <row r="1542" spans="3:4" x14ac:dyDescent="0.15">
      <c r="C1542" s="26"/>
      <c r="D1542" s="26"/>
    </row>
    <row r="1543" spans="3:4" x14ac:dyDescent="0.15">
      <c r="C1543" s="26"/>
      <c r="D1543" s="26"/>
    </row>
    <row r="1544" spans="3:4" x14ac:dyDescent="0.15">
      <c r="C1544" s="26"/>
      <c r="D1544" s="26"/>
    </row>
    <row r="1545" spans="3:4" x14ac:dyDescent="0.15">
      <c r="C1545" s="26"/>
      <c r="D1545" s="26"/>
    </row>
    <row r="1546" spans="3:4" x14ac:dyDescent="0.15">
      <c r="C1546" s="26"/>
      <c r="D1546" s="26"/>
    </row>
    <row r="1547" spans="3:4" x14ac:dyDescent="0.15">
      <c r="C1547" s="26"/>
      <c r="D1547" s="26"/>
    </row>
    <row r="1548" spans="3:4" x14ac:dyDescent="0.15">
      <c r="C1548" s="26"/>
      <c r="D1548" s="26"/>
    </row>
    <row r="1549" spans="3:4" x14ac:dyDescent="0.15">
      <c r="C1549" s="26"/>
      <c r="D1549" s="26"/>
    </row>
    <row r="1550" spans="3:4" x14ac:dyDescent="0.15">
      <c r="C1550" s="26"/>
      <c r="D1550" s="26"/>
    </row>
    <row r="1551" spans="3:4" x14ac:dyDescent="0.15">
      <c r="C1551" s="26"/>
      <c r="D1551" s="26"/>
    </row>
    <row r="1552" spans="3:4" x14ac:dyDescent="0.15">
      <c r="C1552" s="26"/>
      <c r="D1552" s="26"/>
    </row>
    <row r="1553" spans="3:4" x14ac:dyDescent="0.15">
      <c r="C1553" s="26"/>
      <c r="D1553" s="26"/>
    </row>
    <row r="1554" spans="3:4" x14ac:dyDescent="0.15">
      <c r="C1554" s="26"/>
      <c r="D1554" s="26"/>
    </row>
    <row r="1555" spans="3:4" x14ac:dyDescent="0.15">
      <c r="C1555" s="26"/>
      <c r="D1555" s="26"/>
    </row>
    <row r="1556" spans="3:4" x14ac:dyDescent="0.15">
      <c r="C1556" s="26"/>
      <c r="D1556" s="26"/>
    </row>
    <row r="1557" spans="3:4" x14ac:dyDescent="0.15">
      <c r="C1557" s="26"/>
      <c r="D1557" s="26"/>
    </row>
    <row r="1558" spans="3:4" x14ac:dyDescent="0.15">
      <c r="C1558" s="26"/>
      <c r="D1558" s="26"/>
    </row>
    <row r="1559" spans="3:4" x14ac:dyDescent="0.15">
      <c r="C1559" s="26"/>
      <c r="D1559" s="26"/>
    </row>
    <row r="1560" spans="3:4" x14ac:dyDescent="0.15">
      <c r="C1560" s="26"/>
      <c r="D1560" s="26"/>
    </row>
    <row r="1561" spans="3:4" x14ac:dyDescent="0.15">
      <c r="C1561" s="26"/>
      <c r="D1561" s="26"/>
    </row>
    <row r="1562" spans="3:4" x14ac:dyDescent="0.15">
      <c r="C1562" s="26"/>
      <c r="D1562" s="26"/>
    </row>
    <row r="1563" spans="3:4" x14ac:dyDescent="0.15">
      <c r="C1563" s="26"/>
      <c r="D1563" s="26"/>
    </row>
    <row r="1564" spans="3:4" x14ac:dyDescent="0.15">
      <c r="C1564" s="26"/>
      <c r="D1564" s="26"/>
    </row>
    <row r="1565" spans="3:4" x14ac:dyDescent="0.15">
      <c r="C1565" s="26"/>
      <c r="D1565" s="26"/>
    </row>
    <row r="1566" spans="3:4" x14ac:dyDescent="0.15">
      <c r="C1566" s="26"/>
      <c r="D1566" s="26"/>
    </row>
    <row r="1567" spans="3:4" x14ac:dyDescent="0.15">
      <c r="C1567" s="26"/>
      <c r="D1567" s="26"/>
    </row>
    <row r="1568" spans="3:4" x14ac:dyDescent="0.15">
      <c r="C1568" s="26"/>
      <c r="D1568" s="26"/>
    </row>
    <row r="1569" spans="3:4" x14ac:dyDescent="0.15">
      <c r="C1569" s="26"/>
      <c r="D1569" s="26"/>
    </row>
    <row r="1570" spans="3:4" x14ac:dyDescent="0.15">
      <c r="C1570" s="26"/>
      <c r="D1570" s="26"/>
    </row>
    <row r="1571" spans="3:4" x14ac:dyDescent="0.15">
      <c r="C1571" s="26"/>
      <c r="D1571" s="26"/>
    </row>
    <row r="1572" spans="3:4" x14ac:dyDescent="0.15">
      <c r="C1572" s="26"/>
      <c r="D1572" s="26"/>
    </row>
    <row r="1573" spans="3:4" x14ac:dyDescent="0.15">
      <c r="C1573" s="26"/>
      <c r="D1573" s="26"/>
    </row>
    <row r="1574" spans="3:4" x14ac:dyDescent="0.15">
      <c r="C1574" s="26"/>
      <c r="D1574" s="26"/>
    </row>
    <row r="1575" spans="3:4" x14ac:dyDescent="0.15">
      <c r="C1575" s="26"/>
      <c r="D1575" s="26"/>
    </row>
    <row r="1576" spans="3:4" x14ac:dyDescent="0.15">
      <c r="C1576" s="26"/>
      <c r="D1576" s="26"/>
    </row>
    <row r="1577" spans="3:4" x14ac:dyDescent="0.15">
      <c r="C1577" s="26"/>
      <c r="D1577" s="26"/>
    </row>
    <row r="1578" spans="3:4" x14ac:dyDescent="0.15">
      <c r="C1578" s="26"/>
      <c r="D1578" s="26"/>
    </row>
    <row r="1579" spans="3:4" x14ac:dyDescent="0.15">
      <c r="C1579" s="26"/>
      <c r="D1579" s="26"/>
    </row>
    <row r="1580" spans="3:4" x14ac:dyDescent="0.15">
      <c r="C1580" s="26"/>
      <c r="D1580" s="26"/>
    </row>
    <row r="1581" spans="3:4" x14ac:dyDescent="0.15">
      <c r="C1581" s="26"/>
      <c r="D1581" s="26"/>
    </row>
    <row r="1582" spans="3:4" x14ac:dyDescent="0.15">
      <c r="C1582" s="26"/>
      <c r="D1582" s="26"/>
    </row>
    <row r="1583" spans="3:4" x14ac:dyDescent="0.15">
      <c r="C1583" s="26"/>
      <c r="D1583" s="26"/>
    </row>
    <row r="1584" spans="3:4" x14ac:dyDescent="0.15">
      <c r="C1584" s="26"/>
      <c r="D1584" s="26"/>
    </row>
    <row r="1585" spans="3:4" x14ac:dyDescent="0.15">
      <c r="C1585" s="26"/>
      <c r="D1585" s="26"/>
    </row>
    <row r="1586" spans="3:4" x14ac:dyDescent="0.15">
      <c r="C1586" s="26"/>
      <c r="D1586" s="26"/>
    </row>
    <row r="1587" spans="3:4" x14ac:dyDescent="0.15">
      <c r="C1587" s="26"/>
      <c r="D1587" s="26"/>
    </row>
    <row r="1588" spans="3:4" x14ac:dyDescent="0.15">
      <c r="C1588" s="26"/>
      <c r="D1588" s="26"/>
    </row>
    <row r="1589" spans="3:4" x14ac:dyDescent="0.15">
      <c r="C1589" s="26"/>
      <c r="D1589" s="26"/>
    </row>
    <row r="1590" spans="3:4" x14ac:dyDescent="0.15">
      <c r="C1590" s="26"/>
      <c r="D1590" s="26"/>
    </row>
    <row r="1591" spans="3:4" x14ac:dyDescent="0.15">
      <c r="C1591" s="26"/>
      <c r="D1591" s="26"/>
    </row>
    <row r="1592" spans="3:4" x14ac:dyDescent="0.15">
      <c r="C1592" s="26"/>
      <c r="D1592" s="26"/>
    </row>
    <row r="1593" spans="3:4" x14ac:dyDescent="0.15">
      <c r="C1593" s="26"/>
      <c r="D1593" s="26"/>
    </row>
    <row r="1594" spans="3:4" x14ac:dyDescent="0.15">
      <c r="C1594" s="26"/>
      <c r="D1594" s="26"/>
    </row>
    <row r="1595" spans="3:4" x14ac:dyDescent="0.15">
      <c r="C1595" s="26"/>
      <c r="D1595" s="26"/>
    </row>
    <row r="1596" spans="3:4" x14ac:dyDescent="0.15">
      <c r="C1596" s="26"/>
      <c r="D1596" s="26"/>
    </row>
    <row r="1597" spans="3:4" x14ac:dyDescent="0.15">
      <c r="C1597" s="26"/>
      <c r="D1597" s="26"/>
    </row>
    <row r="1598" spans="3:4" x14ac:dyDescent="0.15">
      <c r="C1598" s="26"/>
      <c r="D1598" s="26"/>
    </row>
    <row r="1599" spans="3:4" x14ac:dyDescent="0.15">
      <c r="C1599" s="26"/>
      <c r="D1599" s="26"/>
    </row>
    <row r="1600" spans="3:4" x14ac:dyDescent="0.15">
      <c r="C1600" s="26"/>
      <c r="D1600" s="26"/>
    </row>
    <row r="1601" spans="3:4" x14ac:dyDescent="0.15">
      <c r="C1601" s="26"/>
      <c r="D1601" s="26"/>
    </row>
    <row r="1602" spans="3:4" x14ac:dyDescent="0.15">
      <c r="C1602" s="26"/>
      <c r="D1602" s="26"/>
    </row>
    <row r="1603" spans="3:4" x14ac:dyDescent="0.15">
      <c r="C1603" s="26"/>
      <c r="D1603" s="26"/>
    </row>
    <row r="1604" spans="3:4" x14ac:dyDescent="0.15">
      <c r="C1604" s="26"/>
      <c r="D1604" s="26"/>
    </row>
    <row r="1605" spans="3:4" x14ac:dyDescent="0.15">
      <c r="C1605" s="26"/>
      <c r="D1605" s="26"/>
    </row>
    <row r="1606" spans="3:4" x14ac:dyDescent="0.15">
      <c r="C1606" s="26"/>
      <c r="D1606" s="26"/>
    </row>
    <row r="1607" spans="3:4" x14ac:dyDescent="0.15">
      <c r="C1607" s="26"/>
      <c r="D1607" s="26"/>
    </row>
    <row r="1608" spans="3:4" x14ac:dyDescent="0.15">
      <c r="C1608" s="26"/>
      <c r="D1608" s="26"/>
    </row>
    <row r="1609" spans="3:4" x14ac:dyDescent="0.15">
      <c r="C1609" s="26"/>
      <c r="D1609" s="26"/>
    </row>
    <row r="1610" spans="3:4" x14ac:dyDescent="0.15">
      <c r="C1610" s="26"/>
      <c r="D1610" s="26"/>
    </row>
    <row r="1611" spans="3:4" x14ac:dyDescent="0.15">
      <c r="C1611" s="26"/>
      <c r="D1611" s="26"/>
    </row>
    <row r="1612" spans="3:4" x14ac:dyDescent="0.15">
      <c r="C1612" s="26"/>
      <c r="D1612" s="26"/>
    </row>
    <row r="1613" spans="3:4" x14ac:dyDescent="0.15">
      <c r="C1613" s="26"/>
      <c r="D1613" s="26"/>
    </row>
    <row r="1614" spans="3:4" x14ac:dyDescent="0.15">
      <c r="C1614" s="26"/>
      <c r="D1614" s="26"/>
    </row>
    <row r="1615" spans="3:4" x14ac:dyDescent="0.15">
      <c r="C1615" s="26"/>
      <c r="D1615" s="26"/>
    </row>
    <row r="1616" spans="3:4" x14ac:dyDescent="0.15">
      <c r="C1616" s="26"/>
      <c r="D1616" s="26"/>
    </row>
    <row r="1617" spans="3:4" x14ac:dyDescent="0.15">
      <c r="C1617" s="26"/>
      <c r="D1617" s="26"/>
    </row>
    <row r="1618" spans="3:4" x14ac:dyDescent="0.15">
      <c r="C1618" s="26"/>
      <c r="D1618" s="26"/>
    </row>
    <row r="1619" spans="3:4" x14ac:dyDescent="0.15">
      <c r="C1619" s="26"/>
      <c r="D1619" s="26"/>
    </row>
    <row r="1620" spans="3:4" x14ac:dyDescent="0.15">
      <c r="C1620" s="26"/>
      <c r="D1620" s="26"/>
    </row>
    <row r="1621" spans="3:4" x14ac:dyDescent="0.15">
      <c r="C1621" s="26"/>
      <c r="D1621" s="26"/>
    </row>
    <row r="1622" spans="3:4" x14ac:dyDescent="0.15">
      <c r="C1622" s="26"/>
      <c r="D1622" s="26"/>
    </row>
    <row r="1623" spans="3:4" x14ac:dyDescent="0.15">
      <c r="C1623" s="26"/>
      <c r="D1623" s="26"/>
    </row>
    <row r="1624" spans="3:4" x14ac:dyDescent="0.15">
      <c r="C1624" s="26"/>
      <c r="D1624" s="26"/>
    </row>
    <row r="1625" spans="3:4" x14ac:dyDescent="0.15">
      <c r="C1625" s="26"/>
      <c r="D1625" s="26"/>
    </row>
    <row r="1626" spans="3:4" x14ac:dyDescent="0.15">
      <c r="C1626" s="26"/>
      <c r="D1626" s="26"/>
    </row>
    <row r="1627" spans="3:4" x14ac:dyDescent="0.15">
      <c r="C1627" s="26"/>
      <c r="D1627" s="26"/>
    </row>
    <row r="1628" spans="3:4" x14ac:dyDescent="0.15">
      <c r="C1628" s="26"/>
      <c r="D1628" s="26"/>
    </row>
    <row r="1629" spans="3:4" x14ac:dyDescent="0.15">
      <c r="C1629" s="26"/>
      <c r="D1629" s="26"/>
    </row>
    <row r="1630" spans="3:4" x14ac:dyDescent="0.15">
      <c r="C1630" s="26"/>
      <c r="D1630" s="26"/>
    </row>
    <row r="1631" spans="3:4" x14ac:dyDescent="0.15">
      <c r="C1631" s="26"/>
      <c r="D1631" s="26"/>
    </row>
    <row r="1632" spans="3:4" x14ac:dyDescent="0.15">
      <c r="C1632" s="26"/>
      <c r="D1632" s="26"/>
    </row>
    <row r="1633" spans="3:4" x14ac:dyDescent="0.15">
      <c r="C1633" s="26"/>
      <c r="D1633" s="26"/>
    </row>
    <row r="1634" spans="3:4" x14ac:dyDescent="0.15">
      <c r="C1634" s="26"/>
      <c r="D1634" s="26"/>
    </row>
    <row r="1635" spans="3:4" x14ac:dyDescent="0.15">
      <c r="C1635" s="26"/>
      <c r="D1635" s="26"/>
    </row>
    <row r="1636" spans="3:4" x14ac:dyDescent="0.15">
      <c r="C1636" s="26"/>
      <c r="D1636" s="26"/>
    </row>
    <row r="1637" spans="3:4" x14ac:dyDescent="0.15">
      <c r="C1637" s="26"/>
      <c r="D1637" s="26"/>
    </row>
    <row r="1638" spans="3:4" x14ac:dyDescent="0.15">
      <c r="C1638" s="26"/>
      <c r="D1638" s="26"/>
    </row>
  </sheetData>
  <mergeCells count="1">
    <mergeCell ref="C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D1492"/>
  <sheetViews>
    <sheetView zoomScaleNormal="100" workbookViewId="0">
      <selection activeCell="B41" sqref="B41"/>
    </sheetView>
  </sheetViews>
  <sheetFormatPr defaultRowHeight="10.5" x14ac:dyDescent="0.15"/>
  <cols>
    <col min="1" max="1" width="3.42578125" style="75" customWidth="1"/>
    <col min="2" max="2" width="59.7109375" style="117" customWidth="1"/>
    <col min="3" max="4" width="15.7109375" style="230" customWidth="1"/>
    <col min="5" max="16384" width="9.140625" style="60"/>
  </cols>
  <sheetData>
    <row r="1" spans="1:4" x14ac:dyDescent="0.15">
      <c r="B1" s="314" t="s">
        <v>23</v>
      </c>
    </row>
    <row r="2" spans="1:4" ht="17.100000000000001" customHeight="1" thickBot="1" x14ac:dyDescent="0.2">
      <c r="A2" s="112"/>
      <c r="B2" s="1536"/>
      <c r="C2" s="2509" t="s">
        <v>363</v>
      </c>
      <c r="D2" s="2381"/>
    </row>
    <row r="3" spans="1:4" ht="17.100000000000001" customHeight="1" x14ac:dyDescent="0.15">
      <c r="B3" s="1536"/>
      <c r="C3" s="583">
        <v>2016</v>
      </c>
      <c r="D3" s="584">
        <v>2015</v>
      </c>
    </row>
    <row r="4" spans="1:4" ht="17.100000000000001" customHeight="1" thickBot="1" x14ac:dyDescent="0.2">
      <c r="B4" s="1565" t="s">
        <v>218</v>
      </c>
      <c r="C4" s="1566"/>
      <c r="D4" s="1566"/>
    </row>
    <row r="5" spans="1:4" ht="17.100000000000001" customHeight="1" x14ac:dyDescent="0.15">
      <c r="B5" s="587" t="s">
        <v>986</v>
      </c>
      <c r="C5" s="1567">
        <v>1219282</v>
      </c>
      <c r="D5" s="1568">
        <v>1301246</v>
      </c>
    </row>
    <row r="6" spans="1:4" ht="17.100000000000001" customHeight="1" thickBot="1" x14ac:dyDescent="0.2">
      <c r="B6" s="593" t="s">
        <v>752</v>
      </c>
      <c r="C6" s="1569">
        <v>42252789.647540987</v>
      </c>
      <c r="D6" s="1570">
        <v>42221351.252054796</v>
      </c>
    </row>
    <row r="7" spans="1:4" ht="17.100000000000001" customHeight="1" thickBot="1" x14ac:dyDescent="0.2">
      <c r="B7" s="419" t="s">
        <v>175</v>
      </c>
      <c r="C7" s="1571">
        <f>C5/C6*1000</f>
        <v>28.856840226902261</v>
      </c>
      <c r="D7" s="1571">
        <f>D5/D6*1000</f>
        <v>30.819619965068547</v>
      </c>
    </row>
    <row r="8" spans="1:4" ht="17.100000000000001" customHeight="1" thickBot="1" x14ac:dyDescent="0.2">
      <c r="B8" s="585" t="s">
        <v>227</v>
      </c>
      <c r="C8" s="1572"/>
      <c r="D8" s="1573"/>
    </row>
    <row r="9" spans="1:4" ht="24.95" customHeight="1" x14ac:dyDescent="0.15">
      <c r="B9" s="587" t="s">
        <v>1001</v>
      </c>
      <c r="C9" s="1567">
        <v>1219282</v>
      </c>
      <c r="D9" s="1568">
        <v>1301246</v>
      </c>
    </row>
    <row r="10" spans="1:4" ht="17.100000000000001" customHeight="1" x14ac:dyDescent="0.15">
      <c r="B10" s="590" t="s">
        <v>4</v>
      </c>
      <c r="C10" s="1574">
        <v>42252789.647540987</v>
      </c>
      <c r="D10" s="1575">
        <v>42221351.252054796</v>
      </c>
    </row>
    <row r="11" spans="1:4" ht="17.100000000000001" customHeight="1" x14ac:dyDescent="0.15">
      <c r="B11" s="590" t="s">
        <v>228</v>
      </c>
      <c r="C11" s="1574"/>
      <c r="D11" s="1575"/>
    </row>
    <row r="12" spans="1:4" ht="17.100000000000001" customHeight="1" x14ac:dyDescent="0.15">
      <c r="B12" s="1576" t="s">
        <v>261</v>
      </c>
      <c r="C12" s="1574">
        <v>27496</v>
      </c>
      <c r="D12" s="1575">
        <v>25809</v>
      </c>
    </row>
    <row r="13" spans="1:4" ht="24.95" customHeight="1" thickBot="1" x14ac:dyDescent="0.2">
      <c r="B13" s="593" t="s">
        <v>229</v>
      </c>
      <c r="C13" s="1569">
        <v>42280285.647540987</v>
      </c>
      <c r="D13" s="1570">
        <v>42247160.252054796</v>
      </c>
    </row>
    <row r="14" spans="1:4" ht="17.100000000000001" customHeight="1" thickBot="1" x14ac:dyDescent="0.2">
      <c r="B14" s="419" t="s">
        <v>230</v>
      </c>
      <c r="C14" s="1571">
        <f>C9/C13*1000</f>
        <v>28.838073852297004</v>
      </c>
      <c r="D14" s="1571">
        <f>D9/D13*1000</f>
        <v>30.800792106179742</v>
      </c>
    </row>
    <row r="15" spans="1:4" x14ac:dyDescent="0.15">
      <c r="B15" s="287"/>
      <c r="C15" s="29"/>
      <c r="D15" s="29"/>
    </row>
    <row r="16" spans="1:4" x14ac:dyDescent="0.15">
      <c r="C16" s="24"/>
    </row>
    <row r="17" spans="3:3" x14ac:dyDescent="0.15">
      <c r="C17" s="24"/>
    </row>
    <row r="18" spans="3:3" x14ac:dyDescent="0.15">
      <c r="C18" s="24"/>
    </row>
    <row r="19" spans="3:3" x14ac:dyDescent="0.15">
      <c r="C19" s="24"/>
    </row>
    <row r="20" spans="3:3" x14ac:dyDescent="0.15">
      <c r="C20" s="24"/>
    </row>
    <row r="21" spans="3:3" x14ac:dyDescent="0.15">
      <c r="C21" s="24"/>
    </row>
    <row r="22" spans="3:3" x14ac:dyDescent="0.15">
      <c r="C22" s="24"/>
    </row>
    <row r="23" spans="3:3" x14ac:dyDescent="0.15">
      <c r="C23" s="24"/>
    </row>
    <row r="24" spans="3:3" x14ac:dyDescent="0.15">
      <c r="C24" s="24"/>
    </row>
    <row r="25" spans="3:3" x14ac:dyDescent="0.15">
      <c r="C25" s="24"/>
    </row>
    <row r="26" spans="3:3" x14ac:dyDescent="0.15">
      <c r="C26" s="24"/>
    </row>
    <row r="27" spans="3:3" x14ac:dyDescent="0.15">
      <c r="C27" s="24"/>
    </row>
    <row r="28" spans="3:3" x14ac:dyDescent="0.15">
      <c r="C28" s="24"/>
    </row>
    <row r="29" spans="3:3" x14ac:dyDescent="0.15">
      <c r="C29" s="24"/>
    </row>
    <row r="30" spans="3:3" x14ac:dyDescent="0.15">
      <c r="C30" s="24"/>
    </row>
    <row r="31" spans="3:3" x14ac:dyDescent="0.15">
      <c r="C31" s="24"/>
    </row>
    <row r="32" spans="3:3" x14ac:dyDescent="0.15">
      <c r="C32" s="24"/>
    </row>
    <row r="33" spans="3:3" x14ac:dyDescent="0.15">
      <c r="C33" s="24"/>
    </row>
    <row r="34" spans="3:3" x14ac:dyDescent="0.15">
      <c r="C34" s="24"/>
    </row>
    <row r="35" spans="3:3" x14ac:dyDescent="0.15">
      <c r="C35" s="24"/>
    </row>
    <row r="36" spans="3:3" x14ac:dyDescent="0.15">
      <c r="C36" s="24"/>
    </row>
    <row r="37" spans="3:3" x14ac:dyDescent="0.15">
      <c r="C37" s="24"/>
    </row>
    <row r="38" spans="3:3" x14ac:dyDescent="0.15">
      <c r="C38" s="24"/>
    </row>
    <row r="39" spans="3:3" x14ac:dyDescent="0.15">
      <c r="C39" s="24"/>
    </row>
    <row r="40" spans="3:3" x14ac:dyDescent="0.15">
      <c r="C40" s="24"/>
    </row>
    <row r="41" spans="3:3" x14ac:dyDescent="0.15">
      <c r="C41" s="24"/>
    </row>
    <row r="42" spans="3:3" x14ac:dyDescent="0.15">
      <c r="C42" s="24"/>
    </row>
    <row r="43" spans="3:3" x14ac:dyDescent="0.15">
      <c r="C43" s="24"/>
    </row>
    <row r="44" spans="3:3" x14ac:dyDescent="0.15">
      <c r="C44" s="24"/>
    </row>
    <row r="45" spans="3:3" x14ac:dyDescent="0.15">
      <c r="C45" s="24"/>
    </row>
    <row r="46" spans="3:3" x14ac:dyDescent="0.15">
      <c r="C46" s="24"/>
    </row>
    <row r="47" spans="3:3" x14ac:dyDescent="0.15">
      <c r="C47" s="24"/>
    </row>
    <row r="48" spans="3:3" x14ac:dyDescent="0.15">
      <c r="C48" s="24"/>
    </row>
    <row r="49" spans="3:3" x14ac:dyDescent="0.15">
      <c r="C49" s="24"/>
    </row>
    <row r="50" spans="3:3" x14ac:dyDescent="0.15">
      <c r="C50" s="24"/>
    </row>
    <row r="51" spans="3:3" x14ac:dyDescent="0.15">
      <c r="C51" s="24"/>
    </row>
    <row r="52" spans="3:3" x14ac:dyDescent="0.15">
      <c r="C52" s="24"/>
    </row>
    <row r="53" spans="3:3" x14ac:dyDescent="0.15">
      <c r="C53" s="24"/>
    </row>
    <row r="54" spans="3:3" x14ac:dyDescent="0.15">
      <c r="C54" s="24"/>
    </row>
    <row r="55" spans="3:3" x14ac:dyDescent="0.15">
      <c r="C55" s="24"/>
    </row>
    <row r="56" spans="3:3" x14ac:dyDescent="0.15">
      <c r="C56" s="24"/>
    </row>
    <row r="57" spans="3:3" x14ac:dyDescent="0.15">
      <c r="C57" s="24"/>
    </row>
    <row r="58" spans="3:3" x14ac:dyDescent="0.15">
      <c r="C58" s="24"/>
    </row>
    <row r="59" spans="3:3" x14ac:dyDescent="0.15">
      <c r="C59" s="24"/>
    </row>
    <row r="60" spans="3:3" x14ac:dyDescent="0.15">
      <c r="C60" s="24"/>
    </row>
    <row r="61" spans="3:3" x14ac:dyDescent="0.15">
      <c r="C61" s="24"/>
    </row>
    <row r="62" spans="3:3" x14ac:dyDescent="0.15">
      <c r="C62" s="24"/>
    </row>
    <row r="63" spans="3:3" x14ac:dyDescent="0.15">
      <c r="C63" s="24"/>
    </row>
    <row r="64" spans="3:3" x14ac:dyDescent="0.15">
      <c r="C64" s="24"/>
    </row>
    <row r="65" spans="3:3" x14ac:dyDescent="0.15">
      <c r="C65" s="24"/>
    </row>
    <row r="66" spans="3:3" x14ac:dyDescent="0.15">
      <c r="C66" s="24"/>
    </row>
    <row r="67" spans="3:3" x14ac:dyDescent="0.15">
      <c r="C67" s="24"/>
    </row>
    <row r="68" spans="3:3" x14ac:dyDescent="0.15">
      <c r="C68" s="24"/>
    </row>
    <row r="69" spans="3:3" x14ac:dyDescent="0.15">
      <c r="C69" s="24"/>
    </row>
    <row r="70" spans="3:3" x14ac:dyDescent="0.15">
      <c r="C70" s="24"/>
    </row>
    <row r="71" spans="3:3" x14ac:dyDescent="0.15">
      <c r="C71" s="24"/>
    </row>
    <row r="72" spans="3:3" x14ac:dyDescent="0.15">
      <c r="C72" s="24"/>
    </row>
    <row r="73" spans="3:3" x14ac:dyDescent="0.15">
      <c r="C73" s="24"/>
    </row>
    <row r="74" spans="3:3" x14ac:dyDescent="0.15">
      <c r="C74" s="24"/>
    </row>
    <row r="75" spans="3:3" x14ac:dyDescent="0.15">
      <c r="C75" s="24"/>
    </row>
    <row r="76" spans="3:3" x14ac:dyDescent="0.15">
      <c r="C76" s="24"/>
    </row>
    <row r="77" spans="3:3" x14ac:dyDescent="0.15">
      <c r="C77" s="24"/>
    </row>
    <row r="78" spans="3:3" x14ac:dyDescent="0.15">
      <c r="C78" s="24"/>
    </row>
    <row r="79" spans="3:3" x14ac:dyDescent="0.15">
      <c r="C79" s="24"/>
    </row>
    <row r="80" spans="3:3" x14ac:dyDescent="0.15">
      <c r="C80" s="24"/>
    </row>
    <row r="81" spans="3:3" x14ac:dyDescent="0.15">
      <c r="C81" s="24"/>
    </row>
    <row r="82" spans="3:3" x14ac:dyDescent="0.15">
      <c r="C82" s="24"/>
    </row>
    <row r="83" spans="3:3" x14ac:dyDescent="0.15">
      <c r="C83" s="24"/>
    </row>
    <row r="84" spans="3:3" x14ac:dyDescent="0.15">
      <c r="C84" s="24"/>
    </row>
    <row r="85" spans="3:3" x14ac:dyDescent="0.15">
      <c r="C85" s="24"/>
    </row>
    <row r="86" spans="3:3" x14ac:dyDescent="0.15">
      <c r="C86" s="24"/>
    </row>
    <row r="87" spans="3:3" x14ac:dyDescent="0.15">
      <c r="C87" s="24"/>
    </row>
    <row r="88" spans="3:3" x14ac:dyDescent="0.15">
      <c r="C88" s="24"/>
    </row>
    <row r="89" spans="3:3" x14ac:dyDescent="0.15">
      <c r="C89" s="24"/>
    </row>
    <row r="90" spans="3:3" x14ac:dyDescent="0.15">
      <c r="C90" s="24"/>
    </row>
    <row r="91" spans="3:3" x14ac:dyDescent="0.15">
      <c r="C91" s="24"/>
    </row>
    <row r="92" spans="3:3" x14ac:dyDescent="0.15">
      <c r="C92" s="24"/>
    </row>
    <row r="93" spans="3:3" x14ac:dyDescent="0.15">
      <c r="C93" s="24"/>
    </row>
    <row r="94" spans="3:3" x14ac:dyDescent="0.15">
      <c r="C94" s="24"/>
    </row>
    <row r="95" spans="3:3" x14ac:dyDescent="0.15">
      <c r="C95" s="24"/>
    </row>
    <row r="96" spans="3:3" x14ac:dyDescent="0.15">
      <c r="C96" s="24"/>
    </row>
    <row r="97" spans="3:3" x14ac:dyDescent="0.15">
      <c r="C97" s="24"/>
    </row>
    <row r="98" spans="3:3" x14ac:dyDescent="0.15">
      <c r="C98" s="24"/>
    </row>
    <row r="99" spans="3:3" x14ac:dyDescent="0.15">
      <c r="C99" s="24"/>
    </row>
    <row r="100" spans="3:3" x14ac:dyDescent="0.15">
      <c r="C100" s="24"/>
    </row>
    <row r="101" spans="3:3" x14ac:dyDescent="0.15">
      <c r="C101" s="24"/>
    </row>
    <row r="102" spans="3:3" x14ac:dyDescent="0.15">
      <c r="C102" s="24"/>
    </row>
    <row r="103" spans="3:3" x14ac:dyDescent="0.15">
      <c r="C103" s="24"/>
    </row>
    <row r="104" spans="3:3" x14ac:dyDescent="0.15">
      <c r="C104" s="24"/>
    </row>
    <row r="105" spans="3:3" x14ac:dyDescent="0.15">
      <c r="C105" s="24"/>
    </row>
    <row r="106" spans="3:3" x14ac:dyDescent="0.15">
      <c r="C106" s="24"/>
    </row>
    <row r="107" spans="3:3" x14ac:dyDescent="0.15">
      <c r="C107" s="24"/>
    </row>
    <row r="108" spans="3:3" x14ac:dyDescent="0.15">
      <c r="C108" s="24"/>
    </row>
    <row r="109" spans="3:3" x14ac:dyDescent="0.15">
      <c r="C109" s="24"/>
    </row>
    <row r="110" spans="3:3" x14ac:dyDescent="0.15">
      <c r="C110" s="24"/>
    </row>
    <row r="111" spans="3:3" x14ac:dyDescent="0.15">
      <c r="C111" s="24"/>
    </row>
    <row r="112" spans="3:3" x14ac:dyDescent="0.15">
      <c r="C112" s="24"/>
    </row>
    <row r="113" spans="3:3" x14ac:dyDescent="0.15">
      <c r="C113" s="24"/>
    </row>
    <row r="114" spans="3:3" x14ac:dyDescent="0.15">
      <c r="C114" s="24"/>
    </row>
    <row r="115" spans="3:3" x14ac:dyDescent="0.15">
      <c r="C115" s="24"/>
    </row>
    <row r="116" spans="3:3" x14ac:dyDescent="0.15">
      <c r="C116" s="24"/>
    </row>
    <row r="117" spans="3:3" x14ac:dyDescent="0.15">
      <c r="C117" s="24"/>
    </row>
    <row r="118" spans="3:3" x14ac:dyDescent="0.15">
      <c r="C118" s="24"/>
    </row>
    <row r="119" spans="3:3" x14ac:dyDescent="0.15">
      <c r="C119" s="24"/>
    </row>
    <row r="120" spans="3:3" x14ac:dyDescent="0.15">
      <c r="C120" s="24"/>
    </row>
    <row r="121" spans="3:3" x14ac:dyDescent="0.15">
      <c r="C121" s="24"/>
    </row>
    <row r="122" spans="3:3" x14ac:dyDescent="0.15">
      <c r="C122" s="24"/>
    </row>
    <row r="123" spans="3:3" x14ac:dyDescent="0.15">
      <c r="C123" s="24"/>
    </row>
    <row r="124" spans="3:3" x14ac:dyDescent="0.15">
      <c r="C124" s="24"/>
    </row>
    <row r="125" spans="3:3" x14ac:dyDescent="0.15">
      <c r="C125" s="24"/>
    </row>
    <row r="126" spans="3:3" x14ac:dyDescent="0.15">
      <c r="C126" s="24"/>
    </row>
    <row r="127" spans="3:3" x14ac:dyDescent="0.15">
      <c r="C127" s="24"/>
    </row>
    <row r="128" spans="3:3" x14ac:dyDescent="0.15">
      <c r="C128" s="24"/>
    </row>
    <row r="129" spans="3:3" x14ac:dyDescent="0.15">
      <c r="C129" s="24"/>
    </row>
    <row r="130" spans="3:3" x14ac:dyDescent="0.15">
      <c r="C130" s="24"/>
    </row>
    <row r="131" spans="3:3" x14ac:dyDescent="0.15">
      <c r="C131" s="24"/>
    </row>
    <row r="132" spans="3:3" x14ac:dyDescent="0.15">
      <c r="C132" s="24"/>
    </row>
    <row r="133" spans="3:3" x14ac:dyDescent="0.15">
      <c r="C133" s="24"/>
    </row>
    <row r="134" spans="3:3" x14ac:dyDescent="0.15">
      <c r="C134" s="24"/>
    </row>
    <row r="135" spans="3:3" x14ac:dyDescent="0.15">
      <c r="C135" s="24"/>
    </row>
    <row r="136" spans="3:3" x14ac:dyDescent="0.15">
      <c r="C136" s="24"/>
    </row>
    <row r="137" spans="3:3" x14ac:dyDescent="0.15">
      <c r="C137" s="24"/>
    </row>
    <row r="138" spans="3:3" x14ac:dyDescent="0.15">
      <c r="C138" s="24"/>
    </row>
    <row r="139" spans="3:3" x14ac:dyDescent="0.15">
      <c r="C139" s="24"/>
    </row>
    <row r="140" spans="3:3" x14ac:dyDescent="0.15">
      <c r="C140" s="24"/>
    </row>
    <row r="141" spans="3:3" x14ac:dyDescent="0.15">
      <c r="C141" s="24"/>
    </row>
    <row r="142" spans="3:3" x14ac:dyDescent="0.15">
      <c r="C142" s="24"/>
    </row>
    <row r="143" spans="3:3" x14ac:dyDescent="0.15">
      <c r="C143" s="24"/>
    </row>
    <row r="144" spans="3:3" x14ac:dyDescent="0.15">
      <c r="C144" s="24"/>
    </row>
    <row r="145" spans="3:3" x14ac:dyDescent="0.15">
      <c r="C145" s="24"/>
    </row>
    <row r="146" spans="3:3" x14ac:dyDescent="0.15">
      <c r="C146" s="24"/>
    </row>
    <row r="147" spans="3:3" x14ac:dyDescent="0.15">
      <c r="C147" s="24"/>
    </row>
    <row r="148" spans="3:3" x14ac:dyDescent="0.15">
      <c r="C148" s="26"/>
    </row>
    <row r="149" spans="3:3" x14ac:dyDescent="0.15">
      <c r="C149" s="26"/>
    </row>
    <row r="150" spans="3:3" x14ac:dyDescent="0.15">
      <c r="C150" s="26"/>
    </row>
    <row r="151" spans="3:3" x14ac:dyDescent="0.15">
      <c r="C151" s="26"/>
    </row>
    <row r="152" spans="3:3" x14ac:dyDescent="0.15">
      <c r="C152" s="26"/>
    </row>
    <row r="153" spans="3:3" x14ac:dyDescent="0.15">
      <c r="C153" s="26"/>
    </row>
    <row r="154" spans="3:3" x14ac:dyDescent="0.15">
      <c r="C154" s="26"/>
    </row>
    <row r="155" spans="3:3" x14ac:dyDescent="0.15">
      <c r="C155" s="26"/>
    </row>
    <row r="156" spans="3:3" x14ac:dyDescent="0.15">
      <c r="C156" s="26"/>
    </row>
    <row r="157" spans="3:3" x14ac:dyDescent="0.15">
      <c r="C157" s="26"/>
    </row>
    <row r="158" spans="3:3" x14ac:dyDescent="0.15">
      <c r="C158" s="26"/>
    </row>
    <row r="159" spans="3:3" x14ac:dyDescent="0.15">
      <c r="C159" s="26"/>
    </row>
    <row r="160" spans="3:3" x14ac:dyDescent="0.15">
      <c r="C160" s="26"/>
    </row>
    <row r="161" spans="3:3" x14ac:dyDescent="0.15">
      <c r="C161" s="26"/>
    </row>
    <row r="162" spans="3:3" x14ac:dyDescent="0.15">
      <c r="C162" s="26"/>
    </row>
    <row r="163" spans="3:3" x14ac:dyDescent="0.15">
      <c r="C163" s="26"/>
    </row>
    <row r="164" spans="3:3" x14ac:dyDescent="0.15">
      <c r="C164" s="26"/>
    </row>
    <row r="165" spans="3:3" x14ac:dyDescent="0.15">
      <c r="C165" s="26"/>
    </row>
    <row r="166" spans="3:3" x14ac:dyDescent="0.15">
      <c r="C166" s="26"/>
    </row>
    <row r="167" spans="3:3" x14ac:dyDescent="0.15">
      <c r="C167" s="26"/>
    </row>
    <row r="168" spans="3:3" x14ac:dyDescent="0.15">
      <c r="C168" s="26"/>
    </row>
    <row r="169" spans="3:3" x14ac:dyDescent="0.15">
      <c r="C169" s="26"/>
    </row>
    <row r="170" spans="3:3" x14ac:dyDescent="0.15">
      <c r="C170" s="26"/>
    </row>
    <row r="171" spans="3:3" x14ac:dyDescent="0.15">
      <c r="C171" s="26"/>
    </row>
    <row r="172" spans="3:3" x14ac:dyDescent="0.15">
      <c r="C172" s="26"/>
    </row>
    <row r="173" spans="3:3" x14ac:dyDescent="0.15">
      <c r="C173" s="26"/>
    </row>
    <row r="174" spans="3:3" x14ac:dyDescent="0.15">
      <c r="C174" s="26"/>
    </row>
    <row r="175" spans="3:3" x14ac:dyDescent="0.15">
      <c r="C175" s="26"/>
    </row>
    <row r="176" spans="3:3" x14ac:dyDescent="0.15">
      <c r="C176" s="26"/>
    </row>
    <row r="177" spans="3:3" x14ac:dyDescent="0.15">
      <c r="C177" s="26"/>
    </row>
    <row r="178" spans="3:3" x14ac:dyDescent="0.15">
      <c r="C178" s="26"/>
    </row>
    <row r="179" spans="3:3" x14ac:dyDescent="0.15">
      <c r="C179" s="26"/>
    </row>
    <row r="180" spans="3:3" x14ac:dyDescent="0.15">
      <c r="C180" s="26"/>
    </row>
    <row r="181" spans="3:3" x14ac:dyDescent="0.15">
      <c r="C181" s="26"/>
    </row>
    <row r="182" spans="3:3" x14ac:dyDescent="0.15">
      <c r="C182" s="26"/>
    </row>
    <row r="183" spans="3:3" x14ac:dyDescent="0.15">
      <c r="C183" s="26"/>
    </row>
    <row r="184" spans="3:3" x14ac:dyDescent="0.15">
      <c r="C184" s="26"/>
    </row>
    <row r="185" spans="3:3" x14ac:dyDescent="0.15">
      <c r="C185" s="26"/>
    </row>
    <row r="186" spans="3:3" x14ac:dyDescent="0.15">
      <c r="C186" s="26"/>
    </row>
    <row r="187" spans="3:3" x14ac:dyDescent="0.15">
      <c r="C187" s="26"/>
    </row>
    <row r="188" spans="3:3" x14ac:dyDescent="0.15">
      <c r="C188" s="26"/>
    </row>
    <row r="189" spans="3:3" x14ac:dyDescent="0.15">
      <c r="C189" s="26"/>
    </row>
    <row r="190" spans="3:3" x14ac:dyDescent="0.15">
      <c r="C190" s="26"/>
    </row>
    <row r="191" spans="3:3" x14ac:dyDescent="0.15">
      <c r="C191" s="26"/>
    </row>
    <row r="192" spans="3:3" x14ac:dyDescent="0.15">
      <c r="C192" s="26"/>
    </row>
    <row r="193" spans="3:3" x14ac:dyDescent="0.15">
      <c r="C193" s="26"/>
    </row>
    <row r="194" spans="3:3" x14ac:dyDescent="0.15">
      <c r="C194" s="26"/>
    </row>
    <row r="195" spans="3:3" x14ac:dyDescent="0.15">
      <c r="C195" s="26"/>
    </row>
    <row r="196" spans="3:3" x14ac:dyDescent="0.15">
      <c r="C196" s="26"/>
    </row>
    <row r="197" spans="3:3" x14ac:dyDescent="0.15">
      <c r="C197" s="26"/>
    </row>
    <row r="198" spans="3:3" x14ac:dyDescent="0.15">
      <c r="C198" s="26"/>
    </row>
    <row r="199" spans="3:3" x14ac:dyDescent="0.15">
      <c r="C199" s="26"/>
    </row>
    <row r="200" spans="3:3" x14ac:dyDescent="0.15">
      <c r="C200" s="26"/>
    </row>
    <row r="201" spans="3:3" x14ac:dyDescent="0.15">
      <c r="C201" s="26"/>
    </row>
    <row r="202" spans="3:3" x14ac:dyDescent="0.15">
      <c r="C202" s="26"/>
    </row>
    <row r="203" spans="3:3" x14ac:dyDescent="0.15">
      <c r="C203" s="26"/>
    </row>
    <row r="204" spans="3:3" x14ac:dyDescent="0.15">
      <c r="C204" s="26"/>
    </row>
    <row r="205" spans="3:3" x14ac:dyDescent="0.15">
      <c r="C205" s="26"/>
    </row>
    <row r="206" spans="3:3" x14ac:dyDescent="0.15">
      <c r="C206" s="26"/>
    </row>
    <row r="207" spans="3:3" x14ac:dyDescent="0.15">
      <c r="C207" s="26"/>
    </row>
    <row r="208" spans="3:3" x14ac:dyDescent="0.15">
      <c r="C208" s="26"/>
    </row>
    <row r="209" spans="3:3" x14ac:dyDescent="0.15">
      <c r="C209" s="26"/>
    </row>
    <row r="210" spans="3:3" x14ac:dyDescent="0.15">
      <c r="C210" s="26"/>
    </row>
    <row r="211" spans="3:3" x14ac:dyDescent="0.15">
      <c r="C211" s="26"/>
    </row>
    <row r="212" spans="3:3" x14ac:dyDescent="0.15">
      <c r="C212" s="26"/>
    </row>
    <row r="213" spans="3:3" x14ac:dyDescent="0.15">
      <c r="C213" s="26"/>
    </row>
    <row r="214" spans="3:3" x14ac:dyDescent="0.15">
      <c r="C214" s="26"/>
    </row>
    <row r="215" spans="3:3" x14ac:dyDescent="0.15">
      <c r="C215" s="26"/>
    </row>
    <row r="216" spans="3:3" x14ac:dyDescent="0.15">
      <c r="C216" s="26"/>
    </row>
    <row r="217" spans="3:3" x14ac:dyDescent="0.15">
      <c r="C217" s="26"/>
    </row>
    <row r="218" spans="3:3" x14ac:dyDescent="0.15">
      <c r="C218" s="26"/>
    </row>
    <row r="219" spans="3:3" x14ac:dyDescent="0.15">
      <c r="C219" s="26"/>
    </row>
    <row r="220" spans="3:3" x14ac:dyDescent="0.15">
      <c r="C220" s="26"/>
    </row>
    <row r="221" spans="3:3" x14ac:dyDescent="0.15">
      <c r="C221" s="26"/>
    </row>
    <row r="222" spans="3:3" x14ac:dyDescent="0.15">
      <c r="C222" s="26"/>
    </row>
    <row r="223" spans="3:3" x14ac:dyDescent="0.15">
      <c r="C223" s="26"/>
    </row>
    <row r="224" spans="3:3" x14ac:dyDescent="0.15">
      <c r="C224" s="26"/>
    </row>
    <row r="225" spans="3:3" x14ac:dyDescent="0.15">
      <c r="C225" s="26"/>
    </row>
    <row r="226" spans="3:3" x14ac:dyDescent="0.15">
      <c r="C226" s="26"/>
    </row>
    <row r="227" spans="3:3" x14ac:dyDescent="0.15">
      <c r="C227" s="26"/>
    </row>
    <row r="228" spans="3:3" x14ac:dyDescent="0.15">
      <c r="C228" s="26"/>
    </row>
    <row r="229" spans="3:3" x14ac:dyDescent="0.15">
      <c r="C229" s="26"/>
    </row>
    <row r="230" spans="3:3" x14ac:dyDescent="0.15">
      <c r="C230" s="26"/>
    </row>
    <row r="231" spans="3:3" x14ac:dyDescent="0.15">
      <c r="C231" s="26"/>
    </row>
    <row r="232" spans="3:3" x14ac:dyDescent="0.15">
      <c r="C232" s="26"/>
    </row>
    <row r="233" spans="3:3" x14ac:dyDescent="0.15">
      <c r="C233" s="26"/>
    </row>
    <row r="234" spans="3:3" x14ac:dyDescent="0.15">
      <c r="C234" s="26"/>
    </row>
    <row r="235" spans="3:3" x14ac:dyDescent="0.15">
      <c r="C235" s="26"/>
    </row>
    <row r="236" spans="3:3" x14ac:dyDescent="0.15">
      <c r="C236" s="26"/>
    </row>
    <row r="237" spans="3:3" x14ac:dyDescent="0.15">
      <c r="C237" s="26"/>
    </row>
    <row r="238" spans="3:3" x14ac:dyDescent="0.15">
      <c r="C238" s="26"/>
    </row>
    <row r="239" spans="3:3" x14ac:dyDescent="0.15">
      <c r="C239" s="26"/>
    </row>
    <row r="240" spans="3:3" x14ac:dyDescent="0.15">
      <c r="C240" s="26"/>
    </row>
    <row r="241" spans="3:3" x14ac:dyDescent="0.15">
      <c r="C241" s="26"/>
    </row>
    <row r="242" spans="3:3" x14ac:dyDescent="0.15">
      <c r="C242" s="26"/>
    </row>
    <row r="243" spans="3:3" x14ac:dyDescent="0.15">
      <c r="C243" s="26"/>
    </row>
    <row r="244" spans="3:3" x14ac:dyDescent="0.15">
      <c r="C244" s="26"/>
    </row>
    <row r="245" spans="3:3" x14ac:dyDescent="0.15">
      <c r="C245" s="26"/>
    </row>
    <row r="246" spans="3:3" x14ac:dyDescent="0.15">
      <c r="C246" s="26"/>
    </row>
    <row r="247" spans="3:3" x14ac:dyDescent="0.15">
      <c r="C247" s="26"/>
    </row>
    <row r="248" spans="3:3" x14ac:dyDescent="0.15">
      <c r="C248" s="26"/>
    </row>
    <row r="249" spans="3:3" x14ac:dyDescent="0.15">
      <c r="C249" s="26"/>
    </row>
    <row r="250" spans="3:3" x14ac:dyDescent="0.15">
      <c r="C250" s="26"/>
    </row>
    <row r="251" spans="3:3" x14ac:dyDescent="0.15">
      <c r="C251" s="26"/>
    </row>
    <row r="252" spans="3:3" x14ac:dyDescent="0.15">
      <c r="C252" s="26"/>
    </row>
    <row r="253" spans="3:3" x14ac:dyDescent="0.15">
      <c r="C253" s="26"/>
    </row>
    <row r="254" spans="3:3" x14ac:dyDescent="0.15">
      <c r="C254" s="26"/>
    </row>
    <row r="255" spans="3:3" x14ac:dyDescent="0.15">
      <c r="C255" s="26"/>
    </row>
    <row r="256" spans="3:3" x14ac:dyDescent="0.15">
      <c r="C256" s="26"/>
    </row>
    <row r="257" spans="3:3" x14ac:dyDescent="0.15">
      <c r="C257" s="26"/>
    </row>
    <row r="258" spans="3:3" x14ac:dyDescent="0.15">
      <c r="C258" s="26"/>
    </row>
    <row r="259" spans="3:3" x14ac:dyDescent="0.15">
      <c r="C259" s="26"/>
    </row>
    <row r="260" spans="3:3" x14ac:dyDescent="0.15">
      <c r="C260" s="26"/>
    </row>
    <row r="261" spans="3:3" x14ac:dyDescent="0.15">
      <c r="C261" s="26"/>
    </row>
    <row r="262" spans="3:3" x14ac:dyDescent="0.15">
      <c r="C262" s="26"/>
    </row>
    <row r="263" spans="3:3" x14ac:dyDescent="0.15">
      <c r="C263" s="26"/>
    </row>
    <row r="264" spans="3:3" x14ac:dyDescent="0.15">
      <c r="C264" s="26"/>
    </row>
    <row r="265" spans="3:3" x14ac:dyDescent="0.15">
      <c r="C265" s="26"/>
    </row>
    <row r="266" spans="3:3" x14ac:dyDescent="0.15">
      <c r="C266" s="26"/>
    </row>
    <row r="267" spans="3:3" x14ac:dyDescent="0.15">
      <c r="C267" s="26"/>
    </row>
    <row r="268" spans="3:3" x14ac:dyDescent="0.15">
      <c r="C268" s="26"/>
    </row>
    <row r="269" spans="3:3" x14ac:dyDescent="0.15">
      <c r="C269" s="26"/>
    </row>
    <row r="270" spans="3:3" x14ac:dyDescent="0.15">
      <c r="C270" s="26"/>
    </row>
    <row r="271" spans="3:3" x14ac:dyDescent="0.15">
      <c r="C271" s="26"/>
    </row>
    <row r="272" spans="3:3" x14ac:dyDescent="0.15">
      <c r="C272" s="26"/>
    </row>
    <row r="273" spans="3:3" x14ac:dyDescent="0.15">
      <c r="C273" s="26"/>
    </row>
    <row r="274" spans="3:3" x14ac:dyDescent="0.15">
      <c r="C274" s="26"/>
    </row>
    <row r="275" spans="3:3" x14ac:dyDescent="0.15">
      <c r="C275" s="26"/>
    </row>
    <row r="276" spans="3:3" x14ac:dyDescent="0.15">
      <c r="C276" s="26"/>
    </row>
    <row r="277" spans="3:3" x14ac:dyDescent="0.15">
      <c r="C277" s="26"/>
    </row>
    <row r="278" spans="3:3" x14ac:dyDescent="0.15">
      <c r="C278" s="26"/>
    </row>
    <row r="279" spans="3:3" x14ac:dyDescent="0.15">
      <c r="C279" s="26"/>
    </row>
    <row r="280" spans="3:3" x14ac:dyDescent="0.15">
      <c r="C280" s="26"/>
    </row>
    <row r="281" spans="3:3" x14ac:dyDescent="0.15">
      <c r="C281" s="26"/>
    </row>
    <row r="282" spans="3:3" x14ac:dyDescent="0.15">
      <c r="C282" s="26"/>
    </row>
    <row r="283" spans="3:3" x14ac:dyDescent="0.15">
      <c r="C283" s="26"/>
    </row>
    <row r="284" spans="3:3" x14ac:dyDescent="0.15">
      <c r="C284" s="26"/>
    </row>
    <row r="285" spans="3:3" x14ac:dyDescent="0.15">
      <c r="C285" s="26"/>
    </row>
    <row r="286" spans="3:3" x14ac:dyDescent="0.15">
      <c r="C286" s="26"/>
    </row>
    <row r="287" spans="3:3" x14ac:dyDescent="0.15">
      <c r="C287" s="26"/>
    </row>
    <row r="288" spans="3:3" x14ac:dyDescent="0.15">
      <c r="C288" s="26"/>
    </row>
    <row r="289" spans="3:3" x14ac:dyDescent="0.15">
      <c r="C289" s="26"/>
    </row>
    <row r="290" spans="3:3" x14ac:dyDescent="0.15">
      <c r="C290" s="26"/>
    </row>
    <row r="291" spans="3:3" x14ac:dyDescent="0.15">
      <c r="C291" s="26"/>
    </row>
    <row r="292" spans="3:3" x14ac:dyDescent="0.15">
      <c r="C292" s="26"/>
    </row>
    <row r="293" spans="3:3" x14ac:dyDescent="0.15">
      <c r="C293" s="26"/>
    </row>
    <row r="294" spans="3:3" x14ac:dyDescent="0.15">
      <c r="C294" s="26"/>
    </row>
    <row r="295" spans="3:3" x14ac:dyDescent="0.15">
      <c r="C295" s="26"/>
    </row>
    <row r="296" spans="3:3" x14ac:dyDescent="0.15">
      <c r="C296" s="26"/>
    </row>
    <row r="297" spans="3:3" x14ac:dyDescent="0.15">
      <c r="C297" s="26"/>
    </row>
    <row r="298" spans="3:3" x14ac:dyDescent="0.15">
      <c r="C298" s="26"/>
    </row>
    <row r="299" spans="3:3" x14ac:dyDescent="0.15">
      <c r="C299" s="26"/>
    </row>
    <row r="300" spans="3:3" x14ac:dyDescent="0.15">
      <c r="C300" s="26"/>
    </row>
    <row r="301" spans="3:3" x14ac:dyDescent="0.15">
      <c r="C301" s="26"/>
    </row>
    <row r="302" spans="3:3" x14ac:dyDescent="0.15">
      <c r="C302" s="26"/>
    </row>
    <row r="303" spans="3:3" x14ac:dyDescent="0.15">
      <c r="C303" s="26"/>
    </row>
    <row r="304" spans="3:3" x14ac:dyDescent="0.15">
      <c r="C304" s="26"/>
    </row>
    <row r="305" spans="3:3" x14ac:dyDescent="0.15">
      <c r="C305" s="26"/>
    </row>
    <row r="306" spans="3:3" x14ac:dyDescent="0.15">
      <c r="C306" s="26"/>
    </row>
    <row r="307" spans="3:3" x14ac:dyDescent="0.15">
      <c r="C307" s="26"/>
    </row>
    <row r="308" spans="3:3" x14ac:dyDescent="0.15">
      <c r="C308" s="26"/>
    </row>
    <row r="309" spans="3:3" x14ac:dyDescent="0.15">
      <c r="C309" s="26"/>
    </row>
    <row r="310" spans="3:3" x14ac:dyDescent="0.15">
      <c r="C310" s="26"/>
    </row>
    <row r="311" spans="3:3" x14ac:dyDescent="0.15">
      <c r="C311" s="26"/>
    </row>
    <row r="312" spans="3:3" x14ac:dyDescent="0.15">
      <c r="C312" s="26"/>
    </row>
    <row r="313" spans="3:3" x14ac:dyDescent="0.15">
      <c r="C313" s="26"/>
    </row>
    <row r="314" spans="3:3" x14ac:dyDescent="0.15">
      <c r="C314" s="26"/>
    </row>
    <row r="315" spans="3:3" x14ac:dyDescent="0.15">
      <c r="C315" s="26"/>
    </row>
    <row r="316" spans="3:3" x14ac:dyDescent="0.15">
      <c r="C316" s="26"/>
    </row>
    <row r="317" spans="3:3" x14ac:dyDescent="0.15">
      <c r="C317" s="26"/>
    </row>
    <row r="318" spans="3:3" x14ac:dyDescent="0.15">
      <c r="C318" s="26"/>
    </row>
    <row r="319" spans="3:3" x14ac:dyDescent="0.15">
      <c r="C319" s="26"/>
    </row>
    <row r="320" spans="3:3" x14ac:dyDescent="0.15">
      <c r="C320" s="26"/>
    </row>
    <row r="321" spans="3:3" x14ac:dyDescent="0.15">
      <c r="C321" s="26"/>
    </row>
    <row r="322" spans="3:3" x14ac:dyDescent="0.15">
      <c r="C322" s="26"/>
    </row>
    <row r="323" spans="3:3" x14ac:dyDescent="0.15">
      <c r="C323" s="26"/>
    </row>
    <row r="324" spans="3:3" x14ac:dyDescent="0.15">
      <c r="C324" s="26"/>
    </row>
    <row r="325" spans="3:3" x14ac:dyDescent="0.15">
      <c r="C325" s="26"/>
    </row>
    <row r="326" spans="3:3" x14ac:dyDescent="0.15">
      <c r="C326" s="26"/>
    </row>
    <row r="327" spans="3:3" x14ac:dyDescent="0.15">
      <c r="C327" s="26"/>
    </row>
    <row r="328" spans="3:3" x14ac:dyDescent="0.15">
      <c r="C328" s="26"/>
    </row>
    <row r="329" spans="3:3" x14ac:dyDescent="0.15">
      <c r="C329" s="26"/>
    </row>
    <row r="330" spans="3:3" x14ac:dyDescent="0.15">
      <c r="C330" s="26"/>
    </row>
    <row r="331" spans="3:3" x14ac:dyDescent="0.15">
      <c r="C331" s="26"/>
    </row>
    <row r="332" spans="3:3" x14ac:dyDescent="0.15">
      <c r="C332" s="26"/>
    </row>
    <row r="333" spans="3:3" x14ac:dyDescent="0.15">
      <c r="C333" s="26"/>
    </row>
    <row r="334" spans="3:3" x14ac:dyDescent="0.15">
      <c r="C334" s="26"/>
    </row>
    <row r="335" spans="3:3" x14ac:dyDescent="0.15">
      <c r="C335" s="26"/>
    </row>
    <row r="336" spans="3:3" x14ac:dyDescent="0.15">
      <c r="C336" s="26"/>
    </row>
    <row r="337" spans="3:3" x14ac:dyDescent="0.15">
      <c r="C337" s="26"/>
    </row>
    <row r="338" spans="3:3" x14ac:dyDescent="0.15">
      <c r="C338" s="26"/>
    </row>
    <row r="339" spans="3:3" x14ac:dyDescent="0.15">
      <c r="C339" s="26"/>
    </row>
    <row r="340" spans="3:3" x14ac:dyDescent="0.15">
      <c r="C340" s="26"/>
    </row>
    <row r="341" spans="3:3" x14ac:dyDescent="0.15">
      <c r="C341" s="26"/>
    </row>
    <row r="342" spans="3:3" x14ac:dyDescent="0.15">
      <c r="C342" s="26"/>
    </row>
    <row r="343" spans="3:3" x14ac:dyDescent="0.15">
      <c r="C343" s="26"/>
    </row>
    <row r="344" spans="3:3" x14ac:dyDescent="0.15">
      <c r="C344" s="26"/>
    </row>
    <row r="345" spans="3:3" x14ac:dyDescent="0.15">
      <c r="C345" s="26"/>
    </row>
    <row r="346" spans="3:3" x14ac:dyDescent="0.15">
      <c r="C346" s="26"/>
    </row>
    <row r="347" spans="3:3" x14ac:dyDescent="0.15">
      <c r="C347" s="26"/>
    </row>
    <row r="348" spans="3:3" x14ac:dyDescent="0.15">
      <c r="C348" s="26"/>
    </row>
    <row r="349" spans="3:3" x14ac:dyDescent="0.15">
      <c r="C349" s="26"/>
    </row>
    <row r="350" spans="3:3" x14ac:dyDescent="0.15">
      <c r="C350" s="26"/>
    </row>
    <row r="351" spans="3:3" x14ac:dyDescent="0.15">
      <c r="C351" s="26"/>
    </row>
    <row r="352" spans="3:3" x14ac:dyDescent="0.15">
      <c r="C352" s="26"/>
    </row>
    <row r="353" spans="3:3" x14ac:dyDescent="0.15">
      <c r="C353" s="26"/>
    </row>
    <row r="354" spans="3:3" x14ac:dyDescent="0.15">
      <c r="C354" s="26"/>
    </row>
    <row r="355" spans="3:3" x14ac:dyDescent="0.15">
      <c r="C355" s="26"/>
    </row>
    <row r="356" spans="3:3" x14ac:dyDescent="0.15">
      <c r="C356" s="26"/>
    </row>
    <row r="357" spans="3:3" x14ac:dyDescent="0.15">
      <c r="C357" s="26"/>
    </row>
    <row r="358" spans="3:3" x14ac:dyDescent="0.15">
      <c r="C358" s="26"/>
    </row>
    <row r="359" spans="3:3" x14ac:dyDescent="0.15">
      <c r="C359" s="26"/>
    </row>
    <row r="360" spans="3:3" x14ac:dyDescent="0.15">
      <c r="C360" s="26"/>
    </row>
    <row r="361" spans="3:3" x14ac:dyDescent="0.15">
      <c r="C361" s="26"/>
    </row>
    <row r="362" spans="3:3" x14ac:dyDescent="0.15">
      <c r="C362" s="26"/>
    </row>
    <row r="363" spans="3:3" x14ac:dyDescent="0.15">
      <c r="C363" s="26"/>
    </row>
    <row r="364" spans="3:3" x14ac:dyDescent="0.15">
      <c r="C364" s="26"/>
    </row>
    <row r="365" spans="3:3" x14ac:dyDescent="0.15">
      <c r="C365" s="26"/>
    </row>
    <row r="366" spans="3:3" x14ac:dyDescent="0.15">
      <c r="C366" s="26"/>
    </row>
    <row r="367" spans="3:3" x14ac:dyDescent="0.15">
      <c r="C367" s="26"/>
    </row>
    <row r="368" spans="3:3" x14ac:dyDescent="0.15">
      <c r="C368" s="26"/>
    </row>
    <row r="369" spans="3:3" x14ac:dyDescent="0.15">
      <c r="C369" s="26"/>
    </row>
    <row r="370" spans="3:3" x14ac:dyDescent="0.15">
      <c r="C370" s="26"/>
    </row>
    <row r="371" spans="3:3" x14ac:dyDescent="0.15">
      <c r="C371" s="26"/>
    </row>
    <row r="372" spans="3:3" x14ac:dyDescent="0.15">
      <c r="C372" s="26"/>
    </row>
    <row r="373" spans="3:3" x14ac:dyDescent="0.15">
      <c r="C373" s="26"/>
    </row>
    <row r="374" spans="3:3" x14ac:dyDescent="0.15">
      <c r="C374" s="26"/>
    </row>
    <row r="375" spans="3:3" x14ac:dyDescent="0.15">
      <c r="C375" s="26"/>
    </row>
    <row r="376" spans="3:3" x14ac:dyDescent="0.15">
      <c r="C376" s="26"/>
    </row>
    <row r="377" spans="3:3" x14ac:dyDescent="0.15">
      <c r="C377" s="26"/>
    </row>
    <row r="378" spans="3:3" x14ac:dyDescent="0.15">
      <c r="C378" s="26"/>
    </row>
    <row r="379" spans="3:3" x14ac:dyDescent="0.15">
      <c r="C379" s="26"/>
    </row>
    <row r="380" spans="3:3" x14ac:dyDescent="0.15">
      <c r="C380" s="26"/>
    </row>
    <row r="381" spans="3:3" x14ac:dyDescent="0.15">
      <c r="C381" s="26"/>
    </row>
    <row r="382" spans="3:3" x14ac:dyDescent="0.15">
      <c r="C382" s="26"/>
    </row>
    <row r="383" spans="3:3" x14ac:dyDescent="0.15">
      <c r="C383" s="26"/>
    </row>
    <row r="384" spans="3:3" x14ac:dyDescent="0.15">
      <c r="C384" s="26"/>
    </row>
    <row r="385" spans="3:3" x14ac:dyDescent="0.15">
      <c r="C385" s="26"/>
    </row>
    <row r="386" spans="3:3" x14ac:dyDescent="0.15">
      <c r="C386" s="26"/>
    </row>
    <row r="387" spans="3:3" x14ac:dyDescent="0.15">
      <c r="C387" s="26"/>
    </row>
    <row r="388" spans="3:3" x14ac:dyDescent="0.15">
      <c r="C388" s="26"/>
    </row>
    <row r="389" spans="3:3" x14ac:dyDescent="0.15">
      <c r="C389" s="26"/>
    </row>
    <row r="390" spans="3:3" x14ac:dyDescent="0.15">
      <c r="C390" s="26"/>
    </row>
    <row r="391" spans="3:3" x14ac:dyDescent="0.15">
      <c r="C391" s="26"/>
    </row>
    <row r="392" spans="3:3" x14ac:dyDescent="0.15">
      <c r="C392" s="26"/>
    </row>
    <row r="393" spans="3:3" x14ac:dyDescent="0.15">
      <c r="C393" s="26"/>
    </row>
    <row r="394" spans="3:3" x14ac:dyDescent="0.15">
      <c r="C394" s="26"/>
    </row>
    <row r="395" spans="3:3" x14ac:dyDescent="0.15">
      <c r="C395" s="26"/>
    </row>
    <row r="396" spans="3:3" x14ac:dyDescent="0.15">
      <c r="C396" s="26"/>
    </row>
    <row r="397" spans="3:3" x14ac:dyDescent="0.15">
      <c r="C397" s="26"/>
    </row>
    <row r="398" spans="3:3" x14ac:dyDescent="0.15">
      <c r="C398" s="26"/>
    </row>
    <row r="399" spans="3:3" x14ac:dyDescent="0.15">
      <c r="C399" s="26"/>
    </row>
    <row r="400" spans="3:3" x14ac:dyDescent="0.15">
      <c r="C400" s="26"/>
    </row>
    <row r="401" spans="3:3" x14ac:dyDescent="0.15">
      <c r="C401" s="26"/>
    </row>
    <row r="402" spans="3:3" x14ac:dyDescent="0.15">
      <c r="C402" s="26"/>
    </row>
    <row r="403" spans="3:3" x14ac:dyDescent="0.15">
      <c r="C403" s="26"/>
    </row>
    <row r="404" spans="3:3" x14ac:dyDescent="0.15">
      <c r="C404" s="26"/>
    </row>
    <row r="405" spans="3:3" x14ac:dyDescent="0.15">
      <c r="C405" s="26"/>
    </row>
    <row r="406" spans="3:3" x14ac:dyDescent="0.15">
      <c r="C406" s="26"/>
    </row>
    <row r="407" spans="3:3" x14ac:dyDescent="0.15">
      <c r="C407" s="26"/>
    </row>
    <row r="408" spans="3:3" x14ac:dyDescent="0.15">
      <c r="C408" s="26"/>
    </row>
    <row r="409" spans="3:3" x14ac:dyDescent="0.15">
      <c r="C409" s="26"/>
    </row>
    <row r="410" spans="3:3" x14ac:dyDescent="0.15">
      <c r="C410" s="26"/>
    </row>
    <row r="411" spans="3:3" x14ac:dyDescent="0.15">
      <c r="C411" s="26"/>
    </row>
    <row r="412" spans="3:3" x14ac:dyDescent="0.15">
      <c r="C412" s="26"/>
    </row>
    <row r="413" spans="3:3" x14ac:dyDescent="0.15">
      <c r="C413" s="26"/>
    </row>
    <row r="414" spans="3:3" x14ac:dyDescent="0.15">
      <c r="C414" s="26"/>
    </row>
    <row r="415" spans="3:3" x14ac:dyDescent="0.15">
      <c r="C415" s="26"/>
    </row>
    <row r="416" spans="3:3" x14ac:dyDescent="0.15">
      <c r="C416" s="26"/>
    </row>
    <row r="417" spans="3:3" x14ac:dyDescent="0.15">
      <c r="C417" s="26"/>
    </row>
    <row r="418" spans="3:3" x14ac:dyDescent="0.15">
      <c r="C418" s="26"/>
    </row>
    <row r="419" spans="3:3" x14ac:dyDescent="0.15">
      <c r="C419" s="26"/>
    </row>
    <row r="420" spans="3:3" x14ac:dyDescent="0.15">
      <c r="C420" s="26"/>
    </row>
    <row r="421" spans="3:3" x14ac:dyDescent="0.15">
      <c r="C421" s="26"/>
    </row>
    <row r="422" spans="3:3" x14ac:dyDescent="0.15">
      <c r="C422" s="26"/>
    </row>
    <row r="423" spans="3:3" x14ac:dyDescent="0.15">
      <c r="C423" s="26"/>
    </row>
    <row r="424" spans="3:3" x14ac:dyDescent="0.15">
      <c r="C424" s="26"/>
    </row>
    <row r="425" spans="3:3" x14ac:dyDescent="0.15">
      <c r="C425" s="26"/>
    </row>
    <row r="426" spans="3:3" x14ac:dyDescent="0.15">
      <c r="C426" s="26"/>
    </row>
    <row r="427" spans="3:3" x14ac:dyDescent="0.15">
      <c r="C427" s="26"/>
    </row>
    <row r="428" spans="3:3" x14ac:dyDescent="0.15">
      <c r="C428" s="26"/>
    </row>
    <row r="429" spans="3:3" x14ac:dyDescent="0.15">
      <c r="C429" s="26"/>
    </row>
    <row r="430" spans="3:3" x14ac:dyDescent="0.15">
      <c r="C430" s="26"/>
    </row>
    <row r="431" spans="3:3" x14ac:dyDescent="0.15">
      <c r="C431" s="26"/>
    </row>
    <row r="432" spans="3:3" x14ac:dyDescent="0.15">
      <c r="C432" s="26"/>
    </row>
    <row r="433" spans="3:3" x14ac:dyDescent="0.15">
      <c r="C433" s="26"/>
    </row>
    <row r="434" spans="3:3" x14ac:dyDescent="0.15">
      <c r="C434" s="26"/>
    </row>
    <row r="435" spans="3:3" x14ac:dyDescent="0.15">
      <c r="C435" s="26"/>
    </row>
    <row r="436" spans="3:3" x14ac:dyDescent="0.15">
      <c r="C436" s="26"/>
    </row>
    <row r="437" spans="3:3" x14ac:dyDescent="0.15">
      <c r="C437" s="26"/>
    </row>
    <row r="438" spans="3:3" x14ac:dyDescent="0.15">
      <c r="C438" s="26"/>
    </row>
    <row r="439" spans="3:3" x14ac:dyDescent="0.15">
      <c r="C439" s="26"/>
    </row>
    <row r="440" spans="3:3" x14ac:dyDescent="0.15">
      <c r="C440" s="26"/>
    </row>
    <row r="441" spans="3:3" x14ac:dyDescent="0.15">
      <c r="C441" s="26"/>
    </row>
    <row r="442" spans="3:3" x14ac:dyDescent="0.15">
      <c r="C442" s="26"/>
    </row>
    <row r="443" spans="3:3" x14ac:dyDescent="0.15">
      <c r="C443" s="26"/>
    </row>
    <row r="444" spans="3:3" x14ac:dyDescent="0.15">
      <c r="C444" s="26"/>
    </row>
    <row r="445" spans="3:3" x14ac:dyDescent="0.15">
      <c r="C445" s="26"/>
    </row>
    <row r="446" spans="3:3" x14ac:dyDescent="0.15">
      <c r="C446" s="26"/>
    </row>
    <row r="447" spans="3:3" x14ac:dyDescent="0.15">
      <c r="C447" s="26"/>
    </row>
    <row r="448" spans="3:3" x14ac:dyDescent="0.15">
      <c r="C448" s="26"/>
    </row>
    <row r="449" spans="3:3" x14ac:dyDescent="0.15">
      <c r="C449" s="26"/>
    </row>
    <row r="450" spans="3:3" x14ac:dyDescent="0.15">
      <c r="C450" s="26"/>
    </row>
    <row r="451" spans="3:3" x14ac:dyDescent="0.15">
      <c r="C451" s="26"/>
    </row>
    <row r="452" spans="3:3" x14ac:dyDescent="0.15">
      <c r="C452" s="26"/>
    </row>
    <row r="453" spans="3:3" x14ac:dyDescent="0.15">
      <c r="C453" s="26"/>
    </row>
    <row r="454" spans="3:3" x14ac:dyDescent="0.15">
      <c r="C454" s="26"/>
    </row>
    <row r="455" spans="3:3" x14ac:dyDescent="0.15">
      <c r="C455" s="26"/>
    </row>
    <row r="456" spans="3:3" x14ac:dyDescent="0.15">
      <c r="C456" s="26"/>
    </row>
    <row r="457" spans="3:3" x14ac:dyDescent="0.15">
      <c r="C457" s="26"/>
    </row>
    <row r="458" spans="3:3" x14ac:dyDescent="0.15">
      <c r="C458" s="26"/>
    </row>
    <row r="459" spans="3:3" x14ac:dyDescent="0.15">
      <c r="C459" s="26"/>
    </row>
    <row r="460" spans="3:3" x14ac:dyDescent="0.15">
      <c r="C460" s="26"/>
    </row>
    <row r="461" spans="3:3" x14ac:dyDescent="0.15">
      <c r="C461" s="26"/>
    </row>
    <row r="462" spans="3:3" x14ac:dyDescent="0.15">
      <c r="C462" s="26"/>
    </row>
    <row r="463" spans="3:3" x14ac:dyDescent="0.15">
      <c r="C463" s="26"/>
    </row>
    <row r="464" spans="3:3" x14ac:dyDescent="0.15">
      <c r="C464" s="26"/>
    </row>
    <row r="465" spans="3:3" x14ac:dyDescent="0.15">
      <c r="C465" s="26"/>
    </row>
    <row r="466" spans="3:3" x14ac:dyDescent="0.15">
      <c r="C466" s="26"/>
    </row>
    <row r="467" spans="3:3" x14ac:dyDescent="0.15">
      <c r="C467" s="26"/>
    </row>
    <row r="468" spans="3:3" x14ac:dyDescent="0.15">
      <c r="C468" s="26"/>
    </row>
    <row r="469" spans="3:3" x14ac:dyDescent="0.15">
      <c r="C469" s="26"/>
    </row>
    <row r="470" spans="3:3" x14ac:dyDescent="0.15">
      <c r="C470" s="26"/>
    </row>
    <row r="471" spans="3:3" x14ac:dyDescent="0.15">
      <c r="C471" s="26"/>
    </row>
    <row r="472" spans="3:3" x14ac:dyDescent="0.15">
      <c r="C472" s="26"/>
    </row>
    <row r="473" spans="3:3" x14ac:dyDescent="0.15">
      <c r="C473" s="26"/>
    </row>
    <row r="474" spans="3:3" x14ac:dyDescent="0.15">
      <c r="C474" s="26"/>
    </row>
    <row r="475" spans="3:3" x14ac:dyDescent="0.15">
      <c r="C475" s="26"/>
    </row>
    <row r="476" spans="3:3" x14ac:dyDescent="0.15">
      <c r="C476" s="26"/>
    </row>
    <row r="477" spans="3:3" x14ac:dyDescent="0.15">
      <c r="C477" s="26"/>
    </row>
    <row r="478" spans="3:3" x14ac:dyDescent="0.15">
      <c r="C478" s="26"/>
    </row>
    <row r="479" spans="3:3" x14ac:dyDescent="0.15">
      <c r="C479" s="26"/>
    </row>
    <row r="480" spans="3:3" x14ac:dyDescent="0.15">
      <c r="C480" s="26"/>
    </row>
    <row r="481" spans="3:3" x14ac:dyDescent="0.15">
      <c r="C481" s="26"/>
    </row>
    <row r="482" spans="3:3" x14ac:dyDescent="0.15">
      <c r="C482" s="26"/>
    </row>
    <row r="483" spans="3:3" x14ac:dyDescent="0.15">
      <c r="C483" s="26"/>
    </row>
    <row r="484" spans="3:3" x14ac:dyDescent="0.15">
      <c r="C484" s="26"/>
    </row>
    <row r="485" spans="3:3" x14ac:dyDescent="0.15">
      <c r="C485" s="26"/>
    </row>
    <row r="486" spans="3:3" x14ac:dyDescent="0.15">
      <c r="C486" s="26"/>
    </row>
    <row r="487" spans="3:3" x14ac:dyDescent="0.15">
      <c r="C487" s="26"/>
    </row>
    <row r="488" spans="3:3" x14ac:dyDescent="0.15">
      <c r="C488" s="26"/>
    </row>
    <row r="489" spans="3:3" x14ac:dyDescent="0.15">
      <c r="C489" s="26"/>
    </row>
    <row r="490" spans="3:3" x14ac:dyDescent="0.15">
      <c r="C490" s="26"/>
    </row>
    <row r="491" spans="3:3" x14ac:dyDescent="0.15">
      <c r="C491" s="26"/>
    </row>
    <row r="492" spans="3:3" x14ac:dyDescent="0.15">
      <c r="C492" s="26"/>
    </row>
    <row r="493" spans="3:3" x14ac:dyDescent="0.15">
      <c r="C493" s="26"/>
    </row>
    <row r="494" spans="3:3" x14ac:dyDescent="0.15">
      <c r="C494" s="26"/>
    </row>
    <row r="495" spans="3:3" x14ac:dyDescent="0.15">
      <c r="C495" s="26"/>
    </row>
    <row r="496" spans="3:3" x14ac:dyDescent="0.15">
      <c r="C496" s="26"/>
    </row>
    <row r="497" spans="3:3" x14ac:dyDescent="0.15">
      <c r="C497" s="26"/>
    </row>
    <row r="498" spans="3:3" x14ac:dyDescent="0.15">
      <c r="C498" s="26"/>
    </row>
    <row r="499" spans="3:3" x14ac:dyDescent="0.15">
      <c r="C499" s="26"/>
    </row>
    <row r="500" spans="3:3" x14ac:dyDescent="0.15">
      <c r="C500" s="26"/>
    </row>
    <row r="501" spans="3:3" x14ac:dyDescent="0.15">
      <c r="C501" s="26"/>
    </row>
    <row r="502" spans="3:3" x14ac:dyDescent="0.15">
      <c r="C502" s="26"/>
    </row>
    <row r="503" spans="3:3" x14ac:dyDescent="0.15">
      <c r="C503" s="26"/>
    </row>
    <row r="504" spans="3:3" x14ac:dyDescent="0.15">
      <c r="C504" s="26"/>
    </row>
    <row r="505" spans="3:3" x14ac:dyDescent="0.15">
      <c r="C505" s="26"/>
    </row>
    <row r="506" spans="3:3" x14ac:dyDescent="0.15">
      <c r="C506" s="26"/>
    </row>
    <row r="507" spans="3:3" x14ac:dyDescent="0.15">
      <c r="C507" s="26"/>
    </row>
    <row r="508" spans="3:3" x14ac:dyDescent="0.15">
      <c r="C508" s="26"/>
    </row>
    <row r="509" spans="3:3" x14ac:dyDescent="0.15">
      <c r="C509" s="26"/>
    </row>
    <row r="510" spans="3:3" x14ac:dyDescent="0.15">
      <c r="C510" s="26"/>
    </row>
    <row r="511" spans="3:3" x14ac:dyDescent="0.15">
      <c r="C511" s="26"/>
    </row>
    <row r="512" spans="3:3" x14ac:dyDescent="0.15">
      <c r="C512" s="26"/>
    </row>
    <row r="513" spans="3:3" x14ac:dyDescent="0.15">
      <c r="C513" s="26"/>
    </row>
    <row r="514" spans="3:3" x14ac:dyDescent="0.15">
      <c r="C514" s="26"/>
    </row>
    <row r="515" spans="3:3" x14ac:dyDescent="0.15">
      <c r="C515" s="26"/>
    </row>
    <row r="516" spans="3:3" x14ac:dyDescent="0.15">
      <c r="C516" s="26"/>
    </row>
    <row r="517" spans="3:3" x14ac:dyDescent="0.15">
      <c r="C517" s="26"/>
    </row>
    <row r="518" spans="3:3" x14ac:dyDescent="0.15">
      <c r="C518" s="26"/>
    </row>
    <row r="519" spans="3:3" x14ac:dyDescent="0.15">
      <c r="C519" s="26"/>
    </row>
    <row r="520" spans="3:3" x14ac:dyDescent="0.15">
      <c r="C520" s="26"/>
    </row>
    <row r="521" spans="3:3" x14ac:dyDescent="0.15">
      <c r="C521" s="26"/>
    </row>
    <row r="522" spans="3:3" x14ac:dyDescent="0.15">
      <c r="C522" s="26"/>
    </row>
    <row r="523" spans="3:3" x14ac:dyDescent="0.15">
      <c r="C523" s="26"/>
    </row>
    <row r="524" spans="3:3" x14ac:dyDescent="0.15">
      <c r="C524" s="26"/>
    </row>
    <row r="525" spans="3:3" x14ac:dyDescent="0.15">
      <c r="C525" s="26"/>
    </row>
    <row r="526" spans="3:3" x14ac:dyDescent="0.15">
      <c r="C526" s="26"/>
    </row>
    <row r="527" spans="3:3" x14ac:dyDescent="0.15">
      <c r="C527" s="26"/>
    </row>
    <row r="528" spans="3:3" x14ac:dyDescent="0.15">
      <c r="C528" s="26"/>
    </row>
    <row r="529" spans="3:3" x14ac:dyDescent="0.15">
      <c r="C529" s="26"/>
    </row>
    <row r="530" spans="3:3" x14ac:dyDescent="0.15">
      <c r="C530" s="26"/>
    </row>
    <row r="531" spans="3:3" x14ac:dyDescent="0.15">
      <c r="C531" s="26"/>
    </row>
    <row r="532" spans="3:3" x14ac:dyDescent="0.15">
      <c r="C532" s="26"/>
    </row>
    <row r="533" spans="3:3" x14ac:dyDescent="0.15">
      <c r="C533" s="26"/>
    </row>
    <row r="534" spans="3:3" x14ac:dyDescent="0.15">
      <c r="C534" s="26"/>
    </row>
    <row r="535" spans="3:3" x14ac:dyDescent="0.15">
      <c r="C535" s="26"/>
    </row>
    <row r="536" spans="3:3" x14ac:dyDescent="0.15">
      <c r="C536" s="26"/>
    </row>
    <row r="537" spans="3:3" x14ac:dyDescent="0.15">
      <c r="C537" s="26"/>
    </row>
    <row r="538" spans="3:3" x14ac:dyDescent="0.15">
      <c r="C538" s="26"/>
    </row>
    <row r="539" spans="3:3" x14ac:dyDescent="0.15">
      <c r="C539" s="26"/>
    </row>
    <row r="540" spans="3:3" x14ac:dyDescent="0.15">
      <c r="C540" s="26"/>
    </row>
    <row r="541" spans="3:3" x14ac:dyDescent="0.15">
      <c r="C541" s="26"/>
    </row>
    <row r="542" spans="3:3" x14ac:dyDescent="0.15">
      <c r="C542" s="26"/>
    </row>
    <row r="543" spans="3:3" x14ac:dyDescent="0.15">
      <c r="C543" s="26"/>
    </row>
    <row r="544" spans="3:3" x14ac:dyDescent="0.15">
      <c r="C544" s="26"/>
    </row>
    <row r="545" spans="3:3" x14ac:dyDescent="0.15">
      <c r="C545" s="26"/>
    </row>
    <row r="546" spans="3:3" x14ac:dyDescent="0.15">
      <c r="C546" s="26"/>
    </row>
    <row r="547" spans="3:3" x14ac:dyDescent="0.15">
      <c r="C547" s="26"/>
    </row>
    <row r="548" spans="3:3" x14ac:dyDescent="0.15">
      <c r="C548" s="26"/>
    </row>
    <row r="549" spans="3:3" x14ac:dyDescent="0.15">
      <c r="C549" s="26"/>
    </row>
    <row r="550" spans="3:3" x14ac:dyDescent="0.15">
      <c r="C550" s="26"/>
    </row>
    <row r="551" spans="3:3" x14ac:dyDescent="0.15">
      <c r="C551" s="26"/>
    </row>
    <row r="552" spans="3:3" x14ac:dyDescent="0.15">
      <c r="C552" s="26"/>
    </row>
    <row r="553" spans="3:3" x14ac:dyDescent="0.15">
      <c r="C553" s="26"/>
    </row>
    <row r="554" spans="3:3" x14ac:dyDescent="0.15">
      <c r="C554" s="26"/>
    </row>
    <row r="555" spans="3:3" x14ac:dyDescent="0.15">
      <c r="C555" s="26"/>
    </row>
    <row r="556" spans="3:3" x14ac:dyDescent="0.15">
      <c r="C556" s="26"/>
    </row>
    <row r="557" spans="3:3" x14ac:dyDescent="0.15">
      <c r="C557" s="26"/>
    </row>
    <row r="558" spans="3:3" x14ac:dyDescent="0.15">
      <c r="C558" s="26"/>
    </row>
    <row r="559" spans="3:3" x14ac:dyDescent="0.15">
      <c r="C559" s="26"/>
    </row>
    <row r="560" spans="3:3" x14ac:dyDescent="0.15">
      <c r="C560" s="26"/>
    </row>
    <row r="561" spans="3:3" x14ac:dyDescent="0.15">
      <c r="C561" s="26"/>
    </row>
    <row r="562" spans="3:3" x14ac:dyDescent="0.15">
      <c r="C562" s="26"/>
    </row>
    <row r="563" spans="3:3" x14ac:dyDescent="0.15">
      <c r="C563" s="26"/>
    </row>
    <row r="564" spans="3:3" x14ac:dyDescent="0.15">
      <c r="C564" s="26"/>
    </row>
    <row r="565" spans="3:3" x14ac:dyDescent="0.15">
      <c r="C565" s="26"/>
    </row>
    <row r="566" spans="3:3" x14ac:dyDescent="0.15">
      <c r="C566" s="26"/>
    </row>
    <row r="567" spans="3:3" x14ac:dyDescent="0.15">
      <c r="C567" s="26"/>
    </row>
    <row r="568" spans="3:3" x14ac:dyDescent="0.15">
      <c r="C568" s="26"/>
    </row>
    <row r="569" spans="3:3" x14ac:dyDescent="0.15">
      <c r="C569" s="26"/>
    </row>
    <row r="570" spans="3:3" x14ac:dyDescent="0.15">
      <c r="C570" s="26"/>
    </row>
    <row r="571" spans="3:3" x14ac:dyDescent="0.15">
      <c r="C571" s="26"/>
    </row>
    <row r="572" spans="3:3" x14ac:dyDescent="0.15">
      <c r="C572" s="26"/>
    </row>
    <row r="573" spans="3:3" x14ac:dyDescent="0.15">
      <c r="C573" s="26"/>
    </row>
    <row r="574" spans="3:3" x14ac:dyDescent="0.15">
      <c r="C574" s="26"/>
    </row>
    <row r="575" spans="3:3" x14ac:dyDescent="0.15">
      <c r="C575" s="26"/>
    </row>
    <row r="576" spans="3:3" x14ac:dyDescent="0.15">
      <c r="C576" s="26"/>
    </row>
    <row r="577" spans="3:3" x14ac:dyDescent="0.15">
      <c r="C577" s="26"/>
    </row>
    <row r="578" spans="3:3" x14ac:dyDescent="0.15">
      <c r="C578" s="26"/>
    </row>
    <row r="579" spans="3:3" x14ac:dyDescent="0.15">
      <c r="C579" s="26"/>
    </row>
    <row r="580" spans="3:3" x14ac:dyDescent="0.15">
      <c r="C580" s="26"/>
    </row>
    <row r="581" spans="3:3" x14ac:dyDescent="0.15">
      <c r="C581" s="26"/>
    </row>
    <row r="582" spans="3:3" x14ac:dyDescent="0.15">
      <c r="C582" s="26"/>
    </row>
    <row r="583" spans="3:3" x14ac:dyDescent="0.15">
      <c r="C583" s="26"/>
    </row>
    <row r="584" spans="3:3" x14ac:dyDescent="0.15">
      <c r="C584" s="26"/>
    </row>
    <row r="585" spans="3:3" x14ac:dyDescent="0.15">
      <c r="C585" s="26"/>
    </row>
    <row r="586" spans="3:3" x14ac:dyDescent="0.15">
      <c r="C586" s="26"/>
    </row>
    <row r="587" spans="3:3" x14ac:dyDescent="0.15">
      <c r="C587" s="26"/>
    </row>
    <row r="588" spans="3:3" x14ac:dyDescent="0.15">
      <c r="C588" s="26"/>
    </row>
    <row r="589" spans="3:3" x14ac:dyDescent="0.15">
      <c r="C589" s="26"/>
    </row>
    <row r="590" spans="3:3" x14ac:dyDescent="0.15">
      <c r="C590" s="26"/>
    </row>
    <row r="591" spans="3:3" x14ac:dyDescent="0.15">
      <c r="C591" s="26"/>
    </row>
    <row r="592" spans="3:3" x14ac:dyDescent="0.15">
      <c r="C592" s="26"/>
    </row>
    <row r="593" spans="3:3" x14ac:dyDescent="0.15">
      <c r="C593" s="26"/>
    </row>
    <row r="594" spans="3:3" x14ac:dyDescent="0.15">
      <c r="C594" s="26"/>
    </row>
    <row r="595" spans="3:3" x14ac:dyDescent="0.15">
      <c r="C595" s="26"/>
    </row>
    <row r="596" spans="3:3" x14ac:dyDescent="0.15">
      <c r="C596" s="26"/>
    </row>
    <row r="597" spans="3:3" x14ac:dyDescent="0.15">
      <c r="C597" s="26"/>
    </row>
    <row r="598" spans="3:3" x14ac:dyDescent="0.15">
      <c r="C598" s="26"/>
    </row>
    <row r="599" spans="3:3" x14ac:dyDescent="0.15">
      <c r="C599" s="26"/>
    </row>
    <row r="600" spans="3:3" x14ac:dyDescent="0.15">
      <c r="C600" s="26"/>
    </row>
    <row r="601" spans="3:3" x14ac:dyDescent="0.15">
      <c r="C601" s="26"/>
    </row>
    <row r="602" spans="3:3" x14ac:dyDescent="0.15">
      <c r="C602" s="26"/>
    </row>
    <row r="603" spans="3:3" x14ac:dyDescent="0.15">
      <c r="C603" s="26"/>
    </row>
    <row r="604" spans="3:3" x14ac:dyDescent="0.15">
      <c r="C604" s="26"/>
    </row>
    <row r="605" spans="3:3" x14ac:dyDescent="0.15">
      <c r="C605" s="26"/>
    </row>
    <row r="606" spans="3:3" x14ac:dyDescent="0.15">
      <c r="C606" s="26"/>
    </row>
    <row r="607" spans="3:3" x14ac:dyDescent="0.15">
      <c r="C607" s="26"/>
    </row>
    <row r="608" spans="3:3" x14ac:dyDescent="0.15">
      <c r="C608" s="26"/>
    </row>
    <row r="609" spans="3:3" x14ac:dyDescent="0.15">
      <c r="C609" s="26"/>
    </row>
    <row r="610" spans="3:3" x14ac:dyDescent="0.15">
      <c r="C610" s="26"/>
    </row>
    <row r="611" spans="3:3" x14ac:dyDescent="0.15">
      <c r="C611" s="26"/>
    </row>
    <row r="612" spans="3:3" x14ac:dyDescent="0.15">
      <c r="C612" s="26"/>
    </row>
    <row r="613" spans="3:3" x14ac:dyDescent="0.15">
      <c r="C613" s="26"/>
    </row>
    <row r="614" spans="3:3" x14ac:dyDescent="0.15">
      <c r="C614" s="26"/>
    </row>
    <row r="615" spans="3:3" x14ac:dyDescent="0.15">
      <c r="C615" s="26"/>
    </row>
    <row r="616" spans="3:3" x14ac:dyDescent="0.15">
      <c r="C616" s="26"/>
    </row>
    <row r="617" spans="3:3" x14ac:dyDescent="0.15">
      <c r="C617" s="26"/>
    </row>
    <row r="618" spans="3:3" x14ac:dyDescent="0.15">
      <c r="C618" s="26"/>
    </row>
    <row r="619" spans="3:3" x14ac:dyDescent="0.15">
      <c r="C619" s="26"/>
    </row>
    <row r="620" spans="3:3" x14ac:dyDescent="0.15">
      <c r="C620" s="26"/>
    </row>
    <row r="621" spans="3:3" x14ac:dyDescent="0.15">
      <c r="C621" s="26"/>
    </row>
    <row r="622" spans="3:3" x14ac:dyDescent="0.15">
      <c r="C622" s="26"/>
    </row>
    <row r="623" spans="3:3" x14ac:dyDescent="0.15">
      <c r="C623" s="26"/>
    </row>
    <row r="624" spans="3:3" x14ac:dyDescent="0.15">
      <c r="C624" s="26"/>
    </row>
    <row r="625" spans="3:3" x14ac:dyDescent="0.15">
      <c r="C625" s="26"/>
    </row>
    <row r="626" spans="3:3" x14ac:dyDescent="0.15">
      <c r="C626" s="26"/>
    </row>
    <row r="627" spans="3:3" x14ac:dyDescent="0.15">
      <c r="C627" s="26"/>
    </row>
    <row r="628" spans="3:3" x14ac:dyDescent="0.15">
      <c r="C628" s="26"/>
    </row>
    <row r="629" spans="3:3" x14ac:dyDescent="0.15">
      <c r="C629" s="26"/>
    </row>
    <row r="630" spans="3:3" x14ac:dyDescent="0.15">
      <c r="C630" s="26"/>
    </row>
    <row r="631" spans="3:3" x14ac:dyDescent="0.15">
      <c r="C631" s="26"/>
    </row>
    <row r="632" spans="3:3" x14ac:dyDescent="0.15">
      <c r="C632" s="26"/>
    </row>
    <row r="633" spans="3:3" x14ac:dyDescent="0.15">
      <c r="C633" s="26"/>
    </row>
    <row r="634" spans="3:3" x14ac:dyDescent="0.15">
      <c r="C634" s="26"/>
    </row>
    <row r="635" spans="3:3" x14ac:dyDescent="0.15">
      <c r="C635" s="26"/>
    </row>
    <row r="636" spans="3:3" x14ac:dyDescent="0.15">
      <c r="C636" s="26"/>
    </row>
    <row r="637" spans="3:3" x14ac:dyDescent="0.15">
      <c r="C637" s="26"/>
    </row>
    <row r="638" spans="3:3" x14ac:dyDescent="0.15">
      <c r="C638" s="26"/>
    </row>
    <row r="639" spans="3:3" x14ac:dyDescent="0.15">
      <c r="C639" s="26"/>
    </row>
    <row r="640" spans="3:3" x14ac:dyDescent="0.15">
      <c r="C640" s="26"/>
    </row>
    <row r="641" spans="3:3" x14ac:dyDescent="0.15">
      <c r="C641" s="26"/>
    </row>
    <row r="642" spans="3:3" x14ac:dyDescent="0.15">
      <c r="C642" s="26"/>
    </row>
    <row r="643" spans="3:3" x14ac:dyDescent="0.15">
      <c r="C643" s="26"/>
    </row>
    <row r="644" spans="3:3" x14ac:dyDescent="0.15">
      <c r="C644" s="26"/>
    </row>
    <row r="645" spans="3:3" x14ac:dyDescent="0.15">
      <c r="C645" s="26"/>
    </row>
    <row r="646" spans="3:3" x14ac:dyDescent="0.15">
      <c r="C646" s="26"/>
    </row>
    <row r="647" spans="3:3" x14ac:dyDescent="0.15">
      <c r="C647" s="26"/>
    </row>
    <row r="648" spans="3:3" x14ac:dyDescent="0.15">
      <c r="C648" s="26"/>
    </row>
    <row r="649" spans="3:3" x14ac:dyDescent="0.15">
      <c r="C649" s="26"/>
    </row>
    <row r="650" spans="3:3" x14ac:dyDescent="0.15">
      <c r="C650" s="26"/>
    </row>
    <row r="651" spans="3:3" x14ac:dyDescent="0.15">
      <c r="C651" s="26"/>
    </row>
    <row r="652" spans="3:3" x14ac:dyDescent="0.15">
      <c r="C652" s="26"/>
    </row>
    <row r="653" spans="3:3" x14ac:dyDescent="0.15">
      <c r="C653" s="26"/>
    </row>
    <row r="654" spans="3:3" x14ac:dyDescent="0.15">
      <c r="C654" s="26"/>
    </row>
    <row r="655" spans="3:3" x14ac:dyDescent="0.15">
      <c r="C655" s="26"/>
    </row>
    <row r="656" spans="3:3" x14ac:dyDescent="0.15">
      <c r="C656" s="26"/>
    </row>
    <row r="657" spans="3:3" x14ac:dyDescent="0.15">
      <c r="C657" s="26"/>
    </row>
    <row r="658" spans="3:3" x14ac:dyDescent="0.15">
      <c r="C658" s="26"/>
    </row>
    <row r="659" spans="3:3" x14ac:dyDescent="0.15">
      <c r="C659" s="26"/>
    </row>
    <row r="660" spans="3:3" x14ac:dyDescent="0.15">
      <c r="C660" s="26"/>
    </row>
    <row r="661" spans="3:3" x14ac:dyDescent="0.15">
      <c r="C661" s="26"/>
    </row>
    <row r="662" spans="3:3" x14ac:dyDescent="0.15">
      <c r="C662" s="26"/>
    </row>
    <row r="663" spans="3:3" x14ac:dyDescent="0.15">
      <c r="C663" s="26"/>
    </row>
    <row r="664" spans="3:3" x14ac:dyDescent="0.15">
      <c r="C664" s="26"/>
    </row>
    <row r="665" spans="3:3" x14ac:dyDescent="0.15">
      <c r="C665" s="26"/>
    </row>
    <row r="666" spans="3:3" x14ac:dyDescent="0.15">
      <c r="C666" s="26"/>
    </row>
    <row r="667" spans="3:3" x14ac:dyDescent="0.15">
      <c r="C667" s="26"/>
    </row>
    <row r="668" spans="3:3" x14ac:dyDescent="0.15">
      <c r="C668" s="26"/>
    </row>
    <row r="669" spans="3:3" x14ac:dyDescent="0.15">
      <c r="C669" s="26"/>
    </row>
    <row r="670" spans="3:3" x14ac:dyDescent="0.15">
      <c r="C670" s="26"/>
    </row>
    <row r="671" spans="3:3" x14ac:dyDescent="0.15">
      <c r="C671" s="26"/>
    </row>
    <row r="672" spans="3:3" x14ac:dyDescent="0.15">
      <c r="C672" s="26"/>
    </row>
    <row r="673" spans="3:3" x14ac:dyDescent="0.15">
      <c r="C673" s="26"/>
    </row>
    <row r="674" spans="3:3" x14ac:dyDescent="0.15">
      <c r="C674" s="26"/>
    </row>
    <row r="675" spans="3:3" x14ac:dyDescent="0.15">
      <c r="C675" s="26"/>
    </row>
    <row r="676" spans="3:3" x14ac:dyDescent="0.15">
      <c r="C676" s="26"/>
    </row>
    <row r="677" spans="3:3" x14ac:dyDescent="0.15">
      <c r="C677" s="26"/>
    </row>
    <row r="678" spans="3:3" x14ac:dyDescent="0.15">
      <c r="C678" s="26"/>
    </row>
    <row r="679" spans="3:3" x14ac:dyDescent="0.15">
      <c r="C679" s="26"/>
    </row>
    <row r="680" spans="3:3" x14ac:dyDescent="0.15">
      <c r="C680" s="26"/>
    </row>
    <row r="681" spans="3:3" x14ac:dyDescent="0.15">
      <c r="C681" s="26"/>
    </row>
    <row r="682" spans="3:3" x14ac:dyDescent="0.15">
      <c r="C682" s="26"/>
    </row>
    <row r="683" spans="3:3" x14ac:dyDescent="0.15">
      <c r="C683" s="26"/>
    </row>
    <row r="684" spans="3:3" x14ac:dyDescent="0.15">
      <c r="C684" s="26"/>
    </row>
    <row r="685" spans="3:3" x14ac:dyDescent="0.15">
      <c r="C685" s="26"/>
    </row>
    <row r="686" spans="3:3" x14ac:dyDescent="0.15">
      <c r="C686" s="26"/>
    </row>
    <row r="687" spans="3:3" x14ac:dyDescent="0.15">
      <c r="C687" s="26"/>
    </row>
    <row r="688" spans="3:3" x14ac:dyDescent="0.15">
      <c r="C688" s="26"/>
    </row>
    <row r="689" spans="3:3" x14ac:dyDescent="0.15">
      <c r="C689" s="26"/>
    </row>
    <row r="690" spans="3:3" x14ac:dyDescent="0.15">
      <c r="C690" s="26"/>
    </row>
    <row r="691" spans="3:3" x14ac:dyDescent="0.15">
      <c r="C691" s="26"/>
    </row>
    <row r="692" spans="3:3" x14ac:dyDescent="0.15">
      <c r="C692" s="26"/>
    </row>
    <row r="693" spans="3:3" x14ac:dyDescent="0.15">
      <c r="C693" s="26"/>
    </row>
    <row r="694" spans="3:3" x14ac:dyDescent="0.15">
      <c r="C694" s="26"/>
    </row>
    <row r="695" spans="3:3" x14ac:dyDescent="0.15">
      <c r="C695" s="26"/>
    </row>
    <row r="696" spans="3:3" x14ac:dyDescent="0.15">
      <c r="C696" s="26"/>
    </row>
    <row r="697" spans="3:3" x14ac:dyDescent="0.15">
      <c r="C697" s="26"/>
    </row>
    <row r="698" spans="3:3" x14ac:dyDescent="0.15">
      <c r="C698" s="26"/>
    </row>
    <row r="699" spans="3:3" x14ac:dyDescent="0.15">
      <c r="C699" s="26"/>
    </row>
    <row r="700" spans="3:3" x14ac:dyDescent="0.15">
      <c r="C700" s="26"/>
    </row>
    <row r="701" spans="3:3" x14ac:dyDescent="0.15">
      <c r="C701" s="26"/>
    </row>
    <row r="702" spans="3:3" x14ac:dyDescent="0.15">
      <c r="C702" s="26"/>
    </row>
    <row r="703" spans="3:3" x14ac:dyDescent="0.15">
      <c r="C703" s="26"/>
    </row>
    <row r="704" spans="3:3" x14ac:dyDescent="0.15">
      <c r="C704" s="26"/>
    </row>
    <row r="705" spans="3:3" x14ac:dyDescent="0.15">
      <c r="C705" s="26"/>
    </row>
    <row r="706" spans="3:3" x14ac:dyDescent="0.15">
      <c r="C706" s="26"/>
    </row>
    <row r="707" spans="3:3" x14ac:dyDescent="0.15">
      <c r="C707" s="26"/>
    </row>
    <row r="708" spans="3:3" x14ac:dyDescent="0.15">
      <c r="C708" s="26"/>
    </row>
    <row r="709" spans="3:3" x14ac:dyDescent="0.15">
      <c r="C709" s="26"/>
    </row>
    <row r="710" spans="3:3" x14ac:dyDescent="0.15">
      <c r="C710" s="26"/>
    </row>
    <row r="711" spans="3:3" x14ac:dyDescent="0.15">
      <c r="C711" s="26"/>
    </row>
    <row r="712" spans="3:3" x14ac:dyDescent="0.15">
      <c r="C712" s="26"/>
    </row>
    <row r="713" spans="3:3" x14ac:dyDescent="0.15">
      <c r="C713" s="26"/>
    </row>
    <row r="714" spans="3:3" x14ac:dyDescent="0.15">
      <c r="C714" s="26"/>
    </row>
    <row r="715" spans="3:3" x14ac:dyDescent="0.15">
      <c r="C715" s="26"/>
    </row>
    <row r="716" spans="3:3" x14ac:dyDescent="0.15">
      <c r="C716" s="26"/>
    </row>
    <row r="717" spans="3:3" x14ac:dyDescent="0.15">
      <c r="C717" s="26"/>
    </row>
    <row r="718" spans="3:3" x14ac:dyDescent="0.15">
      <c r="C718" s="26"/>
    </row>
    <row r="719" spans="3:3" x14ac:dyDescent="0.15">
      <c r="C719" s="26"/>
    </row>
    <row r="720" spans="3:3" x14ac:dyDescent="0.15">
      <c r="C720" s="26"/>
    </row>
    <row r="721" spans="3:3" x14ac:dyDescent="0.15">
      <c r="C721" s="26"/>
    </row>
    <row r="722" spans="3:3" x14ac:dyDescent="0.15">
      <c r="C722" s="26"/>
    </row>
    <row r="723" spans="3:3" x14ac:dyDescent="0.15">
      <c r="C723" s="26"/>
    </row>
    <row r="724" spans="3:3" x14ac:dyDescent="0.15">
      <c r="C724" s="26"/>
    </row>
    <row r="725" spans="3:3" x14ac:dyDescent="0.15">
      <c r="C725" s="26"/>
    </row>
    <row r="726" spans="3:3" x14ac:dyDescent="0.15">
      <c r="C726" s="26"/>
    </row>
    <row r="727" spans="3:3" x14ac:dyDescent="0.15">
      <c r="C727" s="26"/>
    </row>
    <row r="728" spans="3:3" x14ac:dyDescent="0.15">
      <c r="C728" s="26"/>
    </row>
    <row r="729" spans="3:3" x14ac:dyDescent="0.15">
      <c r="C729" s="26"/>
    </row>
    <row r="730" spans="3:3" x14ac:dyDescent="0.15">
      <c r="C730" s="26"/>
    </row>
    <row r="731" spans="3:3" x14ac:dyDescent="0.15">
      <c r="C731" s="26"/>
    </row>
    <row r="732" spans="3:3" x14ac:dyDescent="0.15">
      <c r="C732" s="26"/>
    </row>
    <row r="733" spans="3:3" x14ac:dyDescent="0.15">
      <c r="C733" s="26"/>
    </row>
    <row r="734" spans="3:3" x14ac:dyDescent="0.15">
      <c r="C734" s="26"/>
    </row>
    <row r="735" spans="3:3" x14ac:dyDescent="0.15">
      <c r="C735" s="26"/>
    </row>
    <row r="736" spans="3:3" x14ac:dyDescent="0.15">
      <c r="C736" s="26"/>
    </row>
    <row r="737" spans="3:3" x14ac:dyDescent="0.15">
      <c r="C737" s="26"/>
    </row>
    <row r="738" spans="3:3" x14ac:dyDescent="0.15">
      <c r="C738" s="26"/>
    </row>
    <row r="739" spans="3:3" x14ac:dyDescent="0.15">
      <c r="C739" s="26"/>
    </row>
    <row r="740" spans="3:3" x14ac:dyDescent="0.15">
      <c r="C740" s="26"/>
    </row>
    <row r="741" spans="3:3" x14ac:dyDescent="0.15">
      <c r="C741" s="26"/>
    </row>
    <row r="742" spans="3:3" x14ac:dyDescent="0.15">
      <c r="C742" s="26"/>
    </row>
    <row r="743" spans="3:3" x14ac:dyDescent="0.15">
      <c r="C743" s="26"/>
    </row>
    <row r="744" spans="3:3" x14ac:dyDescent="0.15">
      <c r="C744" s="26"/>
    </row>
    <row r="745" spans="3:3" x14ac:dyDescent="0.15">
      <c r="C745" s="26"/>
    </row>
    <row r="746" spans="3:3" x14ac:dyDescent="0.15">
      <c r="C746" s="26"/>
    </row>
    <row r="747" spans="3:3" x14ac:dyDescent="0.15">
      <c r="C747" s="26"/>
    </row>
    <row r="748" spans="3:3" x14ac:dyDescent="0.15">
      <c r="C748" s="26"/>
    </row>
    <row r="749" spans="3:3" x14ac:dyDescent="0.15">
      <c r="C749" s="26"/>
    </row>
    <row r="750" spans="3:3" x14ac:dyDescent="0.15">
      <c r="C750" s="26"/>
    </row>
    <row r="751" spans="3:3" x14ac:dyDescent="0.15">
      <c r="C751" s="26"/>
    </row>
    <row r="752" spans="3:3" x14ac:dyDescent="0.15">
      <c r="C752" s="26"/>
    </row>
    <row r="753" spans="3:3" x14ac:dyDescent="0.15">
      <c r="C753" s="26"/>
    </row>
    <row r="754" spans="3:3" x14ac:dyDescent="0.15">
      <c r="C754" s="26"/>
    </row>
    <row r="755" spans="3:3" x14ac:dyDescent="0.15">
      <c r="C755" s="26"/>
    </row>
    <row r="756" spans="3:3" x14ac:dyDescent="0.15">
      <c r="C756" s="26"/>
    </row>
    <row r="757" spans="3:3" x14ac:dyDescent="0.15">
      <c r="C757" s="26"/>
    </row>
    <row r="758" spans="3:3" x14ac:dyDescent="0.15">
      <c r="C758" s="26"/>
    </row>
    <row r="759" spans="3:3" x14ac:dyDescent="0.15">
      <c r="C759" s="26"/>
    </row>
    <row r="760" spans="3:3" x14ac:dyDescent="0.15">
      <c r="C760" s="26"/>
    </row>
    <row r="761" spans="3:3" x14ac:dyDescent="0.15">
      <c r="C761" s="26"/>
    </row>
    <row r="762" spans="3:3" x14ac:dyDescent="0.15">
      <c r="C762" s="26"/>
    </row>
    <row r="763" spans="3:3" x14ac:dyDescent="0.15">
      <c r="C763" s="26"/>
    </row>
    <row r="764" spans="3:3" x14ac:dyDescent="0.15">
      <c r="C764" s="26"/>
    </row>
    <row r="765" spans="3:3" x14ac:dyDescent="0.15">
      <c r="C765" s="26"/>
    </row>
    <row r="766" spans="3:3" x14ac:dyDescent="0.15">
      <c r="C766" s="26"/>
    </row>
    <row r="767" spans="3:3" x14ac:dyDescent="0.15">
      <c r="C767" s="26"/>
    </row>
    <row r="768" spans="3:3" x14ac:dyDescent="0.15">
      <c r="C768" s="26"/>
    </row>
    <row r="769" spans="3:3" x14ac:dyDescent="0.15">
      <c r="C769" s="26"/>
    </row>
    <row r="770" spans="3:3" x14ac:dyDescent="0.15">
      <c r="C770" s="26"/>
    </row>
    <row r="771" spans="3:3" x14ac:dyDescent="0.15">
      <c r="C771" s="26"/>
    </row>
    <row r="772" spans="3:3" x14ac:dyDescent="0.15">
      <c r="C772" s="26"/>
    </row>
    <row r="773" spans="3:3" x14ac:dyDescent="0.15">
      <c r="C773" s="26"/>
    </row>
    <row r="774" spans="3:3" x14ac:dyDescent="0.15">
      <c r="C774" s="26"/>
    </row>
    <row r="775" spans="3:3" x14ac:dyDescent="0.15">
      <c r="C775" s="26"/>
    </row>
    <row r="776" spans="3:3" x14ac:dyDescent="0.15">
      <c r="C776" s="26"/>
    </row>
    <row r="777" spans="3:3" x14ac:dyDescent="0.15">
      <c r="C777" s="26"/>
    </row>
    <row r="778" spans="3:3" x14ac:dyDescent="0.15">
      <c r="C778" s="26"/>
    </row>
    <row r="779" spans="3:3" x14ac:dyDescent="0.15">
      <c r="C779" s="26"/>
    </row>
    <row r="780" spans="3:3" x14ac:dyDescent="0.15">
      <c r="C780" s="26"/>
    </row>
    <row r="781" spans="3:3" x14ac:dyDescent="0.15">
      <c r="C781" s="26"/>
    </row>
    <row r="782" spans="3:3" x14ac:dyDescent="0.15">
      <c r="C782" s="26"/>
    </row>
    <row r="783" spans="3:3" x14ac:dyDescent="0.15">
      <c r="C783" s="26"/>
    </row>
    <row r="784" spans="3:3" x14ac:dyDescent="0.15">
      <c r="C784" s="26"/>
    </row>
    <row r="785" spans="3:3" x14ac:dyDescent="0.15">
      <c r="C785" s="26"/>
    </row>
    <row r="786" spans="3:3" x14ac:dyDescent="0.15">
      <c r="C786" s="26"/>
    </row>
    <row r="787" spans="3:3" x14ac:dyDescent="0.15">
      <c r="C787" s="26"/>
    </row>
    <row r="788" spans="3:3" x14ac:dyDescent="0.15">
      <c r="C788" s="26"/>
    </row>
    <row r="789" spans="3:3" x14ac:dyDescent="0.15">
      <c r="C789" s="26"/>
    </row>
    <row r="790" spans="3:3" x14ac:dyDescent="0.15">
      <c r="C790" s="26"/>
    </row>
    <row r="791" spans="3:3" x14ac:dyDescent="0.15">
      <c r="C791" s="26"/>
    </row>
    <row r="792" spans="3:3" x14ac:dyDescent="0.15">
      <c r="C792" s="26"/>
    </row>
    <row r="793" spans="3:3" x14ac:dyDescent="0.15">
      <c r="C793" s="26"/>
    </row>
    <row r="794" spans="3:3" x14ac:dyDescent="0.15">
      <c r="C794" s="26"/>
    </row>
    <row r="795" spans="3:3" x14ac:dyDescent="0.15">
      <c r="C795" s="26"/>
    </row>
    <row r="796" spans="3:3" x14ac:dyDescent="0.15">
      <c r="C796" s="26"/>
    </row>
    <row r="797" spans="3:3" x14ac:dyDescent="0.15">
      <c r="C797" s="26"/>
    </row>
    <row r="798" spans="3:3" x14ac:dyDescent="0.15">
      <c r="C798" s="26"/>
    </row>
    <row r="799" spans="3:3" x14ac:dyDescent="0.15">
      <c r="C799" s="26"/>
    </row>
    <row r="800" spans="3:3" x14ac:dyDescent="0.15">
      <c r="C800" s="26"/>
    </row>
    <row r="801" spans="3:3" x14ac:dyDescent="0.15">
      <c r="C801" s="26"/>
    </row>
    <row r="802" spans="3:3" x14ac:dyDescent="0.15">
      <c r="C802" s="26"/>
    </row>
    <row r="803" spans="3:3" x14ac:dyDescent="0.15">
      <c r="C803" s="26"/>
    </row>
    <row r="804" spans="3:3" x14ac:dyDescent="0.15">
      <c r="C804" s="26"/>
    </row>
    <row r="805" spans="3:3" x14ac:dyDescent="0.15">
      <c r="C805" s="26"/>
    </row>
    <row r="806" spans="3:3" x14ac:dyDescent="0.15">
      <c r="C806" s="26"/>
    </row>
    <row r="807" spans="3:3" x14ac:dyDescent="0.15">
      <c r="C807" s="26"/>
    </row>
    <row r="808" spans="3:3" x14ac:dyDescent="0.15">
      <c r="C808" s="26"/>
    </row>
    <row r="809" spans="3:3" x14ac:dyDescent="0.15">
      <c r="C809" s="26"/>
    </row>
    <row r="810" spans="3:3" x14ac:dyDescent="0.15">
      <c r="C810" s="26"/>
    </row>
    <row r="811" spans="3:3" x14ac:dyDescent="0.15">
      <c r="C811" s="26"/>
    </row>
    <row r="812" spans="3:3" x14ac:dyDescent="0.15">
      <c r="C812" s="26"/>
    </row>
    <row r="813" spans="3:3" x14ac:dyDescent="0.15">
      <c r="C813" s="26"/>
    </row>
    <row r="814" spans="3:3" x14ac:dyDescent="0.15">
      <c r="C814" s="26"/>
    </row>
    <row r="815" spans="3:3" x14ac:dyDescent="0.15">
      <c r="C815" s="26"/>
    </row>
    <row r="816" spans="3:3" x14ac:dyDescent="0.15">
      <c r="C816" s="26"/>
    </row>
    <row r="817" spans="3:3" x14ac:dyDescent="0.15">
      <c r="C817" s="26"/>
    </row>
    <row r="818" spans="3:3" x14ac:dyDescent="0.15">
      <c r="C818" s="26"/>
    </row>
    <row r="819" spans="3:3" x14ac:dyDescent="0.15">
      <c r="C819" s="26"/>
    </row>
    <row r="820" spans="3:3" x14ac:dyDescent="0.15">
      <c r="C820" s="26"/>
    </row>
    <row r="821" spans="3:3" x14ac:dyDescent="0.15">
      <c r="C821" s="26"/>
    </row>
    <row r="822" spans="3:3" x14ac:dyDescent="0.15">
      <c r="C822" s="26"/>
    </row>
    <row r="823" spans="3:3" x14ac:dyDescent="0.15">
      <c r="C823" s="26"/>
    </row>
    <row r="824" spans="3:3" x14ac:dyDescent="0.15">
      <c r="C824" s="26"/>
    </row>
    <row r="825" spans="3:3" x14ac:dyDescent="0.15">
      <c r="C825" s="26"/>
    </row>
    <row r="826" spans="3:3" x14ac:dyDescent="0.15">
      <c r="C826" s="26"/>
    </row>
    <row r="827" spans="3:3" x14ac:dyDescent="0.15">
      <c r="C827" s="26"/>
    </row>
    <row r="828" spans="3:3" x14ac:dyDescent="0.15">
      <c r="C828" s="26"/>
    </row>
    <row r="829" spans="3:3" x14ac:dyDescent="0.15">
      <c r="C829" s="26"/>
    </row>
    <row r="830" spans="3:3" x14ac:dyDescent="0.15">
      <c r="C830" s="26"/>
    </row>
    <row r="831" spans="3:3" x14ac:dyDescent="0.15">
      <c r="C831" s="26"/>
    </row>
    <row r="832" spans="3:3" x14ac:dyDescent="0.15">
      <c r="C832" s="26"/>
    </row>
    <row r="833" spans="3:3" x14ac:dyDescent="0.15">
      <c r="C833" s="26"/>
    </row>
    <row r="834" spans="3:3" x14ac:dyDescent="0.15">
      <c r="C834" s="26"/>
    </row>
    <row r="835" spans="3:3" x14ac:dyDescent="0.15">
      <c r="C835" s="26"/>
    </row>
    <row r="836" spans="3:3" x14ac:dyDescent="0.15">
      <c r="C836" s="26"/>
    </row>
    <row r="837" spans="3:3" x14ac:dyDescent="0.15">
      <c r="C837" s="26"/>
    </row>
    <row r="838" spans="3:3" x14ac:dyDescent="0.15">
      <c r="C838" s="26"/>
    </row>
    <row r="839" spans="3:3" x14ac:dyDescent="0.15">
      <c r="C839" s="26"/>
    </row>
    <row r="840" spans="3:3" x14ac:dyDescent="0.15">
      <c r="C840" s="26"/>
    </row>
    <row r="841" spans="3:3" x14ac:dyDescent="0.15">
      <c r="C841" s="26"/>
    </row>
    <row r="842" spans="3:3" x14ac:dyDescent="0.15">
      <c r="C842" s="26"/>
    </row>
    <row r="843" spans="3:3" x14ac:dyDescent="0.15">
      <c r="C843" s="26"/>
    </row>
    <row r="844" spans="3:3" x14ac:dyDescent="0.15">
      <c r="C844" s="26"/>
    </row>
    <row r="845" spans="3:3" x14ac:dyDescent="0.15">
      <c r="C845" s="26"/>
    </row>
    <row r="846" spans="3:3" x14ac:dyDescent="0.15">
      <c r="C846" s="26"/>
    </row>
    <row r="847" spans="3:3" x14ac:dyDescent="0.15">
      <c r="C847" s="26"/>
    </row>
    <row r="848" spans="3:3" x14ac:dyDescent="0.15">
      <c r="C848" s="26"/>
    </row>
    <row r="849" spans="3:3" x14ac:dyDescent="0.15">
      <c r="C849" s="26"/>
    </row>
    <row r="850" spans="3:3" x14ac:dyDescent="0.15">
      <c r="C850" s="26"/>
    </row>
    <row r="851" spans="3:3" x14ac:dyDescent="0.15">
      <c r="C851" s="26"/>
    </row>
    <row r="852" spans="3:3" x14ac:dyDescent="0.15">
      <c r="C852" s="26"/>
    </row>
    <row r="853" spans="3:3" x14ac:dyDescent="0.15">
      <c r="C853" s="26"/>
    </row>
    <row r="854" spans="3:3" x14ac:dyDescent="0.15">
      <c r="C854" s="26"/>
    </row>
    <row r="855" spans="3:3" x14ac:dyDescent="0.15">
      <c r="C855" s="26"/>
    </row>
    <row r="856" spans="3:3" x14ac:dyDescent="0.15">
      <c r="C856" s="26"/>
    </row>
    <row r="857" spans="3:3" x14ac:dyDescent="0.15">
      <c r="C857" s="26"/>
    </row>
    <row r="858" spans="3:3" x14ac:dyDescent="0.15">
      <c r="C858" s="26"/>
    </row>
    <row r="859" spans="3:3" x14ac:dyDescent="0.15">
      <c r="C859" s="26"/>
    </row>
    <row r="860" spans="3:3" x14ac:dyDescent="0.15">
      <c r="C860" s="26"/>
    </row>
    <row r="861" spans="3:3" x14ac:dyDescent="0.15">
      <c r="C861" s="26"/>
    </row>
    <row r="862" spans="3:3" x14ac:dyDescent="0.15">
      <c r="C862" s="26"/>
    </row>
    <row r="863" spans="3:3" x14ac:dyDescent="0.15">
      <c r="C863" s="26"/>
    </row>
    <row r="864" spans="3:3" x14ac:dyDescent="0.15">
      <c r="C864" s="26"/>
    </row>
    <row r="865" spans="3:3" x14ac:dyDescent="0.15">
      <c r="C865" s="26"/>
    </row>
    <row r="866" spans="3:3" x14ac:dyDescent="0.15">
      <c r="C866" s="26"/>
    </row>
    <row r="867" spans="3:3" x14ac:dyDescent="0.15">
      <c r="C867" s="26"/>
    </row>
    <row r="868" spans="3:3" x14ac:dyDescent="0.15">
      <c r="C868" s="26"/>
    </row>
    <row r="869" spans="3:3" x14ac:dyDescent="0.15">
      <c r="C869" s="26"/>
    </row>
    <row r="870" spans="3:3" x14ac:dyDescent="0.15">
      <c r="C870" s="26"/>
    </row>
    <row r="871" spans="3:3" x14ac:dyDescent="0.15">
      <c r="C871" s="26"/>
    </row>
    <row r="872" spans="3:3" x14ac:dyDescent="0.15">
      <c r="C872" s="26"/>
    </row>
    <row r="873" spans="3:3" x14ac:dyDescent="0.15">
      <c r="C873" s="26"/>
    </row>
    <row r="874" spans="3:3" x14ac:dyDescent="0.15">
      <c r="C874" s="26"/>
    </row>
    <row r="875" spans="3:3" x14ac:dyDescent="0.15">
      <c r="C875" s="26"/>
    </row>
    <row r="876" spans="3:3" x14ac:dyDescent="0.15">
      <c r="C876" s="26"/>
    </row>
    <row r="877" spans="3:3" x14ac:dyDescent="0.15">
      <c r="C877" s="26"/>
    </row>
    <row r="878" spans="3:3" x14ac:dyDescent="0.15">
      <c r="C878" s="26"/>
    </row>
    <row r="879" spans="3:3" x14ac:dyDescent="0.15">
      <c r="C879" s="26"/>
    </row>
    <row r="880" spans="3:3" x14ac:dyDescent="0.15">
      <c r="C880" s="26"/>
    </row>
    <row r="881" spans="3:3" x14ac:dyDescent="0.15">
      <c r="C881" s="26"/>
    </row>
    <row r="882" spans="3:3" x14ac:dyDescent="0.15">
      <c r="C882" s="26"/>
    </row>
    <row r="883" spans="3:3" x14ac:dyDescent="0.15">
      <c r="C883" s="26"/>
    </row>
    <row r="884" spans="3:3" x14ac:dyDescent="0.15">
      <c r="C884" s="26"/>
    </row>
    <row r="885" spans="3:3" x14ac:dyDescent="0.15">
      <c r="C885" s="26"/>
    </row>
    <row r="886" spans="3:3" x14ac:dyDescent="0.15">
      <c r="C886" s="26"/>
    </row>
    <row r="887" spans="3:3" x14ac:dyDescent="0.15">
      <c r="C887" s="26"/>
    </row>
    <row r="888" spans="3:3" x14ac:dyDescent="0.15">
      <c r="C888" s="26"/>
    </row>
    <row r="889" spans="3:3" x14ac:dyDescent="0.15">
      <c r="C889" s="26"/>
    </row>
    <row r="890" spans="3:3" x14ac:dyDescent="0.15">
      <c r="C890" s="26"/>
    </row>
    <row r="891" spans="3:3" x14ac:dyDescent="0.15">
      <c r="C891" s="26"/>
    </row>
    <row r="892" spans="3:3" x14ac:dyDescent="0.15">
      <c r="C892" s="26"/>
    </row>
    <row r="893" spans="3:3" x14ac:dyDescent="0.15">
      <c r="C893" s="26"/>
    </row>
    <row r="894" spans="3:3" x14ac:dyDescent="0.15">
      <c r="C894" s="26"/>
    </row>
    <row r="895" spans="3:3" x14ac:dyDescent="0.15">
      <c r="C895" s="26"/>
    </row>
    <row r="896" spans="3:3" x14ac:dyDescent="0.15">
      <c r="C896" s="26"/>
    </row>
    <row r="897" spans="3:3" x14ac:dyDescent="0.15">
      <c r="C897" s="26"/>
    </row>
    <row r="898" spans="3:3" x14ac:dyDescent="0.15">
      <c r="C898" s="26"/>
    </row>
    <row r="899" spans="3:3" x14ac:dyDescent="0.15">
      <c r="C899" s="26"/>
    </row>
    <row r="900" spans="3:3" x14ac:dyDescent="0.15">
      <c r="C900" s="26"/>
    </row>
    <row r="901" spans="3:3" x14ac:dyDescent="0.15">
      <c r="C901" s="26"/>
    </row>
    <row r="902" spans="3:3" x14ac:dyDescent="0.15">
      <c r="C902" s="26"/>
    </row>
    <row r="903" spans="3:3" x14ac:dyDescent="0.15">
      <c r="C903" s="26"/>
    </row>
    <row r="904" spans="3:3" x14ac:dyDescent="0.15">
      <c r="C904" s="26"/>
    </row>
    <row r="905" spans="3:3" x14ac:dyDescent="0.15">
      <c r="C905" s="26"/>
    </row>
    <row r="906" spans="3:3" x14ac:dyDescent="0.15">
      <c r="C906" s="26"/>
    </row>
    <row r="907" spans="3:3" x14ac:dyDescent="0.15">
      <c r="C907" s="26"/>
    </row>
    <row r="908" spans="3:3" x14ac:dyDescent="0.15">
      <c r="C908" s="26"/>
    </row>
    <row r="909" spans="3:3" x14ac:dyDescent="0.15">
      <c r="C909" s="26"/>
    </row>
    <row r="910" spans="3:3" x14ac:dyDescent="0.15">
      <c r="C910" s="26"/>
    </row>
    <row r="911" spans="3:3" x14ac:dyDescent="0.15">
      <c r="C911" s="26"/>
    </row>
    <row r="912" spans="3:3" x14ac:dyDescent="0.15">
      <c r="C912" s="26"/>
    </row>
    <row r="913" spans="3:3" x14ac:dyDescent="0.15">
      <c r="C913" s="26"/>
    </row>
    <row r="914" spans="3:3" x14ac:dyDescent="0.15">
      <c r="C914" s="26"/>
    </row>
    <row r="915" spans="3:3" x14ac:dyDescent="0.15">
      <c r="C915" s="26"/>
    </row>
    <row r="916" spans="3:3" x14ac:dyDescent="0.15">
      <c r="C916" s="26"/>
    </row>
    <row r="917" spans="3:3" x14ac:dyDescent="0.15">
      <c r="C917" s="26"/>
    </row>
    <row r="918" spans="3:3" x14ac:dyDescent="0.15">
      <c r="C918" s="26"/>
    </row>
    <row r="919" spans="3:3" x14ac:dyDescent="0.15">
      <c r="C919" s="26"/>
    </row>
    <row r="920" spans="3:3" x14ac:dyDescent="0.15">
      <c r="C920" s="26"/>
    </row>
    <row r="921" spans="3:3" x14ac:dyDescent="0.15">
      <c r="C921" s="26"/>
    </row>
    <row r="922" spans="3:3" x14ac:dyDescent="0.15">
      <c r="C922" s="26"/>
    </row>
    <row r="923" spans="3:3" x14ac:dyDescent="0.15">
      <c r="C923" s="26"/>
    </row>
    <row r="924" spans="3:3" x14ac:dyDescent="0.15">
      <c r="C924" s="26"/>
    </row>
    <row r="925" spans="3:3" x14ac:dyDescent="0.15">
      <c r="C925" s="26"/>
    </row>
    <row r="926" spans="3:3" x14ac:dyDescent="0.15">
      <c r="C926" s="26"/>
    </row>
    <row r="927" spans="3:3" x14ac:dyDescent="0.15">
      <c r="C927" s="26"/>
    </row>
    <row r="928" spans="3:3" x14ac:dyDescent="0.15">
      <c r="C928" s="26"/>
    </row>
    <row r="929" spans="3:3" x14ac:dyDescent="0.15">
      <c r="C929" s="26"/>
    </row>
    <row r="930" spans="3:3" x14ac:dyDescent="0.15">
      <c r="C930" s="26"/>
    </row>
    <row r="931" spans="3:3" x14ac:dyDescent="0.15">
      <c r="C931" s="26"/>
    </row>
    <row r="932" spans="3:3" x14ac:dyDescent="0.15">
      <c r="C932" s="26"/>
    </row>
    <row r="933" spans="3:3" x14ac:dyDescent="0.15">
      <c r="C933" s="26"/>
    </row>
    <row r="934" spans="3:3" x14ac:dyDescent="0.15">
      <c r="C934" s="26"/>
    </row>
    <row r="935" spans="3:3" x14ac:dyDescent="0.15">
      <c r="C935" s="26"/>
    </row>
    <row r="936" spans="3:3" x14ac:dyDescent="0.15">
      <c r="C936" s="26"/>
    </row>
    <row r="937" spans="3:3" x14ac:dyDescent="0.15">
      <c r="C937" s="26"/>
    </row>
    <row r="938" spans="3:3" x14ac:dyDescent="0.15">
      <c r="C938" s="26"/>
    </row>
    <row r="939" spans="3:3" x14ac:dyDescent="0.15">
      <c r="C939" s="26"/>
    </row>
    <row r="940" spans="3:3" x14ac:dyDescent="0.15">
      <c r="C940" s="26"/>
    </row>
    <row r="941" spans="3:3" x14ac:dyDescent="0.15">
      <c r="C941" s="26"/>
    </row>
    <row r="942" spans="3:3" x14ac:dyDescent="0.15">
      <c r="C942" s="26"/>
    </row>
    <row r="943" spans="3:3" x14ac:dyDescent="0.15">
      <c r="C943" s="26"/>
    </row>
    <row r="944" spans="3:3" x14ac:dyDescent="0.15">
      <c r="C944" s="26"/>
    </row>
    <row r="945" spans="3:3" x14ac:dyDescent="0.15">
      <c r="C945" s="26"/>
    </row>
    <row r="946" spans="3:3" x14ac:dyDescent="0.15">
      <c r="C946" s="26"/>
    </row>
    <row r="947" spans="3:3" x14ac:dyDescent="0.15">
      <c r="C947" s="26"/>
    </row>
    <row r="948" spans="3:3" x14ac:dyDescent="0.15">
      <c r="C948" s="26"/>
    </row>
    <row r="949" spans="3:3" x14ac:dyDescent="0.15">
      <c r="C949" s="26"/>
    </row>
    <row r="950" spans="3:3" x14ac:dyDescent="0.15">
      <c r="C950" s="26"/>
    </row>
    <row r="951" spans="3:3" x14ac:dyDescent="0.15">
      <c r="C951" s="26"/>
    </row>
    <row r="952" spans="3:3" x14ac:dyDescent="0.15">
      <c r="C952" s="26"/>
    </row>
    <row r="953" spans="3:3" x14ac:dyDescent="0.15">
      <c r="C953" s="26"/>
    </row>
    <row r="954" spans="3:3" x14ac:dyDescent="0.15">
      <c r="C954" s="26"/>
    </row>
    <row r="955" spans="3:3" x14ac:dyDescent="0.15">
      <c r="C955" s="26"/>
    </row>
    <row r="956" spans="3:3" x14ac:dyDescent="0.15">
      <c r="C956" s="26"/>
    </row>
    <row r="957" spans="3:3" x14ac:dyDescent="0.15">
      <c r="C957" s="26"/>
    </row>
    <row r="958" spans="3:3" x14ac:dyDescent="0.15">
      <c r="C958" s="26"/>
    </row>
    <row r="959" spans="3:3" x14ac:dyDescent="0.15">
      <c r="C959" s="26"/>
    </row>
    <row r="960" spans="3:3" x14ac:dyDescent="0.15">
      <c r="C960" s="26"/>
    </row>
    <row r="961" spans="3:3" x14ac:dyDescent="0.15">
      <c r="C961" s="26"/>
    </row>
    <row r="962" spans="3:3" x14ac:dyDescent="0.15">
      <c r="C962" s="26"/>
    </row>
    <row r="963" spans="3:3" x14ac:dyDescent="0.15">
      <c r="C963" s="26"/>
    </row>
    <row r="964" spans="3:3" x14ac:dyDescent="0.15">
      <c r="C964" s="26"/>
    </row>
    <row r="965" spans="3:3" x14ac:dyDescent="0.15">
      <c r="C965" s="26"/>
    </row>
    <row r="966" spans="3:3" x14ac:dyDescent="0.15">
      <c r="C966" s="26"/>
    </row>
    <row r="967" spans="3:3" x14ac:dyDescent="0.15">
      <c r="C967" s="26"/>
    </row>
    <row r="968" spans="3:3" x14ac:dyDescent="0.15">
      <c r="C968" s="26"/>
    </row>
    <row r="969" spans="3:3" x14ac:dyDescent="0.15">
      <c r="C969" s="26"/>
    </row>
    <row r="970" spans="3:3" x14ac:dyDescent="0.15">
      <c r="C970" s="26"/>
    </row>
    <row r="971" spans="3:3" x14ac:dyDescent="0.15">
      <c r="C971" s="26"/>
    </row>
    <row r="972" spans="3:3" x14ac:dyDescent="0.15">
      <c r="C972" s="26"/>
    </row>
    <row r="973" spans="3:3" x14ac:dyDescent="0.15">
      <c r="C973" s="26"/>
    </row>
    <row r="974" spans="3:3" x14ac:dyDescent="0.15">
      <c r="C974" s="26"/>
    </row>
    <row r="975" spans="3:3" x14ac:dyDescent="0.15">
      <c r="C975" s="26"/>
    </row>
    <row r="976" spans="3:3" x14ac:dyDescent="0.15">
      <c r="C976" s="26"/>
    </row>
    <row r="977" spans="3:3" x14ac:dyDescent="0.15">
      <c r="C977" s="26"/>
    </row>
    <row r="978" spans="3:3" x14ac:dyDescent="0.15">
      <c r="C978" s="26"/>
    </row>
    <row r="979" spans="3:3" x14ac:dyDescent="0.15">
      <c r="C979" s="26"/>
    </row>
    <row r="980" spans="3:3" x14ac:dyDescent="0.15">
      <c r="C980" s="26"/>
    </row>
    <row r="981" spans="3:3" x14ac:dyDescent="0.15">
      <c r="C981" s="26"/>
    </row>
    <row r="982" spans="3:3" x14ac:dyDescent="0.15">
      <c r="C982" s="26"/>
    </row>
    <row r="983" spans="3:3" x14ac:dyDescent="0.15">
      <c r="C983" s="26"/>
    </row>
    <row r="984" spans="3:3" x14ac:dyDescent="0.15">
      <c r="C984" s="26"/>
    </row>
    <row r="985" spans="3:3" x14ac:dyDescent="0.15">
      <c r="C985" s="26"/>
    </row>
    <row r="986" spans="3:3" x14ac:dyDescent="0.15">
      <c r="C986" s="26"/>
    </row>
    <row r="987" spans="3:3" x14ac:dyDescent="0.15">
      <c r="C987" s="26"/>
    </row>
    <row r="988" spans="3:3" x14ac:dyDescent="0.15">
      <c r="C988" s="26"/>
    </row>
    <row r="989" spans="3:3" x14ac:dyDescent="0.15">
      <c r="C989" s="26"/>
    </row>
    <row r="990" spans="3:3" x14ac:dyDescent="0.15">
      <c r="C990" s="26"/>
    </row>
    <row r="991" spans="3:3" x14ac:dyDescent="0.15">
      <c r="C991" s="26"/>
    </row>
    <row r="992" spans="3:3" x14ac:dyDescent="0.15">
      <c r="C992" s="26"/>
    </row>
    <row r="993" spans="3:3" x14ac:dyDescent="0.15">
      <c r="C993" s="26"/>
    </row>
    <row r="994" spans="3:3" x14ac:dyDescent="0.15">
      <c r="C994" s="26"/>
    </row>
    <row r="995" spans="3:3" x14ac:dyDescent="0.15">
      <c r="C995" s="26"/>
    </row>
    <row r="996" spans="3:3" x14ac:dyDescent="0.15">
      <c r="C996" s="26"/>
    </row>
    <row r="997" spans="3:3" x14ac:dyDescent="0.15">
      <c r="C997" s="26"/>
    </row>
    <row r="998" spans="3:3" x14ac:dyDescent="0.15">
      <c r="C998" s="26"/>
    </row>
    <row r="999" spans="3:3" x14ac:dyDescent="0.15">
      <c r="C999" s="26"/>
    </row>
    <row r="1000" spans="3:3" x14ac:dyDescent="0.15">
      <c r="C1000" s="26"/>
    </row>
    <row r="1001" spans="3:3" x14ac:dyDescent="0.15">
      <c r="C1001" s="26"/>
    </row>
    <row r="1002" spans="3:3" x14ac:dyDescent="0.15">
      <c r="C1002" s="26"/>
    </row>
    <row r="1003" spans="3:3" x14ac:dyDescent="0.15">
      <c r="C1003" s="26"/>
    </row>
    <row r="1004" spans="3:3" x14ac:dyDescent="0.15">
      <c r="C1004" s="26"/>
    </row>
    <row r="1005" spans="3:3" x14ac:dyDescent="0.15">
      <c r="C1005" s="26"/>
    </row>
    <row r="1006" spans="3:3" x14ac:dyDescent="0.15">
      <c r="C1006" s="26"/>
    </row>
    <row r="1007" spans="3:3" x14ac:dyDescent="0.15">
      <c r="C1007" s="26"/>
    </row>
    <row r="1008" spans="3:3" x14ac:dyDescent="0.15">
      <c r="C1008" s="26"/>
    </row>
    <row r="1009" spans="3:3" x14ac:dyDescent="0.15">
      <c r="C1009" s="26"/>
    </row>
    <row r="1010" spans="3:3" x14ac:dyDescent="0.15">
      <c r="C1010" s="26"/>
    </row>
    <row r="1011" spans="3:3" x14ac:dyDescent="0.15">
      <c r="C1011" s="26"/>
    </row>
    <row r="1012" spans="3:3" x14ac:dyDescent="0.15">
      <c r="C1012" s="26"/>
    </row>
    <row r="1013" spans="3:3" x14ac:dyDescent="0.15">
      <c r="C1013" s="26"/>
    </row>
    <row r="1014" spans="3:3" x14ac:dyDescent="0.15">
      <c r="C1014" s="26"/>
    </row>
    <row r="1015" spans="3:3" x14ac:dyDescent="0.15">
      <c r="C1015" s="26"/>
    </row>
    <row r="1016" spans="3:3" x14ac:dyDescent="0.15">
      <c r="C1016" s="26"/>
    </row>
    <row r="1017" spans="3:3" x14ac:dyDescent="0.15">
      <c r="C1017" s="26"/>
    </row>
    <row r="1018" spans="3:3" x14ac:dyDescent="0.15">
      <c r="C1018" s="26"/>
    </row>
    <row r="1019" spans="3:3" x14ac:dyDescent="0.15">
      <c r="C1019" s="26"/>
    </row>
    <row r="1020" spans="3:3" x14ac:dyDescent="0.15">
      <c r="C1020" s="26"/>
    </row>
    <row r="1021" spans="3:3" x14ac:dyDescent="0.15">
      <c r="C1021" s="26"/>
    </row>
    <row r="1022" spans="3:3" x14ac:dyDescent="0.15">
      <c r="C1022" s="26"/>
    </row>
    <row r="1023" spans="3:3" x14ac:dyDescent="0.15">
      <c r="C1023" s="26"/>
    </row>
    <row r="1024" spans="3:3" x14ac:dyDescent="0.15">
      <c r="C1024" s="26"/>
    </row>
    <row r="1025" spans="3:3" x14ac:dyDescent="0.15">
      <c r="C1025" s="26"/>
    </row>
    <row r="1026" spans="3:3" x14ac:dyDescent="0.15">
      <c r="C1026" s="26"/>
    </row>
    <row r="1027" spans="3:3" x14ac:dyDescent="0.15">
      <c r="C1027" s="26"/>
    </row>
    <row r="1028" spans="3:3" x14ac:dyDescent="0.15">
      <c r="C1028" s="26"/>
    </row>
    <row r="1029" spans="3:3" x14ac:dyDescent="0.15">
      <c r="C1029" s="26"/>
    </row>
    <row r="1030" spans="3:3" x14ac:dyDescent="0.15">
      <c r="C1030" s="26"/>
    </row>
    <row r="1031" spans="3:3" x14ac:dyDescent="0.15">
      <c r="C1031" s="26"/>
    </row>
    <row r="1032" spans="3:3" x14ac:dyDescent="0.15">
      <c r="C1032" s="26"/>
    </row>
    <row r="1033" spans="3:3" x14ac:dyDescent="0.15">
      <c r="C1033" s="26"/>
    </row>
    <row r="1034" spans="3:3" x14ac:dyDescent="0.15">
      <c r="C1034" s="26"/>
    </row>
    <row r="1035" spans="3:3" x14ac:dyDescent="0.15">
      <c r="C1035" s="26"/>
    </row>
    <row r="1036" spans="3:3" x14ac:dyDescent="0.15">
      <c r="C1036" s="26"/>
    </row>
    <row r="1037" spans="3:3" x14ac:dyDescent="0.15">
      <c r="C1037" s="26"/>
    </row>
    <row r="1038" spans="3:3" x14ac:dyDescent="0.15">
      <c r="C1038" s="26"/>
    </row>
    <row r="1039" spans="3:3" x14ac:dyDescent="0.15">
      <c r="C1039" s="26"/>
    </row>
    <row r="1040" spans="3:3" x14ac:dyDescent="0.15">
      <c r="C1040" s="26"/>
    </row>
    <row r="1041" spans="3:3" x14ac:dyDescent="0.15">
      <c r="C1041" s="26"/>
    </row>
    <row r="1042" spans="3:3" x14ac:dyDescent="0.15">
      <c r="C1042" s="26"/>
    </row>
    <row r="1043" spans="3:3" x14ac:dyDescent="0.15">
      <c r="C1043" s="26"/>
    </row>
    <row r="1044" spans="3:3" x14ac:dyDescent="0.15">
      <c r="C1044" s="26"/>
    </row>
    <row r="1045" spans="3:3" x14ac:dyDescent="0.15">
      <c r="C1045" s="26"/>
    </row>
    <row r="1046" spans="3:3" x14ac:dyDescent="0.15">
      <c r="C1046" s="26"/>
    </row>
    <row r="1047" spans="3:3" x14ac:dyDescent="0.15">
      <c r="C1047" s="26"/>
    </row>
    <row r="1048" spans="3:3" x14ac:dyDescent="0.15">
      <c r="C1048" s="26"/>
    </row>
    <row r="1049" spans="3:3" x14ac:dyDescent="0.15">
      <c r="C1049" s="26"/>
    </row>
    <row r="1050" spans="3:3" x14ac:dyDescent="0.15">
      <c r="C1050" s="26"/>
    </row>
    <row r="1051" spans="3:3" x14ac:dyDescent="0.15">
      <c r="C1051" s="26"/>
    </row>
    <row r="1052" spans="3:3" x14ac:dyDescent="0.15">
      <c r="C1052" s="26"/>
    </row>
    <row r="1053" spans="3:3" x14ac:dyDescent="0.15">
      <c r="C1053" s="26"/>
    </row>
    <row r="1054" spans="3:3" x14ac:dyDescent="0.15">
      <c r="C1054" s="26"/>
    </row>
    <row r="1055" spans="3:3" x14ac:dyDescent="0.15">
      <c r="C1055" s="26"/>
    </row>
    <row r="1056" spans="3:3" x14ac:dyDescent="0.15">
      <c r="C1056" s="26"/>
    </row>
    <row r="1057" spans="3:3" x14ac:dyDescent="0.15">
      <c r="C1057" s="26"/>
    </row>
    <row r="1058" spans="3:3" x14ac:dyDescent="0.15">
      <c r="C1058" s="26"/>
    </row>
    <row r="1059" spans="3:3" x14ac:dyDescent="0.15">
      <c r="C1059" s="26"/>
    </row>
    <row r="1060" spans="3:3" x14ac:dyDescent="0.15">
      <c r="C1060" s="26"/>
    </row>
    <row r="1061" spans="3:3" x14ac:dyDescent="0.15">
      <c r="C1061" s="26"/>
    </row>
    <row r="1062" spans="3:3" x14ac:dyDescent="0.15">
      <c r="C1062" s="26"/>
    </row>
    <row r="1063" spans="3:3" x14ac:dyDescent="0.15">
      <c r="C1063" s="26"/>
    </row>
    <row r="1064" spans="3:3" x14ac:dyDescent="0.15">
      <c r="C1064" s="26"/>
    </row>
    <row r="1065" spans="3:3" x14ac:dyDescent="0.15">
      <c r="C1065" s="26"/>
    </row>
    <row r="1066" spans="3:3" x14ac:dyDescent="0.15">
      <c r="C1066" s="26"/>
    </row>
    <row r="1067" spans="3:3" x14ac:dyDescent="0.15">
      <c r="C1067" s="26"/>
    </row>
    <row r="1068" spans="3:3" x14ac:dyDescent="0.15">
      <c r="C1068" s="26"/>
    </row>
    <row r="1069" spans="3:3" x14ac:dyDescent="0.15">
      <c r="C1069" s="26"/>
    </row>
    <row r="1070" spans="3:3" x14ac:dyDescent="0.15">
      <c r="C1070" s="26"/>
    </row>
    <row r="1071" spans="3:3" x14ac:dyDescent="0.15">
      <c r="C1071" s="26"/>
    </row>
    <row r="1072" spans="3:3" x14ac:dyDescent="0.15">
      <c r="C1072" s="26"/>
    </row>
    <row r="1073" spans="3:3" x14ac:dyDescent="0.15">
      <c r="C1073" s="26"/>
    </row>
    <row r="1074" spans="3:3" x14ac:dyDescent="0.15">
      <c r="C1074" s="26"/>
    </row>
    <row r="1075" spans="3:3" x14ac:dyDescent="0.15">
      <c r="C1075" s="26"/>
    </row>
    <row r="1076" spans="3:3" x14ac:dyDescent="0.15">
      <c r="C1076" s="26"/>
    </row>
    <row r="1077" spans="3:3" x14ac:dyDescent="0.15">
      <c r="C1077" s="26"/>
    </row>
    <row r="1078" spans="3:3" x14ac:dyDescent="0.15">
      <c r="C1078" s="26"/>
    </row>
    <row r="1079" spans="3:3" x14ac:dyDescent="0.15">
      <c r="C1079" s="26"/>
    </row>
    <row r="1080" spans="3:3" x14ac:dyDescent="0.15">
      <c r="C1080" s="26"/>
    </row>
    <row r="1081" spans="3:3" x14ac:dyDescent="0.15">
      <c r="C1081" s="26"/>
    </row>
    <row r="1082" spans="3:3" x14ac:dyDescent="0.15">
      <c r="C1082" s="26"/>
    </row>
    <row r="1083" spans="3:3" x14ac:dyDescent="0.15">
      <c r="C1083" s="26"/>
    </row>
    <row r="1084" spans="3:3" x14ac:dyDescent="0.15">
      <c r="C1084" s="26"/>
    </row>
    <row r="1085" spans="3:3" x14ac:dyDescent="0.15">
      <c r="C1085" s="26"/>
    </row>
    <row r="1086" spans="3:3" x14ac:dyDescent="0.15">
      <c r="C1086" s="26"/>
    </row>
    <row r="1087" spans="3:3" x14ac:dyDescent="0.15">
      <c r="C1087" s="26"/>
    </row>
    <row r="1088" spans="3:3" x14ac:dyDescent="0.15">
      <c r="C1088" s="26"/>
    </row>
    <row r="1089" spans="3:3" x14ac:dyDescent="0.15">
      <c r="C1089" s="26"/>
    </row>
    <row r="1090" spans="3:3" x14ac:dyDescent="0.15">
      <c r="C1090" s="26"/>
    </row>
    <row r="1091" spans="3:3" x14ac:dyDescent="0.15">
      <c r="C1091" s="26"/>
    </row>
    <row r="1092" spans="3:3" x14ac:dyDescent="0.15">
      <c r="C1092" s="26"/>
    </row>
    <row r="1093" spans="3:3" x14ac:dyDescent="0.15">
      <c r="C1093" s="26"/>
    </row>
    <row r="1094" spans="3:3" x14ac:dyDescent="0.15">
      <c r="C1094" s="26"/>
    </row>
    <row r="1095" spans="3:3" x14ac:dyDescent="0.15">
      <c r="C1095" s="26"/>
    </row>
    <row r="1096" spans="3:3" x14ac:dyDescent="0.15">
      <c r="C1096" s="26"/>
    </row>
    <row r="1097" spans="3:3" x14ac:dyDescent="0.15">
      <c r="C1097" s="26"/>
    </row>
    <row r="1098" spans="3:3" x14ac:dyDescent="0.15">
      <c r="C1098" s="26"/>
    </row>
    <row r="1099" spans="3:3" x14ac:dyDescent="0.15">
      <c r="C1099" s="26"/>
    </row>
    <row r="1100" spans="3:3" x14ac:dyDescent="0.15">
      <c r="C1100" s="26"/>
    </row>
    <row r="1101" spans="3:3" x14ac:dyDescent="0.15">
      <c r="C1101" s="26"/>
    </row>
    <row r="1102" spans="3:3" x14ac:dyDescent="0.15">
      <c r="C1102" s="26"/>
    </row>
    <row r="1103" spans="3:3" x14ac:dyDescent="0.15">
      <c r="C1103" s="26"/>
    </row>
    <row r="1104" spans="3:3" x14ac:dyDescent="0.15">
      <c r="C1104" s="26"/>
    </row>
    <row r="1105" spans="3:3" x14ac:dyDescent="0.15">
      <c r="C1105" s="26"/>
    </row>
    <row r="1106" spans="3:3" x14ac:dyDescent="0.15">
      <c r="C1106" s="26"/>
    </row>
    <row r="1107" spans="3:3" x14ac:dyDescent="0.15">
      <c r="C1107" s="26"/>
    </row>
    <row r="1108" spans="3:3" x14ac:dyDescent="0.15">
      <c r="C1108" s="26"/>
    </row>
    <row r="1109" spans="3:3" x14ac:dyDescent="0.15">
      <c r="C1109" s="26"/>
    </row>
    <row r="1110" spans="3:3" x14ac:dyDescent="0.15">
      <c r="C1110" s="26"/>
    </row>
    <row r="1111" spans="3:3" x14ac:dyDescent="0.15">
      <c r="C1111" s="26"/>
    </row>
    <row r="1112" spans="3:3" x14ac:dyDescent="0.15">
      <c r="C1112" s="26"/>
    </row>
    <row r="1113" spans="3:3" x14ac:dyDescent="0.15">
      <c r="C1113" s="26"/>
    </row>
    <row r="1114" spans="3:3" x14ac:dyDescent="0.15">
      <c r="C1114" s="26"/>
    </row>
    <row r="1115" spans="3:3" x14ac:dyDescent="0.15">
      <c r="C1115" s="26"/>
    </row>
    <row r="1116" spans="3:3" x14ac:dyDescent="0.15">
      <c r="C1116" s="26"/>
    </row>
    <row r="1117" spans="3:3" x14ac:dyDescent="0.15">
      <c r="C1117" s="26"/>
    </row>
    <row r="1118" spans="3:3" x14ac:dyDescent="0.15">
      <c r="C1118" s="26"/>
    </row>
    <row r="1119" spans="3:3" x14ac:dyDescent="0.15">
      <c r="C1119" s="26"/>
    </row>
    <row r="1120" spans="3:3" x14ac:dyDescent="0.15">
      <c r="C1120" s="26"/>
    </row>
    <row r="1121" spans="3:3" x14ac:dyDescent="0.15">
      <c r="C1121" s="26"/>
    </row>
    <row r="1122" spans="3:3" x14ac:dyDescent="0.15">
      <c r="C1122" s="26"/>
    </row>
    <row r="1123" spans="3:3" x14ac:dyDescent="0.15">
      <c r="C1123" s="26"/>
    </row>
    <row r="1124" spans="3:3" x14ac:dyDescent="0.15">
      <c r="C1124" s="26"/>
    </row>
    <row r="1125" spans="3:3" x14ac:dyDescent="0.15">
      <c r="C1125" s="26"/>
    </row>
    <row r="1126" spans="3:3" x14ac:dyDescent="0.15">
      <c r="C1126" s="26"/>
    </row>
    <row r="1127" spans="3:3" x14ac:dyDescent="0.15">
      <c r="C1127" s="26"/>
    </row>
    <row r="1128" spans="3:3" x14ac:dyDescent="0.15">
      <c r="C1128" s="26"/>
    </row>
    <row r="1129" spans="3:3" x14ac:dyDescent="0.15">
      <c r="C1129" s="26"/>
    </row>
    <row r="1130" spans="3:3" x14ac:dyDescent="0.15">
      <c r="C1130" s="26"/>
    </row>
    <row r="1131" spans="3:3" x14ac:dyDescent="0.15">
      <c r="C1131" s="26"/>
    </row>
    <row r="1132" spans="3:3" x14ac:dyDescent="0.15">
      <c r="C1132" s="26"/>
    </row>
    <row r="1133" spans="3:3" x14ac:dyDescent="0.15">
      <c r="C1133" s="26"/>
    </row>
    <row r="1134" spans="3:3" x14ac:dyDescent="0.15">
      <c r="C1134" s="26"/>
    </row>
    <row r="1135" spans="3:3" x14ac:dyDescent="0.15">
      <c r="C1135" s="26"/>
    </row>
    <row r="1136" spans="3:3" x14ac:dyDescent="0.15">
      <c r="C1136" s="26"/>
    </row>
    <row r="1137" spans="3:3" x14ac:dyDescent="0.15">
      <c r="C1137" s="26"/>
    </row>
    <row r="1138" spans="3:3" x14ac:dyDescent="0.15">
      <c r="C1138" s="26"/>
    </row>
    <row r="1139" spans="3:3" x14ac:dyDescent="0.15">
      <c r="C1139" s="26"/>
    </row>
    <row r="1140" spans="3:3" x14ac:dyDescent="0.15">
      <c r="C1140" s="26"/>
    </row>
    <row r="1141" spans="3:3" x14ac:dyDescent="0.15">
      <c r="C1141" s="26"/>
    </row>
    <row r="1142" spans="3:3" x14ac:dyDescent="0.15">
      <c r="C1142" s="26"/>
    </row>
    <row r="1143" spans="3:3" x14ac:dyDescent="0.15">
      <c r="C1143" s="26"/>
    </row>
    <row r="1144" spans="3:3" x14ac:dyDescent="0.15">
      <c r="C1144" s="26"/>
    </row>
    <row r="1145" spans="3:3" x14ac:dyDescent="0.15">
      <c r="C1145" s="26"/>
    </row>
    <row r="1146" spans="3:3" x14ac:dyDescent="0.15">
      <c r="C1146" s="26"/>
    </row>
    <row r="1147" spans="3:3" x14ac:dyDescent="0.15">
      <c r="C1147" s="26"/>
    </row>
    <row r="1148" spans="3:3" x14ac:dyDescent="0.15">
      <c r="C1148" s="26"/>
    </row>
    <row r="1149" spans="3:3" x14ac:dyDescent="0.15">
      <c r="C1149" s="26"/>
    </row>
    <row r="1150" spans="3:3" x14ac:dyDescent="0.15">
      <c r="C1150" s="26"/>
    </row>
    <row r="1151" spans="3:3" x14ac:dyDescent="0.15">
      <c r="C1151" s="26"/>
    </row>
    <row r="1152" spans="3:3" x14ac:dyDescent="0.15">
      <c r="C1152" s="26"/>
    </row>
    <row r="1153" spans="3:3" x14ac:dyDescent="0.15">
      <c r="C1153" s="26"/>
    </row>
    <row r="1154" spans="3:3" x14ac:dyDescent="0.15">
      <c r="C1154" s="26"/>
    </row>
    <row r="1155" spans="3:3" x14ac:dyDescent="0.15">
      <c r="C1155" s="26"/>
    </row>
    <row r="1156" spans="3:3" x14ac:dyDescent="0.15">
      <c r="C1156" s="26"/>
    </row>
    <row r="1157" spans="3:3" x14ac:dyDescent="0.15">
      <c r="C1157" s="26"/>
    </row>
    <row r="1158" spans="3:3" x14ac:dyDescent="0.15">
      <c r="C1158" s="26"/>
    </row>
    <row r="1159" spans="3:3" x14ac:dyDescent="0.15">
      <c r="C1159" s="26"/>
    </row>
    <row r="1160" spans="3:3" x14ac:dyDescent="0.15">
      <c r="C1160" s="26"/>
    </row>
    <row r="1161" spans="3:3" x14ac:dyDescent="0.15">
      <c r="C1161" s="26"/>
    </row>
    <row r="1162" spans="3:3" x14ac:dyDescent="0.15">
      <c r="C1162" s="26"/>
    </row>
    <row r="1163" spans="3:3" x14ac:dyDescent="0.15">
      <c r="C1163" s="26"/>
    </row>
    <row r="1164" spans="3:3" x14ac:dyDescent="0.15">
      <c r="C1164" s="26"/>
    </row>
    <row r="1165" spans="3:3" x14ac:dyDescent="0.15">
      <c r="C1165" s="26"/>
    </row>
    <row r="1166" spans="3:3" x14ac:dyDescent="0.15">
      <c r="C1166" s="26"/>
    </row>
    <row r="1167" spans="3:3" x14ac:dyDescent="0.15">
      <c r="C1167" s="26"/>
    </row>
    <row r="1168" spans="3:3" x14ac:dyDescent="0.15">
      <c r="C1168" s="26"/>
    </row>
    <row r="1169" spans="3:3" x14ac:dyDescent="0.15">
      <c r="C1169" s="26"/>
    </row>
    <row r="1170" spans="3:3" x14ac:dyDescent="0.15">
      <c r="C1170" s="26"/>
    </row>
    <row r="1171" spans="3:3" x14ac:dyDescent="0.15">
      <c r="C1171" s="26"/>
    </row>
    <row r="1172" spans="3:3" x14ac:dyDescent="0.15">
      <c r="C1172" s="26"/>
    </row>
    <row r="1173" spans="3:3" x14ac:dyDescent="0.15">
      <c r="C1173" s="26"/>
    </row>
    <row r="1174" spans="3:3" x14ac:dyDescent="0.15">
      <c r="C1174" s="26"/>
    </row>
    <row r="1175" spans="3:3" x14ac:dyDescent="0.15">
      <c r="C1175" s="26"/>
    </row>
    <row r="1176" spans="3:3" x14ac:dyDescent="0.15">
      <c r="C1176" s="26"/>
    </row>
    <row r="1177" spans="3:3" x14ac:dyDescent="0.15">
      <c r="C1177" s="26"/>
    </row>
    <row r="1178" spans="3:3" x14ac:dyDescent="0.15">
      <c r="C1178" s="26"/>
    </row>
    <row r="1179" spans="3:3" x14ac:dyDescent="0.15">
      <c r="C1179" s="26"/>
    </row>
    <row r="1180" spans="3:3" x14ac:dyDescent="0.15">
      <c r="C1180" s="26"/>
    </row>
    <row r="1181" spans="3:3" x14ac:dyDescent="0.15">
      <c r="C1181" s="26"/>
    </row>
    <row r="1182" spans="3:3" x14ac:dyDescent="0.15">
      <c r="C1182" s="26"/>
    </row>
    <row r="1183" spans="3:3" x14ac:dyDescent="0.15">
      <c r="C1183" s="26"/>
    </row>
    <row r="1184" spans="3:3" x14ac:dyDescent="0.15">
      <c r="C1184" s="26"/>
    </row>
    <row r="1185" spans="3:3" x14ac:dyDescent="0.15">
      <c r="C1185" s="26"/>
    </row>
    <row r="1186" spans="3:3" x14ac:dyDescent="0.15">
      <c r="C1186" s="26"/>
    </row>
    <row r="1187" spans="3:3" x14ac:dyDescent="0.15">
      <c r="C1187" s="26"/>
    </row>
    <row r="1188" spans="3:3" x14ac:dyDescent="0.15">
      <c r="C1188" s="26"/>
    </row>
    <row r="1189" spans="3:3" x14ac:dyDescent="0.15">
      <c r="C1189" s="26"/>
    </row>
    <row r="1190" spans="3:3" x14ac:dyDescent="0.15">
      <c r="C1190" s="26"/>
    </row>
    <row r="1191" spans="3:3" x14ac:dyDescent="0.15">
      <c r="C1191" s="26"/>
    </row>
    <row r="1192" spans="3:3" x14ac:dyDescent="0.15">
      <c r="C1192" s="26"/>
    </row>
    <row r="1193" spans="3:3" x14ac:dyDescent="0.15">
      <c r="C1193" s="26"/>
    </row>
    <row r="1194" spans="3:3" x14ac:dyDescent="0.15">
      <c r="C1194" s="26"/>
    </row>
    <row r="1195" spans="3:3" x14ac:dyDescent="0.15">
      <c r="C1195" s="26"/>
    </row>
    <row r="1196" spans="3:3" x14ac:dyDescent="0.15">
      <c r="C1196" s="26"/>
    </row>
    <row r="1197" spans="3:3" x14ac:dyDescent="0.15">
      <c r="C1197" s="26"/>
    </row>
    <row r="1198" spans="3:3" x14ac:dyDescent="0.15">
      <c r="C1198" s="26"/>
    </row>
    <row r="1199" spans="3:3" x14ac:dyDescent="0.15">
      <c r="C1199" s="26"/>
    </row>
    <row r="1200" spans="3:3" x14ac:dyDescent="0.15">
      <c r="C1200" s="26"/>
    </row>
    <row r="1201" spans="3:3" x14ac:dyDescent="0.15">
      <c r="C1201" s="26"/>
    </row>
    <row r="1202" spans="3:3" x14ac:dyDescent="0.15">
      <c r="C1202" s="26"/>
    </row>
    <row r="1203" spans="3:3" x14ac:dyDescent="0.15">
      <c r="C1203" s="26"/>
    </row>
    <row r="1204" spans="3:3" x14ac:dyDescent="0.15">
      <c r="C1204" s="26"/>
    </row>
    <row r="1205" spans="3:3" x14ac:dyDescent="0.15">
      <c r="C1205" s="26"/>
    </row>
    <row r="1206" spans="3:3" x14ac:dyDescent="0.15">
      <c r="C1206" s="26"/>
    </row>
    <row r="1207" spans="3:3" x14ac:dyDescent="0.15">
      <c r="C1207" s="26"/>
    </row>
    <row r="1208" spans="3:3" x14ac:dyDescent="0.15">
      <c r="C1208" s="26"/>
    </row>
    <row r="1209" spans="3:3" x14ac:dyDescent="0.15">
      <c r="C1209" s="26"/>
    </row>
    <row r="1210" spans="3:3" x14ac:dyDescent="0.15">
      <c r="C1210" s="26"/>
    </row>
    <row r="1211" spans="3:3" x14ac:dyDescent="0.15">
      <c r="C1211" s="26"/>
    </row>
    <row r="1212" spans="3:3" x14ac:dyDescent="0.15">
      <c r="C1212" s="26"/>
    </row>
    <row r="1213" spans="3:3" x14ac:dyDescent="0.15">
      <c r="C1213" s="26"/>
    </row>
    <row r="1214" spans="3:3" x14ac:dyDescent="0.15">
      <c r="C1214" s="26"/>
    </row>
    <row r="1215" spans="3:3" x14ac:dyDescent="0.15">
      <c r="C1215" s="26"/>
    </row>
    <row r="1216" spans="3:3" x14ac:dyDescent="0.15">
      <c r="C1216" s="26"/>
    </row>
    <row r="1217" spans="3:3" x14ac:dyDescent="0.15">
      <c r="C1217" s="26"/>
    </row>
    <row r="1218" spans="3:3" x14ac:dyDescent="0.15">
      <c r="C1218" s="26"/>
    </row>
    <row r="1219" spans="3:3" x14ac:dyDescent="0.15">
      <c r="C1219" s="26"/>
    </row>
    <row r="1220" spans="3:3" x14ac:dyDescent="0.15">
      <c r="C1220" s="26"/>
    </row>
    <row r="1221" spans="3:3" x14ac:dyDescent="0.15">
      <c r="C1221" s="26"/>
    </row>
    <row r="1222" spans="3:3" x14ac:dyDescent="0.15">
      <c r="C1222" s="26"/>
    </row>
    <row r="1223" spans="3:3" x14ac:dyDescent="0.15">
      <c r="C1223" s="26"/>
    </row>
    <row r="1224" spans="3:3" x14ac:dyDescent="0.15">
      <c r="C1224" s="26"/>
    </row>
    <row r="1225" spans="3:3" x14ac:dyDescent="0.15">
      <c r="C1225" s="26"/>
    </row>
    <row r="1226" spans="3:3" x14ac:dyDescent="0.15">
      <c r="C1226" s="26"/>
    </row>
    <row r="1227" spans="3:3" x14ac:dyDescent="0.15">
      <c r="C1227" s="26"/>
    </row>
    <row r="1228" spans="3:3" x14ac:dyDescent="0.15">
      <c r="C1228" s="26"/>
    </row>
    <row r="1229" spans="3:3" x14ac:dyDescent="0.15">
      <c r="C1229" s="26"/>
    </row>
    <row r="1230" spans="3:3" x14ac:dyDescent="0.15">
      <c r="C1230" s="26"/>
    </row>
    <row r="1231" spans="3:3" x14ac:dyDescent="0.15">
      <c r="C1231" s="26"/>
    </row>
    <row r="1232" spans="3:3" x14ac:dyDescent="0.15">
      <c r="C1232" s="26"/>
    </row>
    <row r="1233" spans="3:3" x14ac:dyDescent="0.15">
      <c r="C1233" s="26"/>
    </row>
    <row r="1234" spans="3:3" x14ac:dyDescent="0.15">
      <c r="C1234" s="26"/>
    </row>
    <row r="1235" spans="3:3" x14ac:dyDescent="0.15">
      <c r="C1235" s="26"/>
    </row>
    <row r="1236" spans="3:3" x14ac:dyDescent="0.15">
      <c r="C1236" s="26"/>
    </row>
    <row r="1237" spans="3:3" x14ac:dyDescent="0.15">
      <c r="C1237" s="26"/>
    </row>
    <row r="1238" spans="3:3" x14ac:dyDescent="0.15">
      <c r="C1238" s="26"/>
    </row>
    <row r="1239" spans="3:3" x14ac:dyDescent="0.15">
      <c r="C1239" s="26"/>
    </row>
    <row r="1240" spans="3:3" x14ac:dyDescent="0.15">
      <c r="C1240" s="26"/>
    </row>
    <row r="1241" spans="3:3" x14ac:dyDescent="0.15">
      <c r="C1241" s="26"/>
    </row>
    <row r="1242" spans="3:3" x14ac:dyDescent="0.15">
      <c r="C1242" s="26"/>
    </row>
    <row r="1243" spans="3:3" x14ac:dyDescent="0.15">
      <c r="C1243" s="26"/>
    </row>
    <row r="1244" spans="3:3" x14ac:dyDescent="0.15">
      <c r="C1244" s="26"/>
    </row>
    <row r="1245" spans="3:3" x14ac:dyDescent="0.15">
      <c r="C1245" s="26"/>
    </row>
    <row r="1246" spans="3:3" x14ac:dyDescent="0.15">
      <c r="C1246" s="26"/>
    </row>
    <row r="1247" spans="3:3" x14ac:dyDescent="0.15">
      <c r="C1247" s="26"/>
    </row>
    <row r="1248" spans="3:3" x14ac:dyDescent="0.15">
      <c r="C1248" s="26"/>
    </row>
    <row r="1249" spans="3:3" x14ac:dyDescent="0.15">
      <c r="C1249" s="26"/>
    </row>
    <row r="1250" spans="3:3" x14ac:dyDescent="0.15">
      <c r="C1250" s="26"/>
    </row>
    <row r="1251" spans="3:3" x14ac:dyDescent="0.15">
      <c r="C1251" s="26"/>
    </row>
    <row r="1252" spans="3:3" x14ac:dyDescent="0.15">
      <c r="C1252" s="26"/>
    </row>
    <row r="1253" spans="3:3" x14ac:dyDescent="0.15">
      <c r="C1253" s="26"/>
    </row>
    <row r="1254" spans="3:3" x14ac:dyDescent="0.15">
      <c r="C1254" s="26"/>
    </row>
    <row r="1255" spans="3:3" x14ac:dyDescent="0.15">
      <c r="C1255" s="26"/>
    </row>
    <row r="1256" spans="3:3" x14ac:dyDescent="0.15">
      <c r="C1256" s="26"/>
    </row>
    <row r="1257" spans="3:3" x14ac:dyDescent="0.15">
      <c r="C1257" s="26"/>
    </row>
    <row r="1258" spans="3:3" x14ac:dyDescent="0.15">
      <c r="C1258" s="26"/>
    </row>
    <row r="1259" spans="3:3" x14ac:dyDescent="0.15">
      <c r="C1259" s="26"/>
    </row>
    <row r="1260" spans="3:3" x14ac:dyDescent="0.15">
      <c r="C1260" s="26"/>
    </row>
    <row r="1261" spans="3:3" x14ac:dyDescent="0.15">
      <c r="C1261" s="26"/>
    </row>
    <row r="1262" spans="3:3" x14ac:dyDescent="0.15">
      <c r="C1262" s="26"/>
    </row>
    <row r="1263" spans="3:3" x14ac:dyDescent="0.15">
      <c r="C1263" s="26"/>
    </row>
    <row r="1264" spans="3:3" x14ac:dyDescent="0.15">
      <c r="C1264" s="26"/>
    </row>
    <row r="1265" spans="3:3" x14ac:dyDescent="0.15">
      <c r="C1265" s="26"/>
    </row>
    <row r="1266" spans="3:3" x14ac:dyDescent="0.15">
      <c r="C1266" s="26"/>
    </row>
    <row r="1267" spans="3:3" x14ac:dyDescent="0.15">
      <c r="C1267" s="26"/>
    </row>
    <row r="1268" spans="3:3" x14ac:dyDescent="0.15">
      <c r="C1268" s="26"/>
    </row>
    <row r="1269" spans="3:3" x14ac:dyDescent="0.15">
      <c r="C1269" s="26"/>
    </row>
    <row r="1270" spans="3:3" x14ac:dyDescent="0.15">
      <c r="C1270" s="26"/>
    </row>
    <row r="1271" spans="3:3" x14ac:dyDescent="0.15">
      <c r="C1271" s="26"/>
    </row>
    <row r="1272" spans="3:3" x14ac:dyDescent="0.15">
      <c r="C1272" s="26"/>
    </row>
    <row r="1273" spans="3:3" x14ac:dyDescent="0.15">
      <c r="C1273" s="26"/>
    </row>
    <row r="1274" spans="3:3" x14ac:dyDescent="0.15">
      <c r="C1274" s="26"/>
    </row>
    <row r="1275" spans="3:3" x14ac:dyDescent="0.15">
      <c r="C1275" s="26"/>
    </row>
    <row r="1276" spans="3:3" x14ac:dyDescent="0.15">
      <c r="C1276" s="26"/>
    </row>
    <row r="1277" spans="3:3" x14ac:dyDescent="0.15">
      <c r="C1277" s="26"/>
    </row>
    <row r="1278" spans="3:3" x14ac:dyDescent="0.15">
      <c r="C1278" s="26"/>
    </row>
    <row r="1279" spans="3:3" x14ac:dyDescent="0.15">
      <c r="C1279" s="26"/>
    </row>
    <row r="1280" spans="3:3" x14ac:dyDescent="0.15">
      <c r="C1280" s="26"/>
    </row>
    <row r="1281" spans="3:3" x14ac:dyDescent="0.15">
      <c r="C1281" s="26"/>
    </row>
    <row r="1282" spans="3:3" x14ac:dyDescent="0.15">
      <c r="C1282" s="26"/>
    </row>
    <row r="1283" spans="3:3" x14ac:dyDescent="0.15">
      <c r="C1283" s="26"/>
    </row>
    <row r="1284" spans="3:3" x14ac:dyDescent="0.15">
      <c r="C1284" s="26"/>
    </row>
    <row r="1285" spans="3:3" x14ac:dyDescent="0.15">
      <c r="C1285" s="26"/>
    </row>
    <row r="1286" spans="3:3" x14ac:dyDescent="0.15">
      <c r="C1286" s="26"/>
    </row>
    <row r="1287" spans="3:3" x14ac:dyDescent="0.15">
      <c r="C1287" s="26"/>
    </row>
    <row r="1288" spans="3:3" x14ac:dyDescent="0.15">
      <c r="C1288" s="26"/>
    </row>
    <row r="1289" spans="3:3" x14ac:dyDescent="0.15">
      <c r="C1289" s="26"/>
    </row>
    <row r="1290" spans="3:3" x14ac:dyDescent="0.15">
      <c r="C1290" s="26"/>
    </row>
    <row r="1291" spans="3:3" x14ac:dyDescent="0.15">
      <c r="C1291" s="26"/>
    </row>
    <row r="1292" spans="3:3" x14ac:dyDescent="0.15">
      <c r="C1292" s="26"/>
    </row>
    <row r="1293" spans="3:3" x14ac:dyDescent="0.15">
      <c r="C1293" s="26"/>
    </row>
    <row r="1294" spans="3:3" x14ac:dyDescent="0.15">
      <c r="C1294" s="26"/>
    </row>
    <row r="1295" spans="3:3" x14ac:dyDescent="0.15">
      <c r="C1295" s="26"/>
    </row>
    <row r="1296" spans="3:3" x14ac:dyDescent="0.15">
      <c r="C1296" s="26"/>
    </row>
    <row r="1297" spans="3:3" x14ac:dyDescent="0.15">
      <c r="C1297" s="26"/>
    </row>
    <row r="1298" spans="3:3" x14ac:dyDescent="0.15">
      <c r="C1298" s="26"/>
    </row>
    <row r="1299" spans="3:3" x14ac:dyDescent="0.15">
      <c r="C1299" s="26"/>
    </row>
    <row r="1300" spans="3:3" x14ac:dyDescent="0.15">
      <c r="C1300" s="26"/>
    </row>
    <row r="1301" spans="3:3" x14ac:dyDescent="0.15">
      <c r="C1301" s="26"/>
    </row>
    <row r="1302" spans="3:3" x14ac:dyDescent="0.15">
      <c r="C1302" s="26"/>
    </row>
    <row r="1303" spans="3:3" x14ac:dyDescent="0.15">
      <c r="C1303" s="26"/>
    </row>
    <row r="1304" spans="3:3" x14ac:dyDescent="0.15">
      <c r="C1304" s="26"/>
    </row>
    <row r="1305" spans="3:3" x14ac:dyDescent="0.15">
      <c r="C1305" s="26"/>
    </row>
    <row r="1306" spans="3:3" x14ac:dyDescent="0.15">
      <c r="C1306" s="26"/>
    </row>
    <row r="1307" spans="3:3" x14ac:dyDescent="0.15">
      <c r="C1307" s="26"/>
    </row>
    <row r="1308" spans="3:3" x14ac:dyDescent="0.15">
      <c r="C1308" s="26"/>
    </row>
    <row r="1309" spans="3:3" x14ac:dyDescent="0.15">
      <c r="C1309" s="26"/>
    </row>
    <row r="1310" spans="3:3" x14ac:dyDescent="0.15">
      <c r="C1310" s="26"/>
    </row>
    <row r="1311" spans="3:3" x14ac:dyDescent="0.15">
      <c r="C1311" s="26"/>
    </row>
    <row r="1312" spans="3:3" x14ac:dyDescent="0.15">
      <c r="C1312" s="26"/>
    </row>
    <row r="1313" spans="3:3" x14ac:dyDescent="0.15">
      <c r="C1313" s="26"/>
    </row>
    <row r="1314" spans="3:3" x14ac:dyDescent="0.15">
      <c r="C1314" s="26"/>
    </row>
    <row r="1315" spans="3:3" x14ac:dyDescent="0.15">
      <c r="C1315" s="26"/>
    </row>
    <row r="1316" spans="3:3" x14ac:dyDescent="0.15">
      <c r="C1316" s="26"/>
    </row>
    <row r="1317" spans="3:3" x14ac:dyDescent="0.15">
      <c r="C1317" s="26"/>
    </row>
    <row r="1318" spans="3:3" x14ac:dyDescent="0.15">
      <c r="C1318" s="26"/>
    </row>
    <row r="1319" spans="3:3" x14ac:dyDescent="0.15">
      <c r="C1319" s="26"/>
    </row>
    <row r="1320" spans="3:3" x14ac:dyDescent="0.15">
      <c r="C1320" s="26"/>
    </row>
    <row r="1321" spans="3:3" x14ac:dyDescent="0.15">
      <c r="C1321" s="26"/>
    </row>
    <row r="1322" spans="3:3" x14ac:dyDescent="0.15">
      <c r="C1322" s="26"/>
    </row>
    <row r="1323" spans="3:3" x14ac:dyDescent="0.15">
      <c r="C1323" s="26"/>
    </row>
    <row r="1324" spans="3:3" x14ac:dyDescent="0.15">
      <c r="C1324" s="26"/>
    </row>
    <row r="1325" spans="3:3" x14ac:dyDescent="0.15">
      <c r="C1325" s="26"/>
    </row>
    <row r="1326" spans="3:3" x14ac:dyDescent="0.15">
      <c r="C1326" s="26"/>
    </row>
    <row r="1327" spans="3:3" x14ac:dyDescent="0.15">
      <c r="C1327" s="26"/>
    </row>
    <row r="1328" spans="3:3" x14ac:dyDescent="0.15">
      <c r="C1328" s="26"/>
    </row>
    <row r="1329" spans="3:3" x14ac:dyDescent="0.15">
      <c r="C1329" s="26"/>
    </row>
    <row r="1330" spans="3:3" x14ac:dyDescent="0.15">
      <c r="C1330" s="26"/>
    </row>
    <row r="1331" spans="3:3" x14ac:dyDescent="0.15">
      <c r="C1331" s="26"/>
    </row>
    <row r="1332" spans="3:3" x14ac:dyDescent="0.15">
      <c r="C1332" s="26"/>
    </row>
    <row r="1333" spans="3:3" x14ac:dyDescent="0.15">
      <c r="C1333" s="26"/>
    </row>
    <row r="1334" spans="3:3" x14ac:dyDescent="0.15">
      <c r="C1334" s="26"/>
    </row>
    <row r="1335" spans="3:3" x14ac:dyDescent="0.15">
      <c r="C1335" s="26"/>
    </row>
    <row r="1336" spans="3:3" x14ac:dyDescent="0.15">
      <c r="C1336" s="26"/>
    </row>
    <row r="1337" spans="3:3" x14ac:dyDescent="0.15">
      <c r="C1337" s="26"/>
    </row>
    <row r="1338" spans="3:3" x14ac:dyDescent="0.15">
      <c r="C1338" s="26"/>
    </row>
    <row r="1339" spans="3:3" x14ac:dyDescent="0.15">
      <c r="C1339" s="26"/>
    </row>
    <row r="1340" spans="3:3" x14ac:dyDescent="0.15">
      <c r="C1340" s="26"/>
    </row>
    <row r="1341" spans="3:3" x14ac:dyDescent="0.15">
      <c r="C1341" s="26"/>
    </row>
    <row r="1342" spans="3:3" x14ac:dyDescent="0.15">
      <c r="C1342" s="26"/>
    </row>
    <row r="1343" spans="3:3" x14ac:dyDescent="0.15">
      <c r="C1343" s="26"/>
    </row>
    <row r="1344" spans="3:3" x14ac:dyDescent="0.15">
      <c r="C1344" s="26"/>
    </row>
    <row r="1345" spans="3:3" x14ac:dyDescent="0.15">
      <c r="C1345" s="26"/>
    </row>
    <row r="1346" spans="3:3" x14ac:dyDescent="0.15">
      <c r="C1346" s="26"/>
    </row>
    <row r="1347" spans="3:3" x14ac:dyDescent="0.15">
      <c r="C1347" s="26"/>
    </row>
    <row r="1348" spans="3:3" x14ac:dyDescent="0.15">
      <c r="C1348" s="26"/>
    </row>
    <row r="1349" spans="3:3" x14ac:dyDescent="0.15">
      <c r="C1349" s="26"/>
    </row>
    <row r="1350" spans="3:3" x14ac:dyDescent="0.15">
      <c r="C1350" s="26"/>
    </row>
    <row r="1351" spans="3:3" x14ac:dyDescent="0.15">
      <c r="C1351" s="26"/>
    </row>
    <row r="1352" spans="3:3" x14ac:dyDescent="0.15">
      <c r="C1352" s="26"/>
    </row>
    <row r="1353" spans="3:3" x14ac:dyDescent="0.15">
      <c r="C1353" s="26"/>
    </row>
    <row r="1354" spans="3:3" x14ac:dyDescent="0.15">
      <c r="C1354" s="26"/>
    </row>
    <row r="1355" spans="3:3" x14ac:dyDescent="0.15">
      <c r="C1355" s="26"/>
    </row>
    <row r="1356" spans="3:3" x14ac:dyDescent="0.15">
      <c r="C1356" s="26"/>
    </row>
    <row r="1357" spans="3:3" x14ac:dyDescent="0.15">
      <c r="C1357" s="26"/>
    </row>
    <row r="1358" spans="3:3" x14ac:dyDescent="0.15">
      <c r="C1358" s="26"/>
    </row>
    <row r="1359" spans="3:3" x14ac:dyDescent="0.15">
      <c r="C1359" s="26"/>
    </row>
    <row r="1360" spans="3:3" x14ac:dyDescent="0.15">
      <c r="C1360" s="26"/>
    </row>
    <row r="1361" spans="3:3" x14ac:dyDescent="0.15">
      <c r="C1361" s="26"/>
    </row>
    <row r="1362" spans="3:3" x14ac:dyDescent="0.15">
      <c r="C1362" s="26"/>
    </row>
    <row r="1363" spans="3:3" x14ac:dyDescent="0.15">
      <c r="C1363" s="26"/>
    </row>
    <row r="1364" spans="3:3" x14ac:dyDescent="0.15">
      <c r="C1364" s="26"/>
    </row>
    <row r="1365" spans="3:3" x14ac:dyDescent="0.15">
      <c r="C1365" s="26"/>
    </row>
    <row r="1366" spans="3:3" x14ac:dyDescent="0.15">
      <c r="C1366" s="26"/>
    </row>
    <row r="1367" spans="3:3" x14ac:dyDescent="0.15">
      <c r="C1367" s="26"/>
    </row>
    <row r="1368" spans="3:3" x14ac:dyDescent="0.15">
      <c r="C1368" s="26"/>
    </row>
    <row r="1369" spans="3:3" x14ac:dyDescent="0.15">
      <c r="C1369" s="26"/>
    </row>
    <row r="1370" spans="3:3" x14ac:dyDescent="0.15">
      <c r="C1370" s="26"/>
    </row>
    <row r="1371" spans="3:3" x14ac:dyDescent="0.15">
      <c r="C1371" s="26"/>
    </row>
    <row r="1372" spans="3:3" x14ac:dyDescent="0.15">
      <c r="C1372" s="26"/>
    </row>
    <row r="1373" spans="3:3" x14ac:dyDescent="0.15">
      <c r="C1373" s="26"/>
    </row>
    <row r="1374" spans="3:3" x14ac:dyDescent="0.15">
      <c r="C1374" s="26"/>
    </row>
    <row r="1375" spans="3:3" x14ac:dyDescent="0.15">
      <c r="C1375" s="26"/>
    </row>
    <row r="1376" spans="3:3" x14ac:dyDescent="0.15">
      <c r="C1376" s="26"/>
    </row>
    <row r="1377" spans="3:3" x14ac:dyDescent="0.15">
      <c r="C1377" s="26"/>
    </row>
    <row r="1378" spans="3:3" x14ac:dyDescent="0.15">
      <c r="C1378" s="26"/>
    </row>
    <row r="1379" spans="3:3" x14ac:dyDescent="0.15">
      <c r="C1379" s="26"/>
    </row>
    <row r="1380" spans="3:3" x14ac:dyDescent="0.15">
      <c r="C1380" s="26"/>
    </row>
    <row r="1381" spans="3:3" x14ac:dyDescent="0.15">
      <c r="C1381" s="26"/>
    </row>
    <row r="1382" spans="3:3" x14ac:dyDescent="0.15">
      <c r="C1382" s="26"/>
    </row>
    <row r="1383" spans="3:3" x14ac:dyDescent="0.15">
      <c r="C1383" s="26"/>
    </row>
    <row r="1384" spans="3:3" x14ac:dyDescent="0.15">
      <c r="C1384" s="26"/>
    </row>
    <row r="1385" spans="3:3" x14ac:dyDescent="0.15">
      <c r="C1385" s="26"/>
    </row>
    <row r="1386" spans="3:3" x14ac:dyDescent="0.15">
      <c r="C1386" s="26"/>
    </row>
    <row r="1387" spans="3:3" x14ac:dyDescent="0.15">
      <c r="C1387" s="26"/>
    </row>
    <row r="1388" spans="3:3" x14ac:dyDescent="0.15">
      <c r="C1388" s="26"/>
    </row>
    <row r="1389" spans="3:3" x14ac:dyDescent="0.15">
      <c r="C1389" s="26"/>
    </row>
    <row r="1390" spans="3:3" x14ac:dyDescent="0.15">
      <c r="C1390" s="26"/>
    </row>
    <row r="1391" spans="3:3" x14ac:dyDescent="0.15">
      <c r="C1391" s="26"/>
    </row>
    <row r="1392" spans="3:3" x14ac:dyDescent="0.15">
      <c r="C1392" s="26"/>
    </row>
    <row r="1393" spans="3:3" x14ac:dyDescent="0.15">
      <c r="C1393" s="26"/>
    </row>
    <row r="1394" spans="3:3" x14ac:dyDescent="0.15">
      <c r="C1394" s="26"/>
    </row>
    <row r="1395" spans="3:3" x14ac:dyDescent="0.15">
      <c r="C1395" s="26"/>
    </row>
    <row r="1396" spans="3:3" x14ac:dyDescent="0.15">
      <c r="C1396" s="26"/>
    </row>
    <row r="1397" spans="3:3" x14ac:dyDescent="0.15">
      <c r="C1397" s="26"/>
    </row>
    <row r="1398" spans="3:3" x14ac:dyDescent="0.15">
      <c r="C1398" s="26"/>
    </row>
    <row r="1399" spans="3:3" x14ac:dyDescent="0.15">
      <c r="C1399" s="26"/>
    </row>
    <row r="1400" spans="3:3" x14ac:dyDescent="0.15">
      <c r="C1400" s="26"/>
    </row>
    <row r="1401" spans="3:3" x14ac:dyDescent="0.15">
      <c r="C1401" s="26"/>
    </row>
    <row r="1402" spans="3:3" x14ac:dyDescent="0.15">
      <c r="C1402" s="26"/>
    </row>
    <row r="1403" spans="3:3" x14ac:dyDescent="0.15">
      <c r="C1403" s="26"/>
    </row>
    <row r="1404" spans="3:3" x14ac:dyDescent="0.15">
      <c r="C1404" s="26"/>
    </row>
    <row r="1405" spans="3:3" x14ac:dyDescent="0.15">
      <c r="C1405" s="26"/>
    </row>
    <row r="1406" spans="3:3" x14ac:dyDescent="0.15">
      <c r="C1406" s="26"/>
    </row>
    <row r="1407" spans="3:3" x14ac:dyDescent="0.15">
      <c r="C1407" s="26"/>
    </row>
    <row r="1408" spans="3:3" x14ac:dyDescent="0.15">
      <c r="C1408" s="26"/>
    </row>
    <row r="1409" spans="3:3" x14ac:dyDescent="0.15">
      <c r="C1409" s="26"/>
    </row>
    <row r="1410" spans="3:3" x14ac:dyDescent="0.15">
      <c r="C1410" s="26"/>
    </row>
    <row r="1411" spans="3:3" x14ac:dyDescent="0.15">
      <c r="C1411" s="26"/>
    </row>
    <row r="1412" spans="3:3" x14ac:dyDescent="0.15">
      <c r="C1412" s="26"/>
    </row>
    <row r="1413" spans="3:3" x14ac:dyDescent="0.15">
      <c r="C1413" s="26"/>
    </row>
    <row r="1414" spans="3:3" x14ac:dyDescent="0.15">
      <c r="C1414" s="26"/>
    </row>
    <row r="1415" spans="3:3" x14ac:dyDescent="0.15">
      <c r="C1415" s="26"/>
    </row>
    <row r="1416" spans="3:3" x14ac:dyDescent="0.15">
      <c r="C1416" s="26"/>
    </row>
    <row r="1417" spans="3:3" x14ac:dyDescent="0.15">
      <c r="C1417" s="26"/>
    </row>
    <row r="1418" spans="3:3" x14ac:dyDescent="0.15">
      <c r="C1418" s="26"/>
    </row>
    <row r="1419" spans="3:3" x14ac:dyDescent="0.15">
      <c r="C1419" s="26"/>
    </row>
    <row r="1420" spans="3:3" x14ac:dyDescent="0.15">
      <c r="C1420" s="26"/>
    </row>
    <row r="1421" spans="3:3" x14ac:dyDescent="0.15">
      <c r="C1421" s="26"/>
    </row>
    <row r="1422" spans="3:3" x14ac:dyDescent="0.15">
      <c r="C1422" s="26"/>
    </row>
    <row r="1423" spans="3:3" x14ac:dyDescent="0.15">
      <c r="C1423" s="26"/>
    </row>
    <row r="1424" spans="3:3" x14ac:dyDescent="0.15">
      <c r="C1424" s="26"/>
    </row>
    <row r="1425" spans="3:3" x14ac:dyDescent="0.15">
      <c r="C1425" s="26"/>
    </row>
    <row r="1426" spans="3:3" x14ac:dyDescent="0.15">
      <c r="C1426" s="26"/>
    </row>
    <row r="1427" spans="3:3" x14ac:dyDescent="0.15">
      <c r="C1427" s="26"/>
    </row>
    <row r="1428" spans="3:3" x14ac:dyDescent="0.15">
      <c r="C1428" s="26"/>
    </row>
    <row r="1429" spans="3:3" x14ac:dyDescent="0.15">
      <c r="C1429" s="26"/>
    </row>
    <row r="1430" spans="3:3" x14ac:dyDescent="0.15">
      <c r="C1430" s="26"/>
    </row>
    <row r="1431" spans="3:3" x14ac:dyDescent="0.15">
      <c r="C1431" s="26"/>
    </row>
    <row r="1432" spans="3:3" x14ac:dyDescent="0.15">
      <c r="C1432" s="26"/>
    </row>
    <row r="1433" spans="3:3" x14ac:dyDescent="0.15">
      <c r="C1433" s="26"/>
    </row>
    <row r="1434" spans="3:3" x14ac:dyDescent="0.15">
      <c r="C1434" s="26"/>
    </row>
    <row r="1435" spans="3:3" x14ac:dyDescent="0.15">
      <c r="C1435" s="26"/>
    </row>
    <row r="1436" spans="3:3" x14ac:dyDescent="0.15">
      <c r="C1436" s="26"/>
    </row>
    <row r="1437" spans="3:3" x14ac:dyDescent="0.15">
      <c r="C1437" s="26"/>
    </row>
    <row r="1438" spans="3:3" x14ac:dyDescent="0.15">
      <c r="C1438" s="26"/>
    </row>
    <row r="1439" spans="3:3" x14ac:dyDescent="0.15">
      <c r="C1439" s="26"/>
    </row>
    <row r="1440" spans="3:3" x14ac:dyDescent="0.15">
      <c r="C1440" s="26"/>
    </row>
    <row r="1441" spans="3:3" x14ac:dyDescent="0.15">
      <c r="C1441" s="26"/>
    </row>
    <row r="1442" spans="3:3" x14ac:dyDescent="0.15">
      <c r="C1442" s="26"/>
    </row>
    <row r="1443" spans="3:3" x14ac:dyDescent="0.15">
      <c r="C1443" s="26"/>
    </row>
    <row r="1444" spans="3:3" x14ac:dyDescent="0.15">
      <c r="C1444" s="26"/>
    </row>
    <row r="1445" spans="3:3" x14ac:dyDescent="0.15">
      <c r="C1445" s="26"/>
    </row>
    <row r="1446" spans="3:3" x14ac:dyDescent="0.15">
      <c r="C1446" s="26"/>
    </row>
    <row r="1447" spans="3:3" x14ac:dyDescent="0.15">
      <c r="C1447" s="26"/>
    </row>
    <row r="1448" spans="3:3" x14ac:dyDescent="0.15">
      <c r="C1448" s="26"/>
    </row>
    <row r="1449" spans="3:3" x14ac:dyDescent="0.15">
      <c r="C1449" s="26"/>
    </row>
    <row r="1450" spans="3:3" x14ac:dyDescent="0.15">
      <c r="C1450" s="26"/>
    </row>
    <row r="1451" spans="3:3" x14ac:dyDescent="0.15">
      <c r="C1451" s="26"/>
    </row>
    <row r="1452" spans="3:3" x14ac:dyDescent="0.15">
      <c r="C1452" s="26"/>
    </row>
    <row r="1453" spans="3:3" x14ac:dyDescent="0.15">
      <c r="C1453" s="26"/>
    </row>
    <row r="1454" spans="3:3" x14ac:dyDescent="0.15">
      <c r="C1454" s="26"/>
    </row>
    <row r="1455" spans="3:3" x14ac:dyDescent="0.15">
      <c r="C1455" s="26"/>
    </row>
    <row r="1456" spans="3:3" x14ac:dyDescent="0.15">
      <c r="C1456" s="26"/>
    </row>
    <row r="1457" spans="3:3" x14ac:dyDescent="0.15">
      <c r="C1457" s="26"/>
    </row>
    <row r="1458" spans="3:3" x14ac:dyDescent="0.15">
      <c r="C1458" s="26"/>
    </row>
    <row r="1459" spans="3:3" x14ac:dyDescent="0.15">
      <c r="C1459" s="26"/>
    </row>
    <row r="1460" spans="3:3" x14ac:dyDescent="0.15">
      <c r="C1460" s="26"/>
    </row>
    <row r="1461" spans="3:3" x14ac:dyDescent="0.15">
      <c r="C1461" s="26"/>
    </row>
    <row r="1462" spans="3:3" x14ac:dyDescent="0.15">
      <c r="C1462" s="26"/>
    </row>
    <row r="1463" spans="3:3" x14ac:dyDescent="0.15">
      <c r="C1463" s="26"/>
    </row>
    <row r="1464" spans="3:3" x14ac:dyDescent="0.15">
      <c r="C1464" s="26"/>
    </row>
    <row r="1465" spans="3:3" x14ac:dyDescent="0.15">
      <c r="C1465" s="26"/>
    </row>
    <row r="1466" spans="3:3" x14ac:dyDescent="0.15">
      <c r="C1466" s="26"/>
    </row>
    <row r="1467" spans="3:3" x14ac:dyDescent="0.15">
      <c r="C1467" s="26"/>
    </row>
    <row r="1468" spans="3:3" x14ac:dyDescent="0.15">
      <c r="C1468" s="26"/>
    </row>
    <row r="1469" spans="3:3" x14ac:dyDescent="0.15">
      <c r="C1469" s="26"/>
    </row>
    <row r="1470" spans="3:3" x14ac:dyDescent="0.15">
      <c r="C1470" s="26"/>
    </row>
    <row r="1471" spans="3:3" x14ac:dyDescent="0.15">
      <c r="C1471" s="26"/>
    </row>
    <row r="1472" spans="3:3" x14ac:dyDescent="0.15">
      <c r="C1472" s="26"/>
    </row>
    <row r="1473" spans="3:3" x14ac:dyDescent="0.15">
      <c r="C1473" s="26"/>
    </row>
    <row r="1474" spans="3:3" x14ac:dyDescent="0.15">
      <c r="C1474" s="26"/>
    </row>
    <row r="1475" spans="3:3" x14ac:dyDescent="0.15">
      <c r="C1475" s="26"/>
    </row>
    <row r="1476" spans="3:3" x14ac:dyDescent="0.15">
      <c r="C1476" s="26"/>
    </row>
    <row r="1477" spans="3:3" x14ac:dyDescent="0.15">
      <c r="C1477" s="26"/>
    </row>
    <row r="1478" spans="3:3" x14ac:dyDescent="0.15">
      <c r="C1478" s="26"/>
    </row>
    <row r="1479" spans="3:3" x14ac:dyDescent="0.15">
      <c r="C1479" s="26"/>
    </row>
    <row r="1480" spans="3:3" x14ac:dyDescent="0.15">
      <c r="C1480" s="26"/>
    </row>
    <row r="1481" spans="3:3" x14ac:dyDescent="0.15">
      <c r="C1481" s="26"/>
    </row>
    <row r="1482" spans="3:3" x14ac:dyDescent="0.15">
      <c r="C1482" s="26"/>
    </row>
    <row r="1483" spans="3:3" x14ac:dyDescent="0.15">
      <c r="C1483" s="26"/>
    </row>
    <row r="1484" spans="3:3" x14ac:dyDescent="0.15">
      <c r="C1484" s="26"/>
    </row>
    <row r="1485" spans="3:3" x14ac:dyDescent="0.15">
      <c r="C1485" s="26"/>
    </row>
    <row r="1486" spans="3:3" x14ac:dyDescent="0.15">
      <c r="C1486" s="26"/>
    </row>
    <row r="1487" spans="3:3" x14ac:dyDescent="0.15">
      <c r="C1487" s="26"/>
    </row>
    <row r="1488" spans="3:3" x14ac:dyDescent="0.15">
      <c r="C1488" s="26"/>
    </row>
    <row r="1489" spans="3:3" x14ac:dyDescent="0.15">
      <c r="C1489" s="26"/>
    </row>
    <row r="1490" spans="3:3" x14ac:dyDescent="0.15">
      <c r="C1490" s="26"/>
    </row>
    <row r="1491" spans="3:3" x14ac:dyDescent="0.15">
      <c r="C1491" s="26"/>
    </row>
    <row r="1492" spans="3:3" x14ac:dyDescent="0.15">
      <c r="C1492" s="26"/>
    </row>
  </sheetData>
  <mergeCells count="1">
    <mergeCell ref="C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topLeftCell="G1" zoomScaleNormal="100" workbookViewId="0">
      <selection activeCell="H40" sqref="H40"/>
    </sheetView>
  </sheetViews>
  <sheetFormatPr defaultRowHeight="11.25" x14ac:dyDescent="0.2"/>
  <cols>
    <col min="1" max="1" width="2.85546875" style="793" customWidth="1"/>
    <col min="2" max="2" width="50.7109375" style="793" customWidth="1"/>
    <col min="3" max="8" width="15.7109375" style="793" customWidth="1"/>
    <col min="9" max="16384" width="9.140625" style="793"/>
  </cols>
  <sheetData>
    <row r="2" spans="2:8" ht="17.100000000000001" customHeight="1" thickBot="1" x14ac:dyDescent="0.25">
      <c r="B2" s="2510" t="s">
        <v>488</v>
      </c>
      <c r="C2" s="2512" t="s">
        <v>1518</v>
      </c>
      <c r="D2" s="2512"/>
      <c r="E2" s="2512"/>
      <c r="F2" s="2512" t="s">
        <v>1294</v>
      </c>
      <c r="G2" s="2512"/>
      <c r="H2" s="2513"/>
    </row>
    <row r="3" spans="2:8" ht="27" customHeight="1" thickBot="1" x14ac:dyDescent="0.25">
      <c r="B3" s="2511"/>
      <c r="C3" s="2083" t="s">
        <v>485</v>
      </c>
      <c r="D3" s="2083" t="s">
        <v>486</v>
      </c>
      <c r="E3" s="2083" t="s">
        <v>487</v>
      </c>
      <c r="F3" s="2083" t="s">
        <v>485</v>
      </c>
      <c r="G3" s="2083" t="s">
        <v>486</v>
      </c>
      <c r="H3" s="2084" t="s">
        <v>487</v>
      </c>
    </row>
    <row r="4" spans="2:8" ht="30" customHeight="1" thickBot="1" x14ac:dyDescent="0.25">
      <c r="B4" s="2085" t="s">
        <v>1002</v>
      </c>
      <c r="C4" s="2086">
        <v>-550177</v>
      </c>
      <c r="D4" s="2087">
        <v>102773</v>
      </c>
      <c r="E4" s="2088">
        <v>-447404</v>
      </c>
      <c r="F4" s="2086">
        <v>-162456</v>
      </c>
      <c r="G4" s="2087">
        <v>47331</v>
      </c>
      <c r="H4" s="2089">
        <v>-115125</v>
      </c>
    </row>
    <row r="5" spans="2:8" ht="17.100000000000001" customHeight="1" x14ac:dyDescent="0.2">
      <c r="B5" s="2090" t="s">
        <v>1074</v>
      </c>
      <c r="C5" s="2091">
        <v>422</v>
      </c>
      <c r="D5" s="2092">
        <v>0</v>
      </c>
      <c r="E5" s="2093">
        <v>422</v>
      </c>
      <c r="F5" s="2091">
        <v>-4661</v>
      </c>
      <c r="G5" s="2092">
        <v>0</v>
      </c>
      <c r="H5" s="2094">
        <v>-4661</v>
      </c>
    </row>
    <row r="6" spans="2:8" ht="17.100000000000001" customHeight="1" x14ac:dyDescent="0.2">
      <c r="B6" s="2095" t="s">
        <v>1075</v>
      </c>
      <c r="C6" s="2096">
        <v>-547631</v>
      </c>
      <c r="D6" s="2097">
        <v>102209</v>
      </c>
      <c r="E6" s="2098">
        <v>-445422</v>
      </c>
      <c r="F6" s="2096">
        <v>-153848</v>
      </c>
      <c r="G6" s="2097">
        <v>46581</v>
      </c>
      <c r="H6" s="2099">
        <v>-107267</v>
      </c>
    </row>
    <row r="7" spans="2:8" ht="17.100000000000001" customHeight="1" thickBot="1" x14ac:dyDescent="0.25">
      <c r="B7" s="2095" t="s">
        <v>689</v>
      </c>
      <c r="C7" s="2096">
        <v>-2968</v>
      </c>
      <c r="D7" s="2097">
        <v>564</v>
      </c>
      <c r="E7" s="2098">
        <v>-2404</v>
      </c>
      <c r="F7" s="2096">
        <v>-3947</v>
      </c>
      <c r="G7" s="2097">
        <v>750</v>
      </c>
      <c r="H7" s="2099">
        <v>-3197</v>
      </c>
    </row>
    <row r="8" spans="2:8" ht="17.100000000000001" hidden="1" customHeight="1" x14ac:dyDescent="0.2">
      <c r="B8" s="2095" t="s">
        <v>990</v>
      </c>
      <c r="C8" s="2096">
        <v>0</v>
      </c>
      <c r="D8" s="2097">
        <v>0</v>
      </c>
      <c r="E8" s="2098">
        <v>0</v>
      </c>
      <c r="F8" s="2096">
        <v>0</v>
      </c>
      <c r="G8" s="2097">
        <v>0</v>
      </c>
      <c r="H8" s="2099">
        <v>0</v>
      </c>
    </row>
    <row r="9" spans="2:8" ht="24.95" hidden="1" customHeight="1" x14ac:dyDescent="0.2">
      <c r="B9" s="2100"/>
      <c r="C9" s="2101">
        <v>0</v>
      </c>
      <c r="D9" s="2102">
        <v>0</v>
      </c>
      <c r="E9" s="2103">
        <v>0</v>
      </c>
      <c r="F9" s="2101">
        <v>0</v>
      </c>
      <c r="G9" s="2102">
        <v>0</v>
      </c>
      <c r="H9" s="2104">
        <v>0</v>
      </c>
    </row>
    <row r="10" spans="2:8" ht="17.100000000000001" hidden="1" customHeight="1" thickBot="1" x14ac:dyDescent="0.25">
      <c r="B10" s="2105" t="s">
        <v>691</v>
      </c>
      <c r="C10" s="2106">
        <v>0</v>
      </c>
      <c r="D10" s="2107">
        <v>0</v>
      </c>
      <c r="E10" s="2108">
        <v>0</v>
      </c>
      <c r="F10" s="2106">
        <v>0</v>
      </c>
      <c r="G10" s="2107">
        <v>0</v>
      </c>
      <c r="H10" s="2109">
        <v>0</v>
      </c>
    </row>
    <row r="11" spans="2:8" ht="30" customHeight="1" thickBot="1" x14ac:dyDescent="0.25">
      <c r="B11" s="2085" t="s">
        <v>991</v>
      </c>
      <c r="C11" s="2086">
        <v>344</v>
      </c>
      <c r="D11" s="2087">
        <v>-65</v>
      </c>
      <c r="E11" s="2088">
        <v>279</v>
      </c>
      <c r="F11" s="2086">
        <v>-1965</v>
      </c>
      <c r="G11" s="2087">
        <v>373</v>
      </c>
      <c r="H11" s="2089">
        <v>-1592</v>
      </c>
    </row>
    <row r="12" spans="2:8" ht="30" customHeight="1" thickBot="1" x14ac:dyDescent="0.25">
      <c r="B12" s="2237" t="s">
        <v>992</v>
      </c>
      <c r="C12" s="2110">
        <v>344</v>
      </c>
      <c r="D12" s="2111">
        <v>-65</v>
      </c>
      <c r="E12" s="2112">
        <v>279</v>
      </c>
      <c r="F12" s="2110">
        <v>-1965</v>
      </c>
      <c r="G12" s="2111">
        <v>373</v>
      </c>
      <c r="H12" s="2113">
        <v>-1592</v>
      </c>
    </row>
    <row r="13" spans="2:8" ht="17.100000000000001" customHeight="1" thickBot="1" x14ac:dyDescent="0.25">
      <c r="B13" s="2114" t="s">
        <v>495</v>
      </c>
      <c r="C13" s="2115">
        <v>-549833</v>
      </c>
      <c r="D13" s="2116">
        <v>102708</v>
      </c>
      <c r="E13" s="2117">
        <v>-447125</v>
      </c>
      <c r="F13" s="2118">
        <v>-164421</v>
      </c>
      <c r="G13" s="2119">
        <v>47704</v>
      </c>
      <c r="H13" s="2118">
        <v>-116717</v>
      </c>
    </row>
    <row r="15" spans="2:8" x14ac:dyDescent="0.2">
      <c r="E15" s="2120"/>
      <c r="H15" s="2120"/>
    </row>
  </sheetData>
  <mergeCells count="3">
    <mergeCell ref="B2:B3"/>
    <mergeCell ref="C2:E2"/>
    <mergeCell ref="F2:H2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"/>
  <sheetViews>
    <sheetView workbookViewId="0">
      <selection activeCell="B39" sqref="B39"/>
    </sheetView>
  </sheetViews>
  <sheetFormatPr defaultRowHeight="10.5" x14ac:dyDescent="0.2"/>
  <cols>
    <col min="1" max="1" width="2.28515625" style="75" customWidth="1"/>
    <col min="2" max="2" width="59.7109375" style="206" customWidth="1"/>
    <col min="3" max="4" width="15.7109375" style="206" customWidth="1"/>
    <col min="5" max="5" width="9.140625" style="76"/>
    <col min="6" max="6" width="9.140625" style="210"/>
    <col min="7" max="16384" width="9.140625" style="76"/>
  </cols>
  <sheetData>
    <row r="2" spans="2:4" ht="17.100000000000001" customHeight="1" thickBot="1" x14ac:dyDescent="0.25">
      <c r="B2" s="1536"/>
      <c r="C2" s="2509" t="s">
        <v>363</v>
      </c>
      <c r="D2" s="2381"/>
    </row>
    <row r="3" spans="2:4" ht="17.100000000000001" customHeight="1" x14ac:dyDescent="0.2">
      <c r="B3" s="1536"/>
      <c r="C3" s="583">
        <v>2016</v>
      </c>
      <c r="D3" s="584">
        <v>2015</v>
      </c>
    </row>
    <row r="4" spans="2:4" ht="24.95" customHeight="1" thickBot="1" x14ac:dyDescent="0.25">
      <c r="B4" s="1577" t="s">
        <v>1002</v>
      </c>
      <c r="C4" s="1578">
        <f>C5+C9+C16+C20+C23+C26</f>
        <v>-447404</v>
      </c>
      <c r="D4" s="1579">
        <f>D5+D9+D16+D20+D23+D26</f>
        <v>-115125</v>
      </c>
    </row>
    <row r="5" spans="2:4" ht="15" customHeight="1" thickBot="1" x14ac:dyDescent="0.25">
      <c r="B5" s="419" t="s">
        <v>489</v>
      </c>
      <c r="C5" s="1580">
        <f>SUM(C6:C8)</f>
        <v>422</v>
      </c>
      <c r="D5" s="1581">
        <f>SUM(D6:D8)</f>
        <v>-4661</v>
      </c>
    </row>
    <row r="6" spans="2:4" ht="15" customHeight="1" x14ac:dyDescent="0.2">
      <c r="B6" s="587" t="s">
        <v>949</v>
      </c>
      <c r="C6" s="1504">
        <v>-2533</v>
      </c>
      <c r="D6" s="1505">
        <v>3882</v>
      </c>
    </row>
    <row r="7" spans="2:4" ht="15" customHeight="1" x14ac:dyDescent="0.2">
      <c r="B7" s="590" t="s">
        <v>950</v>
      </c>
      <c r="C7" s="1506">
        <v>2955</v>
      </c>
      <c r="D7" s="1507">
        <v>-3209</v>
      </c>
    </row>
    <row r="8" spans="2:4" ht="24.95" customHeight="1" thickBot="1" x14ac:dyDescent="0.25">
      <c r="B8" s="593" t="s">
        <v>497</v>
      </c>
      <c r="C8" s="1557">
        <v>0</v>
      </c>
      <c r="D8" s="1558">
        <v>-5334</v>
      </c>
    </row>
    <row r="9" spans="2:4" ht="15" customHeight="1" thickBot="1" x14ac:dyDescent="0.25">
      <c r="B9" s="419" t="s">
        <v>490</v>
      </c>
      <c r="C9" s="1580">
        <f>SUM(C10:C15)</f>
        <v>-445422</v>
      </c>
      <c r="D9" s="1581">
        <f>SUM(D10:D15)</f>
        <v>-107267</v>
      </c>
    </row>
    <row r="10" spans="2:4" ht="15" customHeight="1" x14ac:dyDescent="0.2">
      <c r="B10" s="587" t="s">
        <v>951</v>
      </c>
      <c r="C10" s="1504">
        <v>3686</v>
      </c>
      <c r="D10" s="1505">
        <v>35771</v>
      </c>
    </row>
    <row r="11" spans="2:4" ht="15" customHeight="1" x14ac:dyDescent="0.2">
      <c r="B11" s="590" t="s">
        <v>952</v>
      </c>
      <c r="C11" s="1506">
        <v>-299734</v>
      </c>
      <c r="D11" s="1507">
        <v>-110971</v>
      </c>
    </row>
    <row r="12" spans="2:4" ht="24.95" customHeight="1" x14ac:dyDescent="0.2">
      <c r="B12" s="590" t="s">
        <v>265</v>
      </c>
      <c r="C12" s="1506">
        <v>-14292</v>
      </c>
      <c r="D12" s="1507">
        <v>729</v>
      </c>
    </row>
    <row r="13" spans="2:4" ht="15" customHeight="1" x14ac:dyDescent="0.2">
      <c r="B13" s="590" t="s">
        <v>953</v>
      </c>
      <c r="C13" s="1506">
        <v>204247</v>
      </c>
      <c r="D13" s="1507">
        <v>135467</v>
      </c>
    </row>
    <row r="14" spans="2:4" ht="15" customHeight="1" x14ac:dyDescent="0.2">
      <c r="B14" s="590" t="s">
        <v>954</v>
      </c>
      <c r="C14" s="1506">
        <v>-135464</v>
      </c>
      <c r="D14" s="1507">
        <v>-38493</v>
      </c>
    </row>
    <row r="15" spans="2:4" ht="24.95" customHeight="1" thickBot="1" x14ac:dyDescent="0.25">
      <c r="B15" s="593" t="s">
        <v>266</v>
      </c>
      <c r="C15" s="1557">
        <v>-203865</v>
      </c>
      <c r="D15" s="1558">
        <v>-129770</v>
      </c>
    </row>
    <row r="16" spans="2:4" ht="15" customHeight="1" thickBot="1" x14ac:dyDescent="0.25">
      <c r="B16" s="419" t="s">
        <v>491</v>
      </c>
      <c r="C16" s="1580">
        <f>SUM(C17:C19)</f>
        <v>-2404</v>
      </c>
      <c r="D16" s="1581">
        <f>SUM(D17:D19)</f>
        <v>-3197</v>
      </c>
    </row>
    <row r="17" spans="2:4" ht="15" customHeight="1" x14ac:dyDescent="0.2">
      <c r="B17" s="587" t="s">
        <v>509</v>
      </c>
      <c r="C17" s="1504">
        <v>3</v>
      </c>
      <c r="D17" s="1505">
        <v>8256</v>
      </c>
    </row>
    <row r="18" spans="2:4" ht="15" customHeight="1" x14ac:dyDescent="0.2">
      <c r="B18" s="590" t="s">
        <v>510</v>
      </c>
      <c r="C18" s="1506">
        <v>-2407</v>
      </c>
      <c r="D18" s="1507">
        <v>0</v>
      </c>
    </row>
    <row r="19" spans="2:4" ht="24.95" customHeight="1" thickBot="1" x14ac:dyDescent="0.25">
      <c r="B19" s="593" t="s">
        <v>497</v>
      </c>
      <c r="C19" s="1557">
        <v>0</v>
      </c>
      <c r="D19" s="1558">
        <v>-11453</v>
      </c>
    </row>
    <row r="20" spans="2:4" ht="17.100000000000001" hidden="1" customHeight="1" thickBot="1" x14ac:dyDescent="0.25">
      <c r="B20" s="419" t="s">
        <v>492</v>
      </c>
      <c r="C20" s="1580">
        <v>0</v>
      </c>
      <c r="D20" s="1581">
        <v>0</v>
      </c>
    </row>
    <row r="21" spans="2:4" ht="17.100000000000001" hidden="1" customHeight="1" x14ac:dyDescent="0.2">
      <c r="B21" s="587" t="s">
        <v>690</v>
      </c>
      <c r="C21" s="1504">
        <v>0</v>
      </c>
      <c r="D21" s="1505">
        <v>0</v>
      </c>
    </row>
    <row r="22" spans="2:4" ht="24.95" hidden="1" customHeight="1" thickBot="1" x14ac:dyDescent="0.25">
      <c r="B22" s="593" t="s">
        <v>497</v>
      </c>
      <c r="C22" s="1557">
        <v>0</v>
      </c>
      <c r="D22" s="1558">
        <v>0</v>
      </c>
    </row>
    <row r="23" spans="2:4" ht="17.100000000000001" hidden="1" customHeight="1" thickBot="1" x14ac:dyDescent="0.25">
      <c r="B23" s="419" t="s">
        <v>493</v>
      </c>
      <c r="C23" s="1580">
        <v>0</v>
      </c>
      <c r="D23" s="1581">
        <v>0</v>
      </c>
    </row>
    <row r="24" spans="2:4" ht="24.95" hidden="1" customHeight="1" x14ac:dyDescent="0.2">
      <c r="B24" s="587" t="s">
        <v>511</v>
      </c>
      <c r="C24" s="1504">
        <v>0</v>
      </c>
      <c r="D24" s="1505">
        <v>0</v>
      </c>
    </row>
    <row r="25" spans="2:4" ht="24.95" hidden="1" customHeight="1" thickBot="1" x14ac:dyDescent="0.25">
      <c r="B25" s="593" t="s">
        <v>497</v>
      </c>
      <c r="C25" s="1557">
        <v>0</v>
      </c>
      <c r="D25" s="1558">
        <v>0</v>
      </c>
    </row>
    <row r="26" spans="2:4" ht="17.100000000000001" hidden="1" customHeight="1" thickBot="1" x14ac:dyDescent="0.25">
      <c r="B26" s="419" t="s">
        <v>494</v>
      </c>
      <c r="C26" s="1580">
        <f>SUM(C27:C28)</f>
        <v>0</v>
      </c>
      <c r="D26" s="1581">
        <f>SUM(D27:D28)</f>
        <v>0</v>
      </c>
    </row>
    <row r="27" spans="2:4" ht="17.100000000000001" hidden="1" customHeight="1" x14ac:dyDescent="0.2">
      <c r="B27" s="587" t="s">
        <v>512</v>
      </c>
      <c r="C27" s="1504">
        <v>0</v>
      </c>
      <c r="D27" s="1505">
        <v>0</v>
      </c>
    </row>
    <row r="28" spans="2:4" ht="24.95" hidden="1" customHeight="1" thickBot="1" x14ac:dyDescent="0.25">
      <c r="B28" s="593" t="s">
        <v>497</v>
      </c>
      <c r="C28" s="1557">
        <v>0</v>
      </c>
      <c r="D28" s="1558">
        <v>0</v>
      </c>
    </row>
    <row r="29" spans="2:4" ht="15" customHeight="1" thickBot="1" x14ac:dyDescent="0.25">
      <c r="B29" s="419" t="s">
        <v>991</v>
      </c>
      <c r="C29" s="1580">
        <f>C30</f>
        <v>279</v>
      </c>
      <c r="D29" s="1581">
        <f>D30</f>
        <v>-1592</v>
      </c>
    </row>
    <row r="30" spans="2:4" ht="15" customHeight="1" thickBot="1" x14ac:dyDescent="0.25">
      <c r="B30" s="419" t="s">
        <v>992</v>
      </c>
      <c r="C30" s="1580">
        <f>SUM(C31:C32)</f>
        <v>279</v>
      </c>
      <c r="D30" s="1581">
        <f>SUM(D31:D32)</f>
        <v>-1592</v>
      </c>
    </row>
    <row r="31" spans="2:4" ht="15" customHeight="1" x14ac:dyDescent="0.2">
      <c r="B31" s="587" t="s">
        <v>1003</v>
      </c>
      <c r="C31" s="1504">
        <v>331</v>
      </c>
      <c r="D31" s="1505">
        <v>3</v>
      </c>
    </row>
    <row r="32" spans="2:4" ht="15" customHeight="1" thickBot="1" x14ac:dyDescent="0.25">
      <c r="B32" s="593" t="s">
        <v>1004</v>
      </c>
      <c r="C32" s="1557">
        <v>-52</v>
      </c>
      <c r="D32" s="1558">
        <v>-1595</v>
      </c>
    </row>
    <row r="33" spans="2:4" ht="15" customHeight="1" thickBot="1" x14ac:dyDescent="0.25">
      <c r="B33" s="419" t="s">
        <v>496</v>
      </c>
      <c r="C33" s="1580">
        <f>C4+C29</f>
        <v>-447125</v>
      </c>
      <c r="D33" s="1581">
        <f>D4+D29</f>
        <v>-116717</v>
      </c>
    </row>
    <row r="35" spans="2:4" x14ac:dyDescent="0.2">
      <c r="C35" s="315"/>
      <c r="D35" s="315"/>
    </row>
    <row r="37" spans="2:4" x14ac:dyDescent="0.2">
      <c r="C37" s="316"/>
    </row>
  </sheetData>
  <mergeCells count="1">
    <mergeCell ref="C2:D2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0"/>
    </sheetView>
  </sheetViews>
  <sheetFormatPr defaultRowHeight="12.75" x14ac:dyDescent="0.2"/>
  <cols>
    <col min="1" max="1" width="32.5703125" bestFit="1" customWidth="1"/>
    <col min="2" max="6" width="11.7109375" customWidth="1"/>
  </cols>
  <sheetData>
    <row r="1" spans="1:6" x14ac:dyDescent="0.2">
      <c r="A1" s="2827" t="s">
        <v>1861</v>
      </c>
      <c r="B1" s="2827"/>
      <c r="C1" s="2827"/>
      <c r="D1" s="2827"/>
      <c r="E1" s="2827"/>
      <c r="F1" s="2827"/>
    </row>
    <row r="2" spans="1:6" ht="13.5" thickBot="1" x14ac:dyDescent="0.25"/>
    <row r="3" spans="1:6" ht="13.5" thickTop="1" x14ac:dyDescent="0.2">
      <c r="A3" s="2717"/>
      <c r="B3" s="2717"/>
      <c r="C3" s="2718"/>
      <c r="D3" s="2717"/>
      <c r="E3" s="2717"/>
      <c r="F3" s="2774"/>
    </row>
    <row r="4" spans="1:6" ht="21" x14ac:dyDescent="0.2">
      <c r="A4" s="2749" t="s">
        <v>1838</v>
      </c>
      <c r="B4" s="2775">
        <v>2015</v>
      </c>
      <c r="C4" s="2751">
        <v>2016</v>
      </c>
      <c r="D4" s="2752" t="s">
        <v>1839</v>
      </c>
      <c r="E4" s="2776" t="s">
        <v>1840</v>
      </c>
      <c r="F4" s="2777" t="s">
        <v>1863</v>
      </c>
    </row>
    <row r="5" spans="1:6" ht="21" x14ac:dyDescent="0.2">
      <c r="A5" s="2724" t="s">
        <v>1859</v>
      </c>
      <c r="B5" s="2778">
        <v>1060.7</v>
      </c>
      <c r="C5" s="2726">
        <v>1023.9</v>
      </c>
      <c r="D5" s="2727">
        <v>-36.799999999999997</v>
      </c>
      <c r="E5" s="2753">
        <v>-3.465375587422681E-2</v>
      </c>
      <c r="F5" s="2779">
        <v>0.62520608169994496</v>
      </c>
    </row>
    <row r="6" spans="1:6" x14ac:dyDescent="0.2">
      <c r="A6" s="2724" t="s">
        <v>1864</v>
      </c>
      <c r="B6" s="2778">
        <v>537.4</v>
      </c>
      <c r="C6" s="2726">
        <v>498.6</v>
      </c>
      <c r="D6" s="2727">
        <v>-38.799999999999997</v>
      </c>
      <c r="E6" s="2753">
        <v>-7.2279718510083302E-2</v>
      </c>
      <c r="F6" s="2779">
        <v>0.30445136471881296</v>
      </c>
    </row>
    <row r="7" spans="1:6" ht="21" x14ac:dyDescent="0.2">
      <c r="A7" s="2724" t="s">
        <v>1158</v>
      </c>
      <c r="B7" s="2778">
        <v>80.2</v>
      </c>
      <c r="C7" s="2726">
        <v>90.9</v>
      </c>
      <c r="D7" s="2727">
        <v>10.7</v>
      </c>
      <c r="E7" s="2753">
        <v>0.13341280159467295</v>
      </c>
      <c r="F7" s="2779">
        <v>5.5504671185198758E-2</v>
      </c>
    </row>
    <row r="8" spans="1:6" x14ac:dyDescent="0.2">
      <c r="A8" s="2724" t="s">
        <v>28</v>
      </c>
      <c r="B8" s="2778">
        <v>-60.4</v>
      </c>
      <c r="C8" s="2726">
        <v>24.3</v>
      </c>
      <c r="D8" s="2727">
        <v>84.8</v>
      </c>
      <c r="E8" s="2753">
        <v>-1.4036586375300057</v>
      </c>
      <c r="F8" s="2779">
        <v>1.4837882396043231E-2</v>
      </c>
    </row>
    <row r="9" spans="1:6" x14ac:dyDescent="0.2">
      <c r="A9" s="2780" t="s">
        <v>1865</v>
      </c>
      <c r="B9" s="2781">
        <v>1617.9</v>
      </c>
      <c r="C9" s="2771">
        <v>1637.7</v>
      </c>
      <c r="D9" s="2772">
        <v>19.899999999999999</v>
      </c>
      <c r="E9" s="2773">
        <v>1.2289121189166918E-2</v>
      </c>
      <c r="F9" s="2782">
        <v>1</v>
      </c>
    </row>
    <row r="10" spans="1:6" ht="13.5" thickBot="1" x14ac:dyDescent="0.25">
      <c r="A10" s="2717"/>
      <c r="B10" s="2717"/>
      <c r="C10" s="2739"/>
      <c r="D10" s="2717"/>
      <c r="E10" s="2717"/>
      <c r="F10" s="2783"/>
    </row>
    <row r="11" spans="1:6" ht="13.5" thickTop="1" x14ac:dyDescent="0.2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2:D9"/>
  <sheetViews>
    <sheetView zoomScaleNormal="100" workbookViewId="0">
      <selection activeCell="B27" sqref="B27"/>
    </sheetView>
  </sheetViews>
  <sheetFormatPr defaultRowHeight="10.5" x14ac:dyDescent="0.15"/>
  <cols>
    <col min="1" max="1" width="2.28515625" style="75" customWidth="1"/>
    <col min="2" max="2" width="59.7109375" style="117" customWidth="1"/>
    <col min="3" max="4" width="15.7109375" style="117" customWidth="1"/>
    <col min="5" max="16384" width="9.140625" style="60"/>
  </cols>
  <sheetData>
    <row r="2" spans="2:4" ht="17.100000000000001" customHeight="1" x14ac:dyDescent="0.15">
      <c r="B2" s="528"/>
      <c r="C2" s="526" t="s">
        <v>1498</v>
      </c>
      <c r="D2" s="527" t="s">
        <v>1214</v>
      </c>
    </row>
    <row r="3" spans="2:4" ht="17.100000000000001" customHeight="1" x14ac:dyDescent="0.15">
      <c r="B3" s="1554" t="s">
        <v>182</v>
      </c>
      <c r="C3" s="1555">
        <v>1149698</v>
      </c>
      <c r="D3" s="1556">
        <v>1330045</v>
      </c>
    </row>
    <row r="4" spans="2:4" ht="17.100000000000001" customHeight="1" thickBot="1" x14ac:dyDescent="0.2">
      <c r="B4" s="590" t="s">
        <v>183</v>
      </c>
      <c r="C4" s="1506">
        <v>8014583</v>
      </c>
      <c r="D4" s="1507">
        <v>4608088</v>
      </c>
    </row>
    <row r="5" spans="2:4" ht="17.100000000000001" hidden="1" customHeight="1" thickBot="1" x14ac:dyDescent="0.2">
      <c r="B5" s="593" t="s">
        <v>115</v>
      </c>
      <c r="C5" s="1324">
        <v>0</v>
      </c>
      <c r="D5" s="1558">
        <v>0</v>
      </c>
    </row>
    <row r="6" spans="2:4" ht="17.100000000000001" customHeight="1" thickBot="1" x14ac:dyDescent="0.2">
      <c r="B6" s="419" t="s">
        <v>1103</v>
      </c>
      <c r="C6" s="1580">
        <f>SUM(C3:C5)</f>
        <v>9164281</v>
      </c>
      <c r="D6" s="995">
        <f>SUM(D3:D5)</f>
        <v>5938133</v>
      </c>
    </row>
    <row r="7" spans="2:4" x14ac:dyDescent="0.15">
      <c r="B7" s="282" t="s">
        <v>619</v>
      </c>
      <c r="C7" s="317">
        <f>C6-'skons bilans'!D3</f>
        <v>0</v>
      </c>
      <c r="D7" s="317">
        <f>D6-'skons bilans'!E3</f>
        <v>0</v>
      </c>
    </row>
    <row r="9" spans="2:4" x14ac:dyDescent="0.15">
      <c r="B9" s="282"/>
      <c r="C9" s="25"/>
      <c r="D9" s="25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pageSetUpPr fitToPage="1"/>
  </sheetPr>
  <dimension ref="A2:F39"/>
  <sheetViews>
    <sheetView zoomScaleNormal="100" workbookViewId="0">
      <selection activeCell="C39" sqref="C39"/>
    </sheetView>
  </sheetViews>
  <sheetFormatPr defaultRowHeight="10.5" x14ac:dyDescent="0.2"/>
  <cols>
    <col min="1" max="1" width="2.28515625" style="75" customWidth="1"/>
    <col min="2" max="2" width="59.7109375" style="101" customWidth="1"/>
    <col min="3" max="4" width="15.7109375" style="101" customWidth="1"/>
    <col min="5" max="16384" width="9.140625" style="76"/>
  </cols>
  <sheetData>
    <row r="2" spans="2:6" ht="17.100000000000001" customHeight="1" x14ac:dyDescent="0.2">
      <c r="B2" s="528"/>
      <c r="C2" s="526" t="s">
        <v>1498</v>
      </c>
      <c r="D2" s="527" t="s">
        <v>1214</v>
      </c>
    </row>
    <row r="3" spans="2:6" ht="17.100000000000001" customHeight="1" x14ac:dyDescent="0.2">
      <c r="B3" s="1554" t="s">
        <v>234</v>
      </c>
      <c r="C3" s="1555">
        <v>464765</v>
      </c>
      <c r="D3" s="1556">
        <v>375660</v>
      </c>
    </row>
    <row r="4" spans="2:6" ht="17.100000000000001" customHeight="1" thickBot="1" x14ac:dyDescent="0.25">
      <c r="B4" s="593" t="s">
        <v>570</v>
      </c>
      <c r="C4" s="1557">
        <v>1867974</v>
      </c>
      <c r="D4" s="1558">
        <v>164097</v>
      </c>
    </row>
    <row r="5" spans="2:6" ht="17.100000000000001" customHeight="1" thickBot="1" x14ac:dyDescent="0.25">
      <c r="B5" s="419" t="s">
        <v>1163</v>
      </c>
      <c r="C5" s="1580">
        <f>SUM(C3:C4)</f>
        <v>2332739</v>
      </c>
      <c r="D5" s="995">
        <f>SUM(D3:D4)</f>
        <v>539757</v>
      </c>
      <c r="F5" s="209"/>
    </row>
    <row r="6" spans="2:6" ht="17.100000000000001" customHeight="1" x14ac:dyDescent="0.2">
      <c r="B6" s="1554" t="s">
        <v>35</v>
      </c>
      <c r="C6" s="1555">
        <v>203980</v>
      </c>
      <c r="D6" s="1556">
        <v>288215</v>
      </c>
    </row>
    <row r="7" spans="2:6" ht="17.100000000000001" customHeight="1" x14ac:dyDescent="0.2">
      <c r="B7" s="590" t="s">
        <v>569</v>
      </c>
      <c r="C7" s="1506">
        <v>0</v>
      </c>
      <c r="D7" s="1507">
        <v>29448</v>
      </c>
    </row>
    <row r="8" spans="2:6" ht="17.100000000000001" customHeight="1" x14ac:dyDescent="0.2">
      <c r="B8" s="590" t="s">
        <v>366</v>
      </c>
      <c r="C8" s="1506">
        <v>0</v>
      </c>
      <c r="D8" s="1507">
        <v>593465</v>
      </c>
    </row>
    <row r="9" spans="2:6" ht="17.100000000000001" customHeight="1" thickBot="1" x14ac:dyDescent="0.25">
      <c r="B9" s="593" t="s">
        <v>235</v>
      </c>
      <c r="C9" s="1557">
        <v>548393</v>
      </c>
      <c r="D9" s="1558">
        <v>448148</v>
      </c>
    </row>
    <row r="10" spans="2:6" ht="17.100000000000001" customHeight="1" thickBot="1" x14ac:dyDescent="0.25">
      <c r="B10" s="419" t="s">
        <v>236</v>
      </c>
      <c r="C10" s="1580">
        <f>SUM(C6:C9,C5)</f>
        <v>3085112</v>
      </c>
      <c r="D10" s="995">
        <f>SUM(D6:D9,D5)</f>
        <v>1899033</v>
      </c>
    </row>
    <row r="11" spans="2:6" ht="17.100000000000001" customHeight="1" thickBot="1" x14ac:dyDescent="0.25">
      <c r="B11" s="419" t="s">
        <v>422</v>
      </c>
      <c r="C11" s="1580">
        <v>-2257</v>
      </c>
      <c r="D11" s="995">
        <v>-1699</v>
      </c>
    </row>
    <row r="12" spans="2:6" ht="17.100000000000001" customHeight="1" thickBot="1" x14ac:dyDescent="0.25">
      <c r="B12" s="419" t="s">
        <v>258</v>
      </c>
      <c r="C12" s="1580">
        <f>SUM(C10:C11)</f>
        <v>3082855</v>
      </c>
      <c r="D12" s="995">
        <f>SUM(D10:D11)</f>
        <v>1897334</v>
      </c>
    </row>
    <row r="13" spans="2:6" ht="9.9499999999999993" customHeight="1" thickBot="1" x14ac:dyDescent="0.25">
      <c r="B13" s="1582"/>
      <c r="C13" s="1583"/>
      <c r="D13" s="1583"/>
    </row>
    <row r="14" spans="2:6" ht="17.100000000000001" customHeight="1" x14ac:dyDescent="0.2">
      <c r="B14" s="1680" t="s">
        <v>319</v>
      </c>
      <c r="C14" s="2121">
        <v>3081774</v>
      </c>
      <c r="D14" s="2122">
        <v>1867402</v>
      </c>
    </row>
    <row r="15" spans="2:6" ht="17.100000000000001" customHeight="1" thickBot="1" x14ac:dyDescent="0.25">
      <c r="B15" s="1294" t="s">
        <v>320</v>
      </c>
      <c r="C15" s="2123">
        <v>1081</v>
      </c>
      <c r="D15" s="2124">
        <v>29932</v>
      </c>
    </row>
    <row r="16" spans="2:6" ht="17.100000000000001" customHeight="1" x14ac:dyDescent="0.2">
      <c r="C16" s="99"/>
      <c r="D16" s="318"/>
    </row>
    <row r="17" spans="1:5" ht="17.100000000000001" customHeight="1" x14ac:dyDescent="0.2">
      <c r="B17" s="297" t="s">
        <v>619</v>
      </c>
      <c r="C17" s="318">
        <f>C12-'skons bilans'!D4</f>
        <v>0</v>
      </c>
      <c r="D17" s="318">
        <f>D12-'skons bilans'!E4</f>
        <v>0</v>
      </c>
    </row>
    <row r="18" spans="1:5" ht="17.100000000000001" customHeight="1" x14ac:dyDescent="0.2">
      <c r="B18" s="297"/>
      <c r="C18" s="99"/>
      <c r="D18" s="99"/>
    </row>
    <row r="19" spans="1:5" ht="17.100000000000001" customHeight="1" x14ac:dyDescent="0.2">
      <c r="B19" s="528"/>
      <c r="C19" s="526" t="s">
        <v>1498</v>
      </c>
      <c r="D19" s="527" t="s">
        <v>1214</v>
      </c>
    </row>
    <row r="20" spans="1:5" ht="17.100000000000001" customHeight="1" x14ac:dyDescent="0.2">
      <c r="B20" s="1554" t="s">
        <v>237</v>
      </c>
      <c r="C20" s="1555">
        <v>1252296</v>
      </c>
      <c r="D20" s="1556">
        <v>1012331</v>
      </c>
    </row>
    <row r="21" spans="1:5" ht="17.100000000000001" customHeight="1" x14ac:dyDescent="0.2">
      <c r="B21" s="590" t="s">
        <v>238</v>
      </c>
      <c r="C21" s="1506">
        <v>-62</v>
      </c>
      <c r="D21" s="1507">
        <v>-152</v>
      </c>
    </row>
    <row r="22" spans="1:5" ht="17.100000000000001" customHeight="1" x14ac:dyDescent="0.2">
      <c r="B22" s="590" t="s">
        <v>239</v>
      </c>
      <c r="C22" s="1506">
        <v>1832816</v>
      </c>
      <c r="D22" s="1507">
        <v>886702</v>
      </c>
    </row>
    <row r="23" spans="1:5" ht="17.100000000000001" customHeight="1" thickBot="1" x14ac:dyDescent="0.25">
      <c r="B23" s="593" t="s">
        <v>257</v>
      </c>
      <c r="C23" s="1557">
        <v>-2195</v>
      </c>
      <c r="D23" s="1558">
        <v>-1547</v>
      </c>
      <c r="E23" s="214"/>
    </row>
    <row r="24" spans="1:5" ht="17.100000000000001" customHeight="1" thickBot="1" x14ac:dyDescent="0.25">
      <c r="B24" s="419" t="s">
        <v>258</v>
      </c>
      <c r="C24" s="1580">
        <f>SUM(C20:C23)</f>
        <v>3082855</v>
      </c>
      <c r="D24" s="995">
        <f>SUM(D20:D23)</f>
        <v>1897334</v>
      </c>
    </row>
    <row r="25" spans="1:5" ht="17.100000000000001" customHeight="1" x14ac:dyDescent="0.2">
      <c r="C25" s="99"/>
      <c r="D25" s="99"/>
    </row>
    <row r="26" spans="1:5" ht="17.100000000000001" customHeight="1" x14ac:dyDescent="0.2">
      <c r="B26" s="297" t="s">
        <v>619</v>
      </c>
      <c r="C26" s="318">
        <f>C24-'skons bilans'!D4</f>
        <v>0</v>
      </c>
      <c r="D26" s="318">
        <f>D24-'skons bilans'!E4</f>
        <v>0</v>
      </c>
    </row>
    <row r="27" spans="1:5" ht="17.100000000000001" customHeight="1" x14ac:dyDescent="0.2"/>
    <row r="28" spans="1:5" ht="17.100000000000001" customHeight="1" thickBot="1" x14ac:dyDescent="0.25">
      <c r="B28" s="528"/>
      <c r="C28" s="526" t="s">
        <v>1498</v>
      </c>
      <c r="D28" s="527" t="s">
        <v>1214</v>
      </c>
    </row>
    <row r="29" spans="1:5" ht="24.95" customHeight="1" thickBot="1" x14ac:dyDescent="0.25">
      <c r="B29" s="419" t="s">
        <v>589</v>
      </c>
      <c r="C29" s="1580">
        <v>-1699</v>
      </c>
      <c r="D29" s="995">
        <v>-1484</v>
      </c>
    </row>
    <row r="30" spans="1:5" ht="17.100000000000001" customHeight="1" x14ac:dyDescent="0.2">
      <c r="B30" s="1554" t="s">
        <v>395</v>
      </c>
      <c r="C30" s="1555">
        <v>-3658</v>
      </c>
      <c r="D30" s="1556">
        <v>-5120</v>
      </c>
    </row>
    <row r="31" spans="1:5" ht="17.100000000000001" customHeight="1" x14ac:dyDescent="0.2">
      <c r="B31" s="590" t="s">
        <v>396</v>
      </c>
      <c r="C31" s="1506">
        <v>3186</v>
      </c>
      <c r="D31" s="1507">
        <v>4908</v>
      </c>
    </row>
    <row r="32" spans="1:5" s="108" customFormat="1" ht="17.100000000000001" hidden="1" customHeight="1" x14ac:dyDescent="0.2">
      <c r="A32" s="151"/>
      <c r="B32" s="1576" t="s">
        <v>397</v>
      </c>
      <c r="C32" s="1506">
        <v>0</v>
      </c>
      <c r="D32" s="1584">
        <v>0</v>
      </c>
    </row>
    <row r="33" spans="2:4" ht="17.100000000000001" customHeight="1" thickBot="1" x14ac:dyDescent="0.25">
      <c r="B33" s="590" t="s">
        <v>807</v>
      </c>
      <c r="C33" s="1506">
        <v>-86</v>
      </c>
      <c r="D33" s="1507">
        <v>-3</v>
      </c>
    </row>
    <row r="34" spans="2:4" ht="17.100000000000001" hidden="1" customHeight="1" x14ac:dyDescent="0.2">
      <c r="B34" s="1576" t="s">
        <v>503</v>
      </c>
      <c r="C34" s="1506">
        <v>0</v>
      </c>
      <c r="D34" s="1507">
        <v>0</v>
      </c>
    </row>
    <row r="35" spans="2:4" ht="17.100000000000001" hidden="1" customHeight="1" thickBot="1" x14ac:dyDescent="0.25">
      <c r="B35" s="593" t="s">
        <v>28</v>
      </c>
      <c r="C35" s="1557">
        <v>0</v>
      </c>
      <c r="D35" s="1558">
        <v>0</v>
      </c>
    </row>
    <row r="36" spans="2:4" ht="17.100000000000001" customHeight="1" thickBot="1" x14ac:dyDescent="0.25">
      <c r="B36" s="419" t="s">
        <v>660</v>
      </c>
      <c r="C36" s="1580">
        <f>SUM(C29:C35)</f>
        <v>-2257</v>
      </c>
      <c r="D36" s="995">
        <f>SUM(D29:D35)</f>
        <v>-1699</v>
      </c>
    </row>
    <row r="38" spans="2:4" x14ac:dyDescent="0.2">
      <c r="B38" s="297" t="s">
        <v>619</v>
      </c>
      <c r="C38" s="12">
        <f>C36-C11</f>
        <v>0</v>
      </c>
      <c r="D38" s="12">
        <f>D36-D11</f>
        <v>0</v>
      </c>
    </row>
    <row r="39" spans="2:4" x14ac:dyDescent="0.2">
      <c r="C39" s="318">
        <f>C36-C23-C21</f>
        <v>0</v>
      </c>
      <c r="D39" s="318">
        <f>D36-D23-D21</f>
        <v>0</v>
      </c>
    </row>
  </sheetData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workbookViewId="0">
      <selection activeCell="A34" sqref="A34"/>
    </sheetView>
  </sheetViews>
  <sheetFormatPr defaultRowHeight="10.5" x14ac:dyDescent="0.15"/>
  <cols>
    <col min="1" max="1" width="40.7109375" style="60" customWidth="1"/>
    <col min="2" max="5" width="16.7109375" style="60" customWidth="1"/>
    <col min="6" max="6" width="10.7109375" style="60" customWidth="1"/>
    <col min="7" max="7" width="14.42578125" style="60" customWidth="1"/>
    <col min="8" max="8" width="8.7109375" style="60" bestFit="1" customWidth="1"/>
    <col min="9" max="9" width="10.5703125" style="60" bestFit="1" customWidth="1"/>
    <col min="10" max="16384" width="9.140625" style="60"/>
  </cols>
  <sheetData>
    <row r="2" spans="1:13" ht="11.25" thickBot="1" x14ac:dyDescent="0.2">
      <c r="A2" s="92"/>
      <c r="B2" s="93"/>
      <c r="C2" s="93"/>
      <c r="D2" s="94"/>
      <c r="E2" s="95"/>
    </row>
    <row r="3" spans="1:13" ht="17.100000000000001" customHeight="1" thickBot="1" x14ac:dyDescent="0.2">
      <c r="A3" s="2421" t="s">
        <v>754</v>
      </c>
      <c r="B3" s="2422" t="s">
        <v>1498</v>
      </c>
      <c r="C3" s="2422"/>
      <c r="D3" s="2423" t="s">
        <v>1214</v>
      </c>
      <c r="E3" s="2441"/>
    </row>
    <row r="4" spans="1:13" ht="34.5" customHeight="1" thickBot="1" x14ac:dyDescent="0.2">
      <c r="A4" s="2421"/>
      <c r="B4" s="1120" t="s">
        <v>1104</v>
      </c>
      <c r="C4" s="1120" t="s">
        <v>1295</v>
      </c>
      <c r="D4" s="1120" t="s">
        <v>1104</v>
      </c>
      <c r="E4" s="1121" t="s">
        <v>1295</v>
      </c>
    </row>
    <row r="5" spans="1:13" ht="17.100000000000001" customHeight="1" x14ac:dyDescent="0.15">
      <c r="A5" s="1585" t="s">
        <v>815</v>
      </c>
      <c r="B5" s="1586">
        <v>3054628</v>
      </c>
      <c r="C5" s="1587">
        <v>99.011899730058431</v>
      </c>
      <c r="D5" s="1165">
        <v>1899033</v>
      </c>
      <c r="E5" s="1588">
        <v>100</v>
      </c>
      <c r="J5" s="96"/>
    </row>
    <row r="6" spans="1:13" ht="17.100000000000001" customHeight="1" x14ac:dyDescent="0.15">
      <c r="A6" s="1589" t="s">
        <v>211</v>
      </c>
      <c r="B6" s="1271">
        <v>0</v>
      </c>
      <c r="C6" s="1271">
        <v>0</v>
      </c>
      <c r="D6" s="1292">
        <v>0</v>
      </c>
      <c r="E6" s="1342">
        <v>0</v>
      </c>
    </row>
    <row r="7" spans="1:13" ht="17.100000000000001" customHeight="1" thickBot="1" x14ac:dyDescent="0.2">
      <c r="A7" s="1590" t="s">
        <v>816</v>
      </c>
      <c r="B7" s="1591">
        <v>30484</v>
      </c>
      <c r="C7" s="2214">
        <v>0.98810026994157751</v>
      </c>
      <c r="D7" s="1295">
        <v>0</v>
      </c>
      <c r="E7" s="1337">
        <v>0</v>
      </c>
    </row>
    <row r="8" spans="1:13" ht="17.100000000000001" customHeight="1" thickBot="1" x14ac:dyDescent="0.2">
      <c r="A8" s="1592" t="s">
        <v>160</v>
      </c>
      <c r="B8" s="1593">
        <f>SUM(B5:B7)</f>
        <v>3085112</v>
      </c>
      <c r="C8" s="1594">
        <f>SUM(C5:C7)</f>
        <v>100.00000000000001</v>
      </c>
      <c r="D8" s="1593">
        <f>SUM(D5:D7)</f>
        <v>1899033</v>
      </c>
      <c r="E8" s="1595">
        <f>SUM(E5:E7)</f>
        <v>100</v>
      </c>
      <c r="F8" s="97"/>
      <c r="G8" s="319"/>
      <c r="H8" s="319"/>
    </row>
    <row r="9" spans="1:13" ht="24.95" customHeight="1" thickBot="1" x14ac:dyDescent="0.2">
      <c r="A9" s="1596" t="s">
        <v>762</v>
      </c>
      <c r="B9" s="1597">
        <v>-2257</v>
      </c>
      <c r="C9" s="1598">
        <v>7.3157797836837041E-2</v>
      </c>
      <c r="D9" s="1597">
        <v>-1699</v>
      </c>
      <c r="E9" s="1599">
        <v>8.9466586415296631E-2</v>
      </c>
      <c r="I9" s="200"/>
      <c r="J9" s="98"/>
      <c r="K9" s="200"/>
      <c r="L9" s="200"/>
      <c r="M9" s="96"/>
    </row>
    <row r="10" spans="1:13" ht="17.100000000000001" customHeight="1" thickBot="1" x14ac:dyDescent="0.2">
      <c r="A10" s="1592" t="s">
        <v>161</v>
      </c>
      <c r="B10" s="1593">
        <f>SUM(B8:B9)</f>
        <v>3082855</v>
      </c>
      <c r="C10" s="1594">
        <f>C8-C9</f>
        <v>99.926842202163172</v>
      </c>
      <c r="D10" s="1593">
        <f>SUM(D8:D9)</f>
        <v>1897334</v>
      </c>
      <c r="E10" s="1595">
        <f>E8-E9</f>
        <v>99.910533413584702</v>
      </c>
      <c r="F10" s="97"/>
      <c r="G10" s="319"/>
      <c r="H10" s="319"/>
      <c r="J10" s="60" t="s">
        <v>1296</v>
      </c>
    </row>
    <row r="11" spans="1:13" x14ac:dyDescent="0.15">
      <c r="C11" s="64"/>
      <c r="D11" s="64"/>
      <c r="E11" s="64"/>
    </row>
    <row r="13" spans="1:13" x14ac:dyDescent="0.15">
      <c r="B13" s="200"/>
    </row>
    <row r="14" spans="1:13" x14ac:dyDescent="0.15">
      <c r="B14" s="200"/>
    </row>
  </sheetData>
  <mergeCells count="3">
    <mergeCell ref="A3:A4"/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B27" sqref="B27"/>
    </sheetView>
  </sheetViews>
  <sheetFormatPr defaultRowHeight="12.75" x14ac:dyDescent="0.2"/>
  <cols>
    <col min="1" max="1" width="40.7109375" style="84" customWidth="1"/>
    <col min="2" max="3" width="29.5703125" style="84" customWidth="1"/>
    <col min="4" max="16384" width="9.140625" style="85"/>
  </cols>
  <sheetData>
    <row r="2" spans="1:3" ht="14.25" x14ac:dyDescent="0.2">
      <c r="A2" s="83" t="s">
        <v>1150</v>
      </c>
    </row>
    <row r="3" spans="1:3" x14ac:dyDescent="0.2">
      <c r="A3" s="86"/>
    </row>
    <row r="4" spans="1:3" ht="17.100000000000001" customHeight="1" x14ac:dyDescent="0.2">
      <c r="A4" s="2514" t="s">
        <v>754</v>
      </c>
      <c r="B4" s="2514"/>
      <c r="C4" s="2514"/>
    </row>
    <row r="5" spans="1:3" ht="17.100000000000001" customHeight="1" x14ac:dyDescent="0.2">
      <c r="A5" s="1600" t="s">
        <v>853</v>
      </c>
      <c r="B5" s="1601" t="s">
        <v>1498</v>
      </c>
      <c r="C5" s="1602" t="s">
        <v>1214</v>
      </c>
    </row>
    <row r="6" spans="1:3" ht="17.100000000000001" customHeight="1" x14ac:dyDescent="0.2">
      <c r="A6" s="1603">
        <v>1</v>
      </c>
      <c r="B6" s="1136">
        <v>1230145</v>
      </c>
      <c r="C6" s="1604">
        <v>423980</v>
      </c>
    </row>
    <row r="7" spans="1:3" ht="17.100000000000001" customHeight="1" x14ac:dyDescent="0.2">
      <c r="A7" s="1605">
        <v>2</v>
      </c>
      <c r="B7" s="1139">
        <v>1391810</v>
      </c>
      <c r="C7" s="1606">
        <v>1096822</v>
      </c>
    </row>
    <row r="8" spans="1:3" ht="17.100000000000001" customHeight="1" x14ac:dyDescent="0.2">
      <c r="A8" s="1605">
        <v>3</v>
      </c>
      <c r="B8" s="1139">
        <v>246902</v>
      </c>
      <c r="C8" s="1606">
        <v>173829</v>
      </c>
    </row>
    <row r="9" spans="1:3" ht="17.100000000000001" customHeight="1" x14ac:dyDescent="0.2">
      <c r="A9" s="1605">
        <v>4</v>
      </c>
      <c r="B9" s="1139">
        <v>64314</v>
      </c>
      <c r="C9" s="1606">
        <v>29263</v>
      </c>
    </row>
    <row r="10" spans="1:3" ht="17.100000000000001" customHeight="1" x14ac:dyDescent="0.2">
      <c r="A10" s="1605">
        <v>5</v>
      </c>
      <c r="B10" s="1139">
        <v>0</v>
      </c>
      <c r="C10" s="1606">
        <v>45451</v>
      </c>
    </row>
    <row r="11" spans="1:3" ht="17.100000000000001" customHeight="1" x14ac:dyDescent="0.2">
      <c r="A11" s="1605">
        <v>6</v>
      </c>
      <c r="B11" s="1139">
        <v>0</v>
      </c>
      <c r="C11" s="1606">
        <v>0</v>
      </c>
    </row>
    <row r="12" spans="1:3" ht="17.100000000000001" customHeight="1" x14ac:dyDescent="0.2">
      <c r="A12" s="1605">
        <v>7</v>
      </c>
      <c r="B12" s="1139">
        <v>1945</v>
      </c>
      <c r="C12" s="1606">
        <v>14336</v>
      </c>
    </row>
    <row r="13" spans="1:3" ht="17.100000000000001" customHeight="1" x14ac:dyDescent="0.2">
      <c r="A13" s="1605">
        <v>8</v>
      </c>
      <c r="B13" s="1139">
        <v>119112</v>
      </c>
      <c r="C13" s="1606">
        <v>64375</v>
      </c>
    </row>
    <row r="14" spans="1:3" ht="17.100000000000001" customHeight="1" thickBot="1" x14ac:dyDescent="0.25">
      <c r="A14" s="1605" t="s">
        <v>1484</v>
      </c>
      <c r="B14" s="1139">
        <v>400</v>
      </c>
      <c r="C14" s="1606">
        <v>50977</v>
      </c>
    </row>
    <row r="15" spans="1:3" ht="17.100000000000001" hidden="1" customHeight="1" thickBot="1" x14ac:dyDescent="0.25">
      <c r="A15" s="1607" t="s">
        <v>1519</v>
      </c>
      <c r="B15" s="1608">
        <v>0</v>
      </c>
      <c r="C15" s="1609">
        <v>0</v>
      </c>
    </row>
    <row r="16" spans="1:3" ht="17.100000000000001" customHeight="1" thickBot="1" x14ac:dyDescent="0.25">
      <c r="A16" s="1592" t="s">
        <v>855</v>
      </c>
      <c r="B16" s="1145">
        <f>SUM(B6:B15)</f>
        <v>3054628</v>
      </c>
      <c r="C16" s="1146">
        <f>SUM(C6:C15)</f>
        <v>1899033</v>
      </c>
    </row>
    <row r="17" spans="1:3" x14ac:dyDescent="0.2">
      <c r="A17" s="86"/>
      <c r="B17" s="87"/>
      <c r="C17" s="87"/>
    </row>
    <row r="18" spans="1:3" x14ac:dyDescent="0.2">
      <c r="A18" s="86"/>
      <c r="B18" s="320"/>
      <c r="C18" s="320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J148"/>
  <sheetViews>
    <sheetView zoomScale="90" zoomScaleNormal="90" workbookViewId="0">
      <selection activeCell="C39" sqref="C39"/>
    </sheetView>
  </sheetViews>
  <sheetFormatPr defaultRowHeight="10.5" x14ac:dyDescent="0.2"/>
  <cols>
    <col min="1" max="1" width="2.28515625" style="75" customWidth="1"/>
    <col min="2" max="2" width="39.28515625" style="101" customWidth="1"/>
    <col min="3" max="4" width="15.140625" style="99" customWidth="1"/>
    <col min="5" max="8" width="15.140625" style="76" customWidth="1"/>
    <col min="9" max="16384" width="9.140625" style="76"/>
  </cols>
  <sheetData>
    <row r="1" spans="2:10" x14ac:dyDescent="0.2">
      <c r="C1" s="101"/>
      <c r="D1" s="101"/>
      <c r="E1" s="101"/>
    </row>
    <row r="2" spans="2:10" ht="17.100000000000001" customHeight="1" thickBot="1" x14ac:dyDescent="0.25">
      <c r="B2" s="1310"/>
      <c r="C2" s="2515" t="s">
        <v>1498</v>
      </c>
      <c r="D2" s="2515"/>
      <c r="E2" s="2515"/>
      <c r="F2" s="2515" t="s">
        <v>1214</v>
      </c>
      <c r="G2" s="2515"/>
      <c r="H2" s="2516"/>
    </row>
    <row r="3" spans="2:10" ht="60" customHeight="1" x14ac:dyDescent="0.2">
      <c r="B3" s="1310"/>
      <c r="C3" s="1610" t="s">
        <v>922</v>
      </c>
      <c r="D3" s="1610" t="s">
        <v>923</v>
      </c>
      <c r="E3" s="1610" t="s">
        <v>924</v>
      </c>
      <c r="F3" s="1610" t="s">
        <v>922</v>
      </c>
      <c r="G3" s="1610" t="s">
        <v>923</v>
      </c>
      <c r="H3" s="1266" t="s">
        <v>924</v>
      </c>
    </row>
    <row r="4" spans="2:10" ht="17.100000000000001" customHeight="1" thickBot="1" x14ac:dyDescent="0.25">
      <c r="B4" s="1611" t="s">
        <v>662</v>
      </c>
      <c r="C4" s="1612">
        <f t="shared" ref="C4:H4" si="0">C5+C8+C9</f>
        <v>3042194</v>
      </c>
      <c r="D4" s="1612">
        <f t="shared" si="0"/>
        <v>754263</v>
      </c>
      <c r="E4" s="1612">
        <f t="shared" si="0"/>
        <v>3796457</v>
      </c>
      <c r="F4" s="1612">
        <f t="shared" si="0"/>
        <v>533998</v>
      </c>
      <c r="G4" s="1612">
        <f t="shared" si="0"/>
        <v>16697</v>
      </c>
      <c r="H4" s="1613">
        <f t="shared" si="0"/>
        <v>550695</v>
      </c>
    </row>
    <row r="5" spans="2:10" ht="17.100000000000001" customHeight="1" x14ac:dyDescent="0.2">
      <c r="B5" s="1614" t="s">
        <v>398</v>
      </c>
      <c r="C5" s="1615">
        <f t="shared" ref="C5:H5" si="1">SUM(C6:C7)</f>
        <v>2748766</v>
      </c>
      <c r="D5" s="1615">
        <f t="shared" si="1"/>
        <v>754263</v>
      </c>
      <c r="E5" s="1615">
        <f t="shared" si="1"/>
        <v>3503029</v>
      </c>
      <c r="F5" s="1615">
        <f t="shared" si="1"/>
        <v>161795</v>
      </c>
      <c r="G5" s="1615">
        <f t="shared" si="1"/>
        <v>16697</v>
      </c>
      <c r="H5" s="1616">
        <f t="shared" si="1"/>
        <v>178492</v>
      </c>
    </row>
    <row r="6" spans="2:10" ht="17.100000000000001" customHeight="1" x14ac:dyDescent="0.2">
      <c r="B6" s="1617" t="s">
        <v>399</v>
      </c>
      <c r="C6" s="1618">
        <v>2748766</v>
      </c>
      <c r="D6" s="1618">
        <v>754263</v>
      </c>
      <c r="E6" s="1618">
        <f>SUM(C6:D6)</f>
        <v>3503029</v>
      </c>
      <c r="F6" s="1618">
        <v>161795</v>
      </c>
      <c r="G6" s="1618">
        <v>16697</v>
      </c>
      <c r="H6" s="1619">
        <f>SUM(F6:G6)</f>
        <v>178492</v>
      </c>
      <c r="J6" s="214"/>
    </row>
    <row r="7" spans="2:10" ht="17.100000000000001" hidden="1" customHeight="1" x14ac:dyDescent="0.2">
      <c r="B7" s="1617" t="s">
        <v>400</v>
      </c>
      <c r="C7" s="1618">
        <v>0</v>
      </c>
      <c r="D7" s="1618">
        <v>0</v>
      </c>
      <c r="E7" s="1618">
        <f>SUM(C7:D7)</f>
        <v>0</v>
      </c>
      <c r="F7" s="1618">
        <v>0</v>
      </c>
      <c r="G7" s="1618">
        <v>0</v>
      </c>
      <c r="H7" s="1619">
        <f>SUM(F7:G7)</f>
        <v>0</v>
      </c>
      <c r="J7" s="214"/>
    </row>
    <row r="8" spans="2:10" ht="17.100000000000001" hidden="1" customHeight="1" x14ac:dyDescent="0.2">
      <c r="B8" s="440" t="s">
        <v>401</v>
      </c>
      <c r="C8" s="1620">
        <v>0</v>
      </c>
      <c r="D8" s="1620">
        <v>0</v>
      </c>
      <c r="E8" s="1620">
        <f>SUM(C8:D8)</f>
        <v>0</v>
      </c>
      <c r="F8" s="1620">
        <v>0</v>
      </c>
      <c r="G8" s="1620">
        <v>0</v>
      </c>
      <c r="H8" s="1621">
        <f>SUM(F8:G8)</f>
        <v>0</v>
      </c>
      <c r="J8" s="214"/>
    </row>
    <row r="9" spans="2:10" ht="17.100000000000001" customHeight="1" x14ac:dyDescent="0.2">
      <c r="B9" s="1622" t="s">
        <v>620</v>
      </c>
      <c r="C9" s="1271">
        <f t="shared" ref="C9:H9" si="2">SUM(C10:C13)</f>
        <v>293428</v>
      </c>
      <c r="D9" s="1271">
        <f t="shared" si="2"/>
        <v>0</v>
      </c>
      <c r="E9" s="1271">
        <f t="shared" si="2"/>
        <v>293428</v>
      </c>
      <c r="F9" s="1271">
        <f t="shared" si="2"/>
        <v>372203</v>
      </c>
      <c r="G9" s="1271">
        <f t="shared" si="2"/>
        <v>0</v>
      </c>
      <c r="H9" s="1606">
        <f t="shared" si="2"/>
        <v>372203</v>
      </c>
      <c r="J9" s="214"/>
    </row>
    <row r="10" spans="2:10" ht="17.100000000000001" customHeight="1" x14ac:dyDescent="0.2">
      <c r="B10" s="1623" t="s">
        <v>402</v>
      </c>
      <c r="C10" s="1624">
        <v>109904</v>
      </c>
      <c r="D10" s="1624">
        <v>0</v>
      </c>
      <c r="E10" s="1624">
        <f>SUM(C10:D10)</f>
        <v>109904</v>
      </c>
      <c r="F10" s="1624">
        <v>248156</v>
      </c>
      <c r="G10" s="1624">
        <v>0</v>
      </c>
      <c r="H10" s="1625">
        <f>SUM(F10:G10)</f>
        <v>248156</v>
      </c>
      <c r="J10" s="214"/>
    </row>
    <row r="11" spans="2:10" ht="17.100000000000001" customHeight="1" x14ac:dyDescent="0.2">
      <c r="B11" s="1626" t="s">
        <v>403</v>
      </c>
      <c r="C11" s="1624">
        <v>16146</v>
      </c>
      <c r="D11" s="1624">
        <v>0</v>
      </c>
      <c r="E11" s="1624">
        <f>SUM(C11:D11)</f>
        <v>16146</v>
      </c>
      <c r="F11" s="1624">
        <v>73124</v>
      </c>
      <c r="G11" s="1624">
        <v>0</v>
      </c>
      <c r="H11" s="1625">
        <f>SUM(F11:G11)</f>
        <v>73124</v>
      </c>
      <c r="J11" s="214"/>
    </row>
    <row r="12" spans="2:10" ht="17.100000000000001" customHeight="1" thickBot="1" x14ac:dyDescent="0.25">
      <c r="B12" s="1626" t="s">
        <v>404</v>
      </c>
      <c r="C12" s="1624">
        <v>167378</v>
      </c>
      <c r="D12" s="1624">
        <v>0</v>
      </c>
      <c r="E12" s="1624">
        <f>SUM(C12:D12)</f>
        <v>167378</v>
      </c>
      <c r="F12" s="1624">
        <v>50923</v>
      </c>
      <c r="G12" s="1624">
        <v>0</v>
      </c>
      <c r="H12" s="1625">
        <f>SUM(F12:G12)</f>
        <v>50923</v>
      </c>
      <c r="J12" s="214"/>
    </row>
    <row r="13" spans="2:10" ht="17.100000000000001" hidden="1" customHeight="1" thickBot="1" x14ac:dyDescent="0.25">
      <c r="B13" s="1627" t="s">
        <v>405</v>
      </c>
      <c r="C13" s="1628">
        <v>0</v>
      </c>
      <c r="D13" s="1628">
        <v>0</v>
      </c>
      <c r="E13" s="1628">
        <f>SUM(C13:D13)</f>
        <v>0</v>
      </c>
      <c r="F13" s="1628">
        <v>0</v>
      </c>
      <c r="G13" s="1628">
        <v>0</v>
      </c>
      <c r="H13" s="1629">
        <f>SUM(F13:G13)</f>
        <v>0</v>
      </c>
      <c r="J13" s="214"/>
    </row>
    <row r="14" spans="2:10" ht="17.100000000000001" customHeight="1" thickBot="1" x14ac:dyDescent="0.25">
      <c r="B14" s="443" t="s">
        <v>289</v>
      </c>
      <c r="C14" s="1593">
        <f t="shared" ref="C14:H14" si="3">SUM(C15:C16)</f>
        <v>4177</v>
      </c>
      <c r="D14" s="1593">
        <f t="shared" si="3"/>
        <v>0</v>
      </c>
      <c r="E14" s="1593">
        <f t="shared" si="3"/>
        <v>4177</v>
      </c>
      <c r="F14" s="1593">
        <f t="shared" si="3"/>
        <v>6846</v>
      </c>
      <c r="G14" s="1593">
        <f t="shared" si="3"/>
        <v>0</v>
      </c>
      <c r="H14" s="798">
        <f t="shared" si="3"/>
        <v>6846</v>
      </c>
      <c r="J14" s="214"/>
    </row>
    <row r="15" spans="2:10" ht="17.100000000000001" customHeight="1" x14ac:dyDescent="0.2">
      <c r="B15" s="1630" t="s">
        <v>290</v>
      </c>
      <c r="C15" s="1631">
        <v>4022</v>
      </c>
      <c r="D15" s="1631">
        <v>0</v>
      </c>
      <c r="E15" s="1631">
        <f>SUM(C15:D15)</f>
        <v>4022</v>
      </c>
      <c r="F15" s="1631">
        <v>4192</v>
      </c>
      <c r="G15" s="1631">
        <v>0</v>
      </c>
      <c r="H15" s="1632">
        <f>SUM(F15:G15)</f>
        <v>4192</v>
      </c>
      <c r="J15" s="214"/>
    </row>
    <row r="16" spans="2:10" ht="17.100000000000001" customHeight="1" thickBot="1" x14ac:dyDescent="0.25">
      <c r="B16" s="1633" t="s">
        <v>291</v>
      </c>
      <c r="C16" s="1634">
        <v>155</v>
      </c>
      <c r="D16" s="1634">
        <v>0</v>
      </c>
      <c r="E16" s="1634">
        <f>SUM(C16:D16)</f>
        <v>155</v>
      </c>
      <c r="F16" s="1634">
        <v>2654</v>
      </c>
      <c r="G16" s="1634">
        <v>0</v>
      </c>
      <c r="H16" s="1635">
        <f>SUM(F16:G16)</f>
        <v>2654</v>
      </c>
      <c r="J16" s="214"/>
    </row>
    <row r="17" spans="2:10" ht="9.9499999999999993" customHeight="1" thickBot="1" x14ac:dyDescent="0.25">
      <c r="B17" s="1636"/>
      <c r="C17" s="1637"/>
      <c r="D17" s="1637"/>
      <c r="E17" s="1637"/>
      <c r="F17" s="1315"/>
      <c r="G17" s="1315"/>
      <c r="H17" s="1315"/>
      <c r="J17" s="214"/>
    </row>
    <row r="18" spans="2:10" ht="18" customHeight="1" thickBot="1" x14ac:dyDescent="0.25">
      <c r="B18" s="443" t="s">
        <v>406</v>
      </c>
      <c r="C18" s="1593">
        <f t="shared" ref="C18:H18" si="4">C4+C14</f>
        <v>3046371</v>
      </c>
      <c r="D18" s="1593">
        <f t="shared" si="4"/>
        <v>754263</v>
      </c>
      <c r="E18" s="1593">
        <f t="shared" si="4"/>
        <v>3800634</v>
      </c>
      <c r="F18" s="1593">
        <f t="shared" si="4"/>
        <v>540844</v>
      </c>
      <c r="G18" s="1593">
        <f t="shared" si="4"/>
        <v>16697</v>
      </c>
      <c r="H18" s="798">
        <f t="shared" si="4"/>
        <v>557541</v>
      </c>
      <c r="J18" s="214"/>
    </row>
    <row r="20" spans="2:10" x14ac:dyDescent="0.2">
      <c r="C20" s="321"/>
      <c r="D20" s="321"/>
      <c r="E20" s="322"/>
      <c r="F20" s="322"/>
      <c r="G20" s="323"/>
      <c r="H20" s="322"/>
    </row>
    <row r="21" spans="2:10" x14ac:dyDescent="0.2">
      <c r="B21" s="324"/>
      <c r="C21" s="325"/>
      <c r="D21" s="325"/>
    </row>
    <row r="22" spans="2:10" x14ac:dyDescent="0.2">
      <c r="B22" s="326"/>
      <c r="C22" s="327"/>
      <c r="D22" s="327"/>
    </row>
    <row r="23" spans="2:10" x14ac:dyDescent="0.2">
      <c r="B23" s="326"/>
      <c r="C23" s="327"/>
      <c r="D23" s="327"/>
    </row>
    <row r="24" spans="2:10" x14ac:dyDescent="0.2">
      <c r="B24" s="326"/>
      <c r="C24" s="327"/>
      <c r="D24" s="327"/>
    </row>
    <row r="25" spans="2:10" x14ac:dyDescent="0.2">
      <c r="B25" s="324"/>
      <c r="C25" s="325"/>
      <c r="D25" s="325"/>
    </row>
    <row r="26" spans="2:10" x14ac:dyDescent="0.2">
      <c r="B26" s="326"/>
      <c r="C26" s="327"/>
      <c r="D26" s="327"/>
    </row>
    <row r="27" spans="2:10" x14ac:dyDescent="0.2">
      <c r="B27" s="324"/>
      <c r="C27" s="325"/>
      <c r="D27" s="325"/>
    </row>
    <row r="28" spans="2:10" x14ac:dyDescent="0.2">
      <c r="B28" s="326"/>
      <c r="C28" s="327"/>
      <c r="D28" s="327"/>
    </row>
    <row r="29" spans="2:10" x14ac:dyDescent="0.2">
      <c r="B29" s="326"/>
      <c r="C29" s="327"/>
      <c r="D29" s="327"/>
    </row>
    <row r="30" spans="2:10" x14ac:dyDescent="0.2">
      <c r="B30" s="326"/>
      <c r="C30" s="327"/>
      <c r="D30" s="327"/>
    </row>
    <row r="31" spans="2:10" x14ac:dyDescent="0.2">
      <c r="B31" s="326"/>
      <c r="C31" s="327"/>
      <c r="D31" s="327"/>
    </row>
    <row r="32" spans="2:10" x14ac:dyDescent="0.2">
      <c r="B32" s="328"/>
      <c r="C32" s="329"/>
      <c r="D32" s="329"/>
    </row>
    <row r="33" spans="2:4" x14ac:dyDescent="0.2">
      <c r="B33" s="326"/>
      <c r="C33" s="327"/>
      <c r="D33" s="327"/>
    </row>
    <row r="34" spans="2:4" x14ac:dyDescent="0.2">
      <c r="B34" s="326"/>
      <c r="C34" s="327"/>
      <c r="D34" s="327"/>
    </row>
    <row r="35" spans="2:4" x14ac:dyDescent="0.2">
      <c r="B35" s="328"/>
      <c r="C35" s="329"/>
      <c r="D35" s="329"/>
    </row>
    <row r="36" spans="2:4" x14ac:dyDescent="0.2">
      <c r="B36" s="324"/>
      <c r="C36" s="325"/>
      <c r="D36" s="325"/>
    </row>
    <row r="37" spans="2:4" x14ac:dyDescent="0.2">
      <c r="B37" s="324"/>
      <c r="C37" s="325"/>
      <c r="D37" s="325"/>
    </row>
    <row r="39" spans="2:4" x14ac:dyDescent="0.2">
      <c r="B39" s="324"/>
      <c r="C39" s="325"/>
      <c r="D39" s="325"/>
    </row>
    <row r="41" spans="2:4" x14ac:dyDescent="0.2">
      <c r="B41" s="324"/>
      <c r="C41" s="325"/>
      <c r="D41" s="325"/>
    </row>
    <row r="42" spans="2:4" x14ac:dyDescent="0.2">
      <c r="B42" s="330"/>
      <c r="C42" s="331"/>
      <c r="D42" s="331"/>
    </row>
    <row r="43" spans="2:4" x14ac:dyDescent="0.2">
      <c r="B43" s="326"/>
      <c r="C43" s="327"/>
      <c r="D43" s="327"/>
    </row>
    <row r="44" spans="2:4" x14ac:dyDescent="0.2">
      <c r="B44" s="326"/>
      <c r="C44" s="327"/>
      <c r="D44" s="327"/>
    </row>
    <row r="45" spans="2:4" x14ac:dyDescent="0.2">
      <c r="B45" s="326"/>
      <c r="C45" s="327"/>
      <c r="D45" s="327"/>
    </row>
    <row r="46" spans="2:4" x14ac:dyDescent="0.2">
      <c r="B46" s="326"/>
      <c r="C46" s="327"/>
      <c r="D46" s="327"/>
    </row>
    <row r="47" spans="2:4" x14ac:dyDescent="0.2">
      <c r="B47" s="330"/>
      <c r="C47" s="331"/>
      <c r="D47" s="331"/>
    </row>
    <row r="48" spans="2:4" x14ac:dyDescent="0.2">
      <c r="B48" s="326"/>
      <c r="C48" s="327"/>
      <c r="D48" s="327"/>
    </row>
    <row r="49" spans="2:4" x14ac:dyDescent="0.2">
      <c r="B49" s="326"/>
      <c r="C49" s="327"/>
      <c r="D49" s="327"/>
    </row>
    <row r="50" spans="2:4" x14ac:dyDescent="0.2">
      <c r="B50" s="324"/>
      <c r="C50" s="325"/>
      <c r="D50" s="325"/>
    </row>
    <row r="52" spans="2:4" x14ac:dyDescent="0.2">
      <c r="B52" s="324"/>
      <c r="C52" s="325"/>
      <c r="D52" s="325"/>
    </row>
    <row r="54" spans="2:4" x14ac:dyDescent="0.2">
      <c r="B54" s="324"/>
      <c r="C54" s="325"/>
      <c r="D54" s="325"/>
    </row>
    <row r="55" spans="2:4" x14ac:dyDescent="0.2">
      <c r="B55" s="326"/>
      <c r="C55" s="327"/>
      <c r="D55" s="327"/>
    </row>
    <row r="56" spans="2:4" x14ac:dyDescent="0.2">
      <c r="B56" s="324"/>
      <c r="C56" s="325"/>
      <c r="D56" s="325"/>
    </row>
    <row r="60" spans="2:4" x14ac:dyDescent="0.2">
      <c r="B60" s="324"/>
      <c r="C60" s="325"/>
      <c r="D60" s="325"/>
    </row>
    <row r="61" spans="2:4" x14ac:dyDescent="0.2">
      <c r="B61" s="324"/>
      <c r="C61" s="325"/>
      <c r="D61" s="325"/>
    </row>
    <row r="62" spans="2:4" x14ac:dyDescent="0.2">
      <c r="B62" s="330"/>
      <c r="C62" s="331"/>
      <c r="D62" s="331"/>
    </row>
    <row r="63" spans="2:4" x14ac:dyDescent="0.2">
      <c r="B63" s="326"/>
      <c r="C63" s="327"/>
      <c r="D63" s="327"/>
    </row>
    <row r="64" spans="2:4" x14ac:dyDescent="0.2">
      <c r="B64" s="326"/>
      <c r="C64" s="327"/>
      <c r="D64" s="327"/>
    </row>
    <row r="65" spans="2:4" x14ac:dyDescent="0.2">
      <c r="B65" s="326"/>
      <c r="C65" s="327"/>
      <c r="D65" s="327"/>
    </row>
    <row r="66" spans="2:4" x14ac:dyDescent="0.2">
      <c r="B66" s="326"/>
      <c r="C66" s="327"/>
      <c r="D66" s="327"/>
    </row>
    <row r="67" spans="2:4" x14ac:dyDescent="0.2">
      <c r="B67" s="324"/>
      <c r="C67" s="325"/>
      <c r="D67" s="325"/>
    </row>
    <row r="68" spans="2:4" x14ac:dyDescent="0.2">
      <c r="B68" s="326"/>
      <c r="C68" s="327"/>
      <c r="D68" s="327"/>
    </row>
    <row r="69" spans="2:4" x14ac:dyDescent="0.2">
      <c r="B69" s="326"/>
      <c r="C69" s="327"/>
      <c r="D69" s="327"/>
    </row>
    <row r="70" spans="2:4" x14ac:dyDescent="0.2">
      <c r="B70" s="326"/>
      <c r="C70" s="327"/>
      <c r="D70" s="327"/>
    </row>
    <row r="71" spans="2:4" x14ac:dyDescent="0.2">
      <c r="B71" s="324"/>
      <c r="C71" s="325"/>
      <c r="D71" s="325"/>
    </row>
    <row r="72" spans="2:4" x14ac:dyDescent="0.2">
      <c r="B72" s="326"/>
      <c r="C72" s="327"/>
      <c r="D72" s="327"/>
    </row>
    <row r="73" spans="2:4" x14ac:dyDescent="0.2">
      <c r="B73" s="324"/>
      <c r="C73" s="325"/>
      <c r="D73" s="325"/>
    </row>
    <row r="74" spans="2:4" x14ac:dyDescent="0.2">
      <c r="B74" s="326"/>
      <c r="C74" s="327"/>
      <c r="D74" s="327"/>
    </row>
    <row r="75" spans="2:4" x14ac:dyDescent="0.2">
      <c r="B75" s="326"/>
      <c r="C75" s="327"/>
      <c r="D75" s="327"/>
    </row>
    <row r="76" spans="2:4" x14ac:dyDescent="0.2">
      <c r="B76" s="326"/>
      <c r="C76" s="327"/>
      <c r="D76" s="327"/>
    </row>
    <row r="77" spans="2:4" x14ac:dyDescent="0.2">
      <c r="B77" s="326"/>
      <c r="C77" s="327"/>
      <c r="D77" s="327"/>
    </row>
    <row r="78" spans="2:4" x14ac:dyDescent="0.2">
      <c r="B78" s="328"/>
      <c r="C78" s="329"/>
      <c r="D78" s="329"/>
    </row>
    <row r="79" spans="2:4" x14ac:dyDescent="0.2">
      <c r="B79" s="326"/>
      <c r="C79" s="327"/>
      <c r="D79" s="327"/>
    </row>
    <row r="80" spans="2:4" x14ac:dyDescent="0.2">
      <c r="B80" s="326"/>
      <c r="C80" s="327"/>
      <c r="D80" s="327"/>
    </row>
    <row r="81" spans="2:4" x14ac:dyDescent="0.2">
      <c r="B81" s="328"/>
      <c r="C81" s="329"/>
      <c r="D81" s="329"/>
    </row>
    <row r="82" spans="2:4" x14ac:dyDescent="0.2">
      <c r="B82" s="324"/>
      <c r="C82" s="325"/>
      <c r="D82" s="325"/>
    </row>
    <row r="83" spans="2:4" x14ac:dyDescent="0.2">
      <c r="B83" s="324"/>
      <c r="C83" s="325"/>
      <c r="D83" s="325"/>
    </row>
    <row r="85" spans="2:4" x14ac:dyDescent="0.2">
      <c r="B85" s="324"/>
      <c r="C85" s="325"/>
      <c r="D85" s="325"/>
    </row>
    <row r="87" spans="2:4" x14ac:dyDescent="0.2">
      <c r="B87" s="324"/>
      <c r="C87" s="325"/>
      <c r="D87" s="325"/>
    </row>
    <row r="88" spans="2:4" x14ac:dyDescent="0.2">
      <c r="B88" s="330"/>
      <c r="C88" s="331"/>
      <c r="D88" s="331"/>
    </row>
    <row r="89" spans="2:4" x14ac:dyDescent="0.2">
      <c r="B89" s="326"/>
      <c r="C89" s="327"/>
      <c r="D89" s="327"/>
    </row>
    <row r="90" spans="2:4" x14ac:dyDescent="0.2">
      <c r="B90" s="326"/>
      <c r="C90" s="327"/>
      <c r="D90" s="327"/>
    </row>
    <row r="91" spans="2:4" x14ac:dyDescent="0.2">
      <c r="B91" s="326"/>
      <c r="C91" s="327"/>
      <c r="D91" s="327"/>
    </row>
    <row r="92" spans="2:4" x14ac:dyDescent="0.2">
      <c r="B92" s="326"/>
      <c r="C92" s="327"/>
      <c r="D92" s="327"/>
    </row>
    <row r="93" spans="2:4" x14ac:dyDescent="0.2">
      <c r="B93" s="330"/>
      <c r="C93" s="331"/>
      <c r="D93" s="331"/>
    </row>
    <row r="94" spans="2:4" x14ac:dyDescent="0.2">
      <c r="B94" s="326"/>
      <c r="C94" s="327"/>
      <c r="D94" s="327"/>
    </row>
    <row r="95" spans="2:4" x14ac:dyDescent="0.2">
      <c r="B95" s="326"/>
      <c r="C95" s="327"/>
      <c r="D95" s="327"/>
    </row>
    <row r="96" spans="2:4" x14ac:dyDescent="0.2">
      <c r="B96" s="324"/>
      <c r="C96" s="325"/>
      <c r="D96" s="325"/>
    </row>
    <row r="98" spans="2:4" x14ac:dyDescent="0.2">
      <c r="B98" s="324"/>
      <c r="C98" s="325"/>
      <c r="D98" s="325"/>
    </row>
    <row r="100" spans="2:4" x14ac:dyDescent="0.2">
      <c r="B100" s="324"/>
      <c r="C100" s="325"/>
      <c r="D100" s="325"/>
    </row>
    <row r="101" spans="2:4" x14ac:dyDescent="0.2">
      <c r="B101" s="326"/>
      <c r="C101" s="327"/>
      <c r="D101" s="327"/>
    </row>
    <row r="102" spans="2:4" x14ac:dyDescent="0.2">
      <c r="B102" s="324"/>
      <c r="C102" s="325"/>
      <c r="D102" s="325"/>
    </row>
    <row r="106" spans="2:4" x14ac:dyDescent="0.2">
      <c r="B106" s="324"/>
      <c r="C106" s="325"/>
      <c r="D106" s="325"/>
    </row>
    <row r="107" spans="2:4" x14ac:dyDescent="0.2">
      <c r="B107" s="324"/>
      <c r="C107" s="325"/>
      <c r="D107" s="325"/>
    </row>
    <row r="108" spans="2:4" x14ac:dyDescent="0.2">
      <c r="B108" s="330"/>
      <c r="C108" s="331"/>
      <c r="D108" s="331"/>
    </row>
    <row r="109" spans="2:4" x14ac:dyDescent="0.2">
      <c r="B109" s="326"/>
      <c r="C109" s="327"/>
      <c r="D109" s="327"/>
    </row>
    <row r="110" spans="2:4" x14ac:dyDescent="0.2">
      <c r="B110" s="326"/>
      <c r="C110" s="327"/>
      <c r="D110" s="327"/>
    </row>
    <row r="111" spans="2:4" x14ac:dyDescent="0.2">
      <c r="B111" s="326"/>
      <c r="C111" s="327"/>
      <c r="D111" s="327"/>
    </row>
    <row r="112" spans="2:4" x14ac:dyDescent="0.2">
      <c r="B112" s="326"/>
      <c r="C112" s="327"/>
      <c r="D112" s="327"/>
    </row>
    <row r="113" spans="2:4" x14ac:dyDescent="0.2">
      <c r="B113" s="324"/>
      <c r="C113" s="325"/>
      <c r="D113" s="325"/>
    </row>
    <row r="114" spans="2:4" x14ac:dyDescent="0.2">
      <c r="B114" s="326"/>
      <c r="C114" s="327"/>
      <c r="D114" s="327"/>
    </row>
    <row r="115" spans="2:4" x14ac:dyDescent="0.2">
      <c r="B115" s="326"/>
      <c r="C115" s="327"/>
      <c r="D115" s="327"/>
    </row>
    <row r="116" spans="2:4" x14ac:dyDescent="0.2">
      <c r="B116" s="326"/>
      <c r="C116" s="327"/>
      <c r="D116" s="327"/>
    </row>
    <row r="117" spans="2:4" x14ac:dyDescent="0.2">
      <c r="B117" s="324"/>
      <c r="C117" s="325"/>
      <c r="D117" s="325"/>
    </row>
    <row r="118" spans="2:4" x14ac:dyDescent="0.2">
      <c r="B118" s="326"/>
      <c r="C118" s="327"/>
      <c r="D118" s="327"/>
    </row>
    <row r="119" spans="2:4" x14ac:dyDescent="0.2">
      <c r="B119" s="324"/>
      <c r="C119" s="325"/>
      <c r="D119" s="325"/>
    </row>
    <row r="120" spans="2:4" x14ac:dyDescent="0.2">
      <c r="B120" s="326"/>
      <c r="C120" s="327"/>
      <c r="D120" s="327"/>
    </row>
    <row r="121" spans="2:4" x14ac:dyDescent="0.2">
      <c r="B121" s="326"/>
      <c r="C121" s="327"/>
      <c r="D121" s="327"/>
    </row>
    <row r="122" spans="2:4" x14ac:dyDescent="0.2">
      <c r="B122" s="326"/>
      <c r="C122" s="327"/>
      <c r="D122" s="327"/>
    </row>
    <row r="123" spans="2:4" x14ac:dyDescent="0.2">
      <c r="B123" s="326"/>
      <c r="C123" s="327"/>
      <c r="D123" s="327"/>
    </row>
    <row r="124" spans="2:4" x14ac:dyDescent="0.2">
      <c r="B124" s="328"/>
      <c r="C124" s="329"/>
      <c r="D124" s="329"/>
    </row>
    <row r="125" spans="2:4" x14ac:dyDescent="0.2">
      <c r="B125" s="326"/>
      <c r="C125" s="327"/>
      <c r="D125" s="327"/>
    </row>
    <row r="126" spans="2:4" x14ac:dyDescent="0.2">
      <c r="B126" s="326"/>
      <c r="C126" s="327"/>
      <c r="D126" s="327"/>
    </row>
    <row r="127" spans="2:4" x14ac:dyDescent="0.2">
      <c r="B127" s="328"/>
      <c r="C127" s="329"/>
      <c r="D127" s="329"/>
    </row>
    <row r="128" spans="2:4" x14ac:dyDescent="0.2">
      <c r="B128" s="324"/>
      <c r="C128" s="325"/>
      <c r="D128" s="325"/>
    </row>
    <row r="129" spans="2:4" x14ac:dyDescent="0.2">
      <c r="B129" s="324"/>
      <c r="C129" s="325"/>
      <c r="D129" s="325"/>
    </row>
    <row r="131" spans="2:4" x14ac:dyDescent="0.2">
      <c r="B131" s="324"/>
      <c r="C131" s="325"/>
      <c r="D131" s="325"/>
    </row>
    <row r="133" spans="2:4" x14ac:dyDescent="0.2">
      <c r="B133" s="324"/>
      <c r="C133" s="325"/>
      <c r="D133" s="325"/>
    </row>
    <row r="134" spans="2:4" x14ac:dyDescent="0.2">
      <c r="B134" s="330"/>
      <c r="C134" s="331"/>
      <c r="D134" s="331"/>
    </row>
    <row r="135" spans="2:4" x14ac:dyDescent="0.2">
      <c r="B135" s="326"/>
      <c r="C135" s="327"/>
      <c r="D135" s="327"/>
    </row>
    <row r="136" spans="2:4" x14ac:dyDescent="0.2">
      <c r="B136" s="326"/>
      <c r="C136" s="327"/>
      <c r="D136" s="327"/>
    </row>
    <row r="137" spans="2:4" x14ac:dyDescent="0.2">
      <c r="B137" s="326"/>
      <c r="C137" s="327"/>
      <c r="D137" s="327"/>
    </row>
    <row r="138" spans="2:4" x14ac:dyDescent="0.2">
      <c r="B138" s="326"/>
      <c r="C138" s="327"/>
      <c r="D138" s="327"/>
    </row>
    <row r="139" spans="2:4" x14ac:dyDescent="0.2">
      <c r="B139" s="330"/>
      <c r="C139" s="331"/>
      <c r="D139" s="331"/>
    </row>
    <row r="140" spans="2:4" x14ac:dyDescent="0.2">
      <c r="B140" s="326"/>
      <c r="C140" s="327"/>
      <c r="D140" s="327"/>
    </row>
    <row r="141" spans="2:4" x14ac:dyDescent="0.2">
      <c r="B141" s="326"/>
      <c r="C141" s="327"/>
      <c r="D141" s="327"/>
    </row>
    <row r="142" spans="2:4" x14ac:dyDescent="0.2">
      <c r="B142" s="324"/>
      <c r="C142" s="325"/>
      <c r="D142" s="325"/>
    </row>
    <row r="144" spans="2:4" x14ac:dyDescent="0.2">
      <c r="B144" s="324"/>
      <c r="C144" s="325"/>
      <c r="D144" s="325"/>
    </row>
    <row r="146" spans="2:4" x14ac:dyDescent="0.2">
      <c r="B146" s="324"/>
      <c r="C146" s="325"/>
      <c r="D146" s="325"/>
    </row>
    <row r="147" spans="2:4" x14ac:dyDescent="0.2">
      <c r="B147" s="326"/>
      <c r="C147" s="327"/>
      <c r="D147" s="327"/>
    </row>
    <row r="148" spans="2:4" x14ac:dyDescent="0.2">
      <c r="B148" s="324"/>
      <c r="C148" s="325"/>
      <c r="D148" s="325"/>
    </row>
  </sheetData>
  <mergeCells count="2">
    <mergeCell ref="C2:E2"/>
    <mergeCell ref="F2:H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pageSetUpPr fitToPage="1"/>
  </sheetPr>
  <dimension ref="A2:F1007"/>
  <sheetViews>
    <sheetView topLeftCell="A49" zoomScale="90" zoomScaleNormal="90" workbookViewId="0">
      <selection activeCell="C102" sqref="C102"/>
    </sheetView>
  </sheetViews>
  <sheetFormatPr defaultRowHeight="10.5" x14ac:dyDescent="0.2"/>
  <cols>
    <col min="1" max="1" width="2.28515625" style="75" customWidth="1"/>
    <col min="2" max="2" width="55.7109375" style="101" customWidth="1"/>
    <col min="3" max="6" width="13.5703125" style="76" customWidth="1"/>
    <col min="7" max="16384" width="9.140625" style="76"/>
  </cols>
  <sheetData>
    <row r="2" spans="2:6" ht="15.75" customHeight="1" thickBot="1" x14ac:dyDescent="0.25">
      <c r="B2" s="2517"/>
      <c r="C2" s="2432" t="s">
        <v>590</v>
      </c>
      <c r="D2" s="2432"/>
      <c r="E2" s="2432" t="s">
        <v>630</v>
      </c>
      <c r="F2" s="2435"/>
    </row>
    <row r="3" spans="2:6" ht="15.75" customHeight="1" x14ac:dyDescent="0.2">
      <c r="B3" s="2518"/>
      <c r="C3" s="602" t="s">
        <v>591</v>
      </c>
      <c r="D3" s="602" t="s">
        <v>592</v>
      </c>
      <c r="E3" s="602" t="s">
        <v>371</v>
      </c>
      <c r="F3" s="616" t="s">
        <v>372</v>
      </c>
    </row>
    <row r="4" spans="2:6" ht="15" customHeight="1" thickBot="1" x14ac:dyDescent="0.25">
      <c r="B4" s="1638" t="s">
        <v>1521</v>
      </c>
      <c r="C4" s="1639"/>
      <c r="D4" s="1639"/>
      <c r="E4" s="1639"/>
      <c r="F4" s="1639"/>
    </row>
    <row r="5" spans="2:6" ht="15" customHeight="1" thickBot="1" x14ac:dyDescent="0.25">
      <c r="B5" s="598" t="s">
        <v>292</v>
      </c>
      <c r="C5" s="1640"/>
      <c r="D5" s="1640"/>
      <c r="E5" s="1640"/>
      <c r="F5" s="1640"/>
    </row>
    <row r="6" spans="2:6" ht="15" customHeight="1" x14ac:dyDescent="0.2">
      <c r="B6" s="1641" t="s">
        <v>293</v>
      </c>
      <c r="C6" s="1642"/>
      <c r="D6" s="1642"/>
      <c r="E6" s="1642"/>
      <c r="F6" s="1643"/>
    </row>
    <row r="7" spans="2:6" ht="15" customHeight="1" x14ac:dyDescent="0.2">
      <c r="B7" s="1508" t="s">
        <v>294</v>
      </c>
      <c r="C7" s="1139">
        <v>17619549</v>
      </c>
      <c r="D7" s="1139">
        <v>17568019</v>
      </c>
      <c r="E7" s="1139">
        <v>211526</v>
      </c>
      <c r="F7" s="1140">
        <v>80443</v>
      </c>
    </row>
    <row r="8" spans="2:6" ht="15" customHeight="1" x14ac:dyDescent="0.2">
      <c r="B8" s="1508" t="s">
        <v>295</v>
      </c>
      <c r="C8" s="1139">
        <v>14071946</v>
      </c>
      <c r="D8" s="1139">
        <v>14051750</v>
      </c>
      <c r="E8" s="1139">
        <v>88148</v>
      </c>
      <c r="F8" s="1140">
        <v>104858</v>
      </c>
    </row>
    <row r="9" spans="2:6" ht="15" customHeight="1" x14ac:dyDescent="0.2">
      <c r="B9" s="1508" t="s">
        <v>296</v>
      </c>
      <c r="C9" s="1139">
        <v>10064507</v>
      </c>
      <c r="D9" s="1139">
        <v>10157587</v>
      </c>
      <c r="E9" s="1139">
        <v>35145</v>
      </c>
      <c r="F9" s="1140">
        <v>124419</v>
      </c>
    </row>
    <row r="10" spans="2:6" ht="15" customHeight="1" thickBot="1" x14ac:dyDescent="0.25">
      <c r="B10" s="1509" t="s">
        <v>297</v>
      </c>
      <c r="C10" s="1142">
        <v>1985060</v>
      </c>
      <c r="D10" s="1142">
        <v>2451218</v>
      </c>
      <c r="E10" s="1142">
        <v>34562</v>
      </c>
      <c r="F10" s="1143">
        <v>44064</v>
      </c>
    </row>
    <row r="11" spans="2:6" ht="15" customHeight="1" thickBot="1" x14ac:dyDescent="0.25">
      <c r="B11" s="1644" t="s">
        <v>298</v>
      </c>
      <c r="C11" s="1145">
        <v>43741062</v>
      </c>
      <c r="D11" s="1145">
        <v>44228574</v>
      </c>
      <c r="E11" s="1145">
        <v>369381</v>
      </c>
      <c r="F11" s="1146">
        <v>353784</v>
      </c>
    </row>
    <row r="12" spans="2:6" ht="15" customHeight="1" thickBot="1" x14ac:dyDescent="0.25">
      <c r="B12" s="1641" t="s">
        <v>299</v>
      </c>
      <c r="C12" s="1642">
        <v>155494</v>
      </c>
      <c r="D12" s="1642">
        <v>155830</v>
      </c>
      <c r="E12" s="1642">
        <v>0</v>
      </c>
      <c r="F12" s="1643">
        <v>0</v>
      </c>
    </row>
    <row r="13" spans="2:6" ht="15" hidden="1" customHeight="1" x14ac:dyDescent="0.2">
      <c r="B13" s="1508" t="s">
        <v>300</v>
      </c>
      <c r="C13" s="1139">
        <v>0</v>
      </c>
      <c r="D13" s="1139">
        <v>0</v>
      </c>
      <c r="E13" s="1139">
        <v>0</v>
      </c>
      <c r="F13" s="1140">
        <v>0</v>
      </c>
    </row>
    <row r="14" spans="2:6" ht="15" hidden="1" customHeight="1" thickBot="1" x14ac:dyDescent="0.25">
      <c r="B14" s="1509" t="s">
        <v>379</v>
      </c>
      <c r="C14" s="1142">
        <v>0</v>
      </c>
      <c r="D14" s="1142">
        <v>0</v>
      </c>
      <c r="E14" s="1142">
        <v>0</v>
      </c>
      <c r="F14" s="1143">
        <v>0</v>
      </c>
    </row>
    <row r="15" spans="2:6" ht="15" customHeight="1" thickBot="1" x14ac:dyDescent="0.25">
      <c r="B15" s="1644" t="s">
        <v>301</v>
      </c>
      <c r="C15" s="1145">
        <v>43896556</v>
      </c>
      <c r="D15" s="1145">
        <v>44384404</v>
      </c>
      <c r="E15" s="1145">
        <v>369381</v>
      </c>
      <c r="F15" s="1146">
        <v>353784</v>
      </c>
    </row>
    <row r="16" spans="2:6" ht="9.9499999999999993" customHeight="1" thickBot="1" x14ac:dyDescent="0.25">
      <c r="B16" s="1645"/>
      <c r="C16" s="1646"/>
      <c r="D16" s="1646"/>
      <c r="E16" s="1302"/>
      <c r="F16" s="1302"/>
    </row>
    <row r="17" spans="2:6" ht="15" customHeight="1" thickBot="1" x14ac:dyDescent="0.25">
      <c r="B17" s="598" t="s">
        <v>302</v>
      </c>
      <c r="C17" s="1640"/>
      <c r="D17" s="1640"/>
      <c r="E17" s="1640"/>
      <c r="F17" s="1640"/>
    </row>
    <row r="18" spans="2:6" ht="15" customHeight="1" x14ac:dyDescent="0.2">
      <c r="B18" s="1641" t="s">
        <v>459</v>
      </c>
      <c r="C18" s="1642">
        <v>142353190</v>
      </c>
      <c r="D18" s="1642">
        <v>142353190</v>
      </c>
      <c r="E18" s="1642">
        <v>1339170</v>
      </c>
      <c r="F18" s="1643">
        <v>1376516</v>
      </c>
    </row>
    <row r="19" spans="2:6" ht="15" customHeight="1" x14ac:dyDescent="0.2">
      <c r="B19" s="1508" t="s">
        <v>312</v>
      </c>
      <c r="C19" s="1139">
        <v>13225000</v>
      </c>
      <c r="D19" s="1139">
        <v>15200000</v>
      </c>
      <c r="E19" s="1139">
        <v>7383</v>
      </c>
      <c r="F19" s="1140">
        <v>6204</v>
      </c>
    </row>
    <row r="20" spans="2:6" ht="17.100000000000001" customHeight="1" thickBot="1" x14ac:dyDescent="0.25">
      <c r="B20" s="1508" t="s">
        <v>313</v>
      </c>
      <c r="C20" s="1139">
        <v>221806</v>
      </c>
      <c r="D20" s="1139">
        <v>400927</v>
      </c>
      <c r="E20" s="1139">
        <v>1000</v>
      </c>
      <c r="F20" s="1140">
        <v>1089</v>
      </c>
    </row>
    <row r="21" spans="2:6" ht="17.100000000000001" hidden="1" customHeight="1" thickBot="1" x14ac:dyDescent="0.25">
      <c r="B21" s="1509" t="s">
        <v>314</v>
      </c>
      <c r="C21" s="1142">
        <v>0</v>
      </c>
      <c r="D21" s="1142">
        <v>0</v>
      </c>
      <c r="E21" s="1142">
        <v>0</v>
      </c>
      <c r="F21" s="1143">
        <v>0</v>
      </c>
    </row>
    <row r="22" spans="2:6" ht="17.100000000000001" customHeight="1" thickBot="1" x14ac:dyDescent="0.25">
      <c r="B22" s="1644" t="s">
        <v>315</v>
      </c>
      <c r="C22" s="1145">
        <v>155799996</v>
      </c>
      <c r="D22" s="1145">
        <v>157954117</v>
      </c>
      <c r="E22" s="1145">
        <v>1347553</v>
      </c>
      <c r="F22" s="1146">
        <v>1383809</v>
      </c>
    </row>
    <row r="23" spans="2:6" ht="15" customHeight="1" thickBot="1" x14ac:dyDescent="0.25">
      <c r="B23" s="1641" t="s">
        <v>316</v>
      </c>
      <c r="C23" s="1642">
        <v>110543</v>
      </c>
      <c r="D23" s="1642">
        <v>1473</v>
      </c>
      <c r="E23" s="1642">
        <v>0</v>
      </c>
      <c r="F23" s="1643">
        <v>0</v>
      </c>
    </row>
    <row r="24" spans="2:6" ht="17.100000000000001" hidden="1" customHeight="1" thickBot="1" x14ac:dyDescent="0.25">
      <c r="B24" s="1509" t="s">
        <v>354</v>
      </c>
      <c r="C24" s="1142">
        <v>0</v>
      </c>
      <c r="D24" s="1142">
        <v>0</v>
      </c>
      <c r="E24" s="1142">
        <v>0</v>
      </c>
      <c r="F24" s="1143">
        <v>0</v>
      </c>
    </row>
    <row r="25" spans="2:6" ht="15" customHeight="1" thickBot="1" x14ac:dyDescent="0.25">
      <c r="B25" s="1644" t="s">
        <v>527</v>
      </c>
      <c r="C25" s="1145">
        <v>155910539</v>
      </c>
      <c r="D25" s="1145">
        <v>157955590</v>
      </c>
      <c r="E25" s="1145">
        <v>1347553</v>
      </c>
      <c r="F25" s="1146">
        <v>1383809</v>
      </c>
    </row>
    <row r="26" spans="2:6" ht="9.9499999999999993" customHeight="1" thickBot="1" x14ac:dyDescent="0.25">
      <c r="B26" s="1301"/>
      <c r="C26" s="1647"/>
      <c r="D26" s="1647"/>
      <c r="E26" s="1647"/>
      <c r="F26" s="1647"/>
    </row>
    <row r="27" spans="2:6" ht="15" customHeight="1" thickBot="1" x14ac:dyDescent="0.25">
      <c r="B27" s="1644" t="s">
        <v>361</v>
      </c>
      <c r="C27" s="1145">
        <v>2161160</v>
      </c>
      <c r="D27" s="1145">
        <v>4297119</v>
      </c>
      <c r="E27" s="1145">
        <v>41342</v>
      </c>
      <c r="F27" s="1146">
        <v>30961</v>
      </c>
    </row>
    <row r="28" spans="2:6" ht="9.9499999999999993" customHeight="1" thickBot="1" x14ac:dyDescent="0.25">
      <c r="B28" s="1648"/>
      <c r="C28" s="1649"/>
      <c r="D28" s="1649"/>
      <c r="E28" s="1649"/>
      <c r="F28" s="1649"/>
    </row>
    <row r="29" spans="2:6" ht="15" customHeight="1" thickBot="1" x14ac:dyDescent="0.25">
      <c r="B29" s="1644" t="s">
        <v>632</v>
      </c>
      <c r="C29" s="1145">
        <v>201968255</v>
      </c>
      <c r="D29" s="1145">
        <v>206637113</v>
      </c>
      <c r="E29" s="1145">
        <v>1758276</v>
      </c>
      <c r="F29" s="1146">
        <v>1768554</v>
      </c>
    </row>
    <row r="30" spans="2:6" ht="9.9499999999999993" customHeight="1" thickBot="1" x14ac:dyDescent="0.25">
      <c r="B30" s="1582"/>
      <c r="C30" s="1646"/>
      <c r="D30" s="1646"/>
      <c r="E30" s="1302"/>
      <c r="F30" s="1302"/>
    </row>
    <row r="31" spans="2:6" ht="15" customHeight="1" thickBot="1" x14ac:dyDescent="0.25">
      <c r="B31" s="598" t="s">
        <v>356</v>
      </c>
      <c r="C31" s="1640"/>
      <c r="D31" s="1640"/>
      <c r="E31" s="1640"/>
      <c r="F31" s="1640"/>
    </row>
    <row r="32" spans="2:6" ht="15" customHeight="1" x14ac:dyDescent="0.2">
      <c r="B32" s="1641" t="s">
        <v>357</v>
      </c>
      <c r="C32" s="1642">
        <v>7647486</v>
      </c>
      <c r="D32" s="1642">
        <v>7647486</v>
      </c>
      <c r="E32" s="1642">
        <v>196634</v>
      </c>
      <c r="F32" s="1643">
        <v>26026</v>
      </c>
    </row>
    <row r="33" spans="2:6" ht="17.100000000000001" hidden="1" customHeight="1" x14ac:dyDescent="0.2">
      <c r="B33" s="1508" t="s">
        <v>299</v>
      </c>
      <c r="C33" s="1139">
        <v>0</v>
      </c>
      <c r="D33" s="1139">
        <v>0</v>
      </c>
      <c r="E33" s="1139">
        <v>0</v>
      </c>
      <c r="F33" s="1140">
        <v>0</v>
      </c>
    </row>
    <row r="34" spans="2:6" ht="15" customHeight="1" x14ac:dyDescent="0.2">
      <c r="B34" s="1508" t="s">
        <v>303</v>
      </c>
      <c r="C34" s="1139">
        <v>7647486</v>
      </c>
      <c r="D34" s="1139">
        <v>7647486</v>
      </c>
      <c r="E34" s="1139">
        <v>196634</v>
      </c>
      <c r="F34" s="1140">
        <v>26026</v>
      </c>
    </row>
    <row r="35" spans="2:6" ht="17.100000000000001" hidden="1" customHeight="1" x14ac:dyDescent="0.2">
      <c r="B35" s="1508" t="s">
        <v>358</v>
      </c>
      <c r="C35" s="1139">
        <v>0</v>
      </c>
      <c r="D35" s="1139">
        <v>0</v>
      </c>
      <c r="E35" s="1139">
        <v>0</v>
      </c>
      <c r="F35" s="1140">
        <v>0</v>
      </c>
    </row>
    <row r="36" spans="2:6" ht="17.100000000000001" hidden="1" customHeight="1" x14ac:dyDescent="0.2">
      <c r="B36" s="1508" t="s">
        <v>294</v>
      </c>
      <c r="C36" s="1139">
        <v>0</v>
      </c>
      <c r="D36" s="1139">
        <v>0</v>
      </c>
      <c r="E36" s="1139">
        <v>0</v>
      </c>
      <c r="F36" s="1140">
        <v>0</v>
      </c>
    </row>
    <row r="37" spans="2:6" ht="17.100000000000001" customHeight="1" x14ac:dyDescent="0.2">
      <c r="B37" s="1508" t="s">
        <v>362</v>
      </c>
      <c r="C37" s="1139">
        <v>2665000</v>
      </c>
      <c r="D37" s="1139">
        <v>2665000</v>
      </c>
      <c r="E37" s="1139">
        <v>30926</v>
      </c>
      <c r="F37" s="1140">
        <v>1786</v>
      </c>
    </row>
    <row r="38" spans="2:6" ht="15" customHeight="1" thickBot="1" x14ac:dyDescent="0.25">
      <c r="B38" s="1650" t="s">
        <v>303</v>
      </c>
      <c r="C38" s="1139">
        <v>2665000</v>
      </c>
      <c r="D38" s="1139">
        <v>2665000</v>
      </c>
      <c r="E38" s="1139">
        <v>30926</v>
      </c>
      <c r="F38" s="1140">
        <v>1786</v>
      </c>
    </row>
    <row r="39" spans="2:6" ht="17.100000000000001" hidden="1" customHeight="1" thickBot="1" x14ac:dyDescent="0.25">
      <c r="B39" s="1509" t="s">
        <v>367</v>
      </c>
      <c r="C39" s="1142">
        <v>0</v>
      </c>
      <c r="D39" s="1142">
        <v>0</v>
      </c>
      <c r="E39" s="1142">
        <v>0</v>
      </c>
      <c r="F39" s="1143">
        <v>0</v>
      </c>
    </row>
    <row r="40" spans="2:6" ht="15" customHeight="1" thickBot="1" x14ac:dyDescent="0.25">
      <c r="B40" s="1644" t="s">
        <v>368</v>
      </c>
      <c r="C40" s="1145">
        <v>10312486</v>
      </c>
      <c r="D40" s="1145">
        <v>10312486</v>
      </c>
      <c r="E40" s="1145">
        <v>227560</v>
      </c>
      <c r="F40" s="1146">
        <v>27812</v>
      </c>
    </row>
    <row r="41" spans="2:6" ht="15" customHeight="1" thickBot="1" x14ac:dyDescent="0.25">
      <c r="B41" s="1644" t="s">
        <v>1520</v>
      </c>
      <c r="C41" s="2182">
        <v>0</v>
      </c>
      <c r="D41" s="2182">
        <v>0</v>
      </c>
      <c r="E41" s="2182">
        <v>-176989</v>
      </c>
      <c r="F41" s="2183">
        <v>-197100</v>
      </c>
    </row>
    <row r="42" spans="2:6" ht="15" customHeight="1" thickBot="1" x14ac:dyDescent="0.25">
      <c r="B42" s="1644" t="s">
        <v>657</v>
      </c>
      <c r="C42" s="1145">
        <v>212280741</v>
      </c>
      <c r="D42" s="1145">
        <v>216949599</v>
      </c>
      <c r="E42" s="1145">
        <v>1808847</v>
      </c>
      <c r="F42" s="1146">
        <v>1599266</v>
      </c>
    </row>
    <row r="43" spans="2:6" ht="9.9499999999999993" hidden="1" customHeight="1" thickBot="1" x14ac:dyDescent="0.25">
      <c r="B43" s="1653"/>
      <c r="C43" s="1654"/>
      <c r="D43" s="1654"/>
      <c r="E43" s="1654"/>
      <c r="F43" s="1654"/>
    </row>
    <row r="44" spans="2:6" ht="15" hidden="1" customHeight="1" thickBot="1" x14ac:dyDescent="0.25">
      <c r="B44" s="1644"/>
      <c r="C44" s="1145">
        <v>0</v>
      </c>
      <c r="D44" s="1145">
        <v>0</v>
      </c>
      <c r="E44" s="1145">
        <v>0</v>
      </c>
      <c r="F44" s="1146">
        <v>0</v>
      </c>
    </row>
    <row r="45" spans="2:6" ht="24.95" hidden="1" customHeight="1" thickBot="1" x14ac:dyDescent="0.25">
      <c r="B45" s="1644" t="s">
        <v>658</v>
      </c>
      <c r="C45" s="1145">
        <v>212280741</v>
      </c>
      <c r="D45" s="1145">
        <v>216949599</v>
      </c>
      <c r="E45" s="1145">
        <v>1808847</v>
      </c>
      <c r="F45" s="1146">
        <v>1599266</v>
      </c>
    </row>
    <row r="46" spans="2:6" ht="9.9499999999999993" customHeight="1" thickBot="1" x14ac:dyDescent="0.25">
      <c r="B46" s="1582"/>
      <c r="C46" s="1655"/>
      <c r="D46" s="1655"/>
      <c r="E46" s="1307"/>
      <c r="F46" s="1307"/>
    </row>
    <row r="47" spans="2:6" ht="15" customHeight="1" x14ac:dyDescent="0.2">
      <c r="B47" s="1656" t="s">
        <v>319</v>
      </c>
      <c r="C47" s="1657">
        <v>95706104</v>
      </c>
      <c r="D47" s="1657">
        <v>97390032</v>
      </c>
      <c r="E47" s="1657">
        <v>608038</v>
      </c>
      <c r="F47" s="1658">
        <v>522887</v>
      </c>
    </row>
    <row r="48" spans="2:6" ht="15" customHeight="1" thickBot="1" x14ac:dyDescent="0.25">
      <c r="B48" s="1659" t="s">
        <v>320</v>
      </c>
      <c r="C48" s="1660">
        <v>116574637</v>
      </c>
      <c r="D48" s="1660">
        <v>119559567</v>
      </c>
      <c r="E48" s="1660">
        <v>1200809</v>
      </c>
      <c r="F48" s="1661">
        <v>1076379</v>
      </c>
    </row>
    <row r="49" spans="2:6" x14ac:dyDescent="0.2">
      <c r="C49" s="221"/>
      <c r="D49" s="221"/>
    </row>
    <row r="50" spans="2:6" x14ac:dyDescent="0.2">
      <c r="B50" s="297" t="s">
        <v>619</v>
      </c>
      <c r="C50" s="209">
        <f>C47+C48-C45</f>
        <v>0</v>
      </c>
      <c r="D50" s="209">
        <f>D47+D48-D45</f>
        <v>0</v>
      </c>
      <c r="E50" s="209">
        <f>E45-'skons bilans'!D6</f>
        <v>0</v>
      </c>
      <c r="F50" s="209">
        <f>F45-'skons bilans'!D23</f>
        <v>0</v>
      </c>
    </row>
    <row r="51" spans="2:6" x14ac:dyDescent="0.2">
      <c r="B51" s="297"/>
      <c r="C51" s="209"/>
      <c r="D51" s="209"/>
      <c r="E51" s="209"/>
      <c r="F51" s="209"/>
    </row>
    <row r="52" spans="2:6" ht="15.75" customHeight="1" thickBot="1" x14ac:dyDescent="0.25">
      <c r="B52" s="2517"/>
      <c r="C52" s="2432" t="s">
        <v>590</v>
      </c>
      <c r="D52" s="2432"/>
      <c r="E52" s="2432" t="s">
        <v>630</v>
      </c>
      <c r="F52" s="2435"/>
    </row>
    <row r="53" spans="2:6" ht="15.75" customHeight="1" x14ac:dyDescent="0.2">
      <c r="B53" s="2518"/>
      <c r="C53" s="602" t="s">
        <v>591</v>
      </c>
      <c r="D53" s="602" t="s">
        <v>592</v>
      </c>
      <c r="E53" s="602" t="s">
        <v>371</v>
      </c>
      <c r="F53" s="616" t="s">
        <v>372</v>
      </c>
    </row>
    <row r="54" spans="2:6" ht="15" customHeight="1" thickBot="1" x14ac:dyDescent="0.25">
      <c r="B54" s="1638" t="s">
        <v>1297</v>
      </c>
      <c r="C54" s="1639"/>
      <c r="D54" s="1639"/>
      <c r="E54" s="1639"/>
      <c r="F54" s="1639"/>
    </row>
    <row r="55" spans="2:6" ht="15" customHeight="1" thickBot="1" x14ac:dyDescent="0.25">
      <c r="B55" s="598" t="s">
        <v>292</v>
      </c>
      <c r="C55" s="1640"/>
      <c r="D55" s="1640"/>
      <c r="E55" s="1640"/>
      <c r="F55" s="1640"/>
    </row>
    <row r="56" spans="2:6" ht="15" customHeight="1" x14ac:dyDescent="0.2">
      <c r="B56" s="1641" t="s">
        <v>293</v>
      </c>
      <c r="C56" s="1642"/>
      <c r="D56" s="1642"/>
      <c r="E56" s="1642"/>
      <c r="F56" s="1643"/>
    </row>
    <row r="57" spans="2:6" ht="15" customHeight="1" x14ac:dyDescent="0.2">
      <c r="B57" s="1508" t="s">
        <v>294</v>
      </c>
      <c r="C57" s="1139">
        <v>13962295</v>
      </c>
      <c r="D57" s="1139">
        <v>14011671</v>
      </c>
      <c r="E57" s="1139">
        <v>105911</v>
      </c>
      <c r="F57" s="1140">
        <v>118931</v>
      </c>
    </row>
    <row r="58" spans="2:6" ht="15" customHeight="1" x14ac:dyDescent="0.2">
      <c r="B58" s="1508" t="s">
        <v>295</v>
      </c>
      <c r="C58" s="1139">
        <v>16318308</v>
      </c>
      <c r="D58" s="1139">
        <v>16195356</v>
      </c>
      <c r="E58" s="1139">
        <v>151039</v>
      </c>
      <c r="F58" s="1140">
        <v>90225</v>
      </c>
    </row>
    <row r="59" spans="2:6" ht="15" customHeight="1" x14ac:dyDescent="0.2">
      <c r="B59" s="1508" t="s">
        <v>296</v>
      </c>
      <c r="C59" s="1139">
        <v>6446870</v>
      </c>
      <c r="D59" s="1139">
        <v>6492050</v>
      </c>
      <c r="E59" s="1139">
        <v>43495</v>
      </c>
      <c r="F59" s="1140">
        <v>78674</v>
      </c>
    </row>
    <row r="60" spans="2:6" ht="15" customHeight="1" thickBot="1" x14ac:dyDescent="0.25">
      <c r="B60" s="1509" t="s">
        <v>297</v>
      </c>
      <c r="C60" s="1142">
        <v>3439254</v>
      </c>
      <c r="D60" s="1142">
        <v>4097450</v>
      </c>
      <c r="E60" s="1142">
        <v>47872</v>
      </c>
      <c r="F60" s="1143">
        <v>54577</v>
      </c>
    </row>
    <row r="61" spans="2:6" ht="15" customHeight="1" thickBot="1" x14ac:dyDescent="0.25">
      <c r="B61" s="1644" t="s">
        <v>298</v>
      </c>
      <c r="C61" s="1145">
        <v>40166727</v>
      </c>
      <c r="D61" s="1145">
        <v>40796527</v>
      </c>
      <c r="E61" s="1145">
        <v>348317</v>
      </c>
      <c r="F61" s="1146">
        <v>342407</v>
      </c>
    </row>
    <row r="62" spans="2:6" ht="15" customHeight="1" thickBot="1" x14ac:dyDescent="0.25">
      <c r="B62" s="1641" t="s">
        <v>299</v>
      </c>
      <c r="C62" s="1642">
        <v>80433</v>
      </c>
      <c r="D62" s="1642">
        <v>80339</v>
      </c>
      <c r="E62" s="1642">
        <v>0</v>
      </c>
      <c r="F62" s="1643">
        <v>0</v>
      </c>
    </row>
    <row r="63" spans="2:6" ht="15" hidden="1" customHeight="1" x14ac:dyDescent="0.2">
      <c r="B63" s="1508" t="s">
        <v>300</v>
      </c>
      <c r="C63" s="1139">
        <v>0</v>
      </c>
      <c r="D63" s="1139">
        <v>0</v>
      </c>
      <c r="E63" s="1139">
        <v>0</v>
      </c>
      <c r="F63" s="1140">
        <v>0</v>
      </c>
    </row>
    <row r="64" spans="2:6" ht="15" hidden="1" customHeight="1" thickBot="1" x14ac:dyDescent="0.25">
      <c r="B64" s="1509" t="s">
        <v>379</v>
      </c>
      <c r="C64" s="1142">
        <v>0</v>
      </c>
      <c r="D64" s="1142">
        <v>0</v>
      </c>
      <c r="E64" s="1142">
        <v>0</v>
      </c>
      <c r="F64" s="1143">
        <v>0</v>
      </c>
    </row>
    <row r="65" spans="2:6" ht="15" customHeight="1" thickBot="1" x14ac:dyDescent="0.25">
      <c r="B65" s="1644" t="s">
        <v>301</v>
      </c>
      <c r="C65" s="1145">
        <v>40247160</v>
      </c>
      <c r="D65" s="1145">
        <v>40876866</v>
      </c>
      <c r="E65" s="1145">
        <v>348317</v>
      </c>
      <c r="F65" s="1146">
        <v>342407</v>
      </c>
    </row>
    <row r="66" spans="2:6" ht="9.9499999999999993" customHeight="1" thickBot="1" x14ac:dyDescent="0.25">
      <c r="B66" s="1645"/>
      <c r="C66" s="1646"/>
      <c r="D66" s="1646"/>
      <c r="E66" s="1302"/>
      <c r="F66" s="1302"/>
    </row>
    <row r="67" spans="2:6" ht="15" customHeight="1" thickBot="1" x14ac:dyDescent="0.25">
      <c r="B67" s="598" t="s">
        <v>302</v>
      </c>
      <c r="C67" s="1640"/>
      <c r="D67" s="1640"/>
      <c r="E67" s="1640"/>
      <c r="F67" s="1640"/>
    </row>
    <row r="68" spans="2:6" ht="15" customHeight="1" x14ac:dyDescent="0.2">
      <c r="B68" s="1641" t="s">
        <v>459</v>
      </c>
      <c r="C68" s="1642">
        <v>205093783</v>
      </c>
      <c r="D68" s="1642">
        <v>205093783</v>
      </c>
      <c r="E68" s="1642">
        <v>2758408</v>
      </c>
      <c r="F68" s="1643">
        <v>2789736</v>
      </c>
    </row>
    <row r="69" spans="2:6" ht="15" customHeight="1" x14ac:dyDescent="0.2">
      <c r="B69" s="1508" t="s">
        <v>312</v>
      </c>
      <c r="C69" s="1139">
        <v>30032000</v>
      </c>
      <c r="D69" s="1139">
        <v>37839000</v>
      </c>
      <c r="E69" s="1139">
        <v>22713</v>
      </c>
      <c r="F69" s="1140">
        <v>19186</v>
      </c>
    </row>
    <row r="70" spans="2:6" ht="17.100000000000001" customHeight="1" thickBot="1" x14ac:dyDescent="0.25">
      <c r="B70" s="1508" t="s">
        <v>313</v>
      </c>
      <c r="C70" s="1139">
        <v>222315</v>
      </c>
      <c r="D70" s="1139">
        <v>326127</v>
      </c>
      <c r="E70" s="1139">
        <v>2267</v>
      </c>
      <c r="F70" s="1140">
        <v>2571</v>
      </c>
    </row>
    <row r="71" spans="2:6" ht="17.100000000000001" hidden="1" customHeight="1" thickBot="1" x14ac:dyDescent="0.25">
      <c r="B71" s="1509" t="s">
        <v>314</v>
      </c>
      <c r="C71" s="1142">
        <v>0</v>
      </c>
      <c r="D71" s="1142">
        <v>0</v>
      </c>
      <c r="E71" s="1142">
        <v>0</v>
      </c>
      <c r="F71" s="1143">
        <v>0</v>
      </c>
    </row>
    <row r="72" spans="2:6" ht="17.100000000000001" customHeight="1" thickBot="1" x14ac:dyDescent="0.25">
      <c r="B72" s="1644" t="s">
        <v>315</v>
      </c>
      <c r="C72" s="1145">
        <v>235348098</v>
      </c>
      <c r="D72" s="1145">
        <v>243258910</v>
      </c>
      <c r="E72" s="1145">
        <v>2783388</v>
      </c>
      <c r="F72" s="1146">
        <v>2811493</v>
      </c>
    </row>
    <row r="73" spans="2:6" ht="15" customHeight="1" thickBot="1" x14ac:dyDescent="0.25">
      <c r="B73" s="1641" t="s">
        <v>316</v>
      </c>
      <c r="C73" s="1642">
        <v>0</v>
      </c>
      <c r="D73" s="1642">
        <v>738</v>
      </c>
      <c r="E73" s="1642">
        <v>0</v>
      </c>
      <c r="F73" s="1643">
        <v>0</v>
      </c>
    </row>
    <row r="74" spans="2:6" ht="17.100000000000001" hidden="1" customHeight="1" thickBot="1" x14ac:dyDescent="0.25">
      <c r="B74" s="1509" t="s">
        <v>354</v>
      </c>
      <c r="C74" s="1142">
        <v>0</v>
      </c>
      <c r="D74" s="1142">
        <v>0</v>
      </c>
      <c r="E74" s="1142">
        <v>0</v>
      </c>
      <c r="F74" s="1143">
        <v>0</v>
      </c>
    </row>
    <row r="75" spans="2:6" ht="17.100000000000001" customHeight="1" thickBot="1" x14ac:dyDescent="0.25">
      <c r="B75" s="1644" t="s">
        <v>527</v>
      </c>
      <c r="C75" s="1145">
        <v>235348098</v>
      </c>
      <c r="D75" s="1145">
        <v>243259648</v>
      </c>
      <c r="E75" s="1145">
        <v>2783388</v>
      </c>
      <c r="F75" s="1146">
        <v>2811493</v>
      </c>
    </row>
    <row r="76" spans="2:6" ht="9.9499999999999993" customHeight="1" thickBot="1" x14ac:dyDescent="0.25">
      <c r="B76" s="1301"/>
      <c r="C76" s="1647"/>
      <c r="D76" s="1647"/>
      <c r="E76" s="1647"/>
      <c r="F76" s="1647"/>
    </row>
    <row r="77" spans="2:6" ht="15" customHeight="1" thickBot="1" x14ac:dyDescent="0.25">
      <c r="B77" s="1644" t="s">
        <v>361</v>
      </c>
      <c r="C77" s="1145">
        <v>2582949</v>
      </c>
      <c r="D77" s="1145">
        <v>1471990</v>
      </c>
      <c r="E77" s="1145">
        <v>20168</v>
      </c>
      <c r="F77" s="1146">
        <v>17724</v>
      </c>
    </row>
    <row r="78" spans="2:6" ht="9.9499999999999993" customHeight="1" thickBot="1" x14ac:dyDescent="0.25">
      <c r="B78" s="1648"/>
      <c r="C78" s="1649"/>
      <c r="D78" s="1649"/>
      <c r="E78" s="1649"/>
      <c r="F78" s="1649"/>
    </row>
    <row r="79" spans="2:6" ht="15" customHeight="1" thickBot="1" x14ac:dyDescent="0.25">
      <c r="B79" s="1644" t="s">
        <v>632</v>
      </c>
      <c r="C79" s="1145">
        <v>278178207</v>
      </c>
      <c r="D79" s="1145">
        <v>285608504</v>
      </c>
      <c r="E79" s="1145">
        <v>3151873</v>
      </c>
      <c r="F79" s="1146">
        <v>3171624</v>
      </c>
    </row>
    <row r="80" spans="2:6" ht="9.9499999999999993" customHeight="1" thickBot="1" x14ac:dyDescent="0.25">
      <c r="B80" s="1582"/>
      <c r="C80" s="1646"/>
      <c r="D80" s="1646"/>
      <c r="E80" s="1302"/>
      <c r="F80" s="1302"/>
    </row>
    <row r="81" spans="2:6" ht="15" customHeight="1" thickBot="1" x14ac:dyDescent="0.25">
      <c r="B81" s="598" t="s">
        <v>356</v>
      </c>
      <c r="C81" s="1640"/>
      <c r="D81" s="1640"/>
      <c r="E81" s="1640"/>
      <c r="F81" s="1640"/>
    </row>
    <row r="82" spans="2:6" ht="15" customHeight="1" x14ac:dyDescent="0.2">
      <c r="B82" s="1641" t="s">
        <v>357</v>
      </c>
      <c r="C82" s="1642">
        <v>5245822</v>
      </c>
      <c r="D82" s="1642">
        <v>5245822</v>
      </c>
      <c r="E82" s="1642">
        <v>146694</v>
      </c>
      <c r="F82" s="1643">
        <v>2014</v>
      </c>
    </row>
    <row r="83" spans="2:6" ht="17.100000000000001" hidden="1" customHeight="1" x14ac:dyDescent="0.2">
      <c r="B83" s="1508" t="s">
        <v>299</v>
      </c>
      <c r="C83" s="1139">
        <v>0</v>
      </c>
      <c r="D83" s="1139">
        <v>0</v>
      </c>
      <c r="E83" s="1139">
        <v>0</v>
      </c>
      <c r="F83" s="1140">
        <v>0</v>
      </c>
    </row>
    <row r="84" spans="2:6" ht="15" customHeight="1" x14ac:dyDescent="0.2">
      <c r="B84" s="1508" t="s">
        <v>303</v>
      </c>
      <c r="C84" s="1139">
        <v>5245822</v>
      </c>
      <c r="D84" s="1139">
        <v>5245822</v>
      </c>
      <c r="E84" s="1139">
        <v>146694</v>
      </c>
      <c r="F84" s="1140">
        <v>2014</v>
      </c>
    </row>
    <row r="85" spans="2:6" ht="17.100000000000001" hidden="1" customHeight="1" x14ac:dyDescent="0.2">
      <c r="B85" s="1508" t="s">
        <v>358</v>
      </c>
      <c r="C85" s="1139">
        <v>0</v>
      </c>
      <c r="D85" s="1139">
        <v>0</v>
      </c>
      <c r="E85" s="1139">
        <v>0</v>
      </c>
      <c r="F85" s="1140">
        <v>0</v>
      </c>
    </row>
    <row r="86" spans="2:6" ht="17.100000000000001" hidden="1" customHeight="1" x14ac:dyDescent="0.2">
      <c r="B86" s="1508" t="s">
        <v>294</v>
      </c>
      <c r="C86" s="1139">
        <v>0</v>
      </c>
      <c r="D86" s="1139">
        <v>0</v>
      </c>
      <c r="E86" s="1139">
        <v>0</v>
      </c>
      <c r="F86" s="1140">
        <v>0</v>
      </c>
    </row>
    <row r="87" spans="2:6" ht="17.100000000000001" customHeight="1" x14ac:dyDescent="0.2">
      <c r="B87" s="1508" t="s">
        <v>362</v>
      </c>
      <c r="C87" s="1139">
        <v>2455000</v>
      </c>
      <c r="D87" s="1139">
        <v>2455000</v>
      </c>
      <c r="E87" s="1139">
        <v>50761</v>
      </c>
      <c r="F87" s="1140">
        <v>0</v>
      </c>
    </row>
    <row r="88" spans="2:6" ht="17.100000000000001" customHeight="1" thickBot="1" x14ac:dyDescent="0.25">
      <c r="B88" s="1650" t="s">
        <v>295</v>
      </c>
      <c r="C88" s="1139">
        <v>2455000</v>
      </c>
      <c r="D88" s="1139">
        <v>2455000</v>
      </c>
      <c r="E88" s="1139">
        <v>50761</v>
      </c>
      <c r="F88" s="1140">
        <v>0</v>
      </c>
    </row>
    <row r="89" spans="2:6" ht="17.100000000000001" hidden="1" customHeight="1" thickBot="1" x14ac:dyDescent="0.25">
      <c r="B89" s="1509" t="s">
        <v>367</v>
      </c>
      <c r="C89" s="1142">
        <v>0</v>
      </c>
      <c r="D89" s="1142">
        <v>0</v>
      </c>
      <c r="E89" s="1142">
        <v>0</v>
      </c>
      <c r="F89" s="1143">
        <v>0</v>
      </c>
    </row>
    <row r="90" spans="2:6" ht="15" customHeight="1" thickBot="1" x14ac:dyDescent="0.25">
      <c r="B90" s="1644" t="s">
        <v>368</v>
      </c>
      <c r="C90" s="1145">
        <v>7700822</v>
      </c>
      <c r="D90" s="1145">
        <v>7700822</v>
      </c>
      <c r="E90" s="1145">
        <v>197455</v>
      </c>
      <c r="F90" s="1146">
        <v>2014</v>
      </c>
    </row>
    <row r="91" spans="2:6" ht="9.9499999999999993" customHeight="1" thickBot="1" x14ac:dyDescent="0.25">
      <c r="B91" s="1582"/>
      <c r="C91" s="1651"/>
      <c r="D91" s="1651"/>
      <c r="E91" s="1652"/>
      <c r="F91" s="1652"/>
    </row>
    <row r="92" spans="2:6" ht="15" customHeight="1" thickBot="1" x14ac:dyDescent="0.25">
      <c r="B92" s="1644" t="s">
        <v>657</v>
      </c>
      <c r="C92" s="1145">
        <v>285879029</v>
      </c>
      <c r="D92" s="1145">
        <v>293309326</v>
      </c>
      <c r="E92" s="1145">
        <v>3349328</v>
      </c>
      <c r="F92" s="1146">
        <v>3173638</v>
      </c>
    </row>
    <row r="93" spans="2:6" ht="9.9499999999999993" hidden="1" customHeight="1" thickBot="1" x14ac:dyDescent="0.25">
      <c r="B93" s="1653"/>
      <c r="C93" s="1654"/>
      <c r="D93" s="1654"/>
      <c r="E93" s="1654"/>
      <c r="F93" s="1654"/>
    </row>
    <row r="94" spans="2:6" ht="17.100000000000001" hidden="1" customHeight="1" thickBot="1" x14ac:dyDescent="0.25">
      <c r="B94" s="1644" t="s">
        <v>1520</v>
      </c>
      <c r="C94" s="1145">
        <v>0</v>
      </c>
      <c r="D94" s="1145">
        <v>0</v>
      </c>
      <c r="E94" s="1145">
        <v>0</v>
      </c>
      <c r="F94" s="1146">
        <v>0</v>
      </c>
    </row>
    <row r="95" spans="2:6" ht="24.95" hidden="1" customHeight="1" thickBot="1" x14ac:dyDescent="0.25">
      <c r="B95" s="1644" t="s">
        <v>658</v>
      </c>
      <c r="C95" s="1145">
        <v>285879029</v>
      </c>
      <c r="D95" s="1145">
        <v>293309326</v>
      </c>
      <c r="E95" s="1145">
        <v>3349328</v>
      </c>
      <c r="F95" s="1146">
        <v>3173638</v>
      </c>
    </row>
    <row r="96" spans="2:6" ht="9.9499999999999993" customHeight="1" thickBot="1" x14ac:dyDescent="0.25">
      <c r="B96" s="1582"/>
      <c r="C96" s="1655"/>
      <c r="D96" s="1655"/>
      <c r="E96" s="1307"/>
      <c r="F96" s="1307"/>
    </row>
    <row r="97" spans="2:6" ht="15" customHeight="1" x14ac:dyDescent="0.2">
      <c r="B97" s="1656" t="s">
        <v>319</v>
      </c>
      <c r="C97" s="1657">
        <v>142237718</v>
      </c>
      <c r="D97" s="1657">
        <v>148828312</v>
      </c>
      <c r="E97" s="1657">
        <v>854071</v>
      </c>
      <c r="F97" s="1658">
        <v>831002</v>
      </c>
    </row>
    <row r="98" spans="2:6" ht="15" customHeight="1" thickBot="1" x14ac:dyDescent="0.25">
      <c r="B98" s="1659" t="s">
        <v>320</v>
      </c>
      <c r="C98" s="1660">
        <v>143641311</v>
      </c>
      <c r="D98" s="1660">
        <v>144481014</v>
      </c>
      <c r="E98" s="1660">
        <v>2495257</v>
      </c>
      <c r="F98" s="1661">
        <v>2342636</v>
      </c>
    </row>
    <row r="99" spans="2:6" x14ac:dyDescent="0.2">
      <c r="C99" s="221"/>
      <c r="D99" s="221"/>
    </row>
    <row r="100" spans="2:6" x14ac:dyDescent="0.2">
      <c r="B100" s="297" t="s">
        <v>619</v>
      </c>
      <c r="C100" s="209"/>
      <c r="D100" s="209"/>
      <c r="E100" s="209"/>
      <c r="F100" s="209"/>
    </row>
    <row r="102" spans="2:6" x14ac:dyDescent="0.2">
      <c r="C102" s="221"/>
      <c r="D102" s="221"/>
      <c r="E102" s="209"/>
      <c r="F102" s="209"/>
    </row>
    <row r="103" spans="2:6" x14ac:dyDescent="0.2">
      <c r="C103" s="221"/>
      <c r="D103" s="221"/>
    </row>
    <row r="104" spans="2:6" x14ac:dyDescent="0.2">
      <c r="C104" s="221"/>
      <c r="D104" s="221"/>
    </row>
    <row r="105" spans="2:6" x14ac:dyDescent="0.2">
      <c r="C105" s="221"/>
      <c r="D105" s="221"/>
    </row>
    <row r="106" spans="2:6" x14ac:dyDescent="0.2">
      <c r="C106" s="221"/>
      <c r="D106" s="221"/>
    </row>
    <row r="107" spans="2:6" x14ac:dyDescent="0.2">
      <c r="C107" s="221"/>
      <c r="D107" s="221"/>
    </row>
    <row r="108" spans="2:6" x14ac:dyDescent="0.2">
      <c r="C108" s="221"/>
      <c r="D108" s="221"/>
    </row>
    <row r="109" spans="2:6" x14ac:dyDescent="0.2">
      <c r="C109" s="221"/>
      <c r="D109" s="221"/>
    </row>
    <row r="110" spans="2:6" x14ac:dyDescent="0.2">
      <c r="C110" s="221"/>
      <c r="D110" s="221"/>
    </row>
    <row r="111" spans="2:6" x14ac:dyDescent="0.2">
      <c r="C111" s="221"/>
      <c r="D111" s="221"/>
    </row>
    <row r="112" spans="2:6" x14ac:dyDescent="0.2">
      <c r="C112" s="221"/>
      <c r="D112" s="221"/>
    </row>
    <row r="113" spans="3:4" x14ac:dyDescent="0.2">
      <c r="C113" s="221"/>
      <c r="D113" s="221"/>
    </row>
    <row r="114" spans="3:4" x14ac:dyDescent="0.2">
      <c r="C114" s="221"/>
      <c r="D114" s="221"/>
    </row>
    <row r="115" spans="3:4" x14ac:dyDescent="0.2">
      <c r="C115" s="221"/>
      <c r="D115" s="221"/>
    </row>
    <row r="116" spans="3:4" x14ac:dyDescent="0.2">
      <c r="C116" s="221"/>
      <c r="D116" s="221"/>
    </row>
    <row r="117" spans="3:4" x14ac:dyDescent="0.2">
      <c r="C117" s="221"/>
      <c r="D117" s="221"/>
    </row>
    <row r="118" spans="3:4" x14ac:dyDescent="0.2">
      <c r="C118" s="221"/>
      <c r="D118" s="221"/>
    </row>
    <row r="119" spans="3:4" x14ac:dyDescent="0.2">
      <c r="C119" s="221"/>
      <c r="D119" s="221"/>
    </row>
    <row r="120" spans="3:4" x14ac:dyDescent="0.2">
      <c r="C120" s="221"/>
      <c r="D120" s="221"/>
    </row>
    <row r="121" spans="3:4" x14ac:dyDescent="0.2">
      <c r="C121" s="221"/>
      <c r="D121" s="221"/>
    </row>
    <row r="122" spans="3:4" x14ac:dyDescent="0.2">
      <c r="C122" s="221"/>
      <c r="D122" s="221"/>
    </row>
    <row r="123" spans="3:4" x14ac:dyDescent="0.2">
      <c r="C123" s="221"/>
      <c r="D123" s="221"/>
    </row>
    <row r="124" spans="3:4" x14ac:dyDescent="0.2">
      <c r="C124" s="221"/>
      <c r="D124" s="221"/>
    </row>
    <row r="125" spans="3:4" x14ac:dyDescent="0.2">
      <c r="C125" s="221"/>
      <c r="D125" s="221"/>
    </row>
    <row r="126" spans="3:4" x14ac:dyDescent="0.2">
      <c r="C126" s="221"/>
      <c r="D126" s="221"/>
    </row>
    <row r="127" spans="3:4" x14ac:dyDescent="0.2">
      <c r="C127" s="221"/>
      <c r="D127" s="221"/>
    </row>
    <row r="128" spans="3:4" x14ac:dyDescent="0.2">
      <c r="C128" s="221"/>
      <c r="D128" s="221"/>
    </row>
    <row r="129" spans="3:4" x14ac:dyDescent="0.2">
      <c r="C129" s="221"/>
      <c r="D129" s="221"/>
    </row>
    <row r="130" spans="3:4" x14ac:dyDescent="0.2">
      <c r="C130" s="221"/>
      <c r="D130" s="221"/>
    </row>
    <row r="131" spans="3:4" x14ac:dyDescent="0.2">
      <c r="C131" s="221"/>
      <c r="D131" s="221"/>
    </row>
    <row r="132" spans="3:4" x14ac:dyDescent="0.2">
      <c r="C132" s="221"/>
      <c r="D132" s="221"/>
    </row>
    <row r="133" spans="3:4" x14ac:dyDescent="0.2">
      <c r="C133" s="221"/>
      <c r="D133" s="221"/>
    </row>
    <row r="134" spans="3:4" x14ac:dyDescent="0.2">
      <c r="C134" s="221"/>
      <c r="D134" s="221"/>
    </row>
    <row r="135" spans="3:4" x14ac:dyDescent="0.2">
      <c r="C135" s="221"/>
      <c r="D135" s="221"/>
    </row>
    <row r="136" spans="3:4" x14ac:dyDescent="0.2">
      <c r="C136" s="221"/>
      <c r="D136" s="221"/>
    </row>
    <row r="137" spans="3:4" x14ac:dyDescent="0.2">
      <c r="C137" s="221"/>
      <c r="D137" s="221"/>
    </row>
    <row r="138" spans="3:4" x14ac:dyDescent="0.2">
      <c r="C138" s="221"/>
      <c r="D138" s="221"/>
    </row>
    <row r="139" spans="3:4" x14ac:dyDescent="0.2">
      <c r="C139" s="221"/>
      <c r="D139" s="221"/>
    </row>
    <row r="140" spans="3:4" x14ac:dyDescent="0.2">
      <c r="C140" s="221"/>
      <c r="D140" s="221"/>
    </row>
    <row r="141" spans="3:4" x14ac:dyDescent="0.2">
      <c r="C141" s="221"/>
      <c r="D141" s="221"/>
    </row>
    <row r="142" spans="3:4" x14ac:dyDescent="0.2">
      <c r="C142" s="221"/>
      <c r="D142" s="221"/>
    </row>
    <row r="143" spans="3:4" x14ac:dyDescent="0.2">
      <c r="C143" s="221"/>
      <c r="D143" s="221"/>
    </row>
    <row r="144" spans="3:4" x14ac:dyDescent="0.2">
      <c r="C144" s="221"/>
      <c r="D144" s="221"/>
    </row>
    <row r="145" spans="3:4" x14ac:dyDescent="0.2">
      <c r="C145" s="221"/>
      <c r="D145" s="221"/>
    </row>
    <row r="146" spans="3:4" x14ac:dyDescent="0.2">
      <c r="C146" s="221"/>
      <c r="D146" s="221"/>
    </row>
    <row r="147" spans="3:4" x14ac:dyDescent="0.2">
      <c r="C147" s="221"/>
      <c r="D147" s="221"/>
    </row>
    <row r="148" spans="3:4" x14ac:dyDescent="0.2">
      <c r="C148" s="221"/>
      <c r="D148" s="221"/>
    </row>
    <row r="149" spans="3:4" x14ac:dyDescent="0.2">
      <c r="C149" s="221"/>
      <c r="D149" s="221"/>
    </row>
    <row r="150" spans="3:4" x14ac:dyDescent="0.2">
      <c r="C150" s="221"/>
      <c r="D150" s="221"/>
    </row>
    <row r="151" spans="3:4" x14ac:dyDescent="0.2">
      <c r="C151" s="221"/>
      <c r="D151" s="221"/>
    </row>
    <row r="152" spans="3:4" x14ac:dyDescent="0.2">
      <c r="C152" s="221"/>
      <c r="D152" s="221"/>
    </row>
    <row r="153" spans="3:4" x14ac:dyDescent="0.2">
      <c r="C153" s="221"/>
      <c r="D153" s="221"/>
    </row>
    <row r="154" spans="3:4" x14ac:dyDescent="0.2">
      <c r="C154" s="221"/>
      <c r="D154" s="221"/>
    </row>
    <row r="155" spans="3:4" x14ac:dyDescent="0.2">
      <c r="C155" s="221"/>
      <c r="D155" s="221"/>
    </row>
    <row r="156" spans="3:4" x14ac:dyDescent="0.2">
      <c r="C156" s="221"/>
      <c r="D156" s="221"/>
    </row>
    <row r="157" spans="3:4" x14ac:dyDescent="0.2">
      <c r="C157" s="221"/>
      <c r="D157" s="221"/>
    </row>
    <row r="158" spans="3:4" x14ac:dyDescent="0.2">
      <c r="C158" s="221"/>
      <c r="D158" s="221"/>
    </row>
    <row r="159" spans="3:4" x14ac:dyDescent="0.2">
      <c r="C159" s="221"/>
      <c r="D159" s="221"/>
    </row>
    <row r="160" spans="3:4" x14ac:dyDescent="0.2">
      <c r="C160" s="221"/>
      <c r="D160" s="221"/>
    </row>
    <row r="161" spans="3:4" x14ac:dyDescent="0.2">
      <c r="C161" s="221"/>
      <c r="D161" s="221"/>
    </row>
    <row r="162" spans="3:4" x14ac:dyDescent="0.2">
      <c r="C162" s="221"/>
      <c r="D162" s="221"/>
    </row>
    <row r="163" spans="3:4" x14ac:dyDescent="0.2">
      <c r="C163" s="221"/>
      <c r="D163" s="221"/>
    </row>
    <row r="164" spans="3:4" x14ac:dyDescent="0.2">
      <c r="C164" s="221"/>
      <c r="D164" s="221"/>
    </row>
    <row r="165" spans="3:4" x14ac:dyDescent="0.2">
      <c r="C165" s="221"/>
      <c r="D165" s="221"/>
    </row>
    <row r="166" spans="3:4" x14ac:dyDescent="0.2">
      <c r="C166" s="221"/>
      <c r="D166" s="221"/>
    </row>
    <row r="167" spans="3:4" x14ac:dyDescent="0.2">
      <c r="C167" s="221"/>
      <c r="D167" s="221"/>
    </row>
    <row r="168" spans="3:4" x14ac:dyDescent="0.2">
      <c r="C168" s="221"/>
      <c r="D168" s="221"/>
    </row>
    <row r="169" spans="3:4" x14ac:dyDescent="0.2">
      <c r="C169" s="221"/>
      <c r="D169" s="221"/>
    </row>
    <row r="170" spans="3:4" x14ac:dyDescent="0.2">
      <c r="C170" s="221"/>
      <c r="D170" s="221"/>
    </row>
    <row r="171" spans="3:4" x14ac:dyDescent="0.2">
      <c r="C171" s="221"/>
      <c r="D171" s="221"/>
    </row>
    <row r="172" spans="3:4" x14ac:dyDescent="0.2">
      <c r="C172" s="221"/>
      <c r="D172" s="221"/>
    </row>
    <row r="173" spans="3:4" x14ac:dyDescent="0.2">
      <c r="C173" s="221"/>
      <c r="D173" s="221"/>
    </row>
    <row r="174" spans="3:4" x14ac:dyDescent="0.2">
      <c r="C174" s="221"/>
      <c r="D174" s="221"/>
    </row>
    <row r="175" spans="3:4" x14ac:dyDescent="0.2">
      <c r="C175" s="221"/>
      <c r="D175" s="221"/>
    </row>
    <row r="176" spans="3:4" x14ac:dyDescent="0.2">
      <c r="C176" s="221"/>
      <c r="D176" s="221"/>
    </row>
    <row r="177" spans="3:4" x14ac:dyDescent="0.2">
      <c r="C177" s="221"/>
      <c r="D177" s="221"/>
    </row>
    <row r="178" spans="3:4" x14ac:dyDescent="0.2">
      <c r="C178" s="221"/>
      <c r="D178" s="221"/>
    </row>
    <row r="179" spans="3:4" x14ac:dyDescent="0.2">
      <c r="C179" s="221"/>
      <c r="D179" s="221"/>
    </row>
    <row r="180" spans="3:4" x14ac:dyDescent="0.2">
      <c r="C180" s="221"/>
      <c r="D180" s="221"/>
    </row>
    <row r="181" spans="3:4" x14ac:dyDescent="0.2">
      <c r="C181" s="221"/>
      <c r="D181" s="221"/>
    </row>
    <row r="182" spans="3:4" x14ac:dyDescent="0.2">
      <c r="C182" s="221"/>
      <c r="D182" s="221"/>
    </row>
    <row r="183" spans="3:4" x14ac:dyDescent="0.2">
      <c r="C183" s="221"/>
      <c r="D183" s="221"/>
    </row>
    <row r="184" spans="3:4" x14ac:dyDescent="0.2">
      <c r="C184" s="221"/>
      <c r="D184" s="221"/>
    </row>
    <row r="185" spans="3:4" x14ac:dyDescent="0.2">
      <c r="C185" s="221"/>
      <c r="D185" s="221"/>
    </row>
    <row r="186" spans="3:4" x14ac:dyDescent="0.2">
      <c r="C186" s="221"/>
      <c r="D186" s="221"/>
    </row>
    <row r="187" spans="3:4" x14ac:dyDescent="0.2">
      <c r="C187" s="221"/>
      <c r="D187" s="221"/>
    </row>
    <row r="188" spans="3:4" x14ac:dyDescent="0.2">
      <c r="C188" s="221"/>
      <c r="D188" s="221"/>
    </row>
    <row r="189" spans="3:4" x14ac:dyDescent="0.2">
      <c r="C189" s="221"/>
      <c r="D189" s="221"/>
    </row>
    <row r="190" spans="3:4" x14ac:dyDescent="0.2">
      <c r="C190" s="221"/>
      <c r="D190" s="221"/>
    </row>
    <row r="191" spans="3:4" x14ac:dyDescent="0.2">
      <c r="C191" s="221"/>
      <c r="D191" s="221"/>
    </row>
    <row r="192" spans="3:4" x14ac:dyDescent="0.2">
      <c r="C192" s="221"/>
      <c r="D192" s="221"/>
    </row>
    <row r="193" spans="3:4" x14ac:dyDescent="0.2">
      <c r="C193" s="221"/>
      <c r="D193" s="221"/>
    </row>
    <row r="194" spans="3:4" x14ac:dyDescent="0.2">
      <c r="C194" s="221"/>
      <c r="D194" s="221"/>
    </row>
    <row r="195" spans="3:4" x14ac:dyDescent="0.2">
      <c r="C195" s="221"/>
      <c r="D195" s="221"/>
    </row>
    <row r="196" spans="3:4" x14ac:dyDescent="0.2">
      <c r="C196" s="221"/>
      <c r="D196" s="221"/>
    </row>
    <row r="197" spans="3:4" x14ac:dyDescent="0.2">
      <c r="C197" s="221"/>
      <c r="D197" s="221"/>
    </row>
    <row r="198" spans="3:4" x14ac:dyDescent="0.2">
      <c r="C198" s="221"/>
      <c r="D198" s="221"/>
    </row>
    <row r="199" spans="3:4" x14ac:dyDescent="0.2">
      <c r="C199" s="221"/>
      <c r="D199" s="221"/>
    </row>
    <row r="200" spans="3:4" x14ac:dyDescent="0.2">
      <c r="C200" s="221"/>
      <c r="D200" s="221"/>
    </row>
    <row r="201" spans="3:4" x14ac:dyDescent="0.2">
      <c r="C201" s="221"/>
      <c r="D201" s="221"/>
    </row>
    <row r="202" spans="3:4" x14ac:dyDescent="0.2">
      <c r="C202" s="221"/>
      <c r="D202" s="221"/>
    </row>
    <row r="203" spans="3:4" x14ac:dyDescent="0.2">
      <c r="C203" s="221"/>
      <c r="D203" s="221"/>
    </row>
    <row r="204" spans="3:4" x14ac:dyDescent="0.2">
      <c r="C204" s="221"/>
      <c r="D204" s="221"/>
    </row>
    <row r="205" spans="3:4" x14ac:dyDescent="0.2">
      <c r="C205" s="221"/>
      <c r="D205" s="221"/>
    </row>
    <row r="206" spans="3:4" x14ac:dyDescent="0.2">
      <c r="C206" s="221"/>
      <c r="D206" s="221"/>
    </row>
    <row r="207" spans="3:4" x14ac:dyDescent="0.2">
      <c r="C207" s="221"/>
      <c r="D207" s="221"/>
    </row>
    <row r="208" spans="3:4" x14ac:dyDescent="0.2">
      <c r="C208" s="221"/>
      <c r="D208" s="221"/>
    </row>
    <row r="209" spans="3:4" x14ac:dyDescent="0.2">
      <c r="C209" s="221"/>
      <c r="D209" s="221"/>
    </row>
    <row r="210" spans="3:4" x14ac:dyDescent="0.2">
      <c r="C210" s="221"/>
      <c r="D210" s="221"/>
    </row>
    <row r="211" spans="3:4" x14ac:dyDescent="0.2">
      <c r="C211" s="221"/>
      <c r="D211" s="221"/>
    </row>
    <row r="212" spans="3:4" x14ac:dyDescent="0.2">
      <c r="C212" s="221"/>
      <c r="D212" s="221"/>
    </row>
    <row r="213" spans="3:4" x14ac:dyDescent="0.2">
      <c r="C213" s="221"/>
      <c r="D213" s="221"/>
    </row>
    <row r="214" spans="3:4" x14ac:dyDescent="0.2">
      <c r="C214" s="221"/>
      <c r="D214" s="221"/>
    </row>
    <row r="215" spans="3:4" x14ac:dyDescent="0.2">
      <c r="C215" s="221"/>
      <c r="D215" s="221"/>
    </row>
    <row r="216" spans="3:4" x14ac:dyDescent="0.2">
      <c r="C216" s="221"/>
      <c r="D216" s="221"/>
    </row>
    <row r="217" spans="3:4" x14ac:dyDescent="0.2">
      <c r="C217" s="221"/>
      <c r="D217" s="221"/>
    </row>
    <row r="218" spans="3:4" x14ac:dyDescent="0.2">
      <c r="C218" s="221"/>
      <c r="D218" s="221"/>
    </row>
    <row r="219" spans="3:4" x14ac:dyDescent="0.2">
      <c r="C219" s="221"/>
      <c r="D219" s="221"/>
    </row>
    <row r="220" spans="3:4" x14ac:dyDescent="0.2">
      <c r="C220" s="221"/>
      <c r="D220" s="221"/>
    </row>
    <row r="221" spans="3:4" x14ac:dyDescent="0.2">
      <c r="C221" s="221"/>
      <c r="D221" s="221"/>
    </row>
    <row r="222" spans="3:4" x14ac:dyDescent="0.2">
      <c r="C222" s="221"/>
      <c r="D222" s="221"/>
    </row>
    <row r="223" spans="3:4" x14ac:dyDescent="0.2">
      <c r="C223" s="221"/>
      <c r="D223" s="221"/>
    </row>
    <row r="224" spans="3:4" x14ac:dyDescent="0.2">
      <c r="C224" s="221"/>
      <c r="D224" s="221"/>
    </row>
    <row r="225" spans="3:4" x14ac:dyDescent="0.2">
      <c r="C225" s="221"/>
      <c r="D225" s="221"/>
    </row>
    <row r="226" spans="3:4" x14ac:dyDescent="0.2">
      <c r="C226" s="221"/>
      <c r="D226" s="221"/>
    </row>
    <row r="227" spans="3:4" x14ac:dyDescent="0.2">
      <c r="C227" s="221"/>
      <c r="D227" s="221"/>
    </row>
    <row r="228" spans="3:4" x14ac:dyDescent="0.2">
      <c r="C228" s="221"/>
      <c r="D228" s="221"/>
    </row>
    <row r="229" spans="3:4" x14ac:dyDescent="0.2">
      <c r="C229" s="221"/>
      <c r="D229" s="221"/>
    </row>
    <row r="230" spans="3:4" x14ac:dyDescent="0.2">
      <c r="C230" s="221"/>
      <c r="D230" s="221"/>
    </row>
    <row r="231" spans="3:4" x14ac:dyDescent="0.2">
      <c r="C231" s="221"/>
      <c r="D231" s="221"/>
    </row>
    <row r="232" spans="3:4" x14ac:dyDescent="0.2">
      <c r="C232" s="221"/>
      <c r="D232" s="221"/>
    </row>
    <row r="233" spans="3:4" x14ac:dyDescent="0.2">
      <c r="C233" s="221"/>
      <c r="D233" s="221"/>
    </row>
    <row r="234" spans="3:4" x14ac:dyDescent="0.2">
      <c r="C234" s="221"/>
      <c r="D234" s="221"/>
    </row>
    <row r="235" spans="3:4" x14ac:dyDescent="0.2">
      <c r="C235" s="221"/>
      <c r="D235" s="221"/>
    </row>
    <row r="236" spans="3:4" x14ac:dyDescent="0.2">
      <c r="C236" s="221"/>
      <c r="D236" s="221"/>
    </row>
    <row r="237" spans="3:4" x14ac:dyDescent="0.2">
      <c r="C237" s="221"/>
      <c r="D237" s="221"/>
    </row>
    <row r="238" spans="3:4" x14ac:dyDescent="0.2">
      <c r="C238" s="221"/>
      <c r="D238" s="221"/>
    </row>
    <row r="239" spans="3:4" x14ac:dyDescent="0.2">
      <c r="C239" s="221"/>
      <c r="D239" s="221"/>
    </row>
    <row r="240" spans="3:4" x14ac:dyDescent="0.2">
      <c r="C240" s="221"/>
      <c r="D240" s="221"/>
    </row>
    <row r="241" spans="3:4" x14ac:dyDescent="0.2">
      <c r="C241" s="221"/>
      <c r="D241" s="221"/>
    </row>
    <row r="242" spans="3:4" x14ac:dyDescent="0.2">
      <c r="C242" s="221"/>
      <c r="D242" s="221"/>
    </row>
    <row r="243" spans="3:4" x14ac:dyDescent="0.2">
      <c r="C243" s="221"/>
      <c r="D243" s="221"/>
    </row>
    <row r="244" spans="3:4" x14ac:dyDescent="0.2">
      <c r="C244" s="221"/>
      <c r="D244" s="221"/>
    </row>
    <row r="245" spans="3:4" x14ac:dyDescent="0.2">
      <c r="C245" s="221"/>
      <c r="D245" s="221"/>
    </row>
    <row r="246" spans="3:4" x14ac:dyDescent="0.2">
      <c r="C246" s="221"/>
      <c r="D246" s="221"/>
    </row>
    <row r="247" spans="3:4" x14ac:dyDescent="0.2">
      <c r="C247" s="221"/>
      <c r="D247" s="221"/>
    </row>
    <row r="248" spans="3:4" x14ac:dyDescent="0.2">
      <c r="C248" s="221"/>
      <c r="D248" s="221"/>
    </row>
    <row r="249" spans="3:4" x14ac:dyDescent="0.2">
      <c r="C249" s="221"/>
      <c r="D249" s="221"/>
    </row>
    <row r="250" spans="3:4" x14ac:dyDescent="0.2">
      <c r="C250" s="221"/>
      <c r="D250" s="221"/>
    </row>
    <row r="251" spans="3:4" x14ac:dyDescent="0.2">
      <c r="C251" s="221"/>
      <c r="D251" s="221"/>
    </row>
    <row r="252" spans="3:4" x14ac:dyDescent="0.2">
      <c r="C252" s="221"/>
      <c r="D252" s="221"/>
    </row>
    <row r="253" spans="3:4" x14ac:dyDescent="0.2">
      <c r="C253" s="221"/>
      <c r="D253" s="221"/>
    </row>
    <row r="254" spans="3:4" x14ac:dyDescent="0.2">
      <c r="C254" s="221"/>
      <c r="D254" s="221"/>
    </row>
    <row r="255" spans="3:4" x14ac:dyDescent="0.2">
      <c r="C255" s="221"/>
      <c r="D255" s="221"/>
    </row>
    <row r="256" spans="3:4" x14ac:dyDescent="0.2">
      <c r="C256" s="221"/>
      <c r="D256" s="221"/>
    </row>
    <row r="257" spans="3:4" x14ac:dyDescent="0.2">
      <c r="C257" s="221"/>
      <c r="D257" s="221"/>
    </row>
    <row r="258" spans="3:4" x14ac:dyDescent="0.2">
      <c r="C258" s="221"/>
      <c r="D258" s="221"/>
    </row>
    <row r="259" spans="3:4" x14ac:dyDescent="0.2">
      <c r="C259" s="221"/>
      <c r="D259" s="221"/>
    </row>
    <row r="260" spans="3:4" x14ac:dyDescent="0.2">
      <c r="C260" s="221"/>
      <c r="D260" s="221"/>
    </row>
    <row r="261" spans="3:4" x14ac:dyDescent="0.2">
      <c r="C261" s="221"/>
      <c r="D261" s="221"/>
    </row>
    <row r="262" spans="3:4" x14ac:dyDescent="0.2">
      <c r="C262" s="221"/>
      <c r="D262" s="221"/>
    </row>
    <row r="263" spans="3:4" x14ac:dyDescent="0.2">
      <c r="C263" s="221"/>
      <c r="D263" s="221"/>
    </row>
    <row r="264" spans="3:4" x14ac:dyDescent="0.2">
      <c r="C264" s="221"/>
      <c r="D264" s="221"/>
    </row>
    <row r="265" spans="3:4" x14ac:dyDescent="0.2">
      <c r="C265" s="221"/>
      <c r="D265" s="221"/>
    </row>
    <row r="266" spans="3:4" x14ac:dyDescent="0.2">
      <c r="C266" s="221"/>
      <c r="D266" s="221"/>
    </row>
    <row r="267" spans="3:4" x14ac:dyDescent="0.2">
      <c r="C267" s="221"/>
      <c r="D267" s="221"/>
    </row>
    <row r="268" spans="3:4" x14ac:dyDescent="0.2">
      <c r="C268" s="221"/>
      <c r="D268" s="221"/>
    </row>
    <row r="269" spans="3:4" x14ac:dyDescent="0.2">
      <c r="C269" s="221"/>
      <c r="D269" s="221"/>
    </row>
    <row r="270" spans="3:4" x14ac:dyDescent="0.2">
      <c r="C270" s="221"/>
      <c r="D270" s="221"/>
    </row>
    <row r="271" spans="3:4" x14ac:dyDescent="0.2">
      <c r="C271" s="221"/>
      <c r="D271" s="221"/>
    </row>
    <row r="272" spans="3:4" x14ac:dyDescent="0.2">
      <c r="C272" s="221"/>
      <c r="D272" s="221"/>
    </row>
    <row r="273" spans="3:4" x14ac:dyDescent="0.2">
      <c r="C273" s="221"/>
      <c r="D273" s="221"/>
    </row>
    <row r="274" spans="3:4" x14ac:dyDescent="0.2">
      <c r="C274" s="221"/>
      <c r="D274" s="221"/>
    </row>
    <row r="275" spans="3:4" x14ac:dyDescent="0.2">
      <c r="C275" s="221"/>
      <c r="D275" s="221"/>
    </row>
    <row r="276" spans="3:4" x14ac:dyDescent="0.2">
      <c r="C276" s="221"/>
      <c r="D276" s="221"/>
    </row>
    <row r="277" spans="3:4" x14ac:dyDescent="0.2">
      <c r="C277" s="221"/>
      <c r="D277" s="221"/>
    </row>
    <row r="278" spans="3:4" x14ac:dyDescent="0.2">
      <c r="C278" s="221"/>
      <c r="D278" s="221"/>
    </row>
    <row r="279" spans="3:4" x14ac:dyDescent="0.2">
      <c r="C279" s="221"/>
      <c r="D279" s="221"/>
    </row>
    <row r="280" spans="3:4" x14ac:dyDescent="0.2">
      <c r="C280" s="221"/>
      <c r="D280" s="221"/>
    </row>
    <row r="281" spans="3:4" x14ac:dyDescent="0.2">
      <c r="C281" s="221"/>
      <c r="D281" s="221"/>
    </row>
    <row r="282" spans="3:4" x14ac:dyDescent="0.2">
      <c r="C282" s="221"/>
      <c r="D282" s="221"/>
    </row>
    <row r="283" spans="3:4" x14ac:dyDescent="0.2">
      <c r="C283" s="221"/>
      <c r="D283" s="221"/>
    </row>
    <row r="284" spans="3:4" x14ac:dyDescent="0.2">
      <c r="C284" s="221"/>
      <c r="D284" s="221"/>
    </row>
    <row r="285" spans="3:4" x14ac:dyDescent="0.2">
      <c r="C285" s="221"/>
      <c r="D285" s="221"/>
    </row>
    <row r="286" spans="3:4" x14ac:dyDescent="0.2">
      <c r="C286" s="221"/>
      <c r="D286" s="221"/>
    </row>
    <row r="287" spans="3:4" x14ac:dyDescent="0.2">
      <c r="C287" s="221"/>
      <c r="D287" s="221"/>
    </row>
    <row r="288" spans="3:4" x14ac:dyDescent="0.2">
      <c r="C288" s="221"/>
      <c r="D288" s="221"/>
    </row>
    <row r="289" spans="3:4" x14ac:dyDescent="0.2">
      <c r="C289" s="221"/>
      <c r="D289" s="221"/>
    </row>
    <row r="290" spans="3:4" x14ac:dyDescent="0.2">
      <c r="C290" s="221"/>
      <c r="D290" s="221"/>
    </row>
    <row r="291" spans="3:4" x14ac:dyDescent="0.2">
      <c r="C291" s="221"/>
      <c r="D291" s="221"/>
    </row>
    <row r="292" spans="3:4" x14ac:dyDescent="0.2">
      <c r="C292" s="221"/>
      <c r="D292" s="221"/>
    </row>
    <row r="293" spans="3:4" x14ac:dyDescent="0.2">
      <c r="C293" s="221"/>
      <c r="D293" s="221"/>
    </row>
    <row r="294" spans="3:4" x14ac:dyDescent="0.2">
      <c r="C294" s="221"/>
      <c r="D294" s="221"/>
    </row>
    <row r="295" spans="3:4" x14ac:dyDescent="0.2">
      <c r="C295" s="221"/>
      <c r="D295" s="221"/>
    </row>
    <row r="296" spans="3:4" x14ac:dyDescent="0.2">
      <c r="C296" s="221"/>
      <c r="D296" s="221"/>
    </row>
    <row r="297" spans="3:4" x14ac:dyDescent="0.2">
      <c r="C297" s="221"/>
      <c r="D297" s="221"/>
    </row>
    <row r="298" spans="3:4" x14ac:dyDescent="0.2">
      <c r="C298" s="221"/>
      <c r="D298" s="221"/>
    </row>
    <row r="299" spans="3:4" x14ac:dyDescent="0.2">
      <c r="C299" s="221"/>
      <c r="D299" s="221"/>
    </row>
    <row r="300" spans="3:4" x14ac:dyDescent="0.2">
      <c r="C300" s="221"/>
      <c r="D300" s="221"/>
    </row>
    <row r="301" spans="3:4" x14ac:dyDescent="0.2">
      <c r="C301" s="221"/>
      <c r="D301" s="221"/>
    </row>
    <row r="302" spans="3:4" x14ac:dyDescent="0.2">
      <c r="C302" s="221"/>
      <c r="D302" s="221"/>
    </row>
    <row r="303" spans="3:4" x14ac:dyDescent="0.2">
      <c r="C303" s="221"/>
      <c r="D303" s="221"/>
    </row>
    <row r="304" spans="3:4" x14ac:dyDescent="0.2">
      <c r="C304" s="221"/>
      <c r="D304" s="221"/>
    </row>
    <row r="305" spans="3:4" x14ac:dyDescent="0.2">
      <c r="C305" s="221"/>
      <c r="D305" s="221"/>
    </row>
    <row r="306" spans="3:4" x14ac:dyDescent="0.2">
      <c r="C306" s="221"/>
      <c r="D306" s="221"/>
    </row>
    <row r="307" spans="3:4" x14ac:dyDescent="0.2">
      <c r="C307" s="221"/>
      <c r="D307" s="221"/>
    </row>
    <row r="308" spans="3:4" x14ac:dyDescent="0.2">
      <c r="C308" s="221"/>
      <c r="D308" s="221"/>
    </row>
    <row r="309" spans="3:4" x14ac:dyDescent="0.2">
      <c r="C309" s="221"/>
      <c r="D309" s="221"/>
    </row>
    <row r="310" spans="3:4" x14ac:dyDescent="0.2">
      <c r="C310" s="221"/>
      <c r="D310" s="221"/>
    </row>
    <row r="311" spans="3:4" x14ac:dyDescent="0.2">
      <c r="C311" s="221"/>
      <c r="D311" s="221"/>
    </row>
    <row r="312" spans="3:4" x14ac:dyDescent="0.2">
      <c r="C312" s="221"/>
      <c r="D312" s="221"/>
    </row>
    <row r="313" spans="3:4" x14ac:dyDescent="0.2">
      <c r="C313" s="221"/>
      <c r="D313" s="221"/>
    </row>
    <row r="314" spans="3:4" x14ac:dyDescent="0.2">
      <c r="C314" s="221"/>
      <c r="D314" s="221"/>
    </row>
    <row r="315" spans="3:4" x14ac:dyDescent="0.2">
      <c r="C315" s="221"/>
      <c r="D315" s="221"/>
    </row>
    <row r="316" spans="3:4" x14ac:dyDescent="0.2">
      <c r="C316" s="221"/>
      <c r="D316" s="221"/>
    </row>
    <row r="317" spans="3:4" x14ac:dyDescent="0.2">
      <c r="C317" s="221"/>
      <c r="D317" s="221"/>
    </row>
    <row r="318" spans="3:4" x14ac:dyDescent="0.2">
      <c r="C318" s="221"/>
      <c r="D318" s="221"/>
    </row>
    <row r="319" spans="3:4" x14ac:dyDescent="0.2">
      <c r="C319" s="221"/>
      <c r="D319" s="221"/>
    </row>
    <row r="320" spans="3:4" x14ac:dyDescent="0.2">
      <c r="C320" s="221"/>
      <c r="D320" s="221"/>
    </row>
    <row r="321" spans="3:4" x14ac:dyDescent="0.2">
      <c r="C321" s="221"/>
      <c r="D321" s="221"/>
    </row>
    <row r="322" spans="3:4" x14ac:dyDescent="0.2">
      <c r="C322" s="221"/>
      <c r="D322" s="221"/>
    </row>
    <row r="323" spans="3:4" x14ac:dyDescent="0.2">
      <c r="C323" s="221"/>
      <c r="D323" s="221"/>
    </row>
    <row r="324" spans="3:4" x14ac:dyDescent="0.2">
      <c r="C324" s="221"/>
      <c r="D324" s="221"/>
    </row>
    <row r="325" spans="3:4" x14ac:dyDescent="0.2">
      <c r="C325" s="221"/>
      <c r="D325" s="221"/>
    </row>
    <row r="326" spans="3:4" x14ac:dyDescent="0.2">
      <c r="C326" s="221"/>
      <c r="D326" s="221"/>
    </row>
    <row r="327" spans="3:4" x14ac:dyDescent="0.2">
      <c r="C327" s="221"/>
      <c r="D327" s="221"/>
    </row>
    <row r="328" spans="3:4" x14ac:dyDescent="0.2">
      <c r="C328" s="221"/>
      <c r="D328" s="221"/>
    </row>
    <row r="329" spans="3:4" x14ac:dyDescent="0.2">
      <c r="C329" s="221"/>
      <c r="D329" s="221"/>
    </row>
    <row r="330" spans="3:4" x14ac:dyDescent="0.2">
      <c r="C330" s="221"/>
      <c r="D330" s="221"/>
    </row>
    <row r="331" spans="3:4" x14ac:dyDescent="0.2">
      <c r="C331" s="221"/>
      <c r="D331" s="221"/>
    </row>
    <row r="332" spans="3:4" x14ac:dyDescent="0.2">
      <c r="C332" s="221"/>
      <c r="D332" s="221"/>
    </row>
    <row r="333" spans="3:4" x14ac:dyDescent="0.2">
      <c r="C333" s="221"/>
      <c r="D333" s="221"/>
    </row>
    <row r="334" spans="3:4" x14ac:dyDescent="0.2">
      <c r="C334" s="221"/>
      <c r="D334" s="221"/>
    </row>
    <row r="335" spans="3:4" x14ac:dyDescent="0.2">
      <c r="C335" s="221"/>
      <c r="D335" s="221"/>
    </row>
    <row r="336" spans="3:4" x14ac:dyDescent="0.2">
      <c r="C336" s="221"/>
      <c r="D336" s="221"/>
    </row>
    <row r="337" spans="3:4" x14ac:dyDescent="0.2">
      <c r="C337" s="221"/>
      <c r="D337" s="221"/>
    </row>
    <row r="338" spans="3:4" x14ac:dyDescent="0.2">
      <c r="C338" s="221"/>
      <c r="D338" s="221"/>
    </row>
    <row r="339" spans="3:4" x14ac:dyDescent="0.2">
      <c r="C339" s="221"/>
      <c r="D339" s="221"/>
    </row>
    <row r="340" spans="3:4" x14ac:dyDescent="0.2">
      <c r="C340" s="221"/>
      <c r="D340" s="221"/>
    </row>
    <row r="341" spans="3:4" x14ac:dyDescent="0.2">
      <c r="C341" s="221"/>
      <c r="D341" s="221"/>
    </row>
    <row r="342" spans="3:4" x14ac:dyDescent="0.2">
      <c r="C342" s="221"/>
      <c r="D342" s="221"/>
    </row>
    <row r="343" spans="3:4" x14ac:dyDescent="0.2">
      <c r="C343" s="221"/>
      <c r="D343" s="221"/>
    </row>
    <row r="344" spans="3:4" x14ac:dyDescent="0.2">
      <c r="C344" s="221"/>
      <c r="D344" s="221"/>
    </row>
    <row r="345" spans="3:4" x14ac:dyDescent="0.2">
      <c r="C345" s="221"/>
      <c r="D345" s="221"/>
    </row>
    <row r="346" spans="3:4" x14ac:dyDescent="0.2">
      <c r="C346" s="221"/>
      <c r="D346" s="221"/>
    </row>
    <row r="347" spans="3:4" x14ac:dyDescent="0.2">
      <c r="C347" s="221"/>
      <c r="D347" s="221"/>
    </row>
    <row r="348" spans="3:4" x14ac:dyDescent="0.2">
      <c r="C348" s="221"/>
      <c r="D348" s="221"/>
    </row>
    <row r="349" spans="3:4" x14ac:dyDescent="0.2">
      <c r="C349" s="221"/>
      <c r="D349" s="221"/>
    </row>
    <row r="350" spans="3:4" x14ac:dyDescent="0.2">
      <c r="C350" s="221"/>
      <c r="D350" s="221"/>
    </row>
    <row r="351" spans="3:4" x14ac:dyDescent="0.2">
      <c r="C351" s="221"/>
      <c r="D351" s="221"/>
    </row>
    <row r="352" spans="3:4" x14ac:dyDescent="0.2">
      <c r="C352" s="221"/>
      <c r="D352" s="221"/>
    </row>
    <row r="353" spans="3:4" x14ac:dyDescent="0.2">
      <c r="C353" s="221"/>
      <c r="D353" s="221"/>
    </row>
    <row r="354" spans="3:4" x14ac:dyDescent="0.2">
      <c r="C354" s="221"/>
      <c r="D354" s="221"/>
    </row>
    <row r="355" spans="3:4" x14ac:dyDescent="0.2">
      <c r="C355" s="221"/>
      <c r="D355" s="221"/>
    </row>
    <row r="356" spans="3:4" x14ac:dyDescent="0.2">
      <c r="C356" s="221"/>
      <c r="D356" s="221"/>
    </row>
    <row r="357" spans="3:4" x14ac:dyDescent="0.2">
      <c r="C357" s="221"/>
      <c r="D357" s="221"/>
    </row>
    <row r="358" spans="3:4" x14ac:dyDescent="0.2">
      <c r="C358" s="221"/>
      <c r="D358" s="221"/>
    </row>
    <row r="359" spans="3:4" x14ac:dyDescent="0.2">
      <c r="C359" s="221"/>
      <c r="D359" s="221"/>
    </row>
    <row r="360" spans="3:4" x14ac:dyDescent="0.2">
      <c r="C360" s="221"/>
      <c r="D360" s="221"/>
    </row>
    <row r="361" spans="3:4" x14ac:dyDescent="0.2">
      <c r="C361" s="221"/>
      <c r="D361" s="221"/>
    </row>
    <row r="362" spans="3:4" x14ac:dyDescent="0.2">
      <c r="C362" s="221"/>
      <c r="D362" s="221"/>
    </row>
    <row r="363" spans="3:4" x14ac:dyDescent="0.2">
      <c r="C363" s="221"/>
      <c r="D363" s="221"/>
    </row>
    <row r="364" spans="3:4" x14ac:dyDescent="0.2">
      <c r="C364" s="221"/>
      <c r="D364" s="221"/>
    </row>
    <row r="365" spans="3:4" x14ac:dyDescent="0.2">
      <c r="C365" s="221"/>
      <c r="D365" s="221"/>
    </row>
    <row r="366" spans="3:4" x14ac:dyDescent="0.2">
      <c r="C366" s="221"/>
      <c r="D366" s="221"/>
    </row>
    <row r="367" spans="3:4" x14ac:dyDescent="0.2">
      <c r="C367" s="221"/>
      <c r="D367" s="221"/>
    </row>
    <row r="368" spans="3:4" x14ac:dyDescent="0.2">
      <c r="C368" s="221"/>
      <c r="D368" s="221"/>
    </row>
    <row r="369" spans="3:4" x14ac:dyDescent="0.2">
      <c r="C369" s="221"/>
      <c r="D369" s="221"/>
    </row>
    <row r="370" spans="3:4" x14ac:dyDescent="0.2">
      <c r="C370" s="221"/>
      <c r="D370" s="221"/>
    </row>
    <row r="371" spans="3:4" x14ac:dyDescent="0.2">
      <c r="C371" s="221"/>
      <c r="D371" s="221"/>
    </row>
    <row r="372" spans="3:4" x14ac:dyDescent="0.2">
      <c r="C372" s="221"/>
      <c r="D372" s="221"/>
    </row>
    <row r="373" spans="3:4" x14ac:dyDescent="0.2">
      <c r="C373" s="221"/>
      <c r="D373" s="221"/>
    </row>
    <row r="374" spans="3:4" x14ac:dyDescent="0.2">
      <c r="C374" s="221"/>
      <c r="D374" s="221"/>
    </row>
    <row r="375" spans="3:4" x14ac:dyDescent="0.2">
      <c r="C375" s="221"/>
      <c r="D375" s="221"/>
    </row>
    <row r="376" spans="3:4" x14ac:dyDescent="0.2">
      <c r="C376" s="221"/>
      <c r="D376" s="221"/>
    </row>
    <row r="377" spans="3:4" x14ac:dyDescent="0.2">
      <c r="C377" s="221"/>
      <c r="D377" s="221"/>
    </row>
    <row r="378" spans="3:4" x14ac:dyDescent="0.2">
      <c r="C378" s="221"/>
      <c r="D378" s="221"/>
    </row>
    <row r="379" spans="3:4" x14ac:dyDescent="0.2">
      <c r="C379" s="221"/>
      <c r="D379" s="221"/>
    </row>
    <row r="380" spans="3:4" x14ac:dyDescent="0.2">
      <c r="C380" s="221"/>
      <c r="D380" s="221"/>
    </row>
    <row r="381" spans="3:4" x14ac:dyDescent="0.2">
      <c r="C381" s="221"/>
      <c r="D381" s="221"/>
    </row>
    <row r="382" spans="3:4" x14ac:dyDescent="0.2">
      <c r="C382" s="221"/>
      <c r="D382" s="221"/>
    </row>
    <row r="383" spans="3:4" x14ac:dyDescent="0.2">
      <c r="C383" s="221"/>
      <c r="D383" s="221"/>
    </row>
    <row r="384" spans="3:4" x14ac:dyDescent="0.2">
      <c r="C384" s="221"/>
      <c r="D384" s="221"/>
    </row>
    <row r="385" spans="3:4" x14ac:dyDescent="0.2">
      <c r="C385" s="221"/>
      <c r="D385" s="221"/>
    </row>
    <row r="386" spans="3:4" x14ac:dyDescent="0.2">
      <c r="C386" s="221"/>
      <c r="D386" s="221"/>
    </row>
    <row r="387" spans="3:4" x14ac:dyDescent="0.2">
      <c r="C387" s="221"/>
      <c r="D387" s="221"/>
    </row>
    <row r="388" spans="3:4" x14ac:dyDescent="0.2">
      <c r="C388" s="221"/>
      <c r="D388" s="221"/>
    </row>
    <row r="389" spans="3:4" x14ac:dyDescent="0.2">
      <c r="C389" s="221"/>
      <c r="D389" s="221"/>
    </row>
    <row r="390" spans="3:4" x14ac:dyDescent="0.2">
      <c r="C390" s="221"/>
      <c r="D390" s="221"/>
    </row>
    <row r="391" spans="3:4" x14ac:dyDescent="0.2">
      <c r="C391" s="221"/>
      <c r="D391" s="221"/>
    </row>
    <row r="392" spans="3:4" x14ac:dyDescent="0.2">
      <c r="C392" s="221"/>
      <c r="D392" s="221"/>
    </row>
    <row r="393" spans="3:4" x14ac:dyDescent="0.2">
      <c r="C393" s="221"/>
      <c r="D393" s="221"/>
    </row>
    <row r="394" spans="3:4" x14ac:dyDescent="0.2">
      <c r="C394" s="221"/>
      <c r="D394" s="221"/>
    </row>
    <row r="395" spans="3:4" x14ac:dyDescent="0.2">
      <c r="C395" s="221"/>
      <c r="D395" s="221"/>
    </row>
    <row r="396" spans="3:4" x14ac:dyDescent="0.2">
      <c r="C396" s="221"/>
      <c r="D396" s="221"/>
    </row>
    <row r="397" spans="3:4" x14ac:dyDescent="0.2">
      <c r="C397" s="221"/>
      <c r="D397" s="221"/>
    </row>
    <row r="398" spans="3:4" x14ac:dyDescent="0.2">
      <c r="C398" s="221"/>
      <c r="D398" s="221"/>
    </row>
    <row r="399" spans="3:4" x14ac:dyDescent="0.2">
      <c r="C399" s="221"/>
      <c r="D399" s="221"/>
    </row>
    <row r="400" spans="3:4" x14ac:dyDescent="0.2">
      <c r="C400" s="221"/>
      <c r="D400" s="221"/>
    </row>
    <row r="401" spans="3:4" x14ac:dyDescent="0.2">
      <c r="C401" s="221"/>
      <c r="D401" s="221"/>
    </row>
    <row r="402" spans="3:4" x14ac:dyDescent="0.2">
      <c r="C402" s="221"/>
      <c r="D402" s="221"/>
    </row>
    <row r="403" spans="3:4" x14ac:dyDescent="0.2">
      <c r="C403" s="221"/>
      <c r="D403" s="221"/>
    </row>
    <row r="404" spans="3:4" x14ac:dyDescent="0.2">
      <c r="C404" s="221"/>
      <c r="D404" s="221"/>
    </row>
    <row r="405" spans="3:4" x14ac:dyDescent="0.2">
      <c r="C405" s="221"/>
      <c r="D405" s="221"/>
    </row>
    <row r="406" spans="3:4" x14ac:dyDescent="0.2">
      <c r="C406" s="221"/>
      <c r="D406" s="221"/>
    </row>
    <row r="407" spans="3:4" x14ac:dyDescent="0.2">
      <c r="C407" s="221"/>
      <c r="D407" s="221"/>
    </row>
    <row r="408" spans="3:4" x14ac:dyDescent="0.2">
      <c r="C408" s="221"/>
      <c r="D408" s="221"/>
    </row>
    <row r="409" spans="3:4" x14ac:dyDescent="0.2">
      <c r="C409" s="221"/>
      <c r="D409" s="221"/>
    </row>
    <row r="410" spans="3:4" x14ac:dyDescent="0.2">
      <c r="C410" s="221"/>
      <c r="D410" s="221"/>
    </row>
    <row r="411" spans="3:4" x14ac:dyDescent="0.2">
      <c r="C411" s="221"/>
      <c r="D411" s="221"/>
    </row>
    <row r="412" spans="3:4" x14ac:dyDescent="0.2">
      <c r="C412" s="221"/>
      <c r="D412" s="221"/>
    </row>
    <row r="413" spans="3:4" x14ac:dyDescent="0.2">
      <c r="C413" s="221"/>
      <c r="D413" s="221"/>
    </row>
    <row r="414" spans="3:4" x14ac:dyDescent="0.2">
      <c r="C414" s="221"/>
      <c r="D414" s="221"/>
    </row>
    <row r="415" spans="3:4" x14ac:dyDescent="0.2">
      <c r="C415" s="221"/>
      <c r="D415" s="221"/>
    </row>
    <row r="416" spans="3:4" x14ac:dyDescent="0.2">
      <c r="C416" s="221"/>
      <c r="D416" s="221"/>
    </row>
    <row r="417" spans="3:4" x14ac:dyDescent="0.2">
      <c r="C417" s="221"/>
      <c r="D417" s="221"/>
    </row>
    <row r="418" spans="3:4" x14ac:dyDescent="0.2">
      <c r="C418" s="221"/>
      <c r="D418" s="221"/>
    </row>
    <row r="419" spans="3:4" x14ac:dyDescent="0.2">
      <c r="C419" s="221"/>
      <c r="D419" s="221"/>
    </row>
    <row r="420" spans="3:4" x14ac:dyDescent="0.2">
      <c r="C420" s="221"/>
      <c r="D420" s="221"/>
    </row>
    <row r="421" spans="3:4" x14ac:dyDescent="0.2">
      <c r="C421" s="221"/>
      <c r="D421" s="221"/>
    </row>
    <row r="422" spans="3:4" x14ac:dyDescent="0.2">
      <c r="C422" s="221"/>
      <c r="D422" s="221"/>
    </row>
    <row r="423" spans="3:4" x14ac:dyDescent="0.2">
      <c r="C423" s="221"/>
      <c r="D423" s="221"/>
    </row>
    <row r="424" spans="3:4" x14ac:dyDescent="0.2">
      <c r="C424" s="221"/>
      <c r="D424" s="221"/>
    </row>
    <row r="425" spans="3:4" x14ac:dyDescent="0.2">
      <c r="C425" s="221"/>
      <c r="D425" s="221"/>
    </row>
    <row r="426" spans="3:4" x14ac:dyDescent="0.2">
      <c r="C426" s="221"/>
      <c r="D426" s="221"/>
    </row>
    <row r="427" spans="3:4" x14ac:dyDescent="0.2">
      <c r="C427" s="221"/>
      <c r="D427" s="221"/>
    </row>
    <row r="428" spans="3:4" x14ac:dyDescent="0.2">
      <c r="C428" s="221"/>
      <c r="D428" s="221"/>
    </row>
    <row r="429" spans="3:4" x14ac:dyDescent="0.2">
      <c r="C429" s="221"/>
      <c r="D429" s="221"/>
    </row>
    <row r="430" spans="3:4" x14ac:dyDescent="0.2">
      <c r="C430" s="221"/>
      <c r="D430" s="221"/>
    </row>
    <row r="431" spans="3:4" x14ac:dyDescent="0.2">
      <c r="C431" s="221"/>
      <c r="D431" s="221"/>
    </row>
    <row r="432" spans="3:4" x14ac:dyDescent="0.2">
      <c r="C432" s="221"/>
      <c r="D432" s="221"/>
    </row>
    <row r="433" spans="3:4" x14ac:dyDescent="0.2">
      <c r="C433" s="221"/>
      <c r="D433" s="221"/>
    </row>
    <row r="434" spans="3:4" x14ac:dyDescent="0.2">
      <c r="C434" s="221"/>
      <c r="D434" s="221"/>
    </row>
    <row r="435" spans="3:4" x14ac:dyDescent="0.2">
      <c r="C435" s="221"/>
      <c r="D435" s="221"/>
    </row>
    <row r="436" spans="3:4" x14ac:dyDescent="0.2">
      <c r="C436" s="221"/>
      <c r="D436" s="221"/>
    </row>
    <row r="437" spans="3:4" x14ac:dyDescent="0.2">
      <c r="C437" s="221"/>
      <c r="D437" s="221"/>
    </row>
    <row r="438" spans="3:4" x14ac:dyDescent="0.2">
      <c r="C438" s="221"/>
      <c r="D438" s="221"/>
    </row>
    <row r="439" spans="3:4" x14ac:dyDescent="0.2">
      <c r="C439" s="221"/>
      <c r="D439" s="221"/>
    </row>
    <row r="440" spans="3:4" x14ac:dyDescent="0.2">
      <c r="C440" s="221"/>
      <c r="D440" s="221"/>
    </row>
    <row r="441" spans="3:4" x14ac:dyDescent="0.2">
      <c r="C441" s="221"/>
      <c r="D441" s="221"/>
    </row>
    <row r="442" spans="3:4" x14ac:dyDescent="0.2">
      <c r="C442" s="221"/>
      <c r="D442" s="221"/>
    </row>
    <row r="443" spans="3:4" x14ac:dyDescent="0.2">
      <c r="C443" s="221"/>
      <c r="D443" s="221"/>
    </row>
    <row r="444" spans="3:4" x14ac:dyDescent="0.2">
      <c r="C444" s="221"/>
      <c r="D444" s="221"/>
    </row>
    <row r="445" spans="3:4" x14ac:dyDescent="0.2">
      <c r="C445" s="221"/>
      <c r="D445" s="221"/>
    </row>
    <row r="446" spans="3:4" x14ac:dyDescent="0.2">
      <c r="C446" s="221"/>
      <c r="D446" s="221"/>
    </row>
    <row r="447" spans="3:4" x14ac:dyDescent="0.2">
      <c r="C447" s="221"/>
      <c r="D447" s="221"/>
    </row>
    <row r="448" spans="3:4" x14ac:dyDescent="0.2">
      <c r="C448" s="221"/>
      <c r="D448" s="221"/>
    </row>
    <row r="449" spans="3:4" x14ac:dyDescent="0.2">
      <c r="C449" s="221"/>
      <c r="D449" s="221"/>
    </row>
    <row r="450" spans="3:4" x14ac:dyDescent="0.2">
      <c r="C450" s="221"/>
      <c r="D450" s="221"/>
    </row>
    <row r="451" spans="3:4" x14ac:dyDescent="0.2">
      <c r="C451" s="221"/>
      <c r="D451" s="221"/>
    </row>
    <row r="452" spans="3:4" x14ac:dyDescent="0.2">
      <c r="C452" s="221"/>
      <c r="D452" s="221"/>
    </row>
    <row r="453" spans="3:4" x14ac:dyDescent="0.2">
      <c r="C453" s="221"/>
      <c r="D453" s="221"/>
    </row>
    <row r="454" spans="3:4" x14ac:dyDescent="0.2">
      <c r="C454" s="221"/>
      <c r="D454" s="221"/>
    </row>
    <row r="455" spans="3:4" x14ac:dyDescent="0.2">
      <c r="C455" s="221"/>
      <c r="D455" s="221"/>
    </row>
    <row r="456" spans="3:4" x14ac:dyDescent="0.2">
      <c r="C456" s="221"/>
      <c r="D456" s="221"/>
    </row>
    <row r="457" spans="3:4" x14ac:dyDescent="0.2">
      <c r="C457" s="221"/>
      <c r="D457" s="221"/>
    </row>
    <row r="458" spans="3:4" x14ac:dyDescent="0.2">
      <c r="C458" s="221"/>
      <c r="D458" s="221"/>
    </row>
    <row r="459" spans="3:4" x14ac:dyDescent="0.2">
      <c r="C459" s="221"/>
      <c r="D459" s="221"/>
    </row>
    <row r="460" spans="3:4" x14ac:dyDescent="0.2">
      <c r="C460" s="221"/>
      <c r="D460" s="221"/>
    </row>
    <row r="461" spans="3:4" x14ac:dyDescent="0.2">
      <c r="C461" s="221"/>
      <c r="D461" s="221"/>
    </row>
    <row r="462" spans="3:4" x14ac:dyDescent="0.2">
      <c r="C462" s="221"/>
      <c r="D462" s="221"/>
    </row>
    <row r="463" spans="3:4" x14ac:dyDescent="0.2">
      <c r="C463" s="221"/>
      <c r="D463" s="221"/>
    </row>
    <row r="464" spans="3:4" x14ac:dyDescent="0.2">
      <c r="C464" s="221"/>
      <c r="D464" s="221"/>
    </row>
    <row r="465" spans="3:4" x14ac:dyDescent="0.2">
      <c r="C465" s="221"/>
      <c r="D465" s="221"/>
    </row>
    <row r="466" spans="3:4" x14ac:dyDescent="0.2">
      <c r="C466" s="221"/>
      <c r="D466" s="221"/>
    </row>
    <row r="467" spans="3:4" x14ac:dyDescent="0.2">
      <c r="C467" s="221"/>
      <c r="D467" s="221"/>
    </row>
    <row r="468" spans="3:4" x14ac:dyDescent="0.2">
      <c r="C468" s="221"/>
      <c r="D468" s="221"/>
    </row>
    <row r="469" spans="3:4" x14ac:dyDescent="0.2">
      <c r="C469" s="221"/>
      <c r="D469" s="221"/>
    </row>
    <row r="470" spans="3:4" x14ac:dyDescent="0.2">
      <c r="C470" s="221"/>
      <c r="D470" s="221"/>
    </row>
    <row r="471" spans="3:4" x14ac:dyDescent="0.2">
      <c r="C471" s="221"/>
      <c r="D471" s="221"/>
    </row>
    <row r="472" spans="3:4" x14ac:dyDescent="0.2">
      <c r="C472" s="221"/>
      <c r="D472" s="221"/>
    </row>
    <row r="473" spans="3:4" x14ac:dyDescent="0.2">
      <c r="C473" s="221"/>
      <c r="D473" s="221"/>
    </row>
    <row r="474" spans="3:4" x14ac:dyDescent="0.2">
      <c r="C474" s="221"/>
      <c r="D474" s="221"/>
    </row>
    <row r="475" spans="3:4" x14ac:dyDescent="0.2">
      <c r="C475" s="221"/>
      <c r="D475" s="221"/>
    </row>
    <row r="476" spans="3:4" x14ac:dyDescent="0.2">
      <c r="C476" s="221"/>
      <c r="D476" s="221"/>
    </row>
    <row r="477" spans="3:4" x14ac:dyDescent="0.2">
      <c r="C477" s="221"/>
      <c r="D477" s="221"/>
    </row>
    <row r="478" spans="3:4" x14ac:dyDescent="0.2">
      <c r="C478" s="221"/>
      <c r="D478" s="221"/>
    </row>
    <row r="479" spans="3:4" x14ac:dyDescent="0.2">
      <c r="C479" s="221"/>
      <c r="D479" s="221"/>
    </row>
    <row r="480" spans="3:4" x14ac:dyDescent="0.2">
      <c r="C480" s="221"/>
      <c r="D480" s="221"/>
    </row>
    <row r="481" spans="3:4" x14ac:dyDescent="0.2">
      <c r="C481" s="221"/>
      <c r="D481" s="221"/>
    </row>
    <row r="482" spans="3:4" x14ac:dyDescent="0.2">
      <c r="C482" s="221"/>
      <c r="D482" s="221"/>
    </row>
    <row r="483" spans="3:4" x14ac:dyDescent="0.2">
      <c r="C483" s="221"/>
      <c r="D483" s="221"/>
    </row>
    <row r="484" spans="3:4" x14ac:dyDescent="0.2">
      <c r="C484" s="221"/>
      <c r="D484" s="221"/>
    </row>
    <row r="485" spans="3:4" x14ac:dyDescent="0.2">
      <c r="C485" s="221"/>
      <c r="D485" s="221"/>
    </row>
    <row r="486" spans="3:4" x14ac:dyDescent="0.2">
      <c r="C486" s="221"/>
      <c r="D486" s="221"/>
    </row>
    <row r="487" spans="3:4" x14ac:dyDescent="0.2">
      <c r="C487" s="221"/>
      <c r="D487" s="221"/>
    </row>
    <row r="488" spans="3:4" x14ac:dyDescent="0.2">
      <c r="C488" s="221"/>
      <c r="D488" s="221"/>
    </row>
    <row r="489" spans="3:4" x14ac:dyDescent="0.2">
      <c r="C489" s="221"/>
      <c r="D489" s="221"/>
    </row>
    <row r="490" spans="3:4" x14ac:dyDescent="0.2">
      <c r="C490" s="221"/>
      <c r="D490" s="221"/>
    </row>
    <row r="491" spans="3:4" x14ac:dyDescent="0.2">
      <c r="C491" s="221"/>
      <c r="D491" s="221"/>
    </row>
    <row r="492" spans="3:4" x14ac:dyDescent="0.2">
      <c r="C492" s="221"/>
      <c r="D492" s="221"/>
    </row>
    <row r="493" spans="3:4" x14ac:dyDescent="0.2">
      <c r="C493" s="221"/>
      <c r="D493" s="221"/>
    </row>
    <row r="494" spans="3:4" x14ac:dyDescent="0.2">
      <c r="C494" s="221"/>
      <c r="D494" s="221"/>
    </row>
    <row r="495" spans="3:4" x14ac:dyDescent="0.2">
      <c r="C495" s="221"/>
      <c r="D495" s="221"/>
    </row>
    <row r="496" spans="3:4" x14ac:dyDescent="0.2">
      <c r="C496" s="221"/>
      <c r="D496" s="221"/>
    </row>
    <row r="497" spans="3:4" x14ac:dyDescent="0.2">
      <c r="C497" s="221"/>
      <c r="D497" s="221"/>
    </row>
    <row r="498" spans="3:4" x14ac:dyDescent="0.2">
      <c r="C498" s="221"/>
      <c r="D498" s="221"/>
    </row>
    <row r="499" spans="3:4" x14ac:dyDescent="0.2">
      <c r="C499" s="221"/>
      <c r="D499" s="221"/>
    </row>
    <row r="500" spans="3:4" x14ac:dyDescent="0.2">
      <c r="C500" s="221"/>
      <c r="D500" s="221"/>
    </row>
    <row r="501" spans="3:4" x14ac:dyDescent="0.2">
      <c r="C501" s="221"/>
      <c r="D501" s="221"/>
    </row>
    <row r="502" spans="3:4" x14ac:dyDescent="0.2">
      <c r="C502" s="221"/>
      <c r="D502" s="221"/>
    </row>
    <row r="503" spans="3:4" x14ac:dyDescent="0.2">
      <c r="C503" s="221"/>
      <c r="D503" s="221"/>
    </row>
    <row r="504" spans="3:4" x14ac:dyDescent="0.2">
      <c r="C504" s="221"/>
      <c r="D504" s="221"/>
    </row>
    <row r="505" spans="3:4" x14ac:dyDescent="0.2">
      <c r="C505" s="221"/>
      <c r="D505" s="221"/>
    </row>
    <row r="506" spans="3:4" x14ac:dyDescent="0.2">
      <c r="C506" s="221"/>
      <c r="D506" s="221"/>
    </row>
    <row r="507" spans="3:4" x14ac:dyDescent="0.2">
      <c r="C507" s="221"/>
      <c r="D507" s="221"/>
    </row>
    <row r="508" spans="3:4" x14ac:dyDescent="0.2">
      <c r="C508" s="221"/>
      <c r="D508" s="221"/>
    </row>
    <row r="509" spans="3:4" x14ac:dyDescent="0.2">
      <c r="C509" s="221"/>
      <c r="D509" s="221"/>
    </row>
    <row r="510" spans="3:4" x14ac:dyDescent="0.2">
      <c r="C510" s="221"/>
      <c r="D510" s="221"/>
    </row>
    <row r="511" spans="3:4" x14ac:dyDescent="0.2">
      <c r="C511" s="221"/>
      <c r="D511" s="221"/>
    </row>
    <row r="512" spans="3:4" x14ac:dyDescent="0.2">
      <c r="C512" s="221"/>
      <c r="D512" s="221"/>
    </row>
    <row r="513" spans="3:4" x14ac:dyDescent="0.2">
      <c r="C513" s="221"/>
      <c r="D513" s="221"/>
    </row>
    <row r="514" spans="3:4" x14ac:dyDescent="0.2">
      <c r="C514" s="221"/>
      <c r="D514" s="221"/>
    </row>
    <row r="515" spans="3:4" x14ac:dyDescent="0.2">
      <c r="C515" s="221"/>
      <c r="D515" s="221"/>
    </row>
    <row r="516" spans="3:4" x14ac:dyDescent="0.2">
      <c r="C516" s="221"/>
      <c r="D516" s="221"/>
    </row>
    <row r="517" spans="3:4" x14ac:dyDescent="0.2">
      <c r="C517" s="221"/>
      <c r="D517" s="221"/>
    </row>
    <row r="518" spans="3:4" x14ac:dyDescent="0.2">
      <c r="C518" s="221"/>
      <c r="D518" s="221"/>
    </row>
    <row r="519" spans="3:4" x14ac:dyDescent="0.2">
      <c r="C519" s="221"/>
      <c r="D519" s="221"/>
    </row>
    <row r="520" spans="3:4" x14ac:dyDescent="0.2">
      <c r="C520" s="221"/>
      <c r="D520" s="221"/>
    </row>
    <row r="521" spans="3:4" x14ac:dyDescent="0.2">
      <c r="C521" s="221"/>
      <c r="D521" s="221"/>
    </row>
    <row r="522" spans="3:4" x14ac:dyDescent="0.2">
      <c r="C522" s="221"/>
      <c r="D522" s="221"/>
    </row>
    <row r="523" spans="3:4" x14ac:dyDescent="0.2">
      <c r="C523" s="221"/>
      <c r="D523" s="221"/>
    </row>
    <row r="524" spans="3:4" x14ac:dyDescent="0.2">
      <c r="C524" s="221"/>
      <c r="D524" s="221"/>
    </row>
    <row r="525" spans="3:4" x14ac:dyDescent="0.2">
      <c r="C525" s="221"/>
      <c r="D525" s="221"/>
    </row>
    <row r="526" spans="3:4" x14ac:dyDescent="0.2">
      <c r="C526" s="221"/>
      <c r="D526" s="221"/>
    </row>
    <row r="527" spans="3:4" x14ac:dyDescent="0.2">
      <c r="C527" s="221"/>
      <c r="D527" s="221"/>
    </row>
    <row r="528" spans="3:4" x14ac:dyDescent="0.2">
      <c r="C528" s="221"/>
      <c r="D528" s="221"/>
    </row>
    <row r="529" spans="3:4" x14ac:dyDescent="0.2">
      <c r="C529" s="221"/>
      <c r="D529" s="221"/>
    </row>
    <row r="530" spans="3:4" x14ac:dyDescent="0.2">
      <c r="C530" s="221"/>
      <c r="D530" s="221"/>
    </row>
    <row r="531" spans="3:4" x14ac:dyDescent="0.2">
      <c r="C531" s="221"/>
      <c r="D531" s="221"/>
    </row>
    <row r="532" spans="3:4" x14ac:dyDescent="0.2">
      <c r="C532" s="221"/>
      <c r="D532" s="221"/>
    </row>
    <row r="533" spans="3:4" x14ac:dyDescent="0.2">
      <c r="C533" s="221"/>
      <c r="D533" s="221"/>
    </row>
    <row r="534" spans="3:4" x14ac:dyDescent="0.2">
      <c r="C534" s="221"/>
      <c r="D534" s="221"/>
    </row>
    <row r="535" spans="3:4" x14ac:dyDescent="0.2">
      <c r="C535" s="221"/>
      <c r="D535" s="221"/>
    </row>
    <row r="536" spans="3:4" x14ac:dyDescent="0.2">
      <c r="C536" s="221"/>
      <c r="D536" s="221"/>
    </row>
    <row r="537" spans="3:4" x14ac:dyDescent="0.2">
      <c r="C537" s="221"/>
      <c r="D537" s="221"/>
    </row>
    <row r="538" spans="3:4" x14ac:dyDescent="0.2">
      <c r="C538" s="221"/>
      <c r="D538" s="221"/>
    </row>
    <row r="539" spans="3:4" x14ac:dyDescent="0.2">
      <c r="C539" s="221"/>
      <c r="D539" s="221"/>
    </row>
    <row r="540" spans="3:4" x14ac:dyDescent="0.2">
      <c r="C540" s="221"/>
      <c r="D540" s="221"/>
    </row>
    <row r="541" spans="3:4" x14ac:dyDescent="0.2">
      <c r="C541" s="221"/>
      <c r="D541" s="221"/>
    </row>
    <row r="542" spans="3:4" x14ac:dyDescent="0.2">
      <c r="C542" s="221"/>
      <c r="D542" s="221"/>
    </row>
    <row r="543" spans="3:4" x14ac:dyDescent="0.2">
      <c r="C543" s="221"/>
      <c r="D543" s="221"/>
    </row>
    <row r="544" spans="3:4" x14ac:dyDescent="0.2">
      <c r="C544" s="221"/>
      <c r="D544" s="221"/>
    </row>
    <row r="545" spans="3:4" x14ac:dyDescent="0.2">
      <c r="C545" s="221"/>
      <c r="D545" s="221"/>
    </row>
    <row r="546" spans="3:4" x14ac:dyDescent="0.2">
      <c r="C546" s="221"/>
      <c r="D546" s="221"/>
    </row>
    <row r="547" spans="3:4" x14ac:dyDescent="0.2">
      <c r="C547" s="221"/>
      <c r="D547" s="221"/>
    </row>
    <row r="548" spans="3:4" x14ac:dyDescent="0.2">
      <c r="C548" s="221"/>
      <c r="D548" s="221"/>
    </row>
    <row r="549" spans="3:4" x14ac:dyDescent="0.2">
      <c r="C549" s="221"/>
      <c r="D549" s="221"/>
    </row>
    <row r="550" spans="3:4" x14ac:dyDescent="0.2">
      <c r="C550" s="221"/>
      <c r="D550" s="221"/>
    </row>
    <row r="551" spans="3:4" x14ac:dyDescent="0.2">
      <c r="C551" s="221"/>
      <c r="D551" s="221"/>
    </row>
    <row r="552" spans="3:4" x14ac:dyDescent="0.2">
      <c r="C552" s="221"/>
      <c r="D552" s="221"/>
    </row>
    <row r="553" spans="3:4" x14ac:dyDescent="0.2">
      <c r="C553" s="221"/>
      <c r="D553" s="221"/>
    </row>
    <row r="554" spans="3:4" x14ac:dyDescent="0.2">
      <c r="C554" s="221"/>
      <c r="D554" s="221"/>
    </row>
    <row r="555" spans="3:4" x14ac:dyDescent="0.2">
      <c r="C555" s="221"/>
      <c r="D555" s="221"/>
    </row>
    <row r="556" spans="3:4" x14ac:dyDescent="0.2">
      <c r="C556" s="221"/>
      <c r="D556" s="221"/>
    </row>
    <row r="557" spans="3:4" x14ac:dyDescent="0.2">
      <c r="C557" s="221"/>
      <c r="D557" s="221"/>
    </row>
    <row r="558" spans="3:4" x14ac:dyDescent="0.2">
      <c r="C558" s="221"/>
      <c r="D558" s="221"/>
    </row>
    <row r="559" spans="3:4" x14ac:dyDescent="0.2">
      <c r="C559" s="221"/>
      <c r="D559" s="221"/>
    </row>
    <row r="560" spans="3:4" x14ac:dyDescent="0.2">
      <c r="C560" s="221"/>
      <c r="D560" s="221"/>
    </row>
    <row r="561" spans="3:4" x14ac:dyDescent="0.2">
      <c r="C561" s="221"/>
      <c r="D561" s="221"/>
    </row>
    <row r="562" spans="3:4" x14ac:dyDescent="0.2">
      <c r="C562" s="221"/>
      <c r="D562" s="221"/>
    </row>
    <row r="563" spans="3:4" x14ac:dyDescent="0.2">
      <c r="C563" s="221"/>
      <c r="D563" s="221"/>
    </row>
    <row r="564" spans="3:4" x14ac:dyDescent="0.2">
      <c r="C564" s="221"/>
      <c r="D564" s="221"/>
    </row>
    <row r="565" spans="3:4" x14ac:dyDescent="0.2">
      <c r="C565" s="221"/>
      <c r="D565" s="221"/>
    </row>
    <row r="566" spans="3:4" x14ac:dyDescent="0.2">
      <c r="C566" s="221"/>
      <c r="D566" s="221"/>
    </row>
    <row r="567" spans="3:4" x14ac:dyDescent="0.2">
      <c r="C567" s="221"/>
      <c r="D567" s="221"/>
    </row>
    <row r="568" spans="3:4" x14ac:dyDescent="0.2">
      <c r="C568" s="221"/>
      <c r="D568" s="221"/>
    </row>
    <row r="569" spans="3:4" x14ac:dyDescent="0.2">
      <c r="C569" s="221"/>
      <c r="D569" s="221"/>
    </row>
    <row r="570" spans="3:4" x14ac:dyDescent="0.2">
      <c r="C570" s="221"/>
      <c r="D570" s="221"/>
    </row>
    <row r="571" spans="3:4" x14ac:dyDescent="0.2">
      <c r="C571" s="221"/>
      <c r="D571" s="221"/>
    </row>
    <row r="572" spans="3:4" x14ac:dyDescent="0.2">
      <c r="C572" s="221"/>
      <c r="D572" s="221"/>
    </row>
    <row r="573" spans="3:4" x14ac:dyDescent="0.2">
      <c r="C573" s="221"/>
      <c r="D573" s="221"/>
    </row>
    <row r="574" spans="3:4" x14ac:dyDescent="0.2">
      <c r="C574" s="221"/>
      <c r="D574" s="221"/>
    </row>
    <row r="575" spans="3:4" x14ac:dyDescent="0.2">
      <c r="C575" s="221"/>
      <c r="D575" s="221"/>
    </row>
    <row r="576" spans="3:4" x14ac:dyDescent="0.2">
      <c r="C576" s="221"/>
      <c r="D576" s="221"/>
    </row>
    <row r="577" spans="3:4" x14ac:dyDescent="0.2">
      <c r="C577" s="221"/>
      <c r="D577" s="221"/>
    </row>
    <row r="578" spans="3:4" x14ac:dyDescent="0.2">
      <c r="C578" s="221"/>
      <c r="D578" s="221"/>
    </row>
    <row r="579" spans="3:4" x14ac:dyDescent="0.2">
      <c r="C579" s="221"/>
      <c r="D579" s="221"/>
    </row>
    <row r="580" spans="3:4" x14ac:dyDescent="0.2">
      <c r="C580" s="221"/>
      <c r="D580" s="221"/>
    </row>
    <row r="581" spans="3:4" x14ac:dyDescent="0.2">
      <c r="C581" s="221"/>
      <c r="D581" s="221"/>
    </row>
    <row r="582" spans="3:4" x14ac:dyDescent="0.2">
      <c r="C582" s="221"/>
      <c r="D582" s="221"/>
    </row>
    <row r="583" spans="3:4" x14ac:dyDescent="0.2">
      <c r="C583" s="221"/>
      <c r="D583" s="221"/>
    </row>
    <row r="584" spans="3:4" x14ac:dyDescent="0.2">
      <c r="C584" s="221"/>
      <c r="D584" s="221"/>
    </row>
    <row r="585" spans="3:4" x14ac:dyDescent="0.2">
      <c r="C585" s="221"/>
      <c r="D585" s="221"/>
    </row>
    <row r="586" spans="3:4" x14ac:dyDescent="0.2">
      <c r="C586" s="221"/>
      <c r="D586" s="221"/>
    </row>
    <row r="587" spans="3:4" x14ac:dyDescent="0.2">
      <c r="C587" s="221"/>
      <c r="D587" s="221"/>
    </row>
    <row r="588" spans="3:4" x14ac:dyDescent="0.2">
      <c r="C588" s="221"/>
      <c r="D588" s="221"/>
    </row>
    <row r="589" spans="3:4" x14ac:dyDescent="0.2">
      <c r="C589" s="221"/>
      <c r="D589" s="221"/>
    </row>
    <row r="590" spans="3:4" x14ac:dyDescent="0.2">
      <c r="C590" s="221"/>
      <c r="D590" s="221"/>
    </row>
    <row r="591" spans="3:4" x14ac:dyDescent="0.2">
      <c r="C591" s="221"/>
      <c r="D591" s="221"/>
    </row>
    <row r="592" spans="3:4" x14ac:dyDescent="0.2">
      <c r="C592" s="221"/>
      <c r="D592" s="221"/>
    </row>
    <row r="593" spans="3:4" x14ac:dyDescent="0.2">
      <c r="C593" s="221"/>
      <c r="D593" s="221"/>
    </row>
    <row r="594" spans="3:4" x14ac:dyDescent="0.2">
      <c r="C594" s="221"/>
      <c r="D594" s="221"/>
    </row>
    <row r="595" spans="3:4" x14ac:dyDescent="0.2">
      <c r="C595" s="221"/>
      <c r="D595" s="221"/>
    </row>
    <row r="596" spans="3:4" x14ac:dyDescent="0.2">
      <c r="C596" s="221"/>
      <c r="D596" s="221"/>
    </row>
    <row r="597" spans="3:4" x14ac:dyDescent="0.2">
      <c r="C597" s="221"/>
      <c r="D597" s="221"/>
    </row>
    <row r="598" spans="3:4" x14ac:dyDescent="0.2">
      <c r="C598" s="221"/>
      <c r="D598" s="221"/>
    </row>
    <row r="599" spans="3:4" x14ac:dyDescent="0.2">
      <c r="C599" s="221"/>
      <c r="D599" s="221"/>
    </row>
    <row r="600" spans="3:4" x14ac:dyDescent="0.2">
      <c r="C600" s="221"/>
      <c r="D600" s="221"/>
    </row>
    <row r="601" spans="3:4" x14ac:dyDescent="0.2">
      <c r="C601" s="221"/>
      <c r="D601" s="221"/>
    </row>
    <row r="602" spans="3:4" x14ac:dyDescent="0.2">
      <c r="C602" s="221"/>
      <c r="D602" s="221"/>
    </row>
    <row r="603" spans="3:4" x14ac:dyDescent="0.2">
      <c r="C603" s="221"/>
      <c r="D603" s="221"/>
    </row>
    <row r="604" spans="3:4" x14ac:dyDescent="0.2">
      <c r="C604" s="221"/>
      <c r="D604" s="221"/>
    </row>
    <row r="605" spans="3:4" x14ac:dyDescent="0.2">
      <c r="C605" s="221"/>
      <c r="D605" s="221"/>
    </row>
    <row r="606" spans="3:4" x14ac:dyDescent="0.2">
      <c r="C606" s="221"/>
      <c r="D606" s="221"/>
    </row>
    <row r="607" spans="3:4" x14ac:dyDescent="0.2">
      <c r="C607" s="221"/>
      <c r="D607" s="221"/>
    </row>
    <row r="608" spans="3:4" x14ac:dyDescent="0.2">
      <c r="C608" s="221"/>
      <c r="D608" s="221"/>
    </row>
    <row r="609" spans="3:4" x14ac:dyDescent="0.2">
      <c r="C609" s="221"/>
      <c r="D609" s="221"/>
    </row>
    <row r="610" spans="3:4" x14ac:dyDescent="0.2">
      <c r="C610" s="221"/>
      <c r="D610" s="221"/>
    </row>
    <row r="611" spans="3:4" x14ac:dyDescent="0.2">
      <c r="C611" s="221"/>
      <c r="D611" s="221"/>
    </row>
    <row r="612" spans="3:4" x14ac:dyDescent="0.2">
      <c r="C612" s="221"/>
      <c r="D612" s="221"/>
    </row>
    <row r="613" spans="3:4" x14ac:dyDescent="0.2">
      <c r="C613" s="221"/>
      <c r="D613" s="221"/>
    </row>
    <row r="614" spans="3:4" x14ac:dyDescent="0.2">
      <c r="C614" s="221"/>
      <c r="D614" s="221"/>
    </row>
    <row r="615" spans="3:4" x14ac:dyDescent="0.2">
      <c r="C615" s="221"/>
      <c r="D615" s="221"/>
    </row>
    <row r="616" spans="3:4" x14ac:dyDescent="0.2">
      <c r="C616" s="221"/>
      <c r="D616" s="221"/>
    </row>
    <row r="617" spans="3:4" x14ac:dyDescent="0.2">
      <c r="C617" s="221"/>
      <c r="D617" s="221"/>
    </row>
    <row r="618" spans="3:4" x14ac:dyDescent="0.2">
      <c r="C618" s="221"/>
      <c r="D618" s="221"/>
    </row>
    <row r="619" spans="3:4" x14ac:dyDescent="0.2">
      <c r="C619" s="221"/>
      <c r="D619" s="221"/>
    </row>
    <row r="620" spans="3:4" x14ac:dyDescent="0.2">
      <c r="C620" s="221"/>
      <c r="D620" s="221"/>
    </row>
    <row r="621" spans="3:4" x14ac:dyDescent="0.2">
      <c r="C621" s="221"/>
      <c r="D621" s="221"/>
    </row>
    <row r="622" spans="3:4" x14ac:dyDescent="0.2">
      <c r="C622" s="221"/>
      <c r="D622" s="221"/>
    </row>
    <row r="623" spans="3:4" x14ac:dyDescent="0.2">
      <c r="C623" s="221"/>
      <c r="D623" s="221"/>
    </row>
    <row r="624" spans="3:4" x14ac:dyDescent="0.2">
      <c r="C624" s="221"/>
      <c r="D624" s="221"/>
    </row>
    <row r="625" spans="3:4" x14ac:dyDescent="0.2">
      <c r="C625" s="221"/>
      <c r="D625" s="221"/>
    </row>
    <row r="626" spans="3:4" x14ac:dyDescent="0.2">
      <c r="C626" s="221"/>
      <c r="D626" s="221"/>
    </row>
    <row r="627" spans="3:4" x14ac:dyDescent="0.2">
      <c r="C627" s="221"/>
      <c r="D627" s="221"/>
    </row>
    <row r="628" spans="3:4" x14ac:dyDescent="0.2">
      <c r="C628" s="221"/>
      <c r="D628" s="221"/>
    </row>
    <row r="629" spans="3:4" x14ac:dyDescent="0.2">
      <c r="C629" s="221"/>
      <c r="D629" s="221"/>
    </row>
    <row r="630" spans="3:4" x14ac:dyDescent="0.2">
      <c r="C630" s="221"/>
      <c r="D630" s="221"/>
    </row>
    <row r="631" spans="3:4" x14ac:dyDescent="0.2">
      <c r="C631" s="221"/>
      <c r="D631" s="221"/>
    </row>
    <row r="632" spans="3:4" x14ac:dyDescent="0.2">
      <c r="C632" s="221"/>
      <c r="D632" s="221"/>
    </row>
    <row r="633" spans="3:4" x14ac:dyDescent="0.2">
      <c r="C633" s="221"/>
      <c r="D633" s="221"/>
    </row>
    <row r="634" spans="3:4" x14ac:dyDescent="0.2">
      <c r="C634" s="221"/>
      <c r="D634" s="221"/>
    </row>
    <row r="635" spans="3:4" x14ac:dyDescent="0.2">
      <c r="C635" s="221"/>
      <c r="D635" s="221"/>
    </row>
    <row r="636" spans="3:4" x14ac:dyDescent="0.2">
      <c r="C636" s="221"/>
      <c r="D636" s="221"/>
    </row>
    <row r="637" spans="3:4" x14ac:dyDescent="0.2">
      <c r="C637" s="221"/>
      <c r="D637" s="221"/>
    </row>
    <row r="638" spans="3:4" x14ac:dyDescent="0.2">
      <c r="C638" s="221"/>
      <c r="D638" s="221"/>
    </row>
    <row r="639" spans="3:4" x14ac:dyDescent="0.2">
      <c r="C639" s="221"/>
      <c r="D639" s="221"/>
    </row>
    <row r="640" spans="3:4" x14ac:dyDescent="0.2">
      <c r="C640" s="221"/>
      <c r="D640" s="221"/>
    </row>
    <row r="641" spans="3:4" x14ac:dyDescent="0.2">
      <c r="C641" s="221"/>
      <c r="D641" s="221"/>
    </row>
    <row r="642" spans="3:4" x14ac:dyDescent="0.2">
      <c r="C642" s="221"/>
      <c r="D642" s="221"/>
    </row>
    <row r="643" spans="3:4" x14ac:dyDescent="0.2">
      <c r="C643" s="221"/>
      <c r="D643" s="221"/>
    </row>
    <row r="644" spans="3:4" x14ac:dyDescent="0.2">
      <c r="C644" s="221"/>
      <c r="D644" s="221"/>
    </row>
    <row r="645" spans="3:4" x14ac:dyDescent="0.2">
      <c r="C645" s="221"/>
      <c r="D645" s="221"/>
    </row>
    <row r="646" spans="3:4" x14ac:dyDescent="0.2">
      <c r="C646" s="221"/>
      <c r="D646" s="221"/>
    </row>
    <row r="647" spans="3:4" x14ac:dyDescent="0.2">
      <c r="C647" s="221"/>
      <c r="D647" s="221"/>
    </row>
    <row r="648" spans="3:4" x14ac:dyDescent="0.2">
      <c r="C648" s="221"/>
      <c r="D648" s="221"/>
    </row>
    <row r="649" spans="3:4" x14ac:dyDescent="0.2">
      <c r="C649" s="221"/>
      <c r="D649" s="221"/>
    </row>
    <row r="650" spans="3:4" x14ac:dyDescent="0.2">
      <c r="C650" s="221"/>
      <c r="D650" s="221"/>
    </row>
    <row r="651" spans="3:4" x14ac:dyDescent="0.2">
      <c r="C651" s="221"/>
      <c r="D651" s="221"/>
    </row>
    <row r="652" spans="3:4" x14ac:dyDescent="0.2">
      <c r="C652" s="221"/>
      <c r="D652" s="221"/>
    </row>
    <row r="653" spans="3:4" x14ac:dyDescent="0.2">
      <c r="C653" s="221"/>
      <c r="D653" s="221"/>
    </row>
    <row r="654" spans="3:4" x14ac:dyDescent="0.2">
      <c r="C654" s="221"/>
      <c r="D654" s="221"/>
    </row>
    <row r="655" spans="3:4" x14ac:dyDescent="0.2">
      <c r="C655" s="221"/>
      <c r="D655" s="221"/>
    </row>
    <row r="656" spans="3:4" x14ac:dyDescent="0.2">
      <c r="C656" s="221"/>
      <c r="D656" s="221"/>
    </row>
    <row r="657" spans="3:4" x14ac:dyDescent="0.2">
      <c r="C657" s="221"/>
      <c r="D657" s="221"/>
    </row>
    <row r="658" spans="3:4" x14ac:dyDescent="0.2">
      <c r="C658" s="221"/>
      <c r="D658" s="221"/>
    </row>
    <row r="659" spans="3:4" x14ac:dyDescent="0.2">
      <c r="C659" s="221"/>
      <c r="D659" s="221"/>
    </row>
    <row r="660" spans="3:4" x14ac:dyDescent="0.2">
      <c r="C660" s="221"/>
      <c r="D660" s="221"/>
    </row>
    <row r="661" spans="3:4" x14ac:dyDescent="0.2">
      <c r="C661" s="221"/>
      <c r="D661" s="221"/>
    </row>
    <row r="662" spans="3:4" x14ac:dyDescent="0.2">
      <c r="C662" s="221"/>
      <c r="D662" s="221"/>
    </row>
    <row r="663" spans="3:4" x14ac:dyDescent="0.2">
      <c r="C663" s="221"/>
      <c r="D663" s="221"/>
    </row>
    <row r="664" spans="3:4" x14ac:dyDescent="0.2">
      <c r="C664" s="221"/>
      <c r="D664" s="221"/>
    </row>
    <row r="665" spans="3:4" x14ac:dyDescent="0.2">
      <c r="C665" s="221"/>
      <c r="D665" s="221"/>
    </row>
    <row r="666" spans="3:4" x14ac:dyDescent="0.2">
      <c r="C666" s="221"/>
      <c r="D666" s="221"/>
    </row>
    <row r="667" spans="3:4" x14ac:dyDescent="0.2">
      <c r="C667" s="221"/>
      <c r="D667" s="221"/>
    </row>
    <row r="668" spans="3:4" x14ac:dyDescent="0.2">
      <c r="C668" s="221"/>
      <c r="D668" s="221"/>
    </row>
    <row r="669" spans="3:4" x14ac:dyDescent="0.2">
      <c r="C669" s="221"/>
      <c r="D669" s="221"/>
    </row>
    <row r="670" spans="3:4" x14ac:dyDescent="0.2">
      <c r="C670" s="221"/>
      <c r="D670" s="221"/>
    </row>
    <row r="671" spans="3:4" x14ac:dyDescent="0.2">
      <c r="C671" s="221"/>
      <c r="D671" s="221"/>
    </row>
    <row r="672" spans="3:4" x14ac:dyDescent="0.2">
      <c r="C672" s="221"/>
      <c r="D672" s="221"/>
    </row>
    <row r="673" spans="3:4" x14ac:dyDescent="0.2">
      <c r="C673" s="221"/>
      <c r="D673" s="221"/>
    </row>
    <row r="674" spans="3:4" x14ac:dyDescent="0.2">
      <c r="C674" s="221"/>
      <c r="D674" s="221"/>
    </row>
    <row r="675" spans="3:4" x14ac:dyDescent="0.2">
      <c r="C675" s="221"/>
      <c r="D675" s="221"/>
    </row>
    <row r="676" spans="3:4" x14ac:dyDescent="0.2">
      <c r="C676" s="221"/>
      <c r="D676" s="221"/>
    </row>
    <row r="677" spans="3:4" x14ac:dyDescent="0.2">
      <c r="C677" s="221"/>
      <c r="D677" s="221"/>
    </row>
    <row r="678" spans="3:4" x14ac:dyDescent="0.2">
      <c r="C678" s="221"/>
      <c r="D678" s="221"/>
    </row>
    <row r="679" spans="3:4" x14ac:dyDescent="0.2">
      <c r="C679" s="221"/>
      <c r="D679" s="221"/>
    </row>
    <row r="680" spans="3:4" x14ac:dyDescent="0.2">
      <c r="C680" s="221"/>
      <c r="D680" s="221"/>
    </row>
    <row r="681" spans="3:4" x14ac:dyDescent="0.2">
      <c r="C681" s="221"/>
      <c r="D681" s="221"/>
    </row>
    <row r="682" spans="3:4" x14ac:dyDescent="0.2">
      <c r="C682" s="221"/>
      <c r="D682" s="221"/>
    </row>
    <row r="683" spans="3:4" x14ac:dyDescent="0.2">
      <c r="C683" s="221"/>
      <c r="D683" s="221"/>
    </row>
    <row r="684" spans="3:4" x14ac:dyDescent="0.2">
      <c r="C684" s="221"/>
      <c r="D684" s="221"/>
    </row>
    <row r="685" spans="3:4" x14ac:dyDescent="0.2">
      <c r="C685" s="221"/>
      <c r="D685" s="221"/>
    </row>
    <row r="686" spans="3:4" x14ac:dyDescent="0.2">
      <c r="C686" s="221"/>
      <c r="D686" s="221"/>
    </row>
    <row r="687" spans="3:4" x14ac:dyDescent="0.2">
      <c r="C687" s="221"/>
      <c r="D687" s="221"/>
    </row>
    <row r="688" spans="3:4" x14ac:dyDescent="0.2">
      <c r="C688" s="221"/>
      <c r="D688" s="221"/>
    </row>
    <row r="689" spans="3:4" x14ac:dyDescent="0.2">
      <c r="C689" s="221"/>
      <c r="D689" s="221"/>
    </row>
    <row r="690" spans="3:4" x14ac:dyDescent="0.2">
      <c r="C690" s="221"/>
      <c r="D690" s="221"/>
    </row>
    <row r="691" spans="3:4" x14ac:dyDescent="0.2">
      <c r="C691" s="221"/>
      <c r="D691" s="221"/>
    </row>
    <row r="692" spans="3:4" x14ac:dyDescent="0.2">
      <c r="C692" s="221"/>
      <c r="D692" s="221"/>
    </row>
    <row r="693" spans="3:4" x14ac:dyDescent="0.2">
      <c r="C693" s="221"/>
      <c r="D693" s="221"/>
    </row>
    <row r="694" spans="3:4" x14ac:dyDescent="0.2">
      <c r="C694" s="221"/>
      <c r="D694" s="221"/>
    </row>
    <row r="695" spans="3:4" x14ac:dyDescent="0.2">
      <c r="C695" s="221"/>
      <c r="D695" s="221"/>
    </row>
    <row r="696" spans="3:4" x14ac:dyDescent="0.2">
      <c r="C696" s="221"/>
      <c r="D696" s="221"/>
    </row>
    <row r="697" spans="3:4" x14ac:dyDescent="0.2">
      <c r="C697" s="221"/>
      <c r="D697" s="221"/>
    </row>
    <row r="698" spans="3:4" x14ac:dyDescent="0.2">
      <c r="C698" s="221"/>
      <c r="D698" s="221"/>
    </row>
    <row r="699" spans="3:4" x14ac:dyDescent="0.2">
      <c r="C699" s="221"/>
      <c r="D699" s="221"/>
    </row>
    <row r="700" spans="3:4" x14ac:dyDescent="0.2">
      <c r="C700" s="221"/>
      <c r="D700" s="221"/>
    </row>
    <row r="701" spans="3:4" x14ac:dyDescent="0.2">
      <c r="C701" s="221"/>
      <c r="D701" s="221"/>
    </row>
    <row r="702" spans="3:4" x14ac:dyDescent="0.2">
      <c r="C702" s="221"/>
      <c r="D702" s="221"/>
    </row>
    <row r="703" spans="3:4" x14ac:dyDescent="0.2">
      <c r="C703" s="221"/>
      <c r="D703" s="221"/>
    </row>
    <row r="704" spans="3:4" x14ac:dyDescent="0.2">
      <c r="C704" s="221"/>
      <c r="D704" s="221"/>
    </row>
    <row r="705" spans="3:4" x14ac:dyDescent="0.2">
      <c r="C705" s="221"/>
      <c r="D705" s="221"/>
    </row>
    <row r="706" spans="3:4" x14ac:dyDescent="0.2">
      <c r="C706" s="221"/>
      <c r="D706" s="221"/>
    </row>
    <row r="707" spans="3:4" x14ac:dyDescent="0.2">
      <c r="C707" s="221"/>
      <c r="D707" s="221"/>
    </row>
    <row r="708" spans="3:4" x14ac:dyDescent="0.2">
      <c r="C708" s="221"/>
      <c r="D708" s="221"/>
    </row>
    <row r="709" spans="3:4" x14ac:dyDescent="0.2">
      <c r="C709" s="221"/>
      <c r="D709" s="221"/>
    </row>
    <row r="710" spans="3:4" x14ac:dyDescent="0.2">
      <c r="C710" s="221"/>
      <c r="D710" s="221"/>
    </row>
    <row r="711" spans="3:4" x14ac:dyDescent="0.2">
      <c r="C711" s="221"/>
      <c r="D711" s="221"/>
    </row>
    <row r="712" spans="3:4" x14ac:dyDescent="0.2">
      <c r="C712" s="221"/>
      <c r="D712" s="221"/>
    </row>
    <row r="713" spans="3:4" x14ac:dyDescent="0.2">
      <c r="C713" s="221"/>
      <c r="D713" s="221"/>
    </row>
    <row r="714" spans="3:4" x14ac:dyDescent="0.2">
      <c r="C714" s="221"/>
      <c r="D714" s="221"/>
    </row>
    <row r="715" spans="3:4" x14ac:dyDescent="0.2">
      <c r="C715" s="221"/>
      <c r="D715" s="221"/>
    </row>
    <row r="716" spans="3:4" x14ac:dyDescent="0.2">
      <c r="C716" s="221"/>
      <c r="D716" s="221"/>
    </row>
    <row r="717" spans="3:4" x14ac:dyDescent="0.2">
      <c r="C717" s="221"/>
      <c r="D717" s="221"/>
    </row>
    <row r="718" spans="3:4" x14ac:dyDescent="0.2">
      <c r="C718" s="221"/>
      <c r="D718" s="221"/>
    </row>
    <row r="719" spans="3:4" x14ac:dyDescent="0.2">
      <c r="C719" s="221"/>
      <c r="D719" s="221"/>
    </row>
    <row r="720" spans="3:4" x14ac:dyDescent="0.2">
      <c r="C720" s="221"/>
      <c r="D720" s="221"/>
    </row>
    <row r="721" spans="3:4" x14ac:dyDescent="0.2">
      <c r="C721" s="221"/>
      <c r="D721" s="221"/>
    </row>
    <row r="722" spans="3:4" x14ac:dyDescent="0.2">
      <c r="C722" s="221"/>
      <c r="D722" s="221"/>
    </row>
    <row r="723" spans="3:4" x14ac:dyDescent="0.2">
      <c r="C723" s="221"/>
      <c r="D723" s="221"/>
    </row>
    <row r="724" spans="3:4" x14ac:dyDescent="0.2">
      <c r="C724" s="221"/>
      <c r="D724" s="221"/>
    </row>
    <row r="725" spans="3:4" x14ac:dyDescent="0.2">
      <c r="C725" s="221"/>
      <c r="D725" s="221"/>
    </row>
    <row r="726" spans="3:4" x14ac:dyDescent="0.2">
      <c r="C726" s="221"/>
      <c r="D726" s="221"/>
    </row>
    <row r="727" spans="3:4" x14ac:dyDescent="0.2">
      <c r="C727" s="221"/>
      <c r="D727" s="221"/>
    </row>
    <row r="728" spans="3:4" x14ac:dyDescent="0.2">
      <c r="C728" s="221"/>
      <c r="D728" s="221"/>
    </row>
    <row r="729" spans="3:4" x14ac:dyDescent="0.2">
      <c r="C729" s="221"/>
      <c r="D729" s="221"/>
    </row>
    <row r="730" spans="3:4" x14ac:dyDescent="0.2">
      <c r="C730" s="221"/>
      <c r="D730" s="221"/>
    </row>
    <row r="731" spans="3:4" x14ac:dyDescent="0.2">
      <c r="C731" s="221"/>
      <c r="D731" s="221"/>
    </row>
    <row r="732" spans="3:4" x14ac:dyDescent="0.2">
      <c r="C732" s="221"/>
      <c r="D732" s="221"/>
    </row>
    <row r="733" spans="3:4" x14ac:dyDescent="0.2">
      <c r="C733" s="221"/>
      <c r="D733" s="221"/>
    </row>
    <row r="734" spans="3:4" x14ac:dyDescent="0.2">
      <c r="C734" s="221"/>
      <c r="D734" s="221"/>
    </row>
    <row r="735" spans="3:4" x14ac:dyDescent="0.2">
      <c r="C735" s="221"/>
      <c r="D735" s="221"/>
    </row>
    <row r="736" spans="3:4" x14ac:dyDescent="0.2">
      <c r="C736" s="221"/>
      <c r="D736" s="221"/>
    </row>
    <row r="737" spans="3:4" x14ac:dyDescent="0.2">
      <c r="C737" s="221"/>
      <c r="D737" s="221"/>
    </row>
    <row r="738" spans="3:4" x14ac:dyDescent="0.2">
      <c r="C738" s="221"/>
      <c r="D738" s="221"/>
    </row>
    <row r="739" spans="3:4" x14ac:dyDescent="0.2">
      <c r="C739" s="221"/>
      <c r="D739" s="221"/>
    </row>
    <row r="740" spans="3:4" x14ac:dyDescent="0.2">
      <c r="C740" s="221"/>
      <c r="D740" s="221"/>
    </row>
    <row r="741" spans="3:4" x14ac:dyDescent="0.2">
      <c r="C741" s="221"/>
      <c r="D741" s="221"/>
    </row>
    <row r="742" spans="3:4" x14ac:dyDescent="0.2">
      <c r="C742" s="221"/>
      <c r="D742" s="221"/>
    </row>
    <row r="743" spans="3:4" x14ac:dyDescent="0.2">
      <c r="C743" s="221"/>
      <c r="D743" s="221"/>
    </row>
    <row r="744" spans="3:4" x14ac:dyDescent="0.2">
      <c r="C744" s="221"/>
      <c r="D744" s="221"/>
    </row>
    <row r="745" spans="3:4" x14ac:dyDescent="0.2">
      <c r="C745" s="221"/>
      <c r="D745" s="221"/>
    </row>
    <row r="746" spans="3:4" x14ac:dyDescent="0.2">
      <c r="C746" s="221"/>
      <c r="D746" s="221"/>
    </row>
    <row r="747" spans="3:4" x14ac:dyDescent="0.2">
      <c r="C747" s="221"/>
      <c r="D747" s="221"/>
    </row>
    <row r="748" spans="3:4" x14ac:dyDescent="0.2">
      <c r="C748" s="221"/>
      <c r="D748" s="221"/>
    </row>
    <row r="749" spans="3:4" x14ac:dyDescent="0.2">
      <c r="C749" s="221"/>
      <c r="D749" s="221"/>
    </row>
    <row r="750" spans="3:4" x14ac:dyDescent="0.2">
      <c r="C750" s="221"/>
      <c r="D750" s="221"/>
    </row>
    <row r="751" spans="3:4" x14ac:dyDescent="0.2">
      <c r="C751" s="221"/>
      <c r="D751" s="221"/>
    </row>
    <row r="752" spans="3:4" x14ac:dyDescent="0.2">
      <c r="C752" s="221"/>
      <c r="D752" s="221"/>
    </row>
    <row r="753" spans="3:4" x14ac:dyDescent="0.2">
      <c r="C753" s="221"/>
      <c r="D753" s="221"/>
    </row>
    <row r="754" spans="3:4" x14ac:dyDescent="0.2">
      <c r="C754" s="221"/>
      <c r="D754" s="221"/>
    </row>
    <row r="755" spans="3:4" x14ac:dyDescent="0.2">
      <c r="C755" s="221"/>
      <c r="D755" s="221"/>
    </row>
    <row r="756" spans="3:4" x14ac:dyDescent="0.2">
      <c r="C756" s="221"/>
      <c r="D756" s="221"/>
    </row>
    <row r="757" spans="3:4" x14ac:dyDescent="0.2">
      <c r="C757" s="221"/>
      <c r="D757" s="221"/>
    </row>
    <row r="758" spans="3:4" x14ac:dyDescent="0.2">
      <c r="C758" s="221"/>
      <c r="D758" s="221"/>
    </row>
    <row r="759" spans="3:4" x14ac:dyDescent="0.2">
      <c r="C759" s="221"/>
      <c r="D759" s="221"/>
    </row>
    <row r="760" spans="3:4" x14ac:dyDescent="0.2">
      <c r="C760" s="221"/>
      <c r="D760" s="221"/>
    </row>
    <row r="761" spans="3:4" x14ac:dyDescent="0.2">
      <c r="C761" s="221"/>
      <c r="D761" s="221"/>
    </row>
    <row r="762" spans="3:4" x14ac:dyDescent="0.2">
      <c r="C762" s="221"/>
      <c r="D762" s="221"/>
    </row>
    <row r="763" spans="3:4" x14ac:dyDescent="0.2">
      <c r="C763" s="221"/>
      <c r="D763" s="221"/>
    </row>
    <row r="764" spans="3:4" x14ac:dyDescent="0.2">
      <c r="C764" s="221"/>
      <c r="D764" s="221"/>
    </row>
    <row r="765" spans="3:4" x14ac:dyDescent="0.2">
      <c r="C765" s="221"/>
      <c r="D765" s="221"/>
    </row>
    <row r="766" spans="3:4" x14ac:dyDescent="0.2">
      <c r="C766" s="221"/>
      <c r="D766" s="221"/>
    </row>
    <row r="767" spans="3:4" x14ac:dyDescent="0.2">
      <c r="C767" s="221"/>
      <c r="D767" s="221"/>
    </row>
    <row r="768" spans="3:4" x14ac:dyDescent="0.2">
      <c r="C768" s="221"/>
      <c r="D768" s="221"/>
    </row>
    <row r="769" spans="3:4" x14ac:dyDescent="0.2">
      <c r="C769" s="221"/>
      <c r="D769" s="221"/>
    </row>
    <row r="770" spans="3:4" x14ac:dyDescent="0.2">
      <c r="C770" s="221"/>
      <c r="D770" s="221"/>
    </row>
    <row r="771" spans="3:4" x14ac:dyDescent="0.2">
      <c r="C771" s="221"/>
      <c r="D771" s="221"/>
    </row>
    <row r="772" spans="3:4" x14ac:dyDescent="0.2">
      <c r="C772" s="221"/>
      <c r="D772" s="221"/>
    </row>
    <row r="773" spans="3:4" x14ac:dyDescent="0.2">
      <c r="C773" s="221"/>
      <c r="D773" s="221"/>
    </row>
    <row r="774" spans="3:4" x14ac:dyDescent="0.2">
      <c r="C774" s="221"/>
      <c r="D774" s="221"/>
    </row>
    <row r="775" spans="3:4" x14ac:dyDescent="0.2">
      <c r="C775" s="221"/>
      <c r="D775" s="221"/>
    </row>
    <row r="776" spans="3:4" x14ac:dyDescent="0.2">
      <c r="C776" s="221"/>
      <c r="D776" s="221"/>
    </row>
    <row r="777" spans="3:4" x14ac:dyDescent="0.2">
      <c r="C777" s="221"/>
      <c r="D777" s="221"/>
    </row>
    <row r="778" spans="3:4" x14ac:dyDescent="0.2">
      <c r="C778" s="221"/>
      <c r="D778" s="221"/>
    </row>
    <row r="779" spans="3:4" x14ac:dyDescent="0.2">
      <c r="C779" s="221"/>
      <c r="D779" s="221"/>
    </row>
    <row r="780" spans="3:4" x14ac:dyDescent="0.2">
      <c r="C780" s="221"/>
      <c r="D780" s="221"/>
    </row>
    <row r="781" spans="3:4" x14ac:dyDescent="0.2">
      <c r="C781" s="221"/>
      <c r="D781" s="221"/>
    </row>
    <row r="782" spans="3:4" x14ac:dyDescent="0.2">
      <c r="C782" s="221"/>
      <c r="D782" s="221"/>
    </row>
    <row r="783" spans="3:4" x14ac:dyDescent="0.2">
      <c r="C783" s="221"/>
      <c r="D783" s="221"/>
    </row>
    <row r="784" spans="3:4" x14ac:dyDescent="0.2">
      <c r="C784" s="221"/>
      <c r="D784" s="221"/>
    </row>
    <row r="785" spans="3:4" x14ac:dyDescent="0.2">
      <c r="C785" s="221"/>
      <c r="D785" s="221"/>
    </row>
    <row r="786" spans="3:4" x14ac:dyDescent="0.2">
      <c r="C786" s="221"/>
      <c r="D786" s="221"/>
    </row>
    <row r="787" spans="3:4" x14ac:dyDescent="0.2">
      <c r="C787" s="221"/>
      <c r="D787" s="221"/>
    </row>
    <row r="788" spans="3:4" x14ac:dyDescent="0.2">
      <c r="C788" s="221"/>
      <c r="D788" s="221"/>
    </row>
    <row r="789" spans="3:4" x14ac:dyDescent="0.2">
      <c r="C789" s="221"/>
      <c r="D789" s="221"/>
    </row>
    <row r="790" spans="3:4" x14ac:dyDescent="0.2">
      <c r="C790" s="221"/>
      <c r="D790" s="221"/>
    </row>
    <row r="791" spans="3:4" x14ac:dyDescent="0.2">
      <c r="C791" s="221"/>
      <c r="D791" s="221"/>
    </row>
    <row r="792" spans="3:4" x14ac:dyDescent="0.2">
      <c r="C792" s="221"/>
      <c r="D792" s="221"/>
    </row>
    <row r="793" spans="3:4" x14ac:dyDescent="0.2">
      <c r="C793" s="221"/>
      <c r="D793" s="221"/>
    </row>
    <row r="794" spans="3:4" x14ac:dyDescent="0.2">
      <c r="C794" s="221"/>
      <c r="D794" s="221"/>
    </row>
    <row r="795" spans="3:4" x14ac:dyDescent="0.2">
      <c r="C795" s="221"/>
      <c r="D795" s="221"/>
    </row>
    <row r="796" spans="3:4" x14ac:dyDescent="0.2">
      <c r="C796" s="221"/>
      <c r="D796" s="221"/>
    </row>
    <row r="797" spans="3:4" x14ac:dyDescent="0.2">
      <c r="C797" s="221"/>
      <c r="D797" s="221"/>
    </row>
    <row r="798" spans="3:4" x14ac:dyDescent="0.2">
      <c r="C798" s="221"/>
      <c r="D798" s="221"/>
    </row>
    <row r="799" spans="3:4" x14ac:dyDescent="0.2">
      <c r="C799" s="221"/>
      <c r="D799" s="221"/>
    </row>
    <row r="800" spans="3:4" x14ac:dyDescent="0.2">
      <c r="C800" s="221"/>
      <c r="D800" s="221"/>
    </row>
    <row r="801" spans="3:4" x14ac:dyDescent="0.2">
      <c r="C801" s="221"/>
      <c r="D801" s="221"/>
    </row>
    <row r="802" spans="3:4" x14ac:dyDescent="0.2">
      <c r="C802" s="221"/>
      <c r="D802" s="221"/>
    </row>
    <row r="803" spans="3:4" x14ac:dyDescent="0.2">
      <c r="C803" s="221"/>
      <c r="D803" s="221"/>
    </row>
    <row r="804" spans="3:4" x14ac:dyDescent="0.2">
      <c r="C804" s="221"/>
      <c r="D804" s="221"/>
    </row>
    <row r="805" spans="3:4" x14ac:dyDescent="0.2">
      <c r="C805" s="221"/>
      <c r="D805" s="221"/>
    </row>
    <row r="806" spans="3:4" x14ac:dyDescent="0.2">
      <c r="C806" s="221"/>
      <c r="D806" s="221"/>
    </row>
    <row r="807" spans="3:4" x14ac:dyDescent="0.2">
      <c r="C807" s="221"/>
      <c r="D807" s="221"/>
    </row>
    <row r="808" spans="3:4" x14ac:dyDescent="0.2">
      <c r="C808" s="221"/>
      <c r="D808" s="221"/>
    </row>
    <row r="809" spans="3:4" x14ac:dyDescent="0.2">
      <c r="C809" s="221"/>
      <c r="D809" s="221"/>
    </row>
    <row r="810" spans="3:4" x14ac:dyDescent="0.2">
      <c r="C810" s="221"/>
      <c r="D810" s="221"/>
    </row>
    <row r="811" spans="3:4" x14ac:dyDescent="0.2">
      <c r="C811" s="221"/>
      <c r="D811" s="221"/>
    </row>
    <row r="812" spans="3:4" x14ac:dyDescent="0.2">
      <c r="C812" s="221"/>
      <c r="D812" s="221"/>
    </row>
    <row r="813" spans="3:4" x14ac:dyDescent="0.2">
      <c r="C813" s="221"/>
      <c r="D813" s="221"/>
    </row>
    <row r="814" spans="3:4" x14ac:dyDescent="0.2">
      <c r="C814" s="221"/>
      <c r="D814" s="221"/>
    </row>
    <row r="815" spans="3:4" x14ac:dyDescent="0.2">
      <c r="C815" s="221"/>
      <c r="D815" s="221"/>
    </row>
    <row r="816" spans="3:4" x14ac:dyDescent="0.2">
      <c r="C816" s="221"/>
      <c r="D816" s="221"/>
    </row>
    <row r="817" spans="3:4" x14ac:dyDescent="0.2">
      <c r="C817" s="221"/>
      <c r="D817" s="221"/>
    </row>
    <row r="818" spans="3:4" x14ac:dyDescent="0.2">
      <c r="C818" s="221"/>
      <c r="D818" s="221"/>
    </row>
    <row r="819" spans="3:4" x14ac:dyDescent="0.2">
      <c r="C819" s="221"/>
      <c r="D819" s="221"/>
    </row>
    <row r="820" spans="3:4" x14ac:dyDescent="0.2">
      <c r="C820" s="221"/>
      <c r="D820" s="221"/>
    </row>
    <row r="821" spans="3:4" x14ac:dyDescent="0.2">
      <c r="C821" s="221"/>
      <c r="D821" s="221"/>
    </row>
    <row r="822" spans="3:4" x14ac:dyDescent="0.2">
      <c r="C822" s="221"/>
      <c r="D822" s="221"/>
    </row>
    <row r="823" spans="3:4" x14ac:dyDescent="0.2">
      <c r="C823" s="221"/>
      <c r="D823" s="221"/>
    </row>
    <row r="824" spans="3:4" x14ac:dyDescent="0.2">
      <c r="C824" s="221"/>
      <c r="D824" s="221"/>
    </row>
    <row r="825" spans="3:4" x14ac:dyDescent="0.2">
      <c r="C825" s="221"/>
      <c r="D825" s="221"/>
    </row>
    <row r="826" spans="3:4" x14ac:dyDescent="0.2">
      <c r="C826" s="221"/>
      <c r="D826" s="221"/>
    </row>
    <row r="827" spans="3:4" x14ac:dyDescent="0.2">
      <c r="C827" s="221"/>
      <c r="D827" s="221"/>
    </row>
    <row r="828" spans="3:4" x14ac:dyDescent="0.2">
      <c r="C828" s="221"/>
      <c r="D828" s="221"/>
    </row>
    <row r="829" spans="3:4" x14ac:dyDescent="0.2">
      <c r="C829" s="221"/>
      <c r="D829" s="221"/>
    </row>
    <row r="830" spans="3:4" x14ac:dyDescent="0.2">
      <c r="C830" s="221"/>
      <c r="D830" s="221"/>
    </row>
    <row r="831" spans="3:4" x14ac:dyDescent="0.2">
      <c r="C831" s="221"/>
      <c r="D831" s="221"/>
    </row>
    <row r="832" spans="3:4" x14ac:dyDescent="0.2">
      <c r="C832" s="221"/>
      <c r="D832" s="221"/>
    </row>
    <row r="833" spans="3:4" x14ac:dyDescent="0.2">
      <c r="C833" s="221"/>
      <c r="D833" s="221"/>
    </row>
    <row r="834" spans="3:4" x14ac:dyDescent="0.2">
      <c r="C834" s="221"/>
      <c r="D834" s="221"/>
    </row>
    <row r="835" spans="3:4" x14ac:dyDescent="0.2">
      <c r="C835" s="221"/>
      <c r="D835" s="221"/>
    </row>
    <row r="836" spans="3:4" x14ac:dyDescent="0.2">
      <c r="C836" s="221"/>
      <c r="D836" s="221"/>
    </row>
    <row r="837" spans="3:4" x14ac:dyDescent="0.2">
      <c r="C837" s="221"/>
      <c r="D837" s="221"/>
    </row>
    <row r="838" spans="3:4" x14ac:dyDescent="0.2">
      <c r="C838" s="221"/>
      <c r="D838" s="221"/>
    </row>
    <row r="839" spans="3:4" x14ac:dyDescent="0.2">
      <c r="C839" s="221"/>
      <c r="D839" s="221"/>
    </row>
    <row r="840" spans="3:4" x14ac:dyDescent="0.2">
      <c r="C840" s="221"/>
      <c r="D840" s="221"/>
    </row>
    <row r="841" spans="3:4" x14ac:dyDescent="0.2">
      <c r="C841" s="221"/>
      <c r="D841" s="221"/>
    </row>
    <row r="842" spans="3:4" x14ac:dyDescent="0.2">
      <c r="C842" s="221"/>
      <c r="D842" s="221"/>
    </row>
    <row r="843" spans="3:4" x14ac:dyDescent="0.2">
      <c r="C843" s="221"/>
      <c r="D843" s="221"/>
    </row>
    <row r="844" spans="3:4" x14ac:dyDescent="0.2">
      <c r="C844" s="221"/>
      <c r="D844" s="221"/>
    </row>
    <row r="845" spans="3:4" x14ac:dyDescent="0.2">
      <c r="C845" s="221"/>
      <c r="D845" s="221"/>
    </row>
    <row r="846" spans="3:4" x14ac:dyDescent="0.2">
      <c r="C846" s="221"/>
      <c r="D846" s="221"/>
    </row>
    <row r="847" spans="3:4" x14ac:dyDescent="0.2">
      <c r="C847" s="221"/>
      <c r="D847" s="221"/>
    </row>
    <row r="848" spans="3:4" x14ac:dyDescent="0.2">
      <c r="C848" s="221"/>
      <c r="D848" s="221"/>
    </row>
    <row r="849" spans="3:4" x14ac:dyDescent="0.2">
      <c r="C849" s="221"/>
      <c r="D849" s="221"/>
    </row>
    <row r="850" spans="3:4" x14ac:dyDescent="0.2">
      <c r="C850" s="221"/>
      <c r="D850" s="221"/>
    </row>
    <row r="851" spans="3:4" x14ac:dyDescent="0.2">
      <c r="C851" s="221"/>
      <c r="D851" s="221"/>
    </row>
    <row r="852" spans="3:4" x14ac:dyDescent="0.2">
      <c r="C852" s="221"/>
      <c r="D852" s="221"/>
    </row>
    <row r="853" spans="3:4" x14ac:dyDescent="0.2">
      <c r="C853" s="221"/>
      <c r="D853" s="221"/>
    </row>
    <row r="854" spans="3:4" x14ac:dyDescent="0.2">
      <c r="C854" s="221"/>
      <c r="D854" s="221"/>
    </row>
    <row r="855" spans="3:4" x14ac:dyDescent="0.2">
      <c r="C855" s="221"/>
      <c r="D855" s="221"/>
    </row>
    <row r="856" spans="3:4" x14ac:dyDescent="0.2">
      <c r="C856" s="221"/>
      <c r="D856" s="221"/>
    </row>
    <row r="857" spans="3:4" x14ac:dyDescent="0.2">
      <c r="C857" s="221"/>
      <c r="D857" s="221"/>
    </row>
    <row r="858" spans="3:4" x14ac:dyDescent="0.2">
      <c r="C858" s="221"/>
      <c r="D858" s="221"/>
    </row>
    <row r="859" spans="3:4" x14ac:dyDescent="0.2">
      <c r="C859" s="221"/>
      <c r="D859" s="221"/>
    </row>
    <row r="860" spans="3:4" x14ac:dyDescent="0.2">
      <c r="C860" s="221"/>
      <c r="D860" s="221"/>
    </row>
    <row r="861" spans="3:4" x14ac:dyDescent="0.2">
      <c r="C861" s="221"/>
      <c r="D861" s="221"/>
    </row>
    <row r="862" spans="3:4" x14ac:dyDescent="0.2">
      <c r="C862" s="221"/>
      <c r="D862" s="221"/>
    </row>
    <row r="863" spans="3:4" x14ac:dyDescent="0.2">
      <c r="C863" s="221"/>
      <c r="D863" s="221"/>
    </row>
    <row r="864" spans="3:4" x14ac:dyDescent="0.2">
      <c r="C864" s="221"/>
      <c r="D864" s="221"/>
    </row>
    <row r="865" spans="3:4" x14ac:dyDescent="0.2">
      <c r="C865" s="221"/>
      <c r="D865" s="221"/>
    </row>
    <row r="866" spans="3:4" x14ac:dyDescent="0.2">
      <c r="C866" s="221"/>
      <c r="D866" s="221"/>
    </row>
    <row r="867" spans="3:4" x14ac:dyDescent="0.2">
      <c r="C867" s="221"/>
      <c r="D867" s="221"/>
    </row>
    <row r="868" spans="3:4" x14ac:dyDescent="0.2">
      <c r="C868" s="221"/>
      <c r="D868" s="221"/>
    </row>
    <row r="869" spans="3:4" x14ac:dyDescent="0.2">
      <c r="C869" s="221"/>
      <c r="D869" s="221"/>
    </row>
    <row r="870" spans="3:4" x14ac:dyDescent="0.2">
      <c r="C870" s="221"/>
      <c r="D870" s="221"/>
    </row>
    <row r="871" spans="3:4" x14ac:dyDescent="0.2">
      <c r="C871" s="221"/>
      <c r="D871" s="221"/>
    </row>
    <row r="872" spans="3:4" x14ac:dyDescent="0.2">
      <c r="C872" s="221"/>
      <c r="D872" s="221"/>
    </row>
    <row r="873" spans="3:4" x14ac:dyDescent="0.2">
      <c r="C873" s="221"/>
      <c r="D873" s="221"/>
    </row>
    <row r="874" spans="3:4" x14ac:dyDescent="0.2">
      <c r="C874" s="221"/>
      <c r="D874" s="221"/>
    </row>
    <row r="875" spans="3:4" x14ac:dyDescent="0.2">
      <c r="C875" s="221"/>
      <c r="D875" s="221"/>
    </row>
    <row r="876" spans="3:4" x14ac:dyDescent="0.2">
      <c r="C876" s="221"/>
      <c r="D876" s="221"/>
    </row>
    <row r="877" spans="3:4" x14ac:dyDescent="0.2">
      <c r="C877" s="221"/>
      <c r="D877" s="221"/>
    </row>
    <row r="878" spans="3:4" x14ac:dyDescent="0.2">
      <c r="C878" s="221"/>
      <c r="D878" s="221"/>
    </row>
    <row r="879" spans="3:4" x14ac:dyDescent="0.2">
      <c r="C879" s="221"/>
      <c r="D879" s="221"/>
    </row>
    <row r="880" spans="3:4" x14ac:dyDescent="0.2">
      <c r="C880" s="221"/>
      <c r="D880" s="221"/>
    </row>
    <row r="881" spans="3:4" x14ac:dyDescent="0.2">
      <c r="C881" s="221"/>
      <c r="D881" s="221"/>
    </row>
    <row r="882" spans="3:4" x14ac:dyDescent="0.2">
      <c r="C882" s="221"/>
      <c r="D882" s="221"/>
    </row>
    <row r="883" spans="3:4" x14ac:dyDescent="0.2">
      <c r="C883" s="221"/>
      <c r="D883" s="221"/>
    </row>
    <row r="884" spans="3:4" x14ac:dyDescent="0.2">
      <c r="C884" s="221"/>
      <c r="D884" s="221"/>
    </row>
    <row r="885" spans="3:4" x14ac:dyDescent="0.2">
      <c r="C885" s="221"/>
      <c r="D885" s="221"/>
    </row>
    <row r="886" spans="3:4" x14ac:dyDescent="0.2">
      <c r="C886" s="221"/>
      <c r="D886" s="221"/>
    </row>
    <row r="887" spans="3:4" x14ac:dyDescent="0.2">
      <c r="C887" s="221"/>
      <c r="D887" s="221"/>
    </row>
    <row r="888" spans="3:4" x14ac:dyDescent="0.2">
      <c r="C888" s="221"/>
      <c r="D888" s="221"/>
    </row>
    <row r="889" spans="3:4" x14ac:dyDescent="0.2">
      <c r="C889" s="221"/>
      <c r="D889" s="221"/>
    </row>
    <row r="890" spans="3:4" x14ac:dyDescent="0.2">
      <c r="C890" s="221"/>
      <c r="D890" s="221"/>
    </row>
    <row r="891" spans="3:4" x14ac:dyDescent="0.2">
      <c r="C891" s="221"/>
      <c r="D891" s="221"/>
    </row>
    <row r="892" spans="3:4" x14ac:dyDescent="0.2">
      <c r="C892" s="221"/>
      <c r="D892" s="221"/>
    </row>
    <row r="893" spans="3:4" x14ac:dyDescent="0.2">
      <c r="C893" s="221"/>
      <c r="D893" s="221"/>
    </row>
    <row r="894" spans="3:4" x14ac:dyDescent="0.2">
      <c r="C894" s="221"/>
      <c r="D894" s="221"/>
    </row>
    <row r="895" spans="3:4" x14ac:dyDescent="0.2">
      <c r="C895" s="221"/>
      <c r="D895" s="221"/>
    </row>
    <row r="896" spans="3:4" x14ac:dyDescent="0.2">
      <c r="C896" s="221"/>
      <c r="D896" s="221"/>
    </row>
    <row r="897" spans="3:4" x14ac:dyDescent="0.2">
      <c r="C897" s="221"/>
      <c r="D897" s="221"/>
    </row>
    <row r="898" spans="3:4" x14ac:dyDescent="0.2">
      <c r="C898" s="221"/>
      <c r="D898" s="221"/>
    </row>
    <row r="899" spans="3:4" x14ac:dyDescent="0.2">
      <c r="C899" s="221"/>
      <c r="D899" s="221"/>
    </row>
    <row r="900" spans="3:4" x14ac:dyDescent="0.2">
      <c r="C900" s="221"/>
      <c r="D900" s="221"/>
    </row>
    <row r="901" spans="3:4" x14ac:dyDescent="0.2">
      <c r="C901" s="221"/>
      <c r="D901" s="221"/>
    </row>
    <row r="902" spans="3:4" x14ac:dyDescent="0.2">
      <c r="C902" s="221"/>
      <c r="D902" s="221"/>
    </row>
    <row r="903" spans="3:4" x14ac:dyDescent="0.2">
      <c r="C903" s="221"/>
      <c r="D903" s="221"/>
    </row>
    <row r="904" spans="3:4" x14ac:dyDescent="0.2">
      <c r="C904" s="221"/>
      <c r="D904" s="221"/>
    </row>
    <row r="905" spans="3:4" x14ac:dyDescent="0.2">
      <c r="C905" s="221"/>
      <c r="D905" s="221"/>
    </row>
    <row r="906" spans="3:4" x14ac:dyDescent="0.2">
      <c r="C906" s="221"/>
      <c r="D906" s="221"/>
    </row>
    <row r="907" spans="3:4" x14ac:dyDescent="0.2">
      <c r="C907" s="221"/>
      <c r="D907" s="221"/>
    </row>
    <row r="908" spans="3:4" x14ac:dyDescent="0.2">
      <c r="C908" s="221"/>
      <c r="D908" s="221"/>
    </row>
    <row r="909" spans="3:4" x14ac:dyDescent="0.2">
      <c r="C909" s="221"/>
      <c r="D909" s="221"/>
    </row>
    <row r="910" spans="3:4" x14ac:dyDescent="0.2">
      <c r="C910" s="221"/>
      <c r="D910" s="221"/>
    </row>
    <row r="911" spans="3:4" x14ac:dyDescent="0.2">
      <c r="C911" s="221"/>
      <c r="D911" s="221"/>
    </row>
    <row r="912" spans="3:4" x14ac:dyDescent="0.2">
      <c r="C912" s="221"/>
      <c r="D912" s="221"/>
    </row>
    <row r="913" spans="3:4" x14ac:dyDescent="0.2">
      <c r="C913" s="221"/>
      <c r="D913" s="221"/>
    </row>
    <row r="914" spans="3:4" x14ac:dyDescent="0.2">
      <c r="C914" s="221"/>
      <c r="D914" s="221"/>
    </row>
    <row r="915" spans="3:4" x14ac:dyDescent="0.2">
      <c r="C915" s="221"/>
      <c r="D915" s="221"/>
    </row>
    <row r="916" spans="3:4" x14ac:dyDescent="0.2">
      <c r="C916" s="221"/>
      <c r="D916" s="221"/>
    </row>
    <row r="917" spans="3:4" x14ac:dyDescent="0.2">
      <c r="C917" s="221"/>
      <c r="D917" s="221"/>
    </row>
    <row r="918" spans="3:4" x14ac:dyDescent="0.2">
      <c r="C918" s="221"/>
      <c r="D918" s="221"/>
    </row>
    <row r="919" spans="3:4" x14ac:dyDescent="0.2">
      <c r="C919" s="221"/>
      <c r="D919" s="221"/>
    </row>
    <row r="920" spans="3:4" x14ac:dyDescent="0.2">
      <c r="C920" s="221"/>
      <c r="D920" s="221"/>
    </row>
    <row r="921" spans="3:4" x14ac:dyDescent="0.2">
      <c r="C921" s="221"/>
      <c r="D921" s="221"/>
    </row>
    <row r="922" spans="3:4" x14ac:dyDescent="0.2">
      <c r="C922" s="221"/>
      <c r="D922" s="221"/>
    </row>
    <row r="923" spans="3:4" x14ac:dyDescent="0.2">
      <c r="C923" s="221"/>
      <c r="D923" s="221"/>
    </row>
    <row r="924" spans="3:4" x14ac:dyDescent="0.2">
      <c r="C924" s="221"/>
      <c r="D924" s="221"/>
    </row>
    <row r="925" spans="3:4" x14ac:dyDescent="0.2">
      <c r="C925" s="221"/>
      <c r="D925" s="221"/>
    </row>
    <row r="926" spans="3:4" x14ac:dyDescent="0.2">
      <c r="C926" s="221"/>
      <c r="D926" s="221"/>
    </row>
    <row r="927" spans="3:4" x14ac:dyDescent="0.2">
      <c r="C927" s="221"/>
      <c r="D927" s="221"/>
    </row>
    <row r="928" spans="3:4" x14ac:dyDescent="0.2">
      <c r="C928" s="221"/>
      <c r="D928" s="221"/>
    </row>
    <row r="929" spans="3:4" x14ac:dyDescent="0.2">
      <c r="C929" s="221"/>
      <c r="D929" s="221"/>
    </row>
    <row r="930" spans="3:4" x14ac:dyDescent="0.2">
      <c r="C930" s="221"/>
      <c r="D930" s="221"/>
    </row>
    <row r="931" spans="3:4" x14ac:dyDescent="0.2">
      <c r="C931" s="221"/>
      <c r="D931" s="221"/>
    </row>
    <row r="932" spans="3:4" x14ac:dyDescent="0.2">
      <c r="C932" s="221"/>
      <c r="D932" s="221"/>
    </row>
    <row r="933" spans="3:4" x14ac:dyDescent="0.2">
      <c r="C933" s="221"/>
      <c r="D933" s="221"/>
    </row>
    <row r="934" spans="3:4" x14ac:dyDescent="0.2">
      <c r="C934" s="221"/>
      <c r="D934" s="221"/>
    </row>
    <row r="935" spans="3:4" x14ac:dyDescent="0.2">
      <c r="C935" s="221"/>
      <c r="D935" s="221"/>
    </row>
    <row r="936" spans="3:4" x14ac:dyDescent="0.2">
      <c r="C936" s="221"/>
      <c r="D936" s="221"/>
    </row>
    <row r="937" spans="3:4" x14ac:dyDescent="0.2">
      <c r="C937" s="221"/>
      <c r="D937" s="221"/>
    </row>
    <row r="938" spans="3:4" x14ac:dyDescent="0.2">
      <c r="C938" s="221"/>
      <c r="D938" s="221"/>
    </row>
    <row r="939" spans="3:4" x14ac:dyDescent="0.2">
      <c r="C939" s="221"/>
      <c r="D939" s="221"/>
    </row>
    <row r="940" spans="3:4" x14ac:dyDescent="0.2">
      <c r="C940" s="221"/>
      <c r="D940" s="221"/>
    </row>
    <row r="941" spans="3:4" x14ac:dyDescent="0.2">
      <c r="C941" s="221"/>
      <c r="D941" s="221"/>
    </row>
    <row r="942" spans="3:4" x14ac:dyDescent="0.2">
      <c r="C942" s="221"/>
      <c r="D942" s="221"/>
    </row>
    <row r="943" spans="3:4" x14ac:dyDescent="0.2">
      <c r="C943" s="221"/>
      <c r="D943" s="221"/>
    </row>
    <row r="944" spans="3:4" x14ac:dyDescent="0.2">
      <c r="C944" s="221"/>
      <c r="D944" s="221"/>
    </row>
    <row r="945" spans="3:4" x14ac:dyDescent="0.2">
      <c r="C945" s="221"/>
      <c r="D945" s="221"/>
    </row>
    <row r="946" spans="3:4" x14ac:dyDescent="0.2">
      <c r="C946" s="221"/>
      <c r="D946" s="221"/>
    </row>
    <row r="947" spans="3:4" x14ac:dyDescent="0.2">
      <c r="C947" s="221"/>
      <c r="D947" s="221"/>
    </row>
    <row r="948" spans="3:4" x14ac:dyDescent="0.2">
      <c r="C948" s="221"/>
      <c r="D948" s="221"/>
    </row>
    <row r="949" spans="3:4" x14ac:dyDescent="0.2">
      <c r="C949" s="221"/>
      <c r="D949" s="221"/>
    </row>
    <row r="950" spans="3:4" x14ac:dyDescent="0.2">
      <c r="C950" s="221"/>
      <c r="D950" s="221"/>
    </row>
    <row r="951" spans="3:4" x14ac:dyDescent="0.2">
      <c r="C951" s="221"/>
      <c r="D951" s="221"/>
    </row>
    <row r="952" spans="3:4" x14ac:dyDescent="0.2">
      <c r="C952" s="221"/>
      <c r="D952" s="221"/>
    </row>
    <row r="953" spans="3:4" x14ac:dyDescent="0.2">
      <c r="C953" s="221"/>
      <c r="D953" s="221"/>
    </row>
    <row r="954" spans="3:4" x14ac:dyDescent="0.2">
      <c r="C954" s="221"/>
      <c r="D954" s="221"/>
    </row>
    <row r="955" spans="3:4" x14ac:dyDescent="0.2">
      <c r="C955" s="221"/>
      <c r="D955" s="221"/>
    </row>
    <row r="956" spans="3:4" x14ac:dyDescent="0.2">
      <c r="C956" s="221"/>
      <c r="D956" s="221"/>
    </row>
    <row r="957" spans="3:4" x14ac:dyDescent="0.2">
      <c r="C957" s="221"/>
      <c r="D957" s="221"/>
    </row>
    <row r="958" spans="3:4" x14ac:dyDescent="0.2">
      <c r="C958" s="221"/>
      <c r="D958" s="221"/>
    </row>
    <row r="959" spans="3:4" x14ac:dyDescent="0.2">
      <c r="C959" s="221"/>
      <c r="D959" s="221"/>
    </row>
    <row r="960" spans="3:4" x14ac:dyDescent="0.2">
      <c r="C960" s="221"/>
      <c r="D960" s="221"/>
    </row>
    <row r="961" spans="3:4" x14ac:dyDescent="0.2">
      <c r="C961" s="221"/>
      <c r="D961" s="221"/>
    </row>
    <row r="962" spans="3:4" x14ac:dyDescent="0.2">
      <c r="C962" s="221"/>
      <c r="D962" s="221"/>
    </row>
    <row r="963" spans="3:4" x14ac:dyDescent="0.2">
      <c r="C963" s="221"/>
      <c r="D963" s="221"/>
    </row>
    <row r="964" spans="3:4" x14ac:dyDescent="0.2">
      <c r="C964" s="221"/>
      <c r="D964" s="221"/>
    </row>
    <row r="965" spans="3:4" x14ac:dyDescent="0.2">
      <c r="C965" s="221"/>
      <c r="D965" s="221"/>
    </row>
    <row r="966" spans="3:4" x14ac:dyDescent="0.2">
      <c r="C966" s="221"/>
      <c r="D966" s="221"/>
    </row>
    <row r="967" spans="3:4" x14ac:dyDescent="0.2">
      <c r="C967" s="221"/>
      <c r="D967" s="221"/>
    </row>
    <row r="968" spans="3:4" x14ac:dyDescent="0.2">
      <c r="C968" s="221"/>
      <c r="D968" s="221"/>
    </row>
    <row r="969" spans="3:4" x14ac:dyDescent="0.2">
      <c r="C969" s="221"/>
      <c r="D969" s="221"/>
    </row>
    <row r="970" spans="3:4" x14ac:dyDescent="0.2">
      <c r="C970" s="221"/>
      <c r="D970" s="221"/>
    </row>
    <row r="971" spans="3:4" x14ac:dyDescent="0.2">
      <c r="C971" s="221"/>
      <c r="D971" s="221"/>
    </row>
    <row r="972" spans="3:4" x14ac:dyDescent="0.2">
      <c r="C972" s="221"/>
      <c r="D972" s="221"/>
    </row>
    <row r="973" spans="3:4" x14ac:dyDescent="0.2">
      <c r="C973" s="221"/>
      <c r="D973" s="221"/>
    </row>
    <row r="974" spans="3:4" x14ac:dyDescent="0.2">
      <c r="C974" s="221"/>
      <c r="D974" s="221"/>
    </row>
    <row r="975" spans="3:4" x14ac:dyDescent="0.2">
      <c r="C975" s="221"/>
      <c r="D975" s="221"/>
    </row>
    <row r="976" spans="3:4" x14ac:dyDescent="0.2">
      <c r="C976" s="221"/>
      <c r="D976" s="221"/>
    </row>
    <row r="977" spans="3:4" x14ac:dyDescent="0.2">
      <c r="C977" s="221"/>
      <c r="D977" s="221"/>
    </row>
    <row r="978" spans="3:4" x14ac:dyDescent="0.2">
      <c r="C978" s="221"/>
      <c r="D978" s="221"/>
    </row>
    <row r="979" spans="3:4" x14ac:dyDescent="0.2">
      <c r="C979" s="221"/>
      <c r="D979" s="221"/>
    </row>
    <row r="980" spans="3:4" x14ac:dyDescent="0.2">
      <c r="C980" s="221"/>
      <c r="D980" s="221"/>
    </row>
    <row r="981" spans="3:4" x14ac:dyDescent="0.2">
      <c r="C981" s="221"/>
      <c r="D981" s="221"/>
    </row>
    <row r="982" spans="3:4" x14ac:dyDescent="0.2">
      <c r="C982" s="221"/>
      <c r="D982" s="221"/>
    </row>
    <row r="983" spans="3:4" x14ac:dyDescent="0.2">
      <c r="C983" s="221"/>
      <c r="D983" s="221"/>
    </row>
    <row r="984" spans="3:4" x14ac:dyDescent="0.2">
      <c r="C984" s="221"/>
      <c r="D984" s="221"/>
    </row>
    <row r="985" spans="3:4" x14ac:dyDescent="0.2">
      <c r="C985" s="221"/>
      <c r="D985" s="221"/>
    </row>
    <row r="986" spans="3:4" x14ac:dyDescent="0.2">
      <c r="C986" s="221"/>
      <c r="D986" s="221"/>
    </row>
    <row r="987" spans="3:4" x14ac:dyDescent="0.2">
      <c r="C987" s="221"/>
      <c r="D987" s="221"/>
    </row>
    <row r="988" spans="3:4" x14ac:dyDescent="0.2">
      <c r="C988" s="221"/>
      <c r="D988" s="221"/>
    </row>
    <row r="989" spans="3:4" x14ac:dyDescent="0.2">
      <c r="C989" s="221"/>
      <c r="D989" s="221"/>
    </row>
    <row r="990" spans="3:4" x14ac:dyDescent="0.2">
      <c r="C990" s="221"/>
      <c r="D990" s="221"/>
    </row>
    <row r="991" spans="3:4" x14ac:dyDescent="0.2">
      <c r="C991" s="221"/>
      <c r="D991" s="221"/>
    </row>
    <row r="992" spans="3:4" x14ac:dyDescent="0.2">
      <c r="C992" s="221"/>
      <c r="D992" s="221"/>
    </row>
    <row r="993" spans="3:4" x14ac:dyDescent="0.2">
      <c r="C993" s="221"/>
      <c r="D993" s="221"/>
    </row>
    <row r="994" spans="3:4" x14ac:dyDescent="0.2">
      <c r="C994" s="221"/>
      <c r="D994" s="221"/>
    </row>
    <row r="995" spans="3:4" x14ac:dyDescent="0.2">
      <c r="C995" s="221"/>
      <c r="D995" s="221"/>
    </row>
    <row r="996" spans="3:4" x14ac:dyDescent="0.2">
      <c r="C996" s="221"/>
      <c r="D996" s="221"/>
    </row>
    <row r="997" spans="3:4" x14ac:dyDescent="0.2">
      <c r="C997" s="221"/>
      <c r="D997" s="221"/>
    </row>
    <row r="998" spans="3:4" x14ac:dyDescent="0.2">
      <c r="C998" s="221"/>
      <c r="D998" s="221"/>
    </row>
    <row r="999" spans="3:4" x14ac:dyDescent="0.2">
      <c r="C999" s="221"/>
      <c r="D999" s="221"/>
    </row>
    <row r="1000" spans="3:4" x14ac:dyDescent="0.2">
      <c r="C1000" s="221"/>
      <c r="D1000" s="221"/>
    </row>
    <row r="1001" spans="3:4" x14ac:dyDescent="0.2">
      <c r="C1001" s="221"/>
      <c r="D1001" s="221"/>
    </row>
    <row r="1002" spans="3:4" x14ac:dyDescent="0.2">
      <c r="C1002" s="221"/>
      <c r="D1002" s="221"/>
    </row>
    <row r="1003" spans="3:4" x14ac:dyDescent="0.2">
      <c r="C1003" s="221"/>
      <c r="D1003" s="221"/>
    </row>
    <row r="1004" spans="3:4" x14ac:dyDescent="0.2">
      <c r="C1004" s="221"/>
      <c r="D1004" s="221"/>
    </row>
    <row r="1005" spans="3:4" x14ac:dyDescent="0.2">
      <c r="C1005" s="221"/>
      <c r="D1005" s="221"/>
    </row>
    <row r="1006" spans="3:4" x14ac:dyDescent="0.2">
      <c r="C1006" s="221"/>
      <c r="D1006" s="221"/>
    </row>
    <row r="1007" spans="3:4" x14ac:dyDescent="0.2">
      <c r="C1007" s="221"/>
      <c r="D1007" s="221"/>
    </row>
  </sheetData>
  <mergeCells count="6">
    <mergeCell ref="B2:B3"/>
    <mergeCell ref="E2:F2"/>
    <mergeCell ref="C2:D2"/>
    <mergeCell ref="B52:B53"/>
    <mergeCell ref="C52:D52"/>
    <mergeCell ref="E52:F52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8"/>
  <sheetViews>
    <sheetView workbookViewId="0">
      <selection activeCell="B22" sqref="B22"/>
    </sheetView>
  </sheetViews>
  <sheetFormatPr defaultRowHeight="12.75" x14ac:dyDescent="0.2"/>
  <cols>
    <col min="1" max="1" width="4.140625" customWidth="1"/>
    <col min="2" max="2" width="59.7109375" style="101" customWidth="1"/>
    <col min="3" max="4" width="15.7109375" style="99" customWidth="1"/>
  </cols>
  <sheetData>
    <row r="2" spans="2:4" ht="17.100000000000001" customHeight="1" thickBot="1" x14ac:dyDescent="0.25">
      <c r="B2" s="1536"/>
      <c r="C2" s="2509" t="s">
        <v>363</v>
      </c>
      <c r="D2" s="2381"/>
    </row>
    <row r="3" spans="2:4" ht="17.100000000000001" customHeight="1" x14ac:dyDescent="0.2">
      <c r="B3" s="1536"/>
      <c r="C3" s="583">
        <v>2016</v>
      </c>
      <c r="D3" s="584">
        <v>2015</v>
      </c>
    </row>
    <row r="4" spans="2:4" ht="24.95" customHeight="1" x14ac:dyDescent="0.2">
      <c r="B4" s="1288" t="s">
        <v>1611</v>
      </c>
      <c r="C4" s="2125">
        <v>1061</v>
      </c>
      <c r="D4" s="2126">
        <v>5008</v>
      </c>
    </row>
    <row r="5" spans="2:4" ht="24.95" customHeight="1" thickBot="1" x14ac:dyDescent="0.25">
      <c r="B5" s="1687" t="s">
        <v>1612</v>
      </c>
      <c r="C5" s="411">
        <v>-2968</v>
      </c>
      <c r="D5" s="2049">
        <v>-3947</v>
      </c>
    </row>
    <row r="6" spans="2:4" ht="24.95" customHeight="1" thickBot="1" x14ac:dyDescent="0.25">
      <c r="B6" s="419" t="s">
        <v>1613</v>
      </c>
      <c r="C6" s="713">
        <v>-1907</v>
      </c>
      <c r="D6" s="713">
        <v>1061</v>
      </c>
    </row>
    <row r="7" spans="2:4" ht="24.95" customHeight="1" thickBot="1" x14ac:dyDescent="0.25">
      <c r="B7" s="1908" t="s">
        <v>1614</v>
      </c>
      <c r="C7" s="2127">
        <v>362.33</v>
      </c>
      <c r="D7" s="2127">
        <v>-201.59</v>
      </c>
    </row>
    <row r="8" spans="2:4" ht="24.95" customHeight="1" thickBot="1" x14ac:dyDescent="0.25">
      <c r="B8" s="419" t="s">
        <v>1106</v>
      </c>
      <c r="C8" s="713">
        <v>-1544.67</v>
      </c>
      <c r="D8" s="713">
        <v>859.41</v>
      </c>
    </row>
    <row r="9" spans="2:4" ht="17.100000000000001" customHeight="1" x14ac:dyDescent="0.2">
      <c r="B9" s="445" t="s">
        <v>1094</v>
      </c>
      <c r="C9" s="2050">
        <v>-2968</v>
      </c>
      <c r="D9" s="2050">
        <v>-3947</v>
      </c>
    </row>
    <row r="10" spans="2:4" ht="17.100000000000001" customHeight="1" thickBot="1" x14ac:dyDescent="0.25">
      <c r="B10" s="445" t="s">
        <v>1095</v>
      </c>
      <c r="C10" s="413">
        <v>564</v>
      </c>
      <c r="D10" s="2050">
        <v>749.93</v>
      </c>
    </row>
    <row r="11" spans="2:4" ht="17.100000000000001" customHeight="1" thickBot="1" x14ac:dyDescent="0.25">
      <c r="B11" s="419" t="s">
        <v>1096</v>
      </c>
      <c r="C11" s="713">
        <v>-2404</v>
      </c>
      <c r="D11" s="713">
        <v>-3197.07</v>
      </c>
    </row>
    <row r="12" spans="2:4" ht="17.100000000000001" customHeight="1" x14ac:dyDescent="0.2">
      <c r="B12" s="585"/>
      <c r="C12" s="683"/>
      <c r="D12" s="683"/>
    </row>
    <row r="13" spans="2:4" ht="17.100000000000001" customHeight="1" thickBot="1" x14ac:dyDescent="0.25">
      <c r="B13" s="1536"/>
      <c r="C13" s="2509" t="s">
        <v>363</v>
      </c>
      <c r="D13" s="2381"/>
    </row>
    <row r="14" spans="2:4" ht="17.100000000000001" customHeight="1" thickBot="1" x14ac:dyDescent="0.25">
      <c r="B14" s="1536"/>
      <c r="C14" s="583">
        <v>2016</v>
      </c>
      <c r="D14" s="584">
        <v>2015</v>
      </c>
    </row>
    <row r="15" spans="2:4" ht="21.75" customHeight="1" thickBot="1" x14ac:dyDescent="0.25">
      <c r="B15" s="2519" t="s">
        <v>1615</v>
      </c>
      <c r="C15" s="2519"/>
      <c r="D15" s="2519"/>
    </row>
    <row r="16" spans="2:4" ht="17.100000000000001" customHeight="1" x14ac:dyDescent="0.2">
      <c r="B16" s="1687" t="s">
        <v>1616</v>
      </c>
      <c r="C16" s="411">
        <v>-2968</v>
      </c>
      <c r="D16" s="2049">
        <v>-3947</v>
      </c>
    </row>
    <row r="17" spans="2:4" ht="17.100000000000001" customHeight="1" x14ac:dyDescent="0.2">
      <c r="B17" s="445" t="s">
        <v>1617</v>
      </c>
      <c r="C17" s="413">
        <v>15874</v>
      </c>
      <c r="D17" s="2050">
        <v>14140</v>
      </c>
    </row>
    <row r="18" spans="2:4" ht="17.100000000000001" customHeight="1" thickBot="1" x14ac:dyDescent="0.25">
      <c r="B18" s="634" t="s">
        <v>1618</v>
      </c>
      <c r="C18" s="415">
        <v>-17624</v>
      </c>
      <c r="D18" s="416">
        <v>-3607</v>
      </c>
    </row>
    <row r="19" spans="2:4" ht="17.100000000000001" customHeight="1" thickBot="1" x14ac:dyDescent="0.25">
      <c r="B19" s="419" t="s">
        <v>1094</v>
      </c>
      <c r="C19" s="713">
        <v>-4718</v>
      </c>
      <c r="D19" s="713">
        <v>6586</v>
      </c>
    </row>
    <row r="22" spans="2:4" ht="17.100000000000001" customHeight="1" thickBot="1" x14ac:dyDescent="0.25">
      <c r="B22" s="1536"/>
      <c r="C22" s="2509" t="s">
        <v>363</v>
      </c>
      <c r="D22" s="2381"/>
    </row>
    <row r="23" spans="2:4" ht="17.100000000000001" customHeight="1" x14ac:dyDescent="0.2">
      <c r="B23" s="1536"/>
      <c r="C23" s="583">
        <v>2016</v>
      </c>
      <c r="D23" s="584">
        <v>2015</v>
      </c>
    </row>
    <row r="24" spans="2:4" ht="17.100000000000001" customHeight="1" x14ac:dyDescent="0.2">
      <c r="B24" s="418" t="s">
        <v>1641</v>
      </c>
      <c r="C24" s="411">
        <v>59936</v>
      </c>
      <c r="D24" s="2049">
        <v>46618</v>
      </c>
    </row>
    <row r="25" spans="2:4" ht="17.100000000000001" customHeight="1" x14ac:dyDescent="0.2">
      <c r="B25" s="579" t="s">
        <v>1639</v>
      </c>
      <c r="C25" s="413">
        <v>-16903</v>
      </c>
      <c r="D25" s="2050">
        <v>2954</v>
      </c>
    </row>
    <row r="26" spans="2:4" ht="17.100000000000001" customHeight="1" thickBot="1" x14ac:dyDescent="0.25">
      <c r="B26" s="581" t="s">
        <v>1640</v>
      </c>
      <c r="C26" s="415">
        <v>20098</v>
      </c>
      <c r="D26" s="416">
        <v>8463</v>
      </c>
    </row>
    <row r="27" spans="2:4" ht="24.95" customHeight="1" thickBot="1" x14ac:dyDescent="0.25">
      <c r="B27" s="419" t="s">
        <v>1619</v>
      </c>
      <c r="C27" s="604">
        <v>63131</v>
      </c>
      <c r="D27" s="713">
        <v>58035</v>
      </c>
    </row>
    <row r="28" spans="2:4" x14ac:dyDescent="0.2">
      <c r="B28" s="76"/>
      <c r="C28" s="76"/>
      <c r="D28" s="76"/>
    </row>
    <row r="29" spans="2:4" x14ac:dyDescent="0.2">
      <c r="B29" s="76"/>
      <c r="C29" s="76"/>
      <c r="D29" s="76"/>
    </row>
    <row r="30" spans="2:4" ht="17.100000000000001" customHeight="1" thickBot="1" x14ac:dyDescent="0.25">
      <c r="B30" s="1536"/>
      <c r="C30" s="2509" t="s">
        <v>363</v>
      </c>
      <c r="D30" s="2381"/>
    </row>
    <row r="31" spans="2:4" ht="17.100000000000001" customHeight="1" x14ac:dyDescent="0.2">
      <c r="B31" s="1536"/>
      <c r="C31" s="583">
        <v>2016</v>
      </c>
      <c r="D31" s="584">
        <v>2015</v>
      </c>
    </row>
    <row r="32" spans="2:4" ht="17.100000000000001" customHeight="1" x14ac:dyDescent="0.2">
      <c r="B32" s="418" t="s">
        <v>1643</v>
      </c>
      <c r="C32" s="411">
        <v>15874</v>
      </c>
      <c r="D32" s="2049">
        <v>14140</v>
      </c>
    </row>
    <row r="33" spans="2:4" ht="17.100000000000001" customHeight="1" thickBot="1" x14ac:dyDescent="0.25">
      <c r="B33" s="581" t="s">
        <v>1642</v>
      </c>
      <c r="C33" s="415">
        <v>-17624</v>
      </c>
      <c r="D33" s="416">
        <v>-3607</v>
      </c>
    </row>
    <row r="34" spans="2:4" ht="24.95" customHeight="1" thickBot="1" x14ac:dyDescent="0.25">
      <c r="B34" s="419" t="s">
        <v>1461</v>
      </c>
      <c r="C34" s="604">
        <v>-1750</v>
      </c>
      <c r="D34" s="713">
        <v>10533</v>
      </c>
    </row>
    <row r="35" spans="2:4" x14ac:dyDescent="0.2">
      <c r="B35" s="76"/>
      <c r="C35" s="76"/>
      <c r="D35" s="76"/>
    </row>
    <row r="36" spans="2:4" x14ac:dyDescent="0.2">
      <c r="B36" s="76"/>
      <c r="C36" s="76"/>
      <c r="D36" s="76"/>
    </row>
    <row r="37" spans="2:4" x14ac:dyDescent="0.2">
      <c r="B37" s="76"/>
      <c r="C37" s="76"/>
      <c r="D37" s="76"/>
    </row>
    <row r="38" spans="2:4" x14ac:dyDescent="0.2">
      <c r="B38" s="76"/>
      <c r="C38" s="76"/>
      <c r="D38" s="76"/>
    </row>
    <row r="39" spans="2:4" x14ac:dyDescent="0.2">
      <c r="B39" s="76"/>
      <c r="C39" s="76"/>
      <c r="D39" s="76"/>
    </row>
    <row r="40" spans="2:4" x14ac:dyDescent="0.2">
      <c r="B40" s="76"/>
      <c r="C40" s="76"/>
      <c r="D40" s="76"/>
    </row>
    <row r="41" spans="2:4" x14ac:dyDescent="0.2">
      <c r="B41" s="76"/>
      <c r="C41" s="76"/>
      <c r="D41" s="76"/>
    </row>
    <row r="42" spans="2:4" x14ac:dyDescent="0.2">
      <c r="B42" s="76"/>
      <c r="C42" s="76"/>
      <c r="D42" s="76"/>
    </row>
    <row r="43" spans="2:4" x14ac:dyDescent="0.2">
      <c r="B43" s="76"/>
      <c r="C43" s="76"/>
      <c r="D43" s="76"/>
    </row>
    <row r="44" spans="2:4" x14ac:dyDescent="0.2">
      <c r="B44" s="76"/>
      <c r="C44" s="76"/>
      <c r="D44" s="76"/>
    </row>
    <row r="45" spans="2:4" x14ac:dyDescent="0.2">
      <c r="B45" s="76"/>
      <c r="C45" s="76"/>
      <c r="D45" s="76"/>
    </row>
    <row r="46" spans="2:4" x14ac:dyDescent="0.2">
      <c r="B46" s="76"/>
      <c r="C46" s="76"/>
      <c r="D46" s="76"/>
    </row>
    <row r="47" spans="2:4" x14ac:dyDescent="0.2">
      <c r="B47" s="76"/>
      <c r="C47" s="76"/>
      <c r="D47" s="76"/>
    </row>
    <row r="48" spans="2:4" x14ac:dyDescent="0.2">
      <c r="B48" s="76"/>
      <c r="C48" s="76"/>
      <c r="D48" s="76"/>
    </row>
    <row r="49" spans="2:4" x14ac:dyDescent="0.2">
      <c r="B49" s="76"/>
      <c r="C49" s="76"/>
      <c r="D49" s="76"/>
    </row>
    <row r="50" spans="2:4" x14ac:dyDescent="0.2">
      <c r="B50" s="76"/>
      <c r="C50" s="76"/>
      <c r="D50" s="76"/>
    </row>
    <row r="51" spans="2:4" x14ac:dyDescent="0.2">
      <c r="B51" s="76"/>
      <c r="C51" s="76"/>
      <c r="D51" s="76"/>
    </row>
    <row r="52" spans="2:4" x14ac:dyDescent="0.2">
      <c r="B52" s="76"/>
      <c r="C52" s="76"/>
      <c r="D52" s="76"/>
    </row>
    <row r="53" spans="2:4" x14ac:dyDescent="0.2">
      <c r="B53" s="76"/>
      <c r="C53" s="76"/>
      <c r="D53" s="76"/>
    </row>
    <row r="54" spans="2:4" x14ac:dyDescent="0.2">
      <c r="B54" s="76"/>
      <c r="C54" s="76"/>
      <c r="D54" s="76"/>
    </row>
    <row r="55" spans="2:4" x14ac:dyDescent="0.2">
      <c r="B55" s="76"/>
      <c r="C55" s="76"/>
      <c r="D55" s="76"/>
    </row>
    <row r="56" spans="2:4" x14ac:dyDescent="0.2">
      <c r="B56" s="76"/>
      <c r="C56" s="76"/>
      <c r="D56" s="76"/>
    </row>
    <row r="57" spans="2:4" x14ac:dyDescent="0.2">
      <c r="B57" s="76"/>
      <c r="C57" s="76"/>
      <c r="D57" s="76"/>
    </row>
    <row r="58" spans="2:4" x14ac:dyDescent="0.2">
      <c r="B58" s="76"/>
      <c r="C58" s="76"/>
      <c r="D58" s="76"/>
    </row>
    <row r="59" spans="2:4" x14ac:dyDescent="0.2">
      <c r="B59" s="76"/>
      <c r="C59" s="76"/>
      <c r="D59" s="76"/>
    </row>
    <row r="60" spans="2:4" x14ac:dyDescent="0.2">
      <c r="B60" s="76"/>
      <c r="C60" s="76"/>
      <c r="D60" s="76"/>
    </row>
    <row r="61" spans="2:4" x14ac:dyDescent="0.2">
      <c r="B61" s="113"/>
    </row>
    <row r="62" spans="2:4" x14ac:dyDescent="0.2">
      <c r="B62" s="113"/>
    </row>
    <row r="63" spans="2:4" x14ac:dyDescent="0.2">
      <c r="B63" s="113"/>
    </row>
    <row r="64" spans="2:4" x14ac:dyDescent="0.2">
      <c r="B64" s="113"/>
    </row>
    <row r="65" spans="2:4" x14ac:dyDescent="0.2">
      <c r="B65" s="113"/>
    </row>
    <row r="66" spans="2:4" x14ac:dyDescent="0.2">
      <c r="B66" s="113"/>
    </row>
    <row r="67" spans="2:4" x14ac:dyDescent="0.2">
      <c r="B67" s="113"/>
    </row>
    <row r="68" spans="2:4" x14ac:dyDescent="0.2">
      <c r="B68" s="113"/>
    </row>
    <row r="69" spans="2:4" x14ac:dyDescent="0.2">
      <c r="B69" s="113"/>
      <c r="C69"/>
      <c r="D69"/>
    </row>
    <row r="70" spans="2:4" x14ac:dyDescent="0.2">
      <c r="B70" s="113"/>
      <c r="C70"/>
      <c r="D70"/>
    </row>
    <row r="71" spans="2:4" x14ac:dyDescent="0.2">
      <c r="B71" s="113"/>
      <c r="C71"/>
      <c r="D71"/>
    </row>
    <row r="72" spans="2:4" x14ac:dyDescent="0.2">
      <c r="B72" s="113"/>
      <c r="C72"/>
      <c r="D72"/>
    </row>
    <row r="73" spans="2:4" x14ac:dyDescent="0.2">
      <c r="B73" s="113"/>
      <c r="C73"/>
      <c r="D73"/>
    </row>
    <row r="74" spans="2:4" x14ac:dyDescent="0.2">
      <c r="B74" s="113"/>
      <c r="C74"/>
      <c r="D74"/>
    </row>
    <row r="75" spans="2:4" x14ac:dyDescent="0.2">
      <c r="B75" s="113"/>
      <c r="C75"/>
      <c r="D75"/>
    </row>
    <row r="76" spans="2:4" x14ac:dyDescent="0.2">
      <c r="B76" s="113"/>
      <c r="C76"/>
      <c r="D76"/>
    </row>
    <row r="77" spans="2:4" x14ac:dyDescent="0.2">
      <c r="B77" s="113"/>
      <c r="C77"/>
      <c r="D77"/>
    </row>
    <row r="78" spans="2:4" x14ac:dyDescent="0.2">
      <c r="B78" s="113"/>
      <c r="C78"/>
      <c r="D78"/>
    </row>
    <row r="79" spans="2:4" x14ac:dyDescent="0.2">
      <c r="B79" s="113"/>
      <c r="C79"/>
      <c r="D79"/>
    </row>
    <row r="80" spans="2:4" x14ac:dyDescent="0.2">
      <c r="B80" s="113"/>
      <c r="C80"/>
      <c r="D80"/>
    </row>
    <row r="81" spans="2:4" x14ac:dyDescent="0.2">
      <c r="B81" s="113"/>
      <c r="C81"/>
      <c r="D81"/>
    </row>
    <row r="82" spans="2:4" x14ac:dyDescent="0.2">
      <c r="B82" s="113"/>
      <c r="C82"/>
      <c r="D82"/>
    </row>
    <row r="83" spans="2:4" x14ac:dyDescent="0.2">
      <c r="B83" s="113"/>
      <c r="C83"/>
      <c r="D83"/>
    </row>
    <row r="84" spans="2:4" x14ac:dyDescent="0.2">
      <c r="B84" s="113"/>
      <c r="C84"/>
      <c r="D84"/>
    </row>
    <row r="85" spans="2:4" x14ac:dyDescent="0.2">
      <c r="B85" s="113"/>
      <c r="C85"/>
      <c r="D85"/>
    </row>
    <row r="86" spans="2:4" x14ac:dyDescent="0.2">
      <c r="B86" s="113"/>
      <c r="C86"/>
      <c r="D86"/>
    </row>
    <row r="87" spans="2:4" x14ac:dyDescent="0.2">
      <c r="B87" s="113"/>
      <c r="C87"/>
      <c r="D87"/>
    </row>
    <row r="88" spans="2:4" x14ac:dyDescent="0.2">
      <c r="B88" s="113"/>
      <c r="C88"/>
      <c r="D88"/>
    </row>
  </sheetData>
  <mergeCells count="5">
    <mergeCell ref="C2:D2"/>
    <mergeCell ref="C13:D13"/>
    <mergeCell ref="B15:D15"/>
    <mergeCell ref="C22:D22"/>
    <mergeCell ref="C30:D30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B33" sqref="B33"/>
    </sheetView>
  </sheetViews>
  <sheetFormatPr defaultRowHeight="14.25" x14ac:dyDescent="0.3"/>
  <cols>
    <col min="1" max="1" width="35.7109375" style="294" customWidth="1"/>
    <col min="2" max="3" width="35.7109375" style="178" customWidth="1"/>
    <col min="4" max="16384" width="9.140625" style="80"/>
  </cols>
  <sheetData>
    <row r="2" spans="1:3" ht="27" customHeight="1" x14ac:dyDescent="0.2">
      <c r="A2" s="2520" t="s">
        <v>1298</v>
      </c>
      <c r="B2" s="2521"/>
      <c r="C2" s="2521"/>
    </row>
    <row r="3" spans="1:3" ht="15.95" customHeight="1" thickBot="1" x14ac:dyDescent="0.25">
      <c r="A3" s="1662" t="s">
        <v>441</v>
      </c>
      <c r="B3" s="1663" t="s">
        <v>1299</v>
      </c>
      <c r="C3" s="1664" t="s">
        <v>1300</v>
      </c>
    </row>
    <row r="4" spans="1:3" ht="15.95" customHeight="1" thickBot="1" x14ac:dyDescent="0.25">
      <c r="A4" s="2128">
        <v>10631</v>
      </c>
      <c r="B4" s="852">
        <v>16492</v>
      </c>
      <c r="C4" s="853">
        <v>48498</v>
      </c>
    </row>
    <row r="5" spans="1:3" x14ac:dyDescent="0.3">
      <c r="A5" s="1665"/>
      <c r="B5" s="1666"/>
      <c r="C5" s="1666"/>
    </row>
    <row r="6" spans="1:3" x14ac:dyDescent="0.3">
      <c r="B6" s="332"/>
      <c r="C6" s="332"/>
    </row>
    <row r="7" spans="1:3" ht="27" customHeight="1" x14ac:dyDescent="0.2">
      <c r="A7" s="2520" t="s">
        <v>1298</v>
      </c>
      <c r="B7" s="2521"/>
      <c r="C7" s="2521"/>
    </row>
    <row r="8" spans="1:3" ht="15.95" customHeight="1" thickBot="1" x14ac:dyDescent="0.25">
      <c r="A8" s="1662" t="s">
        <v>441</v>
      </c>
      <c r="B8" s="1663" t="s">
        <v>1299</v>
      </c>
      <c r="C8" s="1664" t="s">
        <v>1300</v>
      </c>
    </row>
    <row r="9" spans="1:3" ht="15.95" customHeight="1" thickBot="1" x14ac:dyDescent="0.25">
      <c r="A9" s="2128">
        <v>10294</v>
      </c>
      <c r="B9" s="852">
        <v>26890</v>
      </c>
      <c r="C9" s="853">
        <v>19604</v>
      </c>
    </row>
    <row r="10" spans="1:3" x14ac:dyDescent="0.3">
      <c r="B10" s="332"/>
      <c r="C10" s="332"/>
    </row>
  </sheetData>
  <mergeCells count="2">
    <mergeCell ref="A2:C2"/>
    <mergeCell ref="A7:C7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pageSetUpPr fitToPage="1"/>
  </sheetPr>
  <dimension ref="A2:G64"/>
  <sheetViews>
    <sheetView topLeftCell="A37" workbookViewId="0">
      <selection activeCell="B73" sqref="B73"/>
    </sheetView>
  </sheetViews>
  <sheetFormatPr defaultRowHeight="10.5" x14ac:dyDescent="0.2"/>
  <cols>
    <col min="1" max="1" width="2.28515625" style="75" customWidth="1"/>
    <col min="2" max="2" width="59.7109375" style="101" customWidth="1"/>
    <col min="3" max="4" width="15.7109375" style="101" customWidth="1"/>
    <col min="5" max="5" width="12.28515625" style="210" customWidth="1"/>
    <col min="6" max="6" width="23.140625" style="76" customWidth="1"/>
    <col min="7" max="7" width="11.85546875" style="76" customWidth="1"/>
    <col min="8" max="16384" width="9.140625" style="76"/>
  </cols>
  <sheetData>
    <row r="2" spans="2:7" ht="17.100000000000001" customHeight="1" thickBot="1" x14ac:dyDescent="0.25">
      <c r="B2" s="528"/>
      <c r="C2" s="526" t="s">
        <v>1498</v>
      </c>
      <c r="D2" s="527" t="s">
        <v>1214</v>
      </c>
    </row>
    <row r="3" spans="2:7" ht="15" customHeight="1" thickBot="1" x14ac:dyDescent="0.25">
      <c r="B3" s="419" t="s">
        <v>710</v>
      </c>
      <c r="C3" s="629">
        <f>C4+C5+C7</f>
        <v>48949829</v>
      </c>
      <c r="D3" s="630">
        <f>D4+D5+D7</f>
        <v>46258683</v>
      </c>
      <c r="E3" s="333"/>
      <c r="G3" s="214"/>
    </row>
    <row r="4" spans="2:7" ht="15" customHeight="1" x14ac:dyDescent="0.2">
      <c r="B4" s="418" t="s">
        <v>810</v>
      </c>
      <c r="C4" s="1667">
        <v>6458369</v>
      </c>
      <c r="D4" s="1668">
        <v>5897129</v>
      </c>
      <c r="F4" s="214"/>
    </row>
    <row r="5" spans="2:7" ht="15" customHeight="1" x14ac:dyDescent="0.2">
      <c r="B5" s="579" t="s">
        <v>321</v>
      </c>
      <c r="C5" s="580">
        <v>42491460</v>
      </c>
      <c r="D5" s="1669">
        <v>40361554</v>
      </c>
      <c r="F5" s="214"/>
    </row>
    <row r="6" spans="2:7" ht="15" customHeight="1" thickBot="1" x14ac:dyDescent="0.25">
      <c r="B6" s="579" t="s">
        <v>322</v>
      </c>
      <c r="C6" s="580">
        <v>35369113</v>
      </c>
      <c r="D6" s="1669">
        <v>34184208</v>
      </c>
      <c r="F6" s="214"/>
    </row>
    <row r="7" spans="2:7" ht="15" hidden="1" customHeight="1" thickBot="1" x14ac:dyDescent="0.25">
      <c r="B7" s="579" t="s">
        <v>233</v>
      </c>
      <c r="C7" s="580">
        <v>0</v>
      </c>
      <c r="D7" s="1669">
        <v>0</v>
      </c>
    </row>
    <row r="8" spans="2:7" ht="15" customHeight="1" thickBot="1" x14ac:dyDescent="0.25">
      <c r="B8" s="419" t="s">
        <v>711</v>
      </c>
      <c r="C8" s="629">
        <f>SUM(C9:C10,C13:C14)</f>
        <v>34174289</v>
      </c>
      <c r="D8" s="630">
        <f>SUM(D9:D10,D13:D14)</f>
        <v>33446644</v>
      </c>
      <c r="G8" s="214"/>
    </row>
    <row r="9" spans="2:7" ht="15" customHeight="1" x14ac:dyDescent="0.2">
      <c r="B9" s="579" t="s">
        <v>810</v>
      </c>
      <c r="C9" s="580">
        <v>4125405</v>
      </c>
      <c r="D9" s="1669">
        <v>3976187</v>
      </c>
      <c r="F9" s="214"/>
    </row>
    <row r="10" spans="2:7" ht="15" customHeight="1" x14ac:dyDescent="0.2">
      <c r="B10" s="579" t="s">
        <v>323</v>
      </c>
      <c r="C10" s="580">
        <f>SUM(C11:C12)</f>
        <v>28267897</v>
      </c>
      <c r="D10" s="1669">
        <f>SUM(D11:D12)</f>
        <v>26976422</v>
      </c>
    </row>
    <row r="11" spans="2:7" ht="15" customHeight="1" x14ac:dyDescent="0.2">
      <c r="B11" s="579" t="s">
        <v>1301</v>
      </c>
      <c r="C11" s="580">
        <v>5037182</v>
      </c>
      <c r="D11" s="1669">
        <v>5825318</v>
      </c>
      <c r="F11" s="214"/>
    </row>
    <row r="12" spans="2:7" ht="15" customHeight="1" x14ac:dyDescent="0.2">
      <c r="B12" s="579" t="s">
        <v>453</v>
      </c>
      <c r="C12" s="580">
        <v>23230715</v>
      </c>
      <c r="D12" s="1669">
        <v>21151104</v>
      </c>
      <c r="F12" s="214"/>
    </row>
    <row r="13" spans="2:7" ht="15" customHeight="1" x14ac:dyDescent="0.2">
      <c r="B13" s="579" t="s">
        <v>338</v>
      </c>
      <c r="C13" s="580">
        <v>56676</v>
      </c>
      <c r="D13" s="1669">
        <v>1031029</v>
      </c>
      <c r="F13" s="214"/>
    </row>
    <row r="14" spans="2:7" ht="15" customHeight="1" thickBot="1" x14ac:dyDescent="0.25">
      <c r="B14" s="579" t="s">
        <v>233</v>
      </c>
      <c r="C14" s="580">
        <v>1724311</v>
      </c>
      <c r="D14" s="1669">
        <v>1463006</v>
      </c>
      <c r="F14" s="214"/>
    </row>
    <row r="15" spans="2:7" ht="15" customHeight="1" thickBot="1" x14ac:dyDescent="0.25">
      <c r="B15" s="419" t="s">
        <v>698</v>
      </c>
      <c r="C15" s="629">
        <v>1228230</v>
      </c>
      <c r="D15" s="630">
        <v>1520728</v>
      </c>
      <c r="E15" s="333"/>
      <c r="F15" s="214"/>
      <c r="G15" s="214"/>
    </row>
    <row r="16" spans="2:7" ht="15" customHeight="1" thickBot="1" x14ac:dyDescent="0.25">
      <c r="B16" s="419" t="s">
        <v>235</v>
      </c>
      <c r="C16" s="629">
        <v>228424</v>
      </c>
      <c r="D16" s="630">
        <v>183355</v>
      </c>
      <c r="E16" s="333"/>
      <c r="F16" s="214"/>
      <c r="G16" s="214"/>
    </row>
    <row r="17" spans="2:7" ht="15" customHeight="1" thickBot="1" x14ac:dyDescent="0.25">
      <c r="B17" s="419" t="s">
        <v>712</v>
      </c>
      <c r="C17" s="629">
        <f>C3+C8+C15+C16</f>
        <v>84580772</v>
      </c>
      <c r="D17" s="630">
        <f>D3+D8+D15+D16</f>
        <v>81409410</v>
      </c>
    </row>
    <row r="18" spans="2:7" ht="15" customHeight="1" thickBot="1" x14ac:dyDescent="0.25">
      <c r="B18" s="579" t="s">
        <v>713</v>
      </c>
      <c r="C18" s="580">
        <v>-2817495</v>
      </c>
      <c r="D18" s="1669">
        <v>-2975864</v>
      </c>
      <c r="E18" s="334"/>
      <c r="G18" s="214"/>
    </row>
    <row r="19" spans="2:7" ht="15" customHeight="1" thickBot="1" x14ac:dyDescent="0.25">
      <c r="B19" s="419" t="s">
        <v>714</v>
      </c>
      <c r="C19" s="629">
        <f>SUM(C17:C18)</f>
        <v>81763277</v>
      </c>
      <c r="D19" s="630">
        <f>SUM(D17:D18)</f>
        <v>78433546</v>
      </c>
      <c r="G19" s="214"/>
    </row>
    <row r="20" spans="2:7" ht="9.9499999999999993" customHeight="1" thickBot="1" x14ac:dyDescent="0.25">
      <c r="B20" s="586"/>
      <c r="C20" s="1315"/>
      <c r="D20" s="1315"/>
    </row>
    <row r="21" spans="2:7" ht="15" customHeight="1" x14ac:dyDescent="0.2">
      <c r="B21" s="1680" t="s">
        <v>319</v>
      </c>
      <c r="C21" s="2215">
        <v>26909693</v>
      </c>
      <c r="D21" s="2216">
        <v>26169938</v>
      </c>
    </row>
    <row r="22" spans="2:7" ht="15" customHeight="1" thickBot="1" x14ac:dyDescent="0.25">
      <c r="B22" s="1294" t="s">
        <v>320</v>
      </c>
      <c r="C22" s="2217">
        <v>54853584</v>
      </c>
      <c r="D22" s="2218">
        <v>52263608</v>
      </c>
    </row>
    <row r="23" spans="2:7" ht="17.100000000000001" customHeight="1" x14ac:dyDescent="0.2">
      <c r="B23" s="324"/>
      <c r="C23" s="325"/>
      <c r="D23" s="335"/>
    </row>
    <row r="24" spans="2:7" ht="17.100000000000001" customHeight="1" x14ac:dyDescent="0.2">
      <c r="B24" s="297" t="s">
        <v>619</v>
      </c>
      <c r="C24" s="30">
        <f>C21+C22-C19</f>
        <v>0</v>
      </c>
      <c r="D24" s="30">
        <f>D21+D22-D19</f>
        <v>0</v>
      </c>
    </row>
    <row r="25" spans="2:7" ht="17.100000000000001" customHeight="1" x14ac:dyDescent="0.2">
      <c r="B25" s="297" t="s">
        <v>619</v>
      </c>
      <c r="C25" s="15">
        <f>C19-'skons bilans'!D7</f>
        <v>0</v>
      </c>
      <c r="D25" s="30">
        <f>D19-'skons bilans'!E7</f>
        <v>0</v>
      </c>
    </row>
    <row r="26" spans="2:7" ht="17.100000000000001" hidden="1" customHeight="1" thickBot="1" x14ac:dyDescent="0.25">
      <c r="B26" s="528"/>
      <c r="C26" s="526" t="s">
        <v>1498</v>
      </c>
      <c r="D26" s="527" t="s">
        <v>1214</v>
      </c>
    </row>
    <row r="27" spans="2:7" ht="24.95" hidden="1" customHeight="1" thickBot="1" x14ac:dyDescent="0.25">
      <c r="B27" s="419" t="s">
        <v>331</v>
      </c>
      <c r="C27" s="629">
        <v>0</v>
      </c>
      <c r="D27" s="630">
        <v>0</v>
      </c>
    </row>
    <row r="28" spans="2:7" ht="17.100000000000001" hidden="1" customHeight="1" x14ac:dyDescent="0.2">
      <c r="B28" s="579" t="s">
        <v>391</v>
      </c>
      <c r="C28" s="580">
        <v>0</v>
      </c>
      <c r="D28" s="1669">
        <v>0</v>
      </c>
    </row>
    <row r="29" spans="2:7" ht="24.95" hidden="1" customHeight="1" thickBot="1" x14ac:dyDescent="0.25">
      <c r="B29" s="579" t="s">
        <v>332</v>
      </c>
      <c r="C29" s="580">
        <v>0</v>
      </c>
      <c r="D29" s="1669"/>
    </row>
    <row r="30" spans="2:7" ht="24.95" hidden="1" customHeight="1" thickBot="1" x14ac:dyDescent="0.25">
      <c r="B30" s="419" t="s">
        <v>430</v>
      </c>
      <c r="C30" s="629">
        <v>0</v>
      </c>
      <c r="D30" s="630"/>
    </row>
    <row r="31" spans="2:7" ht="17.100000000000001" customHeight="1" x14ac:dyDescent="0.2">
      <c r="B31" s="336"/>
      <c r="C31" s="14"/>
      <c r="D31" s="13"/>
    </row>
    <row r="32" spans="2:7" ht="17.100000000000001" customHeight="1" x14ac:dyDescent="0.2">
      <c r="B32" s="324"/>
      <c r="C32" s="325"/>
      <c r="D32" s="335"/>
    </row>
    <row r="33" spans="2:6" ht="17.100000000000001" customHeight="1" x14ac:dyDescent="0.2">
      <c r="B33" s="528"/>
      <c r="C33" s="526" t="s">
        <v>1498</v>
      </c>
      <c r="D33" s="527" t="s">
        <v>1214</v>
      </c>
    </row>
    <row r="34" spans="2:6" ht="15" customHeight="1" thickBot="1" x14ac:dyDescent="0.25">
      <c r="B34" s="1670" t="s">
        <v>631</v>
      </c>
      <c r="C34" s="1671"/>
      <c r="D34" s="1671"/>
    </row>
    <row r="35" spans="2:6" ht="15" customHeight="1" x14ac:dyDescent="0.2">
      <c r="B35" s="631" t="s">
        <v>715</v>
      </c>
      <c r="C35" s="632">
        <v>80043614</v>
      </c>
      <c r="D35" s="633">
        <v>76777938</v>
      </c>
    </row>
    <row r="36" spans="2:6" ht="15" customHeight="1" thickBot="1" x14ac:dyDescent="0.25">
      <c r="B36" s="634" t="s">
        <v>392</v>
      </c>
      <c r="C36" s="635">
        <v>-226430</v>
      </c>
      <c r="D36" s="636">
        <v>-247198</v>
      </c>
    </row>
    <row r="37" spans="2:6" ht="15" customHeight="1" thickBot="1" x14ac:dyDescent="0.25">
      <c r="B37" s="419" t="s">
        <v>716</v>
      </c>
      <c r="C37" s="629">
        <f>SUM(C35:C36)</f>
        <v>79817184</v>
      </c>
      <c r="D37" s="630">
        <f>SUM(D35:D36)</f>
        <v>76530740</v>
      </c>
    </row>
    <row r="38" spans="2:6" ht="15" hidden="1" customHeight="1" x14ac:dyDescent="0.2">
      <c r="B38" s="1672"/>
      <c r="C38" s="685"/>
      <c r="D38" s="1315"/>
    </row>
    <row r="39" spans="2:6" ht="15" customHeight="1" thickBot="1" x14ac:dyDescent="0.25">
      <c r="B39" s="1670" t="s">
        <v>207</v>
      </c>
      <c r="C39" s="1671"/>
      <c r="D39" s="1671"/>
    </row>
    <row r="40" spans="2:6" ht="15" customHeight="1" x14ac:dyDescent="0.2">
      <c r="B40" s="631" t="s">
        <v>717</v>
      </c>
      <c r="C40" s="632">
        <v>4537158</v>
      </c>
      <c r="D40" s="633">
        <v>4631472</v>
      </c>
    </row>
    <row r="41" spans="2:6" ht="15" customHeight="1" thickBot="1" x14ac:dyDescent="0.25">
      <c r="B41" s="634" t="s">
        <v>208</v>
      </c>
      <c r="C41" s="635">
        <v>-2591065</v>
      </c>
      <c r="D41" s="636">
        <v>-2728666</v>
      </c>
      <c r="F41" s="214"/>
    </row>
    <row r="42" spans="2:6" ht="15" customHeight="1" thickBot="1" x14ac:dyDescent="0.25">
      <c r="B42" s="419" t="s">
        <v>716</v>
      </c>
      <c r="C42" s="629">
        <f>SUM(C40:C41)</f>
        <v>1946093</v>
      </c>
      <c r="D42" s="630">
        <f>SUM(D40:D41)</f>
        <v>1902806</v>
      </c>
    </row>
    <row r="43" spans="2:6" ht="17.100000000000001" customHeight="1" x14ac:dyDescent="0.2">
      <c r="B43" s="324"/>
      <c r="C43" s="325"/>
      <c r="D43" s="335"/>
    </row>
    <row r="44" spans="2:6" ht="17.100000000000001" customHeight="1" x14ac:dyDescent="0.2">
      <c r="B44" s="337" t="s">
        <v>619</v>
      </c>
      <c r="C44" s="30">
        <f>C37+C42-C19</f>
        <v>0</v>
      </c>
      <c r="D44" s="30">
        <f>D37+D42-D19</f>
        <v>0</v>
      </c>
    </row>
    <row r="45" spans="2:6" ht="17.100000000000001" customHeight="1" x14ac:dyDescent="0.2">
      <c r="C45" s="113"/>
      <c r="D45" s="338"/>
    </row>
    <row r="46" spans="2:6" ht="17.100000000000001" customHeight="1" x14ac:dyDescent="0.2">
      <c r="C46" s="99"/>
      <c r="D46" s="339"/>
    </row>
    <row r="47" spans="2:6" ht="17.100000000000001" customHeight="1" x14ac:dyDescent="0.2">
      <c r="D47" s="340"/>
    </row>
    <row r="48" spans="2:6" ht="17.100000000000001" customHeight="1" thickBot="1" x14ac:dyDescent="0.25">
      <c r="B48" s="528"/>
      <c r="C48" s="526" t="s">
        <v>1498</v>
      </c>
      <c r="D48" s="527" t="s">
        <v>1214</v>
      </c>
    </row>
    <row r="49" spans="2:4" ht="15" customHeight="1" thickBot="1" x14ac:dyDescent="0.25">
      <c r="B49" s="419" t="s">
        <v>408</v>
      </c>
      <c r="C49" s="629">
        <f>SUM(C50:C52)</f>
        <v>7667168</v>
      </c>
      <c r="D49" s="630">
        <f>SUM(D50:D52)</f>
        <v>6496455</v>
      </c>
    </row>
    <row r="50" spans="2:4" ht="15" customHeight="1" x14ac:dyDescent="0.2">
      <c r="B50" s="631" t="s">
        <v>409</v>
      </c>
      <c r="C50" s="1673">
        <v>2244468</v>
      </c>
      <c r="D50" s="633">
        <v>1855227</v>
      </c>
    </row>
    <row r="51" spans="2:4" ht="15" customHeight="1" x14ac:dyDescent="0.2">
      <c r="B51" s="445" t="s">
        <v>410</v>
      </c>
      <c r="C51" s="580">
        <v>4590979</v>
      </c>
      <c r="D51" s="1669">
        <v>3794792</v>
      </c>
    </row>
    <row r="52" spans="2:4" ht="15" customHeight="1" x14ac:dyDescent="0.2">
      <c r="B52" s="445" t="s">
        <v>411</v>
      </c>
      <c r="C52" s="1618">
        <v>831721</v>
      </c>
      <c r="D52" s="1619">
        <v>846436</v>
      </c>
    </row>
    <row r="53" spans="2:4" ht="15" customHeight="1" thickBot="1" x14ac:dyDescent="0.25">
      <c r="B53" s="634" t="s">
        <v>412</v>
      </c>
      <c r="C53" s="1674">
        <v>-654009</v>
      </c>
      <c r="D53" s="1675">
        <v>-619045</v>
      </c>
    </row>
    <row r="54" spans="2:4" ht="15" customHeight="1" thickBot="1" x14ac:dyDescent="0.25">
      <c r="B54" s="419" t="s">
        <v>413</v>
      </c>
      <c r="C54" s="629">
        <f>SUM(C50:C53)</f>
        <v>7013159</v>
      </c>
      <c r="D54" s="630">
        <f>SUM(D50:D53)</f>
        <v>5877410</v>
      </c>
    </row>
    <row r="55" spans="2:4" ht="9.9499999999999993" hidden="1" customHeight="1" thickBot="1" x14ac:dyDescent="0.25">
      <c r="B55" s="585"/>
      <c r="C55" s="1676"/>
      <c r="D55" s="1676"/>
    </row>
    <row r="56" spans="2:4" ht="15" customHeight="1" thickBot="1" x14ac:dyDescent="0.25">
      <c r="B56" s="426" t="s">
        <v>414</v>
      </c>
      <c r="C56" s="1640"/>
      <c r="D56" s="1640"/>
    </row>
    <row r="57" spans="2:4" ht="15" customHeight="1" x14ac:dyDescent="0.2">
      <c r="B57" s="631" t="s">
        <v>409</v>
      </c>
      <c r="C57" s="1677">
        <v>2005193</v>
      </c>
      <c r="D57" s="1678">
        <v>1645833</v>
      </c>
    </row>
    <row r="58" spans="2:4" ht="15" customHeight="1" x14ac:dyDescent="0.2">
      <c r="B58" s="445" t="s">
        <v>410</v>
      </c>
      <c r="C58" s="1618">
        <v>4229557</v>
      </c>
      <c r="D58" s="1619">
        <v>3466354</v>
      </c>
    </row>
    <row r="59" spans="2:4" ht="15" customHeight="1" thickBot="1" x14ac:dyDescent="0.25">
      <c r="B59" s="634" t="s">
        <v>411</v>
      </c>
      <c r="C59" s="1674">
        <v>778409</v>
      </c>
      <c r="D59" s="1675">
        <v>765223</v>
      </c>
    </row>
    <row r="60" spans="2:4" ht="15" customHeight="1" thickBot="1" x14ac:dyDescent="0.25">
      <c r="B60" s="419" t="s">
        <v>413</v>
      </c>
      <c r="C60" s="629">
        <f>SUM(C57:C59)</f>
        <v>7013159</v>
      </c>
      <c r="D60" s="630">
        <f>SUM(D57:D59)</f>
        <v>5877410</v>
      </c>
    </row>
    <row r="61" spans="2:4" ht="15" customHeight="1" thickBot="1" x14ac:dyDescent="0.25">
      <c r="B61" s="419" t="s">
        <v>426</v>
      </c>
      <c r="C61" s="629">
        <v>-196644</v>
      </c>
      <c r="D61" s="630">
        <v>-181350</v>
      </c>
    </row>
    <row r="62" spans="2:4" ht="15" customHeight="1" thickBot="1" x14ac:dyDescent="0.25">
      <c r="B62" s="419" t="s">
        <v>427</v>
      </c>
      <c r="C62" s="629">
        <v>6816515</v>
      </c>
      <c r="D62" s="630">
        <v>5696060</v>
      </c>
    </row>
    <row r="63" spans="2:4" ht="9.9499999999999993" customHeight="1" thickBot="1" x14ac:dyDescent="0.25">
      <c r="B63" s="1582"/>
      <c r="C63" s="1679"/>
      <c r="D63" s="586"/>
    </row>
    <row r="64" spans="2:4" ht="15" customHeight="1" thickBot="1" x14ac:dyDescent="0.25">
      <c r="B64" s="419" t="s">
        <v>895</v>
      </c>
      <c r="C64" s="629">
        <v>659965</v>
      </c>
      <c r="D64" s="630">
        <v>518560</v>
      </c>
    </row>
  </sheetData>
  <phoneticPr fontId="2" type="noConversion"/>
  <pageMargins left="0.75" right="0.75" top="1" bottom="1" header="0.5" footer="0.5"/>
  <pageSetup paperSize="9" scale="74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zoomScale="90" zoomScaleNormal="90" workbookViewId="0">
      <selection activeCell="L21" sqref="L21"/>
    </sheetView>
  </sheetViews>
  <sheetFormatPr defaultRowHeight="10.5" x14ac:dyDescent="0.2"/>
  <cols>
    <col min="1" max="1" width="45.7109375" style="76" customWidth="1"/>
    <col min="2" max="6" width="15.42578125" style="76" customWidth="1"/>
    <col min="7" max="7" width="15.42578125" style="76" hidden="1" customWidth="1"/>
    <col min="8" max="8" width="15.42578125" style="76" customWidth="1"/>
    <col min="9" max="16384" width="9.140625" style="76"/>
  </cols>
  <sheetData>
    <row r="2" spans="1:8" x14ac:dyDescent="0.2">
      <c r="A2" s="341"/>
      <c r="B2" s="276"/>
      <c r="C2" s="276"/>
      <c r="D2" s="276"/>
      <c r="E2" s="276"/>
      <c r="F2" s="276"/>
      <c r="G2" s="276"/>
      <c r="H2" s="276"/>
    </row>
    <row r="3" spans="1:8" ht="45" customHeight="1" x14ac:dyDescent="0.2">
      <c r="A3" s="1681" t="s">
        <v>1522</v>
      </c>
      <c r="B3" s="497" t="s">
        <v>1524</v>
      </c>
      <c r="C3" s="497" t="s">
        <v>501</v>
      </c>
      <c r="D3" s="497" t="s">
        <v>502</v>
      </c>
      <c r="E3" s="497" t="s">
        <v>407</v>
      </c>
      <c r="F3" s="497" t="s">
        <v>503</v>
      </c>
      <c r="G3" s="1682" t="s">
        <v>28</v>
      </c>
      <c r="H3" s="1683" t="s">
        <v>1523</v>
      </c>
    </row>
    <row r="4" spans="1:8" ht="15" customHeight="1" thickBot="1" x14ac:dyDescent="0.25">
      <c r="A4" s="1684" t="s">
        <v>738</v>
      </c>
      <c r="B4" s="1685">
        <f t="shared" ref="B4:G4" si="0">SUM(B5,B6,B8)</f>
        <v>-1532502</v>
      </c>
      <c r="C4" s="1685">
        <f t="shared" si="0"/>
        <v>-889879</v>
      </c>
      <c r="D4" s="1685">
        <f t="shared" si="0"/>
        <v>620862</v>
      </c>
      <c r="E4" s="1685">
        <f t="shared" si="0"/>
        <v>-13980</v>
      </c>
      <c r="F4" s="1685">
        <f t="shared" si="0"/>
        <v>300160</v>
      </c>
      <c r="G4" s="1685">
        <f t="shared" si="0"/>
        <v>0</v>
      </c>
      <c r="H4" s="1686">
        <f>SUM(B4:G4)</f>
        <v>-1515339</v>
      </c>
    </row>
    <row r="5" spans="1:8" ht="15" customHeight="1" x14ac:dyDescent="0.2">
      <c r="A5" s="1687" t="s">
        <v>234</v>
      </c>
      <c r="B5" s="1289">
        <v>-683042</v>
      </c>
      <c r="C5" s="1018">
        <v>-326194</v>
      </c>
      <c r="D5" s="1018">
        <v>222533</v>
      </c>
      <c r="E5" s="1018">
        <v>-26</v>
      </c>
      <c r="F5" s="1018">
        <v>172350</v>
      </c>
      <c r="G5" s="1289">
        <v>0</v>
      </c>
      <c r="H5" s="1290">
        <f t="shared" ref="H5:H17" si="1">SUM(B5:G5)</f>
        <v>-614379</v>
      </c>
    </row>
    <row r="6" spans="1:8" ht="15" customHeight="1" x14ac:dyDescent="0.2">
      <c r="A6" s="445" t="s">
        <v>504</v>
      </c>
      <c r="B6" s="1292">
        <v>-849460</v>
      </c>
      <c r="C6" s="1014">
        <v>-563685</v>
      </c>
      <c r="D6" s="1014">
        <v>398329</v>
      </c>
      <c r="E6" s="1014">
        <v>-13954</v>
      </c>
      <c r="F6" s="1014">
        <v>127810</v>
      </c>
      <c r="G6" s="1292">
        <v>0</v>
      </c>
      <c r="H6" s="1293">
        <f t="shared" si="1"/>
        <v>-900960</v>
      </c>
    </row>
    <row r="7" spans="1:8" ht="15" customHeight="1" thickBot="1" x14ac:dyDescent="0.25">
      <c r="A7" s="1326" t="s">
        <v>505</v>
      </c>
      <c r="B7" s="1292">
        <v>-491329</v>
      </c>
      <c r="C7" s="1014">
        <v>-291120</v>
      </c>
      <c r="D7" s="1014">
        <v>235741</v>
      </c>
      <c r="E7" s="1014">
        <v>-9110</v>
      </c>
      <c r="F7" s="1014">
        <v>39890</v>
      </c>
      <c r="G7" s="1292">
        <v>0</v>
      </c>
      <c r="H7" s="1293">
        <f t="shared" si="1"/>
        <v>-515928</v>
      </c>
    </row>
    <row r="8" spans="1:8" ht="15" hidden="1" customHeight="1" thickBot="1" x14ac:dyDescent="0.25">
      <c r="A8" s="1688" t="s">
        <v>28</v>
      </c>
      <c r="B8" s="1689">
        <v>0</v>
      </c>
      <c r="C8" s="1690">
        <v>0</v>
      </c>
      <c r="D8" s="1690">
        <v>0</v>
      </c>
      <c r="E8" s="1690">
        <v>0</v>
      </c>
      <c r="F8" s="1690">
        <v>0</v>
      </c>
      <c r="G8" s="1689">
        <v>0</v>
      </c>
      <c r="H8" s="1691">
        <f t="shared" si="1"/>
        <v>0</v>
      </c>
    </row>
    <row r="9" spans="1:8" ht="15" customHeight="1" thickBot="1" x14ac:dyDescent="0.25">
      <c r="A9" s="419" t="s">
        <v>741</v>
      </c>
      <c r="B9" s="1297">
        <f>SUM(B10:B11,B14,B15)</f>
        <v>-1442251</v>
      </c>
      <c r="C9" s="1297">
        <f>SUM(C10:C11,C14,C15)</f>
        <v>-434161</v>
      </c>
      <c r="D9" s="1297">
        <f>SUM(D10:D11,D14,D15)</f>
        <v>335426</v>
      </c>
      <c r="E9" s="1297">
        <f>SUM(E10:E11,E14,E15)</f>
        <v>-6007</v>
      </c>
      <c r="F9" s="1297">
        <f>SUM(F10:F11,F14,F15)</f>
        <v>245586</v>
      </c>
      <c r="G9" s="1297">
        <f>SUM(G10:G11,G15)</f>
        <v>0</v>
      </c>
      <c r="H9" s="1298">
        <f t="shared" si="1"/>
        <v>-1301407</v>
      </c>
    </row>
    <row r="10" spans="1:8" ht="15" customHeight="1" x14ac:dyDescent="0.2">
      <c r="A10" s="1687" t="s">
        <v>234</v>
      </c>
      <c r="B10" s="1289">
        <v>-204860</v>
      </c>
      <c r="C10" s="1018">
        <v>-98524</v>
      </c>
      <c r="D10" s="1018">
        <v>64928</v>
      </c>
      <c r="E10" s="1018">
        <v>10870</v>
      </c>
      <c r="F10" s="1018">
        <v>37096</v>
      </c>
      <c r="G10" s="1289">
        <v>0</v>
      </c>
      <c r="H10" s="1290">
        <f t="shared" si="1"/>
        <v>-190490</v>
      </c>
    </row>
    <row r="11" spans="1:8" ht="15" customHeight="1" x14ac:dyDescent="0.2">
      <c r="A11" s="445" t="s">
        <v>504</v>
      </c>
      <c r="B11" s="1292">
        <v>-1187981</v>
      </c>
      <c r="C11" s="1292">
        <v>-311476</v>
      </c>
      <c r="D11" s="1292">
        <v>251131</v>
      </c>
      <c r="E11" s="1292">
        <v>-16877</v>
      </c>
      <c r="F11" s="1292">
        <v>208280</v>
      </c>
      <c r="G11" s="1292">
        <v>0</v>
      </c>
      <c r="H11" s="1293">
        <f t="shared" si="1"/>
        <v>-1056923</v>
      </c>
    </row>
    <row r="12" spans="1:8" ht="15" customHeight="1" x14ac:dyDescent="0.2">
      <c r="A12" s="1692" t="s">
        <v>506</v>
      </c>
      <c r="B12" s="1292">
        <v>-157515</v>
      </c>
      <c r="C12" s="1014">
        <v>-38664</v>
      </c>
      <c r="D12" s="1014">
        <v>73697</v>
      </c>
      <c r="E12" s="1014">
        <v>-19847</v>
      </c>
      <c r="F12" s="1014">
        <v>113541</v>
      </c>
      <c r="G12" s="1292">
        <v>0</v>
      </c>
      <c r="H12" s="1293">
        <f t="shared" si="1"/>
        <v>-28788</v>
      </c>
    </row>
    <row r="13" spans="1:8" ht="15" customHeight="1" x14ac:dyDescent="0.2">
      <c r="A13" s="1326" t="s">
        <v>507</v>
      </c>
      <c r="B13" s="1292">
        <v>-1030466</v>
      </c>
      <c r="C13" s="1014">
        <v>-272812</v>
      </c>
      <c r="D13" s="1014">
        <v>177434</v>
      </c>
      <c r="E13" s="1014">
        <v>2970</v>
      </c>
      <c r="F13" s="1014">
        <v>94739</v>
      </c>
      <c r="G13" s="1292">
        <v>0</v>
      </c>
      <c r="H13" s="1293">
        <f>SUM(B13:G13)</f>
        <v>-1028135</v>
      </c>
    </row>
    <row r="14" spans="1:8" ht="15" customHeight="1" thickBot="1" x14ac:dyDescent="0.25">
      <c r="A14" s="445" t="s">
        <v>28</v>
      </c>
      <c r="B14" s="1292">
        <v>-49410</v>
      </c>
      <c r="C14" s="1014">
        <v>-24161</v>
      </c>
      <c r="D14" s="1014">
        <v>19367</v>
      </c>
      <c r="E14" s="1014">
        <v>0</v>
      </c>
      <c r="F14" s="1014">
        <v>210</v>
      </c>
      <c r="G14" s="1292">
        <v>0</v>
      </c>
      <c r="H14" s="1293">
        <f>SUM(B14:G14)</f>
        <v>-53994</v>
      </c>
    </row>
    <row r="15" spans="1:8" ht="15" hidden="1" customHeight="1" thickBot="1" x14ac:dyDescent="0.25">
      <c r="A15" s="1693" t="s">
        <v>1167</v>
      </c>
      <c r="B15" s="1690">
        <v>0</v>
      </c>
      <c r="C15" s="1690">
        <v>0</v>
      </c>
      <c r="D15" s="1690">
        <v>0</v>
      </c>
      <c r="E15" s="1690">
        <v>0</v>
      </c>
      <c r="F15" s="1690">
        <v>0</v>
      </c>
      <c r="G15" s="1690">
        <v>0</v>
      </c>
      <c r="H15" s="1694">
        <f>SUM(B15:G15)</f>
        <v>0</v>
      </c>
    </row>
    <row r="16" spans="1:8" ht="15" customHeight="1" thickBot="1" x14ac:dyDescent="0.25">
      <c r="A16" s="419" t="s">
        <v>698</v>
      </c>
      <c r="B16" s="1297">
        <v>-1111</v>
      </c>
      <c r="C16" s="1695">
        <v>-197</v>
      </c>
      <c r="D16" s="1695">
        <v>565</v>
      </c>
      <c r="E16" s="1695">
        <v>-6</v>
      </c>
      <c r="F16" s="1695">
        <v>0</v>
      </c>
      <c r="G16" s="1297">
        <v>0</v>
      </c>
      <c r="H16" s="1298">
        <f>SUM(B16:G16)</f>
        <v>-749</v>
      </c>
    </row>
    <row r="17" spans="1:8" ht="24.95" customHeight="1" thickBot="1" x14ac:dyDescent="0.25">
      <c r="A17" s="419" t="s">
        <v>1084</v>
      </c>
      <c r="B17" s="1297">
        <f t="shared" ref="B17:G17" si="2">B4+B9+B16</f>
        <v>-2975864</v>
      </c>
      <c r="C17" s="1297">
        <f t="shared" si="2"/>
        <v>-1324237</v>
      </c>
      <c r="D17" s="1297">
        <f t="shared" si="2"/>
        <v>956853</v>
      </c>
      <c r="E17" s="1297">
        <f t="shared" si="2"/>
        <v>-19993</v>
      </c>
      <c r="F17" s="1297">
        <f t="shared" si="2"/>
        <v>545746</v>
      </c>
      <c r="G17" s="1297">
        <f t="shared" si="2"/>
        <v>0</v>
      </c>
      <c r="H17" s="1298">
        <f t="shared" si="1"/>
        <v>-2817495</v>
      </c>
    </row>
    <row r="19" spans="1:8" x14ac:dyDescent="0.2">
      <c r="H19" s="806"/>
    </row>
    <row r="20" spans="1:8" x14ac:dyDescent="0.2">
      <c r="A20" s="341"/>
      <c r="B20" s="276"/>
      <c r="C20" s="276"/>
      <c r="D20" s="276"/>
      <c r="E20" s="276"/>
      <c r="F20" s="276"/>
      <c r="G20" s="276"/>
      <c r="H20" s="276"/>
    </row>
    <row r="21" spans="1:8" ht="45" customHeight="1" x14ac:dyDescent="0.2">
      <c r="A21" s="1681" t="s">
        <v>1302</v>
      </c>
      <c r="B21" s="497" t="s">
        <v>1486</v>
      </c>
      <c r="C21" s="497" t="s">
        <v>501</v>
      </c>
      <c r="D21" s="497" t="s">
        <v>502</v>
      </c>
      <c r="E21" s="497" t="s">
        <v>407</v>
      </c>
      <c r="F21" s="497" t="s">
        <v>503</v>
      </c>
      <c r="G21" s="1682" t="s">
        <v>28</v>
      </c>
      <c r="H21" s="1683" t="s">
        <v>1303</v>
      </c>
    </row>
    <row r="22" spans="1:8" ht="15" customHeight="1" thickBot="1" x14ac:dyDescent="0.25">
      <c r="A22" s="1684" t="s">
        <v>738</v>
      </c>
      <c r="B22" s="1685">
        <v>-1480413</v>
      </c>
      <c r="C22" s="1685">
        <v>-1154655</v>
      </c>
      <c r="D22" s="1685">
        <v>932620</v>
      </c>
      <c r="E22" s="1685">
        <v>169578</v>
      </c>
      <c r="F22" s="1685">
        <v>368</v>
      </c>
      <c r="G22" s="1685">
        <v>0</v>
      </c>
      <c r="H22" s="1686">
        <f t="shared" ref="H22:H35" si="3">SUM(B22:G22)</f>
        <v>-1532502</v>
      </c>
    </row>
    <row r="23" spans="1:8" ht="15" customHeight="1" x14ac:dyDescent="0.2">
      <c r="A23" s="1687" t="s">
        <v>234</v>
      </c>
      <c r="B23" s="1289">
        <v>-593854</v>
      </c>
      <c r="C23" s="1018">
        <v>-429843</v>
      </c>
      <c r="D23" s="1018">
        <v>260277</v>
      </c>
      <c r="E23" s="1018">
        <v>80195</v>
      </c>
      <c r="F23" s="1018">
        <v>183</v>
      </c>
      <c r="G23" s="1289">
        <v>0</v>
      </c>
      <c r="H23" s="1290">
        <f t="shared" si="3"/>
        <v>-683042</v>
      </c>
    </row>
    <row r="24" spans="1:8" ht="15" customHeight="1" x14ac:dyDescent="0.2">
      <c r="A24" s="445" t="s">
        <v>504</v>
      </c>
      <c r="B24" s="1292">
        <v>-886559</v>
      </c>
      <c r="C24" s="1014">
        <v>-724812</v>
      </c>
      <c r="D24" s="1014">
        <v>672343</v>
      </c>
      <c r="E24" s="1014">
        <v>89383</v>
      </c>
      <c r="F24" s="1014">
        <v>185</v>
      </c>
      <c r="G24" s="1292">
        <v>0</v>
      </c>
      <c r="H24" s="1293">
        <f t="shared" si="3"/>
        <v>-849460</v>
      </c>
    </row>
    <row r="25" spans="1:8" ht="15" customHeight="1" thickBot="1" x14ac:dyDescent="0.25">
      <c r="A25" s="1326" t="s">
        <v>505</v>
      </c>
      <c r="B25" s="1292">
        <v>-541352</v>
      </c>
      <c r="C25" s="1014">
        <v>-454401</v>
      </c>
      <c r="D25" s="1014">
        <v>429254</v>
      </c>
      <c r="E25" s="1014">
        <v>75034</v>
      </c>
      <c r="F25" s="1014">
        <v>136</v>
      </c>
      <c r="G25" s="1292">
        <v>0</v>
      </c>
      <c r="H25" s="1293">
        <f t="shared" si="3"/>
        <v>-491329</v>
      </c>
    </row>
    <row r="26" spans="1:8" ht="15" hidden="1" customHeight="1" thickBot="1" x14ac:dyDescent="0.25">
      <c r="A26" s="1688" t="s">
        <v>28</v>
      </c>
      <c r="B26" s="1689">
        <v>0</v>
      </c>
      <c r="C26" s="1690">
        <v>0</v>
      </c>
      <c r="D26" s="1690">
        <v>0</v>
      </c>
      <c r="E26" s="1690">
        <v>0</v>
      </c>
      <c r="F26" s="1690">
        <v>0</v>
      </c>
      <c r="G26" s="1689">
        <v>0</v>
      </c>
      <c r="H26" s="1691">
        <f t="shared" si="3"/>
        <v>0</v>
      </c>
    </row>
    <row r="27" spans="1:8" ht="15" customHeight="1" thickBot="1" x14ac:dyDescent="0.25">
      <c r="A27" s="419" t="s">
        <v>741</v>
      </c>
      <c r="B27" s="1297">
        <v>-1309059</v>
      </c>
      <c r="C27" s="1297">
        <v>-751328</v>
      </c>
      <c r="D27" s="1297">
        <v>547963</v>
      </c>
      <c r="E27" s="1297">
        <v>-6538</v>
      </c>
      <c r="F27" s="1297">
        <v>76711</v>
      </c>
      <c r="G27" s="1297">
        <v>0</v>
      </c>
      <c r="H27" s="1298">
        <f t="shared" si="3"/>
        <v>-1442251</v>
      </c>
    </row>
    <row r="28" spans="1:8" ht="15" customHeight="1" x14ac:dyDescent="0.2">
      <c r="A28" s="1687" t="s">
        <v>234</v>
      </c>
      <c r="B28" s="1289">
        <v>-241111</v>
      </c>
      <c r="C28" s="1018">
        <v>-150230</v>
      </c>
      <c r="D28" s="1018">
        <v>150225</v>
      </c>
      <c r="E28" s="1018">
        <v>6341</v>
      </c>
      <c r="F28" s="1018">
        <v>29915</v>
      </c>
      <c r="G28" s="1289">
        <v>0</v>
      </c>
      <c r="H28" s="1290">
        <f t="shared" si="3"/>
        <v>-204860</v>
      </c>
    </row>
    <row r="29" spans="1:8" ht="15" customHeight="1" x14ac:dyDescent="0.2">
      <c r="A29" s="445" t="s">
        <v>504</v>
      </c>
      <c r="B29" s="1292">
        <v>-1061730</v>
      </c>
      <c r="C29" s="1292">
        <v>-552420</v>
      </c>
      <c r="D29" s="1292">
        <v>396823</v>
      </c>
      <c r="E29" s="1292">
        <v>-12879</v>
      </c>
      <c r="F29" s="1292">
        <v>42225</v>
      </c>
      <c r="G29" s="1292">
        <v>0</v>
      </c>
      <c r="H29" s="1293">
        <f t="shared" si="3"/>
        <v>-1187981</v>
      </c>
    </row>
    <row r="30" spans="1:8" ht="15" customHeight="1" x14ac:dyDescent="0.2">
      <c r="A30" s="1692" t="s">
        <v>506</v>
      </c>
      <c r="B30" s="1292">
        <v>-193948</v>
      </c>
      <c r="C30" s="1014">
        <v>-173802</v>
      </c>
      <c r="D30" s="1014">
        <v>205938</v>
      </c>
      <c r="E30" s="1014">
        <v>-184</v>
      </c>
      <c r="F30" s="1014">
        <v>4481</v>
      </c>
      <c r="G30" s="1292">
        <v>0</v>
      </c>
      <c r="H30" s="1293">
        <f t="shared" si="3"/>
        <v>-157515</v>
      </c>
    </row>
    <row r="31" spans="1:8" ht="15" customHeight="1" x14ac:dyDescent="0.2">
      <c r="A31" s="1326" t="s">
        <v>507</v>
      </c>
      <c r="B31" s="1292">
        <v>-867782</v>
      </c>
      <c r="C31" s="1014">
        <v>-378618</v>
      </c>
      <c r="D31" s="1014">
        <v>190885</v>
      </c>
      <c r="E31" s="1014">
        <v>-12695</v>
      </c>
      <c r="F31" s="1014">
        <v>37744</v>
      </c>
      <c r="G31" s="1292">
        <v>0</v>
      </c>
      <c r="H31" s="1293">
        <f t="shared" si="3"/>
        <v>-1030466</v>
      </c>
    </row>
    <row r="32" spans="1:8" ht="15" customHeight="1" x14ac:dyDescent="0.2">
      <c r="A32" s="445" t="s">
        <v>28</v>
      </c>
      <c r="B32" s="1292">
        <v>-7007</v>
      </c>
      <c r="C32" s="1014">
        <v>-48678</v>
      </c>
      <c r="D32" s="1014">
        <v>1704</v>
      </c>
      <c r="E32" s="1014">
        <v>0</v>
      </c>
      <c r="F32" s="1014">
        <v>4571</v>
      </c>
      <c r="G32" s="1292">
        <v>0</v>
      </c>
      <c r="H32" s="1293">
        <f t="shared" si="3"/>
        <v>-49410</v>
      </c>
    </row>
    <row r="33" spans="1:8" ht="15" customHeight="1" thickBot="1" x14ac:dyDescent="0.25">
      <c r="A33" s="1693" t="s">
        <v>1167</v>
      </c>
      <c r="B33" s="1690">
        <v>789</v>
      </c>
      <c r="C33" s="1690">
        <v>0</v>
      </c>
      <c r="D33" s="1690">
        <v>-789</v>
      </c>
      <c r="E33" s="1690">
        <v>0</v>
      </c>
      <c r="F33" s="1690">
        <v>0</v>
      </c>
      <c r="G33" s="1690"/>
      <c r="H33" s="1694">
        <f t="shared" si="3"/>
        <v>0</v>
      </c>
    </row>
    <row r="34" spans="1:8" ht="15" customHeight="1" thickBot="1" x14ac:dyDescent="0.25">
      <c r="A34" s="419" t="s">
        <v>698</v>
      </c>
      <c r="B34" s="1297">
        <v>-1369</v>
      </c>
      <c r="C34" s="1695">
        <v>-8462</v>
      </c>
      <c r="D34" s="1695">
        <v>8780</v>
      </c>
      <c r="E34" s="1695">
        <v>-64</v>
      </c>
      <c r="F34" s="1695">
        <v>4</v>
      </c>
      <c r="G34" s="1297">
        <v>0</v>
      </c>
      <c r="H34" s="1298">
        <f t="shared" si="3"/>
        <v>-1111</v>
      </c>
    </row>
    <row r="35" spans="1:8" ht="24.95" customHeight="1" thickBot="1" x14ac:dyDescent="0.25">
      <c r="A35" s="419" t="s">
        <v>1084</v>
      </c>
      <c r="B35" s="1297">
        <v>-2790841</v>
      </c>
      <c r="C35" s="1297">
        <v>-1914445</v>
      </c>
      <c r="D35" s="1297">
        <v>1489363</v>
      </c>
      <c r="E35" s="1297">
        <v>162976</v>
      </c>
      <c r="F35" s="1297">
        <v>77083</v>
      </c>
      <c r="G35" s="1297">
        <v>0</v>
      </c>
      <c r="H35" s="1298">
        <f t="shared" si="3"/>
        <v>-2975864</v>
      </c>
    </row>
    <row r="37" spans="1:8" x14ac:dyDescent="0.2">
      <c r="H37" s="806"/>
    </row>
  </sheetData>
  <phoneticPr fontId="2" type="noConversion"/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39"/>
    </sheetView>
  </sheetViews>
  <sheetFormatPr defaultRowHeight="12.75" x14ac:dyDescent="0.2"/>
  <cols>
    <col min="1" max="1" width="28.28515625" customWidth="1"/>
    <col min="2" max="5" width="11.7109375" customWidth="1"/>
  </cols>
  <sheetData>
    <row r="1" spans="1:5" x14ac:dyDescent="0.2">
      <c r="A1" s="2657" t="s">
        <v>1866</v>
      </c>
      <c r="B1" s="2657"/>
      <c r="C1" s="2657"/>
      <c r="D1" s="2657"/>
      <c r="E1" s="2657"/>
    </row>
    <row r="2" spans="1:5" ht="13.5" thickBot="1" x14ac:dyDescent="0.25">
      <c r="B2" s="2784"/>
    </row>
    <row r="3" spans="1:5" ht="13.5" thickTop="1" x14ac:dyDescent="0.2">
      <c r="A3" s="2785"/>
      <c r="B3" s="2785"/>
      <c r="C3" s="2785"/>
      <c r="D3" s="2786"/>
      <c r="E3" s="2785"/>
    </row>
    <row r="4" spans="1:5" ht="21" x14ac:dyDescent="0.2">
      <c r="A4" s="2787" t="s">
        <v>1867</v>
      </c>
      <c r="B4" s="2788" t="s">
        <v>1868</v>
      </c>
      <c r="C4" s="2789" t="s">
        <v>1214</v>
      </c>
      <c r="D4" s="2790" t="s">
        <v>1498</v>
      </c>
      <c r="E4" s="2791" t="s">
        <v>1869</v>
      </c>
    </row>
    <row r="5" spans="1:5" ht="21" x14ac:dyDescent="0.2">
      <c r="A5" s="2792" t="s">
        <v>1870</v>
      </c>
      <c r="B5" s="2793">
        <v>4551.47</v>
      </c>
      <c r="C5" s="2794">
        <v>4947.3429999999998</v>
      </c>
      <c r="D5" s="2795">
        <v>5347.875</v>
      </c>
      <c r="E5" s="2796">
        <v>8.0959011736198683E-2</v>
      </c>
    </row>
    <row r="6" spans="1:5" x14ac:dyDescent="0.2">
      <c r="A6" s="2797" t="s">
        <v>703</v>
      </c>
      <c r="B6" s="2798">
        <v>3789.402</v>
      </c>
      <c r="C6" s="2799">
        <v>4127.6629999999996</v>
      </c>
      <c r="D6" s="2800">
        <v>4455.3050000000003</v>
      </c>
      <c r="E6" s="2801">
        <v>1.0793771196921844</v>
      </c>
    </row>
    <row r="7" spans="1:5" x14ac:dyDescent="0.2">
      <c r="A7" s="2797" t="s">
        <v>1871</v>
      </c>
      <c r="B7" s="2798">
        <v>762.06799999999998</v>
      </c>
      <c r="C7" s="2799">
        <v>819.68</v>
      </c>
      <c r="D7" s="2800">
        <v>892.56999999999994</v>
      </c>
      <c r="E7" s="2801">
        <v>1.0889249463205153</v>
      </c>
    </row>
    <row r="8" spans="1:5" x14ac:dyDescent="0.2">
      <c r="A8" s="2797" t="s">
        <v>1872</v>
      </c>
      <c r="B8" s="2798">
        <v>534.16200000000003</v>
      </c>
      <c r="C8" s="2799">
        <v>573.14599999999996</v>
      </c>
      <c r="D8" s="2800">
        <v>628.86599999999999</v>
      </c>
      <c r="E8" s="2801">
        <v>1.0972178118664355</v>
      </c>
    </row>
    <row r="9" spans="1:5" x14ac:dyDescent="0.2">
      <c r="A9" s="2797" t="s">
        <v>1873</v>
      </c>
      <c r="B9" s="2798">
        <v>227.90600000000001</v>
      </c>
      <c r="C9" s="2799">
        <v>246.53399999999999</v>
      </c>
      <c r="D9" s="2800">
        <v>263.70400000000001</v>
      </c>
      <c r="E9" s="2801">
        <v>1.0696455661288098</v>
      </c>
    </row>
    <row r="10" spans="1:5" x14ac:dyDescent="0.2">
      <c r="A10" s="2787" t="s">
        <v>1838</v>
      </c>
      <c r="B10" s="2802"/>
      <c r="C10" s="2803"/>
      <c r="D10" s="2804">
        <v>0</v>
      </c>
      <c r="E10" s="2805"/>
    </row>
    <row r="11" spans="1:5" ht="21" x14ac:dyDescent="0.2">
      <c r="A11" s="2792" t="s">
        <v>1874</v>
      </c>
      <c r="B11" s="2793">
        <v>41443.952116519991</v>
      </c>
      <c r="C11" s="2794">
        <v>46168.713803059974</v>
      </c>
      <c r="D11" s="2795">
        <v>48926.126103289957</v>
      </c>
      <c r="E11" s="2796">
        <v>5.9724693912682092E-2</v>
      </c>
    </row>
    <row r="12" spans="1:5" x14ac:dyDescent="0.2">
      <c r="A12" s="2797" t="s">
        <v>703</v>
      </c>
      <c r="B12" s="2798">
        <v>38526.00874918999</v>
      </c>
      <c r="C12" s="2799">
        <v>42344.713413169971</v>
      </c>
      <c r="D12" s="2800">
        <v>44646.421974009958</v>
      </c>
      <c r="E12" s="2801">
        <v>5.4356456221146932E-2</v>
      </c>
    </row>
    <row r="13" spans="1:5" x14ac:dyDescent="0.2">
      <c r="A13" s="2797" t="s">
        <v>1875</v>
      </c>
      <c r="B13" s="2798">
        <v>30540.123471670006</v>
      </c>
      <c r="C13" s="2799">
        <v>33473.408796899967</v>
      </c>
      <c r="D13" s="2800">
        <v>34112.685259229962</v>
      </c>
      <c r="E13" s="2801">
        <v>1.9098038870460021E-2</v>
      </c>
    </row>
    <row r="14" spans="1:5" x14ac:dyDescent="0.2">
      <c r="A14" s="2797" t="s">
        <v>1876</v>
      </c>
      <c r="B14" s="2798">
        <v>7985.883639159998</v>
      </c>
      <c r="C14" s="2799">
        <v>8871.3046162700066</v>
      </c>
      <c r="D14" s="2800">
        <v>10533.736714779998</v>
      </c>
      <c r="E14" s="2801">
        <v>0.18739432027405356</v>
      </c>
    </row>
    <row r="15" spans="1:5" ht="21" x14ac:dyDescent="0.2">
      <c r="A15" s="2797" t="s">
        <v>1871</v>
      </c>
      <c r="B15" s="2798">
        <v>2917.9433673299995</v>
      </c>
      <c r="C15" s="2799">
        <v>3824.00038989</v>
      </c>
      <c r="D15" s="2800">
        <v>4279.7041292800004</v>
      </c>
      <c r="E15" s="2801">
        <v>0.11916937576544262</v>
      </c>
    </row>
    <row r="16" spans="1:5" x14ac:dyDescent="0.2">
      <c r="A16" s="2797" t="s">
        <v>1872</v>
      </c>
      <c r="B16" s="2798">
        <v>2250.4762177299995</v>
      </c>
      <c r="C16" s="2799">
        <v>2899.5654111899998</v>
      </c>
      <c r="D16" s="2800">
        <v>3310.8793719400005</v>
      </c>
      <c r="E16" s="2801">
        <v>0.14185365819396867</v>
      </c>
    </row>
    <row r="17" spans="1:5" x14ac:dyDescent="0.2">
      <c r="A17" s="2797" t="s">
        <v>1873</v>
      </c>
      <c r="B17" s="2798">
        <v>667.46714959999997</v>
      </c>
      <c r="C17" s="2799">
        <v>924.43497869999999</v>
      </c>
      <c r="D17" s="2800">
        <v>968.82475733999991</v>
      </c>
      <c r="E17" s="2801">
        <v>4.8018281071994684E-2</v>
      </c>
    </row>
    <row r="18" spans="1:5" ht="21" x14ac:dyDescent="0.2">
      <c r="A18" s="2792" t="s">
        <v>1877</v>
      </c>
      <c r="B18" s="2793">
        <v>38999.445892999996</v>
      </c>
      <c r="C18" s="2794">
        <v>45645.407254519989</v>
      </c>
      <c r="D18" s="2795">
        <v>53662.839776169996</v>
      </c>
      <c r="E18" s="2796">
        <v>0.17564598508114071</v>
      </c>
    </row>
    <row r="19" spans="1:5" x14ac:dyDescent="0.2">
      <c r="A19" s="2797" t="s">
        <v>703</v>
      </c>
      <c r="B19" s="2798">
        <v>33380.975824659996</v>
      </c>
      <c r="C19" s="2799">
        <v>39273.646215639994</v>
      </c>
      <c r="D19" s="2800">
        <v>45727.591963109997</v>
      </c>
      <c r="E19" s="2801">
        <v>0.16433273630956724</v>
      </c>
    </row>
    <row r="20" spans="1:5" ht="21" x14ac:dyDescent="0.2">
      <c r="A20" s="2797" t="s">
        <v>1871</v>
      </c>
      <c r="B20" s="2798">
        <v>5618.4700683400006</v>
      </c>
      <c r="C20" s="2799">
        <v>6371.7610388800013</v>
      </c>
      <c r="D20" s="2800">
        <v>7935.2478130599993</v>
      </c>
      <c r="E20" s="2801">
        <v>0.24537749683952681</v>
      </c>
    </row>
    <row r="21" spans="1:5" x14ac:dyDescent="0.2">
      <c r="A21" s="2797" t="s">
        <v>1872</v>
      </c>
      <c r="B21" s="2798">
        <v>3788.6234226000001</v>
      </c>
      <c r="C21" s="2799">
        <v>4488.0470163900009</v>
      </c>
      <c r="D21" s="2800">
        <v>5630.5354313199996</v>
      </c>
      <c r="E21" s="2801">
        <v>0.25456248803938974</v>
      </c>
    </row>
    <row r="22" spans="1:5" x14ac:dyDescent="0.2">
      <c r="A22" s="2797" t="s">
        <v>1873</v>
      </c>
      <c r="B22" s="2798">
        <v>1829.84664574</v>
      </c>
      <c r="C22" s="2799">
        <v>1883.7140224900004</v>
      </c>
      <c r="D22" s="2800">
        <v>2304.7123817400002</v>
      </c>
      <c r="E22" s="2801">
        <v>0.22349377571309903</v>
      </c>
    </row>
    <row r="23" spans="1:5" x14ac:dyDescent="0.2">
      <c r="A23" s="2792" t="s">
        <v>1878</v>
      </c>
      <c r="B23" s="2793">
        <v>5252.1</v>
      </c>
      <c r="C23" s="2794">
        <v>5736.1888637819411</v>
      </c>
      <c r="D23" s="2795">
        <v>5792.3</v>
      </c>
      <c r="E23" s="2796">
        <v>9.7819541076031857E-3</v>
      </c>
    </row>
    <row r="24" spans="1:5" x14ac:dyDescent="0.2">
      <c r="A24" s="2806" t="s">
        <v>1867</v>
      </c>
      <c r="B24" s="2807"/>
      <c r="C24" s="2807"/>
      <c r="D24" s="2808"/>
      <c r="E24" s="2809"/>
    </row>
    <row r="25" spans="1:5" x14ac:dyDescent="0.2">
      <c r="A25" s="2810" t="s">
        <v>1879</v>
      </c>
      <c r="B25" s="2811">
        <v>327.44200000000001</v>
      </c>
      <c r="C25" s="2812">
        <v>332.40899999999999</v>
      </c>
      <c r="D25" s="2813">
        <v>340.25800000000004</v>
      </c>
      <c r="E25" s="2814">
        <v>2.3612477399829856E-2</v>
      </c>
    </row>
    <row r="26" spans="1:5" x14ac:dyDescent="0.2">
      <c r="A26" s="2815" t="s">
        <v>703</v>
      </c>
      <c r="B26" s="2816">
        <v>296.86099999999999</v>
      </c>
      <c r="C26" s="2817">
        <v>303.577</v>
      </c>
      <c r="D26" s="2818">
        <v>309.40600000000001</v>
      </c>
      <c r="E26" s="2819">
        <v>1.9201059368792794E-2</v>
      </c>
    </row>
    <row r="27" spans="1:5" x14ac:dyDescent="0.2">
      <c r="A27" s="2815" t="s">
        <v>1871</v>
      </c>
      <c r="B27" s="2816">
        <v>30.581000000000003</v>
      </c>
      <c r="C27" s="2817">
        <v>28.832000000000001</v>
      </c>
      <c r="D27" s="2818">
        <v>30.852000000000004</v>
      </c>
      <c r="E27" s="2819">
        <v>7.0061043285238656E-2</v>
      </c>
    </row>
    <row r="28" spans="1:5" x14ac:dyDescent="0.2">
      <c r="A28" s="2810" t="s">
        <v>1880</v>
      </c>
      <c r="B28" s="2811">
        <v>3032.181</v>
      </c>
      <c r="C28" s="2812">
        <v>3242.7070000000003</v>
      </c>
      <c r="D28" s="2813">
        <v>3438.4369999999999</v>
      </c>
      <c r="E28" s="2814">
        <v>6.0360063366810435E-2</v>
      </c>
    </row>
    <row r="29" spans="1:5" x14ac:dyDescent="0.2">
      <c r="A29" s="2815" t="s">
        <v>703</v>
      </c>
      <c r="B29" s="2816">
        <v>2445.3380000000002</v>
      </c>
      <c r="C29" s="2817">
        <v>2700.9570000000003</v>
      </c>
      <c r="D29" s="2818">
        <v>2875.9949999999999</v>
      </c>
      <c r="E29" s="2819">
        <v>6.4805918791006167E-2</v>
      </c>
    </row>
    <row r="30" spans="1:5" x14ac:dyDescent="0.2">
      <c r="A30" s="2815" t="s">
        <v>1871</v>
      </c>
      <c r="B30" s="2816">
        <v>586.84299999999996</v>
      </c>
      <c r="C30" s="2817">
        <v>541.75</v>
      </c>
      <c r="D30" s="2818">
        <v>562.44200000000001</v>
      </c>
      <c r="E30" s="2819">
        <v>3.8194739270881461E-2</v>
      </c>
    </row>
    <row r="31" spans="1:5" x14ac:dyDescent="0.2">
      <c r="A31" s="2806"/>
      <c r="B31" s="2807"/>
      <c r="C31" s="2807"/>
      <c r="D31" s="2808"/>
      <c r="E31" s="2807"/>
    </row>
    <row r="32" spans="1:5" x14ac:dyDescent="0.2">
      <c r="A32" s="2792" t="s">
        <v>1881</v>
      </c>
      <c r="B32" s="2798"/>
      <c r="C32" s="2799"/>
      <c r="D32" s="2800"/>
      <c r="E32" s="2820"/>
    </row>
    <row r="33" spans="1:5" ht="21" x14ac:dyDescent="0.2">
      <c r="A33" s="2797" t="s">
        <v>1882</v>
      </c>
      <c r="B33" s="2821">
        <v>1</v>
      </c>
      <c r="C33" s="2822">
        <v>4</v>
      </c>
      <c r="D33" s="2823">
        <v>6</v>
      </c>
      <c r="E33" s="2824"/>
    </row>
    <row r="34" spans="1:5" ht="21" x14ac:dyDescent="0.2">
      <c r="A34" s="2797" t="s">
        <v>1883</v>
      </c>
      <c r="B34" s="2821">
        <v>2</v>
      </c>
      <c r="C34" s="2822">
        <v>9</v>
      </c>
      <c r="D34" s="2823">
        <v>17</v>
      </c>
      <c r="E34" s="2824"/>
    </row>
    <row r="35" spans="1:5" x14ac:dyDescent="0.2">
      <c r="A35" s="2797" t="s">
        <v>1884</v>
      </c>
      <c r="B35" s="2821">
        <v>130</v>
      </c>
      <c r="C35" s="2822">
        <v>123</v>
      </c>
      <c r="D35" s="2823">
        <v>115</v>
      </c>
      <c r="E35" s="2825"/>
    </row>
    <row r="36" spans="1:5" x14ac:dyDescent="0.2">
      <c r="A36" s="2797" t="s">
        <v>1885</v>
      </c>
      <c r="B36" s="2821">
        <v>67</v>
      </c>
      <c r="C36" s="2822">
        <v>83</v>
      </c>
      <c r="D36" s="2823">
        <v>98</v>
      </c>
      <c r="E36" s="2825"/>
    </row>
    <row r="37" spans="1:5" x14ac:dyDescent="0.2">
      <c r="A37" s="2797" t="s">
        <v>1886</v>
      </c>
      <c r="B37" s="2821">
        <v>46</v>
      </c>
      <c r="C37" s="2822">
        <v>47</v>
      </c>
      <c r="D37" s="2823">
        <v>43</v>
      </c>
      <c r="E37" s="2825"/>
    </row>
    <row r="38" spans="1:5" x14ac:dyDescent="0.2">
      <c r="A38" s="2797" t="s">
        <v>1887</v>
      </c>
      <c r="B38" s="2821">
        <v>35</v>
      </c>
      <c r="C38" s="2822">
        <v>36</v>
      </c>
      <c r="D38" s="2823">
        <v>37</v>
      </c>
      <c r="E38" s="2825"/>
    </row>
    <row r="39" spans="1:5" ht="13.5" thickBot="1" x14ac:dyDescent="0.25">
      <c r="A39" s="2785"/>
      <c r="B39" s="2785"/>
      <c r="C39" s="2785"/>
      <c r="D39" s="2826"/>
      <c r="E39" s="2785"/>
    </row>
    <row r="40" spans="1:5" ht="13.5" thickTop="1" x14ac:dyDescent="0.2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B39" sqref="B39"/>
    </sheetView>
  </sheetViews>
  <sheetFormatPr defaultRowHeight="10.5" x14ac:dyDescent="0.15"/>
  <cols>
    <col min="1" max="1" width="40.7109375" style="60" customWidth="1"/>
    <col min="2" max="5" width="18.7109375" style="60" customWidth="1"/>
    <col min="6" max="6" width="10.7109375" style="60" customWidth="1"/>
    <col min="7" max="7" width="14.42578125" style="60" customWidth="1"/>
    <col min="8" max="8" width="8.7109375" style="60" bestFit="1" customWidth="1"/>
    <col min="9" max="9" width="10.5703125" style="60" bestFit="1" customWidth="1"/>
    <col min="10" max="16384" width="9.140625" style="60"/>
  </cols>
  <sheetData>
    <row r="2" spans="1:11" x14ac:dyDescent="0.15">
      <c r="A2" s="181" t="s">
        <v>159</v>
      </c>
    </row>
    <row r="3" spans="1:11" ht="11.25" thickBot="1" x14ac:dyDescent="0.2"/>
    <row r="4" spans="1:11" ht="17.100000000000001" customHeight="1" thickBot="1" x14ac:dyDescent="0.2">
      <c r="A4" s="2421" t="s">
        <v>33</v>
      </c>
      <c r="B4" s="2422" t="s">
        <v>1498</v>
      </c>
      <c r="C4" s="2422"/>
      <c r="D4" s="2422" t="s">
        <v>1214</v>
      </c>
      <c r="E4" s="2423"/>
    </row>
    <row r="5" spans="1:11" ht="30" customHeight="1" thickBot="1" x14ac:dyDescent="0.2">
      <c r="A5" s="2421"/>
      <c r="B5" s="1120" t="s">
        <v>1104</v>
      </c>
      <c r="C5" s="1120" t="s">
        <v>1105</v>
      </c>
      <c r="D5" s="1120" t="s">
        <v>1104</v>
      </c>
      <c r="E5" s="1121" t="s">
        <v>1105</v>
      </c>
    </row>
    <row r="6" spans="1:11" ht="17.100000000000001" customHeight="1" x14ac:dyDescent="0.15">
      <c r="A6" s="1696" t="s">
        <v>815</v>
      </c>
      <c r="B6" s="1697">
        <v>77405640</v>
      </c>
      <c r="C6" s="1698">
        <v>91.516828434718008</v>
      </c>
      <c r="D6" s="1699">
        <v>74325196</v>
      </c>
      <c r="E6" s="1700">
        <v>91.298040361673188</v>
      </c>
      <c r="F6" s="63"/>
    </row>
    <row r="7" spans="1:11" ht="17.100000000000001" customHeight="1" x14ac:dyDescent="0.15">
      <c r="A7" s="1701" t="s">
        <v>211</v>
      </c>
      <c r="B7" s="1702">
        <v>2637974</v>
      </c>
      <c r="C7" s="1703">
        <v>3.1188814403349263</v>
      </c>
      <c r="D7" s="1704">
        <v>2452742</v>
      </c>
      <c r="E7" s="1705">
        <v>3.0128482690146017</v>
      </c>
    </row>
    <row r="8" spans="1:11" ht="17.100000000000001" customHeight="1" thickBot="1" x14ac:dyDescent="0.2">
      <c r="A8" s="1706" t="s">
        <v>816</v>
      </c>
      <c r="B8" s="1707">
        <v>4537158</v>
      </c>
      <c r="C8" s="1708">
        <v>5.3642901249470745</v>
      </c>
      <c r="D8" s="1709">
        <v>4631472</v>
      </c>
      <c r="E8" s="1710">
        <v>5.6891113693122204</v>
      </c>
    </row>
    <row r="9" spans="1:11" ht="17.100000000000001" customHeight="1" thickBot="1" x14ac:dyDescent="0.2">
      <c r="A9" s="1711" t="s">
        <v>160</v>
      </c>
      <c r="B9" s="1712">
        <f>SUM(B6:B8)</f>
        <v>84580772</v>
      </c>
      <c r="C9" s="1713">
        <f>SUM(C6:C8)</f>
        <v>100.00000000000001</v>
      </c>
      <c r="D9" s="1712">
        <f>SUM(D6:D8)</f>
        <v>81409410</v>
      </c>
      <c r="E9" s="1714">
        <f>SUM(E6:E8)</f>
        <v>100</v>
      </c>
      <c r="F9" s="97"/>
      <c r="G9" s="311"/>
      <c r="H9" s="311">
        <f>D9-'BA nota 22'!D17</f>
        <v>0</v>
      </c>
    </row>
    <row r="10" spans="1:11" ht="24.95" customHeight="1" thickBot="1" x14ac:dyDescent="0.2">
      <c r="A10" s="1715" t="s">
        <v>762</v>
      </c>
      <c r="B10" s="1716">
        <v>-2817495</v>
      </c>
      <c r="C10" s="1717">
        <v>3.3311294439355557</v>
      </c>
      <c r="D10" s="1716">
        <v>-2975864</v>
      </c>
      <c r="E10" s="1718">
        <v>3.6554300049588857</v>
      </c>
      <c r="I10" s="200"/>
      <c r="K10" s="200"/>
    </row>
    <row r="11" spans="1:11" ht="17.100000000000001" customHeight="1" thickBot="1" x14ac:dyDescent="0.2">
      <c r="A11" s="1711" t="s">
        <v>161</v>
      </c>
      <c r="B11" s="1712">
        <f>SUM(B9:B10)</f>
        <v>81763277</v>
      </c>
      <c r="C11" s="1713">
        <f>C9-C10</f>
        <v>96.668870556064462</v>
      </c>
      <c r="D11" s="1712">
        <f>SUM(D9:D10)</f>
        <v>78433546</v>
      </c>
      <c r="E11" s="1714">
        <f>E9-E10</f>
        <v>96.344569995041113</v>
      </c>
      <c r="F11" s="97"/>
      <c r="G11" s="311"/>
      <c r="H11" s="311">
        <f>D11-'BA nota 22'!D19</f>
        <v>0</v>
      </c>
    </row>
    <row r="12" spans="1:11" x14ac:dyDescent="0.15">
      <c r="A12" s="92"/>
      <c r="B12" s="93"/>
      <c r="C12" s="93"/>
      <c r="D12" s="94"/>
      <c r="E12" s="95"/>
    </row>
  </sheetData>
  <mergeCells count="3">
    <mergeCell ref="A4:A5"/>
    <mergeCell ref="B4:C4"/>
    <mergeCell ref="D4:E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="70" zoomScaleNormal="70" workbookViewId="0">
      <selection activeCell="G37" sqref="G37"/>
    </sheetView>
  </sheetViews>
  <sheetFormatPr defaultColWidth="18.42578125" defaultRowHeight="10.5" x14ac:dyDescent="0.2"/>
  <cols>
    <col min="1" max="1" width="22.7109375" style="76" customWidth="1"/>
    <col min="2" max="4" width="13.7109375" style="76" customWidth="1"/>
    <col min="5" max="5" width="13.7109375" style="76" hidden="1" customWidth="1"/>
    <col min="6" max="13" width="13.7109375" style="76" customWidth="1"/>
    <col min="14" max="16384" width="18.42578125" style="76"/>
  </cols>
  <sheetData>
    <row r="1" spans="1:14" ht="24.75" customHeight="1" x14ac:dyDescent="0.2">
      <c r="A1" s="2424" t="s">
        <v>763</v>
      </c>
      <c r="B1" s="2541"/>
      <c r="C1" s="2541"/>
      <c r="D1" s="2541"/>
      <c r="E1" s="2541"/>
      <c r="F1" s="2541"/>
      <c r="G1" s="211"/>
      <c r="H1" s="211"/>
      <c r="I1" s="211"/>
      <c r="J1" s="211"/>
      <c r="K1" s="211"/>
      <c r="L1" s="211"/>
    </row>
    <row r="2" spans="1:14" ht="20.100000000000001" customHeight="1" thickBot="1" x14ac:dyDescent="0.25">
      <c r="A2" s="1719" t="s">
        <v>1511</v>
      </c>
      <c r="B2" s="2530" t="s">
        <v>764</v>
      </c>
      <c r="C2" s="2531"/>
      <c r="D2" s="2531"/>
      <c r="E2" s="1720"/>
      <c r="F2" s="2530" t="s">
        <v>76</v>
      </c>
      <c r="G2" s="2531"/>
      <c r="H2" s="2531"/>
      <c r="I2" s="2531"/>
      <c r="J2" s="2532"/>
      <c r="K2" s="2524" t="s">
        <v>77</v>
      </c>
      <c r="L2" s="2524" t="s">
        <v>235</v>
      </c>
      <c r="M2" s="2526" t="s">
        <v>428</v>
      </c>
    </row>
    <row r="3" spans="1:14" ht="17.25" customHeight="1" x14ac:dyDescent="0.2">
      <c r="A3" s="2535" t="s">
        <v>853</v>
      </c>
      <c r="B3" s="2537" t="s">
        <v>234</v>
      </c>
      <c r="C3" s="2539" t="s">
        <v>78</v>
      </c>
      <c r="D3" s="1721" t="s">
        <v>706</v>
      </c>
      <c r="E3" s="2522" t="s">
        <v>28</v>
      </c>
      <c r="F3" s="2533" t="s">
        <v>234</v>
      </c>
      <c r="G3" s="2539" t="s">
        <v>78</v>
      </c>
      <c r="H3" s="2539"/>
      <c r="I3" s="2539" t="s">
        <v>366</v>
      </c>
      <c r="J3" s="2528" t="s">
        <v>28</v>
      </c>
      <c r="K3" s="2525"/>
      <c r="L3" s="2525"/>
      <c r="M3" s="2527"/>
    </row>
    <row r="4" spans="1:14" ht="53.25" customHeight="1" x14ac:dyDescent="0.2">
      <c r="A4" s="2536"/>
      <c r="B4" s="2538"/>
      <c r="C4" s="2540"/>
      <c r="D4" s="1722" t="s">
        <v>322</v>
      </c>
      <c r="E4" s="2523"/>
      <c r="F4" s="2534"/>
      <c r="G4" s="1722" t="s">
        <v>109</v>
      </c>
      <c r="H4" s="1722" t="s">
        <v>330</v>
      </c>
      <c r="I4" s="2540"/>
      <c r="J4" s="2529"/>
      <c r="K4" s="2525"/>
      <c r="L4" s="2525"/>
      <c r="M4" s="2527"/>
    </row>
    <row r="5" spans="1:14" ht="17.100000000000001" customHeight="1" x14ac:dyDescent="0.2">
      <c r="A5" s="1603">
        <v>1</v>
      </c>
      <c r="B5" s="1723">
        <v>159577</v>
      </c>
      <c r="C5" s="1724">
        <v>10247838</v>
      </c>
      <c r="D5" s="1724">
        <v>10334730</v>
      </c>
      <c r="E5" s="1724">
        <v>0</v>
      </c>
      <c r="F5" s="1724">
        <v>91092</v>
      </c>
      <c r="G5" s="1724">
        <v>44111</v>
      </c>
      <c r="H5" s="1724">
        <v>637508</v>
      </c>
      <c r="I5" s="1724">
        <v>0</v>
      </c>
      <c r="J5" s="1725">
        <v>20439</v>
      </c>
      <c r="K5" s="1726">
        <v>167180</v>
      </c>
      <c r="L5" s="1726">
        <v>0</v>
      </c>
      <c r="M5" s="1727">
        <f>SUM(B5:C5,E5:L5)</f>
        <v>11367745</v>
      </c>
    </row>
    <row r="6" spans="1:14" ht="17.100000000000001" customHeight="1" x14ac:dyDescent="0.2">
      <c r="A6" s="1605">
        <v>2</v>
      </c>
      <c r="B6" s="1728">
        <v>1336592</v>
      </c>
      <c r="C6" s="1729">
        <v>20751325</v>
      </c>
      <c r="D6" s="1729">
        <v>18959089</v>
      </c>
      <c r="E6" s="1729">
        <v>0</v>
      </c>
      <c r="F6" s="1729">
        <v>873695</v>
      </c>
      <c r="G6" s="1729">
        <v>1925685</v>
      </c>
      <c r="H6" s="1729">
        <v>1895384</v>
      </c>
      <c r="I6" s="1729">
        <v>0</v>
      </c>
      <c r="J6" s="1730">
        <v>151531</v>
      </c>
      <c r="K6" s="1620">
        <v>680603</v>
      </c>
      <c r="L6" s="1620">
        <v>0</v>
      </c>
      <c r="M6" s="1731">
        <f t="shared" ref="M6:M14" si="0">SUM(B6:C6,E6:L6)</f>
        <v>27614815</v>
      </c>
    </row>
    <row r="7" spans="1:14" ht="17.100000000000001" customHeight="1" x14ac:dyDescent="0.2">
      <c r="A7" s="1605">
        <v>3</v>
      </c>
      <c r="B7" s="1728">
        <v>1010228</v>
      </c>
      <c r="C7" s="1729">
        <v>3766119</v>
      </c>
      <c r="D7" s="1729">
        <v>2153346</v>
      </c>
      <c r="E7" s="1729">
        <v>0</v>
      </c>
      <c r="F7" s="1729">
        <v>580802</v>
      </c>
      <c r="G7" s="1729">
        <v>1420445</v>
      </c>
      <c r="H7" s="1729">
        <v>9010926</v>
      </c>
      <c r="I7" s="1729">
        <v>0</v>
      </c>
      <c r="J7" s="1730">
        <v>6</v>
      </c>
      <c r="K7" s="1620">
        <v>343154</v>
      </c>
      <c r="L7" s="1620">
        <v>0</v>
      </c>
      <c r="M7" s="1731">
        <f t="shared" si="0"/>
        <v>16131680</v>
      </c>
    </row>
    <row r="8" spans="1:14" ht="17.100000000000001" customHeight="1" x14ac:dyDescent="0.2">
      <c r="A8" s="1605">
        <v>4</v>
      </c>
      <c r="B8" s="1728">
        <v>1753167</v>
      </c>
      <c r="C8" s="1729">
        <v>2939356</v>
      </c>
      <c r="D8" s="1729">
        <v>928821</v>
      </c>
      <c r="E8" s="1729">
        <v>0</v>
      </c>
      <c r="F8" s="1729">
        <v>1721292</v>
      </c>
      <c r="G8" s="1729">
        <v>1369798</v>
      </c>
      <c r="H8" s="1729">
        <v>6147027</v>
      </c>
      <c r="I8" s="1729">
        <v>0</v>
      </c>
      <c r="J8" s="1730">
        <v>0</v>
      </c>
      <c r="K8" s="1620">
        <v>36121</v>
      </c>
      <c r="L8" s="1620">
        <v>0</v>
      </c>
      <c r="M8" s="1731">
        <f t="shared" si="0"/>
        <v>13966761</v>
      </c>
    </row>
    <row r="9" spans="1:14" ht="17.100000000000001" customHeight="1" x14ac:dyDescent="0.2">
      <c r="A9" s="1605">
        <v>5</v>
      </c>
      <c r="B9" s="1728">
        <v>685038</v>
      </c>
      <c r="C9" s="1729">
        <v>1125769</v>
      </c>
      <c r="D9" s="1729">
        <v>495591</v>
      </c>
      <c r="E9" s="1729">
        <v>0</v>
      </c>
      <c r="F9" s="1729">
        <v>429849</v>
      </c>
      <c r="G9" s="1729">
        <v>127158</v>
      </c>
      <c r="H9" s="1729">
        <v>2718618</v>
      </c>
      <c r="I9" s="1729">
        <v>0</v>
      </c>
      <c r="J9" s="1730">
        <v>0</v>
      </c>
      <c r="K9" s="1620">
        <v>260</v>
      </c>
      <c r="L9" s="1620">
        <v>0</v>
      </c>
      <c r="M9" s="1731">
        <f t="shared" si="0"/>
        <v>5086692</v>
      </c>
    </row>
    <row r="10" spans="1:14" ht="17.100000000000001" customHeight="1" x14ac:dyDescent="0.2">
      <c r="A10" s="1605">
        <v>6</v>
      </c>
      <c r="B10" s="1728">
        <v>54296</v>
      </c>
      <c r="C10" s="1729">
        <v>114492</v>
      </c>
      <c r="D10" s="1729">
        <v>65706</v>
      </c>
      <c r="E10" s="1729">
        <v>0</v>
      </c>
      <c r="F10" s="1729">
        <v>18510</v>
      </c>
      <c r="G10" s="1729">
        <v>344</v>
      </c>
      <c r="H10" s="1729">
        <v>140989</v>
      </c>
      <c r="I10" s="1729">
        <v>0</v>
      </c>
      <c r="J10" s="1730">
        <v>0</v>
      </c>
      <c r="K10" s="1620">
        <v>0</v>
      </c>
      <c r="L10" s="1620">
        <v>0</v>
      </c>
      <c r="M10" s="1731">
        <f t="shared" si="0"/>
        <v>328631</v>
      </c>
    </row>
    <row r="11" spans="1:14" ht="17.100000000000001" customHeight="1" x14ac:dyDescent="0.2">
      <c r="A11" s="1605">
        <v>7</v>
      </c>
      <c r="B11" s="1728">
        <v>125959</v>
      </c>
      <c r="C11" s="1729">
        <v>292173</v>
      </c>
      <c r="D11" s="1729">
        <v>182398</v>
      </c>
      <c r="E11" s="1729">
        <v>0</v>
      </c>
      <c r="F11" s="1729">
        <v>20358</v>
      </c>
      <c r="G11" s="1729">
        <v>6552</v>
      </c>
      <c r="H11" s="1729">
        <v>598960</v>
      </c>
      <c r="I11" s="1729">
        <v>0</v>
      </c>
      <c r="J11" s="1730">
        <v>0</v>
      </c>
      <c r="K11" s="1620">
        <v>0</v>
      </c>
      <c r="L11" s="1620">
        <v>0</v>
      </c>
      <c r="M11" s="1731">
        <f t="shared" si="0"/>
        <v>1044002</v>
      </c>
    </row>
    <row r="12" spans="1:14" ht="17.100000000000001" customHeight="1" x14ac:dyDescent="0.2">
      <c r="A12" s="1605">
        <v>8</v>
      </c>
      <c r="B12" s="1728">
        <v>29661</v>
      </c>
      <c r="C12" s="1729">
        <v>0</v>
      </c>
      <c r="D12" s="1729">
        <v>0</v>
      </c>
      <c r="E12" s="1729">
        <v>0</v>
      </c>
      <c r="F12" s="1729">
        <v>31226</v>
      </c>
      <c r="G12" s="1729">
        <v>0</v>
      </c>
      <c r="H12" s="1729">
        <v>0</v>
      </c>
      <c r="I12" s="1729">
        <v>56676</v>
      </c>
      <c r="J12" s="1730">
        <v>0</v>
      </c>
      <c r="K12" s="1620">
        <v>0</v>
      </c>
      <c r="L12" s="1620">
        <v>228410</v>
      </c>
      <c r="M12" s="1731">
        <f t="shared" si="0"/>
        <v>345973</v>
      </c>
    </row>
    <row r="13" spans="1:14" ht="17.100000000000001" customHeight="1" x14ac:dyDescent="0.2">
      <c r="A13" s="1605" t="s">
        <v>75</v>
      </c>
      <c r="B13" s="1728">
        <v>0</v>
      </c>
      <c r="C13" s="1732">
        <v>0</v>
      </c>
      <c r="D13" s="1729">
        <v>0</v>
      </c>
      <c r="E13" s="1729">
        <v>0</v>
      </c>
      <c r="F13" s="1729">
        <v>0</v>
      </c>
      <c r="G13" s="1729">
        <v>0</v>
      </c>
      <c r="H13" s="1729">
        <v>0</v>
      </c>
      <c r="I13" s="1729">
        <v>0</v>
      </c>
      <c r="J13" s="1730">
        <v>1482743</v>
      </c>
      <c r="K13" s="1620">
        <v>0</v>
      </c>
      <c r="L13" s="1620">
        <v>0</v>
      </c>
      <c r="M13" s="1731">
        <f t="shared" si="0"/>
        <v>1482743</v>
      </c>
    </row>
    <row r="14" spans="1:14" ht="17.100000000000001" customHeight="1" thickBot="1" x14ac:dyDescent="0.25">
      <c r="A14" s="1733" t="s">
        <v>900</v>
      </c>
      <c r="B14" s="1734">
        <v>2275</v>
      </c>
      <c r="C14" s="1735">
        <v>34309</v>
      </c>
      <c r="D14" s="1735">
        <v>28680</v>
      </c>
      <c r="E14" s="1735">
        <v>0</v>
      </c>
      <c r="F14" s="1735">
        <v>0</v>
      </c>
      <c r="G14" s="1735">
        <v>0</v>
      </c>
      <c r="H14" s="1735">
        <v>0</v>
      </c>
      <c r="I14" s="1735">
        <v>0</v>
      </c>
      <c r="J14" s="1736">
        <v>0</v>
      </c>
      <c r="K14" s="1737">
        <v>0</v>
      </c>
      <c r="L14" s="1737">
        <v>14</v>
      </c>
      <c r="M14" s="1738">
        <f t="shared" si="0"/>
        <v>36598</v>
      </c>
    </row>
    <row r="15" spans="1:14" ht="17.100000000000001" customHeight="1" thickBot="1" x14ac:dyDescent="0.25">
      <c r="A15" s="419" t="s">
        <v>855</v>
      </c>
      <c r="B15" s="1739">
        <f t="shared" ref="B15:M15" si="1">SUM(B5:B14)</f>
        <v>5156793</v>
      </c>
      <c r="C15" s="1740">
        <f t="shared" si="1"/>
        <v>39271381</v>
      </c>
      <c r="D15" s="1740">
        <f t="shared" si="1"/>
        <v>33148361</v>
      </c>
      <c r="E15" s="1740">
        <f t="shared" si="1"/>
        <v>0</v>
      </c>
      <c r="F15" s="1740">
        <f t="shared" si="1"/>
        <v>3766824</v>
      </c>
      <c r="G15" s="1740">
        <f t="shared" si="1"/>
        <v>4894093</v>
      </c>
      <c r="H15" s="1740">
        <f t="shared" si="1"/>
        <v>21149412</v>
      </c>
      <c r="I15" s="1740">
        <f t="shared" si="1"/>
        <v>56676</v>
      </c>
      <c r="J15" s="1741">
        <f t="shared" si="1"/>
        <v>1654719</v>
      </c>
      <c r="K15" s="1593">
        <f t="shared" si="1"/>
        <v>1227318</v>
      </c>
      <c r="L15" s="1593">
        <f t="shared" si="1"/>
        <v>228424</v>
      </c>
      <c r="M15" s="1742">
        <f t="shared" si="1"/>
        <v>77405640</v>
      </c>
      <c r="N15" s="214">
        <f>M15-'BA nota 22 kredyty jakość'!B6</f>
        <v>0</v>
      </c>
    </row>
    <row r="16" spans="1:14" x14ac:dyDescent="0.2">
      <c r="A16" s="184"/>
      <c r="B16" s="276"/>
      <c r="C16" s="276"/>
      <c r="D16" s="276"/>
      <c r="E16" s="276"/>
      <c r="F16" s="276"/>
      <c r="M16" s="1743"/>
    </row>
    <row r="17" spans="1:14" x14ac:dyDescent="0.2">
      <c r="A17" s="184"/>
      <c r="B17" s="276"/>
      <c r="C17" s="276"/>
      <c r="D17" s="276"/>
      <c r="E17" s="276"/>
      <c r="F17" s="276"/>
      <c r="M17" s="276"/>
    </row>
    <row r="18" spans="1:14" ht="20.100000000000001" customHeight="1" thickBot="1" x14ac:dyDescent="0.25">
      <c r="A18" s="1719" t="s">
        <v>1275</v>
      </c>
      <c r="B18" s="2530" t="s">
        <v>764</v>
      </c>
      <c r="C18" s="2531"/>
      <c r="D18" s="2531"/>
      <c r="E18" s="1720"/>
      <c r="F18" s="2530" t="s">
        <v>76</v>
      </c>
      <c r="G18" s="2531"/>
      <c r="H18" s="2531"/>
      <c r="I18" s="2531"/>
      <c r="J18" s="2532"/>
      <c r="K18" s="2524" t="s">
        <v>77</v>
      </c>
      <c r="L18" s="2524" t="s">
        <v>235</v>
      </c>
      <c r="M18" s="2526" t="s">
        <v>428</v>
      </c>
    </row>
    <row r="19" spans="1:14" ht="17.25" customHeight="1" x14ac:dyDescent="0.2">
      <c r="A19" s="2535" t="s">
        <v>853</v>
      </c>
      <c r="B19" s="2537" t="s">
        <v>234</v>
      </c>
      <c r="C19" s="2539" t="s">
        <v>78</v>
      </c>
      <c r="D19" s="1721" t="s">
        <v>706</v>
      </c>
      <c r="E19" s="2522" t="s">
        <v>28</v>
      </c>
      <c r="F19" s="2533" t="s">
        <v>234</v>
      </c>
      <c r="G19" s="2539" t="s">
        <v>78</v>
      </c>
      <c r="H19" s="2539"/>
      <c r="I19" s="2539" t="s">
        <v>366</v>
      </c>
      <c r="J19" s="2528" t="s">
        <v>28</v>
      </c>
      <c r="K19" s="2525"/>
      <c r="L19" s="2525"/>
      <c r="M19" s="2527"/>
    </row>
    <row r="20" spans="1:14" ht="53.25" customHeight="1" x14ac:dyDescent="0.2">
      <c r="A20" s="2536"/>
      <c r="B20" s="2538"/>
      <c r="C20" s="2540"/>
      <c r="D20" s="1722" t="s">
        <v>322</v>
      </c>
      <c r="E20" s="2523"/>
      <c r="F20" s="2534"/>
      <c r="G20" s="1722" t="s">
        <v>109</v>
      </c>
      <c r="H20" s="1722" t="s">
        <v>330</v>
      </c>
      <c r="I20" s="2540"/>
      <c r="J20" s="2529"/>
      <c r="K20" s="2525"/>
      <c r="L20" s="2525"/>
      <c r="M20" s="2527"/>
    </row>
    <row r="21" spans="1:14" ht="17.100000000000001" customHeight="1" x14ac:dyDescent="0.2">
      <c r="A21" s="1603">
        <v>1</v>
      </c>
      <c r="B21" s="1723">
        <v>73738</v>
      </c>
      <c r="C21" s="1724">
        <v>3352215</v>
      </c>
      <c r="D21" s="1724">
        <v>3316206</v>
      </c>
      <c r="E21" s="1724">
        <v>0</v>
      </c>
      <c r="F21" s="1724">
        <v>171207</v>
      </c>
      <c r="G21" s="1724">
        <v>136737</v>
      </c>
      <c r="H21" s="1724">
        <v>624044</v>
      </c>
      <c r="I21" s="1724">
        <v>0</v>
      </c>
      <c r="J21" s="1725">
        <v>15857</v>
      </c>
      <c r="K21" s="1726">
        <v>165419</v>
      </c>
      <c r="L21" s="1726">
        <v>0</v>
      </c>
      <c r="M21" s="1727">
        <f t="shared" ref="M21:M30" si="2">SUM(B21:C21,F21:L21)</f>
        <v>4539217</v>
      </c>
    </row>
    <row r="22" spans="1:14" ht="17.100000000000001" customHeight="1" x14ac:dyDescent="0.2">
      <c r="A22" s="1605">
        <v>2</v>
      </c>
      <c r="B22" s="1728">
        <v>986459</v>
      </c>
      <c r="C22" s="1729">
        <v>23503360</v>
      </c>
      <c r="D22" s="1729">
        <v>22619385</v>
      </c>
      <c r="E22" s="1729">
        <v>0</v>
      </c>
      <c r="F22" s="1729">
        <v>563181</v>
      </c>
      <c r="G22" s="1729">
        <v>1572989</v>
      </c>
      <c r="H22" s="1729">
        <v>1331849</v>
      </c>
      <c r="I22" s="1729">
        <v>0</v>
      </c>
      <c r="J22" s="1730">
        <v>16541</v>
      </c>
      <c r="K22" s="1620">
        <v>910399</v>
      </c>
      <c r="L22" s="1620">
        <v>0</v>
      </c>
      <c r="M22" s="1731">
        <f t="shared" si="2"/>
        <v>28884778</v>
      </c>
    </row>
    <row r="23" spans="1:14" ht="17.100000000000001" customHeight="1" x14ac:dyDescent="0.2">
      <c r="A23" s="1605">
        <v>3</v>
      </c>
      <c r="B23" s="1728">
        <v>1078038</v>
      </c>
      <c r="C23" s="1729">
        <v>5144700</v>
      </c>
      <c r="D23" s="1729">
        <v>3695658</v>
      </c>
      <c r="E23" s="1729">
        <v>0</v>
      </c>
      <c r="F23" s="1729">
        <v>563568</v>
      </c>
      <c r="G23" s="1729">
        <v>1790850</v>
      </c>
      <c r="H23" s="1729">
        <v>7962057</v>
      </c>
      <c r="I23" s="1729">
        <v>0</v>
      </c>
      <c r="J23" s="1730">
        <v>5</v>
      </c>
      <c r="K23" s="1620">
        <v>353910</v>
      </c>
      <c r="L23" s="1620">
        <v>0</v>
      </c>
      <c r="M23" s="1731">
        <f t="shared" si="2"/>
        <v>16893128</v>
      </c>
    </row>
    <row r="24" spans="1:14" ht="17.100000000000001" customHeight="1" x14ac:dyDescent="0.2">
      <c r="A24" s="1605">
        <v>4</v>
      </c>
      <c r="B24" s="1728">
        <v>1676851</v>
      </c>
      <c r="C24" s="1729">
        <v>3390676</v>
      </c>
      <c r="D24" s="1729">
        <v>1247163</v>
      </c>
      <c r="E24" s="1729">
        <v>0</v>
      </c>
      <c r="F24" s="1729">
        <v>1710080</v>
      </c>
      <c r="G24" s="1729">
        <v>1928327</v>
      </c>
      <c r="H24" s="1729">
        <v>5850244</v>
      </c>
      <c r="I24" s="1729">
        <v>0</v>
      </c>
      <c r="J24" s="1730">
        <v>0</v>
      </c>
      <c r="K24" s="1620">
        <v>87106</v>
      </c>
      <c r="L24" s="1620">
        <v>0</v>
      </c>
      <c r="M24" s="1731">
        <f t="shared" si="2"/>
        <v>14643284</v>
      </c>
    </row>
    <row r="25" spans="1:14" ht="17.100000000000001" customHeight="1" x14ac:dyDescent="0.2">
      <c r="A25" s="1605">
        <v>5</v>
      </c>
      <c r="B25" s="1728">
        <v>525269</v>
      </c>
      <c r="C25" s="1729">
        <v>1253339</v>
      </c>
      <c r="D25" s="1729">
        <v>689852</v>
      </c>
      <c r="E25" s="1729">
        <v>0</v>
      </c>
      <c r="F25" s="1729">
        <v>519345</v>
      </c>
      <c r="G25" s="1729">
        <v>171326</v>
      </c>
      <c r="H25" s="1729">
        <v>2579718</v>
      </c>
      <c r="I25" s="1729">
        <v>0</v>
      </c>
      <c r="J25" s="1730">
        <v>0</v>
      </c>
      <c r="K25" s="1620">
        <v>3894</v>
      </c>
      <c r="L25" s="1620">
        <v>0</v>
      </c>
      <c r="M25" s="1731">
        <f t="shared" si="2"/>
        <v>5052891</v>
      </c>
    </row>
    <row r="26" spans="1:14" ht="17.100000000000001" customHeight="1" x14ac:dyDescent="0.2">
      <c r="A26" s="1605">
        <v>6</v>
      </c>
      <c r="B26" s="1728">
        <v>50144</v>
      </c>
      <c r="C26" s="1729">
        <v>174278</v>
      </c>
      <c r="D26" s="1729">
        <v>103723</v>
      </c>
      <c r="E26" s="1729">
        <v>0</v>
      </c>
      <c r="F26" s="1729">
        <v>18332</v>
      </c>
      <c r="G26" s="1729">
        <v>143</v>
      </c>
      <c r="H26" s="1729">
        <v>250948</v>
      </c>
      <c r="I26" s="1729">
        <v>0</v>
      </c>
      <c r="J26" s="1730">
        <v>0</v>
      </c>
      <c r="K26" s="1620">
        <v>0</v>
      </c>
      <c r="L26" s="1620">
        <v>0</v>
      </c>
      <c r="M26" s="1731">
        <f t="shared" si="2"/>
        <v>493845</v>
      </c>
    </row>
    <row r="27" spans="1:14" ht="17.100000000000001" customHeight="1" x14ac:dyDescent="0.2">
      <c r="A27" s="1605">
        <v>7</v>
      </c>
      <c r="B27" s="1728">
        <v>141419</v>
      </c>
      <c r="C27" s="1729">
        <v>432953</v>
      </c>
      <c r="D27" s="1729">
        <v>301722</v>
      </c>
      <c r="E27" s="1729">
        <v>0</v>
      </c>
      <c r="F27" s="1729">
        <v>53115</v>
      </c>
      <c r="G27" s="1729">
        <v>8126</v>
      </c>
      <c r="H27" s="1729">
        <v>553882</v>
      </c>
      <c r="I27" s="1729">
        <v>0</v>
      </c>
      <c r="J27" s="1730">
        <v>0</v>
      </c>
      <c r="K27" s="1620">
        <v>0</v>
      </c>
      <c r="L27" s="1620">
        <v>0</v>
      </c>
      <c r="M27" s="1731">
        <f t="shared" si="2"/>
        <v>1189495</v>
      </c>
    </row>
    <row r="28" spans="1:14" ht="17.100000000000001" customHeight="1" x14ac:dyDescent="0.2">
      <c r="A28" s="1605">
        <v>8</v>
      </c>
      <c r="B28" s="1728">
        <v>0</v>
      </c>
      <c r="C28" s="1729">
        <v>0</v>
      </c>
      <c r="D28" s="1729">
        <v>0</v>
      </c>
      <c r="E28" s="1729">
        <v>0</v>
      </c>
      <c r="F28" s="1729">
        <v>5</v>
      </c>
      <c r="G28" s="1729">
        <v>0</v>
      </c>
      <c r="H28" s="1729">
        <v>0</v>
      </c>
      <c r="I28" s="1729">
        <v>1031029</v>
      </c>
      <c r="J28" s="1730">
        <v>0</v>
      </c>
      <c r="K28" s="1620">
        <v>0</v>
      </c>
      <c r="L28" s="1620">
        <v>183355</v>
      </c>
      <c r="M28" s="1731">
        <f t="shared" si="2"/>
        <v>1214389</v>
      </c>
    </row>
    <row r="29" spans="1:14" ht="17.100000000000001" customHeight="1" x14ac:dyDescent="0.2">
      <c r="A29" s="1605" t="s">
        <v>75</v>
      </c>
      <c r="B29" s="1728">
        <v>0</v>
      </c>
      <c r="C29" s="1732">
        <v>0</v>
      </c>
      <c r="D29" s="1729">
        <v>0</v>
      </c>
      <c r="E29" s="1729">
        <v>0</v>
      </c>
      <c r="F29" s="1729">
        <v>0</v>
      </c>
      <c r="G29" s="1729">
        <v>0</v>
      </c>
      <c r="H29" s="1729">
        <v>0</v>
      </c>
      <c r="I29" s="1729">
        <v>0</v>
      </c>
      <c r="J29" s="1730">
        <v>1382193</v>
      </c>
      <c r="K29" s="1620">
        <v>0</v>
      </c>
      <c r="L29" s="1620">
        <v>0</v>
      </c>
      <c r="M29" s="1731">
        <f t="shared" si="2"/>
        <v>1382193</v>
      </c>
    </row>
    <row r="30" spans="1:14" ht="17.100000000000001" customHeight="1" thickBot="1" x14ac:dyDescent="0.25">
      <c r="A30" s="1733" t="s">
        <v>900</v>
      </c>
      <c r="B30" s="1734">
        <v>3733</v>
      </c>
      <c r="C30" s="1735">
        <v>28243</v>
      </c>
      <c r="D30" s="1735">
        <v>25152</v>
      </c>
      <c r="E30" s="1735">
        <v>0</v>
      </c>
      <c r="F30" s="1735">
        <v>0</v>
      </c>
      <c r="G30" s="1735">
        <v>0</v>
      </c>
      <c r="H30" s="1735">
        <v>0</v>
      </c>
      <c r="I30" s="1735">
        <v>0</v>
      </c>
      <c r="J30" s="1736">
        <v>0</v>
      </c>
      <c r="K30" s="1737">
        <v>0</v>
      </c>
      <c r="L30" s="1737">
        <v>0</v>
      </c>
      <c r="M30" s="1738">
        <f t="shared" si="2"/>
        <v>31976</v>
      </c>
    </row>
    <row r="31" spans="1:14" ht="17.100000000000001" customHeight="1" thickBot="1" x14ac:dyDescent="0.25">
      <c r="A31" s="419" t="s">
        <v>855</v>
      </c>
      <c r="B31" s="1739">
        <f>SUM(B21:B30)</f>
        <v>4535651</v>
      </c>
      <c r="C31" s="1740">
        <f t="shared" ref="C31:L31" si="3">SUM(C21:C30)</f>
        <v>37279764</v>
      </c>
      <c r="D31" s="1740">
        <f t="shared" si="3"/>
        <v>31998861</v>
      </c>
      <c r="E31" s="1740">
        <f t="shared" si="3"/>
        <v>0</v>
      </c>
      <c r="F31" s="1740">
        <f t="shared" si="3"/>
        <v>3598833</v>
      </c>
      <c r="G31" s="1740">
        <f t="shared" si="3"/>
        <v>5608498</v>
      </c>
      <c r="H31" s="1740">
        <f t="shared" si="3"/>
        <v>19152742</v>
      </c>
      <c r="I31" s="1740">
        <f t="shared" si="3"/>
        <v>1031029</v>
      </c>
      <c r="J31" s="1741">
        <f t="shared" si="3"/>
        <v>1414596</v>
      </c>
      <c r="K31" s="1593">
        <f t="shared" si="3"/>
        <v>1520728</v>
      </c>
      <c r="L31" s="1593">
        <f t="shared" si="3"/>
        <v>183355</v>
      </c>
      <c r="M31" s="1742">
        <f>SUM(M21:M30)</f>
        <v>74325196</v>
      </c>
      <c r="N31" s="214">
        <f>M31-'BA nota 22 kredyty jakość'!D6</f>
        <v>0</v>
      </c>
    </row>
    <row r="32" spans="1:14" x14ac:dyDescent="0.2">
      <c r="M32" s="209"/>
    </row>
    <row r="33" spans="1:13" x14ac:dyDescent="0.2">
      <c r="A33" s="76" t="s">
        <v>1304</v>
      </c>
      <c r="B33" s="214"/>
    </row>
    <row r="35" spans="1:13" x14ac:dyDescent="0.2">
      <c r="A35" s="1744"/>
    </row>
    <row r="38" spans="1:13" s="211" customFormat="1" x14ac:dyDescent="0.2"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  <row r="39" spans="1:13" x14ac:dyDescent="0.2">
      <c r="M39" s="209"/>
    </row>
    <row r="41" spans="1:13" x14ac:dyDescent="0.2">
      <c r="I41" s="1745"/>
      <c r="J41" s="1745"/>
      <c r="K41" s="1745"/>
      <c r="L41" s="1746"/>
    </row>
  </sheetData>
  <mergeCells count="27">
    <mergeCell ref="A1:F1"/>
    <mergeCell ref="B2:D2"/>
    <mergeCell ref="B18:D18"/>
    <mergeCell ref="M2:M4"/>
    <mergeCell ref="A3:A4"/>
    <mergeCell ref="B3:B4"/>
    <mergeCell ref="C3:C4"/>
    <mergeCell ref="F3:F4"/>
    <mergeCell ref="G3:H3"/>
    <mergeCell ref="F2:J2"/>
    <mergeCell ref="A19:A20"/>
    <mergeCell ref="B19:B20"/>
    <mergeCell ref="C19:C20"/>
    <mergeCell ref="I3:I4"/>
    <mergeCell ref="J3:J4"/>
    <mergeCell ref="L2:L4"/>
    <mergeCell ref="K2:K4"/>
    <mergeCell ref="E19:E20"/>
    <mergeCell ref="G19:H19"/>
    <mergeCell ref="I19:I20"/>
    <mergeCell ref="E3:E4"/>
    <mergeCell ref="K18:K20"/>
    <mergeCell ref="L18:L20"/>
    <mergeCell ref="M18:M20"/>
    <mergeCell ref="J19:J20"/>
    <mergeCell ref="F18:J18"/>
    <mergeCell ref="F19:F20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70" zoomScaleNormal="70" workbookViewId="0">
      <selection activeCell="F48" sqref="F48"/>
    </sheetView>
  </sheetViews>
  <sheetFormatPr defaultRowHeight="10.5" x14ac:dyDescent="0.2"/>
  <cols>
    <col min="1" max="1" width="22.7109375" style="76" customWidth="1"/>
    <col min="2" max="4" width="13.7109375" style="76" customWidth="1"/>
    <col min="5" max="5" width="13.7109375" style="76" hidden="1" customWidth="1"/>
    <col min="6" max="13" width="13.7109375" style="76" customWidth="1"/>
    <col min="14" max="16384" width="9.140625" style="76"/>
  </cols>
  <sheetData>
    <row r="1" spans="1:13" ht="20.25" customHeight="1" x14ac:dyDescent="0.2">
      <c r="A1" s="2424" t="s">
        <v>209</v>
      </c>
      <c r="B1" s="2541"/>
      <c r="C1" s="2541"/>
      <c r="D1" s="2541"/>
      <c r="E1" s="2541"/>
      <c r="F1" s="2541"/>
      <c r="G1" s="2499"/>
      <c r="H1" s="2499"/>
    </row>
    <row r="3" spans="1:13" ht="18.95" customHeight="1" thickBot="1" x14ac:dyDescent="0.25">
      <c r="A3" s="1719" t="s">
        <v>1511</v>
      </c>
      <c r="B3" s="2530" t="s">
        <v>765</v>
      </c>
      <c r="C3" s="2531"/>
      <c r="D3" s="2531"/>
      <c r="E3" s="1720"/>
      <c r="F3" s="2530" t="s">
        <v>76</v>
      </c>
      <c r="G3" s="2531"/>
      <c r="H3" s="2531"/>
      <c r="I3" s="2531"/>
      <c r="J3" s="2532"/>
      <c r="K3" s="2524" t="s">
        <v>77</v>
      </c>
      <c r="L3" s="2524" t="s">
        <v>235</v>
      </c>
      <c r="M3" s="2526" t="s">
        <v>428</v>
      </c>
    </row>
    <row r="4" spans="1:13" ht="17.25" customHeight="1" x14ac:dyDescent="0.2">
      <c r="A4" s="2535"/>
      <c r="B4" s="2537" t="s">
        <v>234</v>
      </c>
      <c r="C4" s="2539" t="s">
        <v>78</v>
      </c>
      <c r="D4" s="1721" t="s">
        <v>706</v>
      </c>
      <c r="E4" s="2522" t="s">
        <v>28</v>
      </c>
      <c r="F4" s="2533" t="s">
        <v>234</v>
      </c>
      <c r="G4" s="2539" t="s">
        <v>78</v>
      </c>
      <c r="H4" s="2539"/>
      <c r="I4" s="2539" t="s">
        <v>366</v>
      </c>
      <c r="J4" s="2528" t="s">
        <v>28</v>
      </c>
      <c r="K4" s="2525"/>
      <c r="L4" s="2525"/>
      <c r="M4" s="2527"/>
    </row>
    <row r="5" spans="1:13" ht="50.25" customHeight="1" x14ac:dyDescent="0.2">
      <c r="A5" s="2542"/>
      <c r="B5" s="2544"/>
      <c r="C5" s="2545"/>
      <c r="D5" s="1747" t="s">
        <v>322</v>
      </c>
      <c r="E5" s="2549"/>
      <c r="F5" s="2546"/>
      <c r="G5" s="1747" t="s">
        <v>329</v>
      </c>
      <c r="H5" s="1747" t="s">
        <v>330</v>
      </c>
      <c r="I5" s="2545"/>
      <c r="J5" s="2547"/>
      <c r="K5" s="2548"/>
      <c r="L5" s="2548"/>
      <c r="M5" s="2543"/>
    </row>
    <row r="6" spans="1:13" ht="18.95" customHeight="1" x14ac:dyDescent="0.2">
      <c r="A6" s="1748" t="s">
        <v>106</v>
      </c>
      <c r="B6" s="1749">
        <v>415164</v>
      </c>
      <c r="C6" s="1750">
        <v>1200637</v>
      </c>
      <c r="D6" s="1750">
        <v>898517</v>
      </c>
      <c r="E6" s="1750">
        <v>0</v>
      </c>
      <c r="F6" s="1750">
        <v>21808</v>
      </c>
      <c r="G6" s="1750">
        <v>47550</v>
      </c>
      <c r="H6" s="1750">
        <v>525935</v>
      </c>
      <c r="I6" s="1750">
        <v>0</v>
      </c>
      <c r="J6" s="1751">
        <v>2002</v>
      </c>
      <c r="K6" s="1752">
        <v>0</v>
      </c>
      <c r="L6" s="1752">
        <v>0</v>
      </c>
      <c r="M6" s="1753">
        <f>SUM(B6:C6,F6:L6)</f>
        <v>2213096</v>
      </c>
    </row>
    <row r="7" spans="1:13" ht="18.95" customHeight="1" x14ac:dyDescent="0.2">
      <c r="A7" s="1605" t="s">
        <v>107</v>
      </c>
      <c r="B7" s="1728">
        <v>44472</v>
      </c>
      <c r="C7" s="1729">
        <v>195280</v>
      </c>
      <c r="D7" s="1729">
        <v>130215</v>
      </c>
      <c r="E7" s="1729">
        <v>0</v>
      </c>
      <c r="F7" s="1729">
        <v>3402</v>
      </c>
      <c r="G7" s="1729">
        <v>1275</v>
      </c>
      <c r="H7" s="1729">
        <v>40241</v>
      </c>
      <c r="I7" s="1729">
        <v>0</v>
      </c>
      <c r="J7" s="1730">
        <v>0</v>
      </c>
      <c r="K7" s="1620">
        <v>912</v>
      </c>
      <c r="L7" s="1620">
        <v>0</v>
      </c>
      <c r="M7" s="1731">
        <f>SUM(B7:C7,F7:L7)</f>
        <v>285582</v>
      </c>
    </row>
    <row r="8" spans="1:13" ht="18.95" customHeight="1" x14ac:dyDescent="0.2">
      <c r="A8" s="1605" t="s">
        <v>108</v>
      </c>
      <c r="B8" s="1728">
        <v>17977</v>
      </c>
      <c r="C8" s="1732">
        <v>55989</v>
      </c>
      <c r="D8" s="1729">
        <v>32020</v>
      </c>
      <c r="E8" s="1729">
        <v>0</v>
      </c>
      <c r="F8" s="1729">
        <v>587</v>
      </c>
      <c r="G8" s="1729">
        <v>104</v>
      </c>
      <c r="H8" s="1729">
        <v>24899</v>
      </c>
      <c r="I8" s="1729">
        <v>0</v>
      </c>
      <c r="J8" s="1730">
        <v>0</v>
      </c>
      <c r="K8" s="1620">
        <v>0</v>
      </c>
      <c r="L8" s="1620">
        <v>0</v>
      </c>
      <c r="M8" s="1731">
        <f>SUM(B8:C8,F8:L8)</f>
        <v>99556</v>
      </c>
    </row>
    <row r="9" spans="1:13" s="108" customFormat="1" ht="18.95" customHeight="1" thickBot="1" x14ac:dyDescent="0.25">
      <c r="A9" s="1733" t="s">
        <v>917</v>
      </c>
      <c r="B9" s="1734">
        <v>11963</v>
      </c>
      <c r="C9" s="1735">
        <v>25109</v>
      </c>
      <c r="D9" s="1735">
        <v>15072</v>
      </c>
      <c r="E9" s="1735">
        <v>0</v>
      </c>
      <c r="F9" s="1735">
        <v>151</v>
      </c>
      <c r="G9" s="1735">
        <v>0</v>
      </c>
      <c r="H9" s="1735">
        <v>2517</v>
      </c>
      <c r="I9" s="1735">
        <v>0</v>
      </c>
      <c r="J9" s="1736">
        <v>0</v>
      </c>
      <c r="K9" s="1737">
        <v>0</v>
      </c>
      <c r="L9" s="1737">
        <v>0</v>
      </c>
      <c r="M9" s="1738">
        <f>SUM(B9:C9,F9:L9)</f>
        <v>39740</v>
      </c>
    </row>
    <row r="10" spans="1:13" ht="18.95" customHeight="1" thickBot="1" x14ac:dyDescent="0.25">
      <c r="A10" s="419" t="s">
        <v>855</v>
      </c>
      <c r="B10" s="1739">
        <f>SUM(B6:B9)</f>
        <v>489576</v>
      </c>
      <c r="C10" s="1740">
        <f t="shared" ref="C10:L10" si="0">SUM(C6:C9)</f>
        <v>1477015</v>
      </c>
      <c r="D10" s="1740">
        <f t="shared" si="0"/>
        <v>1075824</v>
      </c>
      <c r="E10" s="1740">
        <f t="shared" si="0"/>
        <v>0</v>
      </c>
      <c r="F10" s="1740">
        <f t="shared" si="0"/>
        <v>25948</v>
      </c>
      <c r="G10" s="1740">
        <f t="shared" si="0"/>
        <v>48929</v>
      </c>
      <c r="H10" s="1740">
        <f t="shared" si="0"/>
        <v>593592</v>
      </c>
      <c r="I10" s="1740">
        <f t="shared" si="0"/>
        <v>0</v>
      </c>
      <c r="J10" s="1741">
        <f t="shared" si="0"/>
        <v>2002</v>
      </c>
      <c r="K10" s="1593">
        <f t="shared" si="0"/>
        <v>912</v>
      </c>
      <c r="L10" s="1593">
        <f t="shared" si="0"/>
        <v>0</v>
      </c>
      <c r="M10" s="1742">
        <f>SUM(M6:M9)</f>
        <v>2637974</v>
      </c>
    </row>
    <row r="11" spans="1:13" x14ac:dyDescent="0.2">
      <c r="M11" s="1743"/>
    </row>
    <row r="12" spans="1:13" x14ac:dyDescent="0.2">
      <c r="M12" s="276"/>
    </row>
    <row r="13" spans="1:13" ht="18.95" customHeight="1" thickBot="1" x14ac:dyDescent="0.25">
      <c r="A13" s="1719" t="s">
        <v>1275</v>
      </c>
      <c r="B13" s="2530" t="s">
        <v>765</v>
      </c>
      <c r="C13" s="2531"/>
      <c r="D13" s="2531"/>
      <c r="E13" s="1720"/>
      <c r="F13" s="2530" t="s">
        <v>76</v>
      </c>
      <c r="G13" s="2531"/>
      <c r="H13" s="2531"/>
      <c r="I13" s="2531"/>
      <c r="J13" s="2532"/>
      <c r="K13" s="2524" t="s">
        <v>77</v>
      </c>
      <c r="L13" s="2524" t="s">
        <v>235</v>
      </c>
      <c r="M13" s="2526" t="s">
        <v>428</v>
      </c>
    </row>
    <row r="14" spans="1:13" ht="17.25" customHeight="1" x14ac:dyDescent="0.2">
      <c r="A14" s="2535"/>
      <c r="B14" s="2537" t="s">
        <v>234</v>
      </c>
      <c r="C14" s="2539" t="s">
        <v>78</v>
      </c>
      <c r="D14" s="1721" t="s">
        <v>706</v>
      </c>
      <c r="E14" s="2522" t="s">
        <v>28</v>
      </c>
      <c r="F14" s="2533" t="s">
        <v>234</v>
      </c>
      <c r="G14" s="2539" t="s">
        <v>78</v>
      </c>
      <c r="H14" s="2539"/>
      <c r="I14" s="2539" t="s">
        <v>366</v>
      </c>
      <c r="J14" s="2528" t="s">
        <v>28</v>
      </c>
      <c r="K14" s="2525"/>
      <c r="L14" s="2525"/>
      <c r="M14" s="2527"/>
    </row>
    <row r="15" spans="1:13" ht="50.25" customHeight="1" x14ac:dyDescent="0.2">
      <c r="A15" s="2536"/>
      <c r="B15" s="2538"/>
      <c r="C15" s="2540"/>
      <c r="D15" s="1722" t="s">
        <v>322</v>
      </c>
      <c r="E15" s="2523"/>
      <c r="F15" s="2534"/>
      <c r="G15" s="1722" t="s">
        <v>109</v>
      </c>
      <c r="H15" s="1722" t="s">
        <v>330</v>
      </c>
      <c r="I15" s="2540"/>
      <c r="J15" s="2529"/>
      <c r="K15" s="2525"/>
      <c r="L15" s="2525"/>
      <c r="M15" s="2527"/>
    </row>
    <row r="16" spans="1:13" ht="18.95" customHeight="1" x14ac:dyDescent="0.2">
      <c r="A16" s="1748" t="s">
        <v>106</v>
      </c>
      <c r="B16" s="1749">
        <v>411472</v>
      </c>
      <c r="C16" s="1750">
        <v>1151230</v>
      </c>
      <c r="D16" s="1750">
        <v>911808</v>
      </c>
      <c r="E16" s="1750">
        <v>0</v>
      </c>
      <c r="F16" s="1750">
        <v>11989</v>
      </c>
      <c r="G16" s="1750">
        <v>8405</v>
      </c>
      <c r="H16" s="1750">
        <v>482428</v>
      </c>
      <c r="I16" s="1750">
        <v>0</v>
      </c>
      <c r="J16" s="1751">
        <v>0</v>
      </c>
      <c r="K16" s="1752">
        <v>0</v>
      </c>
      <c r="L16" s="1752">
        <v>0</v>
      </c>
      <c r="M16" s="1753">
        <f>SUM(B16:C16,F16:L16)</f>
        <v>2065524</v>
      </c>
    </row>
    <row r="17" spans="1:13" ht="18.95" customHeight="1" x14ac:dyDescent="0.2">
      <c r="A17" s="1605" t="s">
        <v>107</v>
      </c>
      <c r="B17" s="1728">
        <v>30107</v>
      </c>
      <c r="C17" s="1729">
        <v>159817</v>
      </c>
      <c r="D17" s="1729">
        <v>109651</v>
      </c>
      <c r="E17" s="1729">
        <v>0</v>
      </c>
      <c r="F17" s="1729">
        <v>3058</v>
      </c>
      <c r="G17" s="1729">
        <v>11850</v>
      </c>
      <c r="H17" s="1729">
        <v>70581</v>
      </c>
      <c r="I17" s="1729">
        <v>0</v>
      </c>
      <c r="J17" s="1730">
        <v>0</v>
      </c>
      <c r="K17" s="1620">
        <v>0</v>
      </c>
      <c r="L17" s="1620">
        <v>0</v>
      </c>
      <c r="M17" s="1731">
        <f>SUM(B17:C17,F17:L17)</f>
        <v>275413</v>
      </c>
    </row>
    <row r="18" spans="1:13" ht="18.95" customHeight="1" x14ac:dyDescent="0.2">
      <c r="A18" s="1605" t="s">
        <v>108</v>
      </c>
      <c r="B18" s="1728">
        <v>12780</v>
      </c>
      <c r="C18" s="1732">
        <v>35116</v>
      </c>
      <c r="D18" s="1729">
        <v>20866</v>
      </c>
      <c r="E18" s="1729">
        <v>0</v>
      </c>
      <c r="F18" s="1729">
        <v>845</v>
      </c>
      <c r="G18" s="1729">
        <v>0</v>
      </c>
      <c r="H18" s="1729">
        <v>24808</v>
      </c>
      <c r="I18" s="1729">
        <v>0</v>
      </c>
      <c r="J18" s="1730">
        <v>0</v>
      </c>
      <c r="K18" s="1620">
        <v>0</v>
      </c>
      <c r="L18" s="1620">
        <v>0</v>
      </c>
      <c r="M18" s="1731">
        <f>SUM(B18:C18,F18:L18)</f>
        <v>73549</v>
      </c>
    </row>
    <row r="19" spans="1:13" s="108" customFormat="1" ht="18.95" customHeight="1" thickBot="1" x14ac:dyDescent="0.25">
      <c r="A19" s="1733" t="s">
        <v>917</v>
      </c>
      <c r="B19" s="1734">
        <v>8568</v>
      </c>
      <c r="C19" s="1735">
        <v>13992</v>
      </c>
      <c r="D19" s="1735">
        <v>7547</v>
      </c>
      <c r="E19" s="1735">
        <v>0</v>
      </c>
      <c r="F19" s="1735">
        <v>76</v>
      </c>
      <c r="G19" s="1735">
        <v>0</v>
      </c>
      <c r="H19" s="1735">
        <v>15620</v>
      </c>
      <c r="I19" s="1735">
        <v>0</v>
      </c>
      <c r="J19" s="1736">
        <v>0</v>
      </c>
      <c r="K19" s="1737">
        <v>0</v>
      </c>
      <c r="L19" s="1737">
        <v>0</v>
      </c>
      <c r="M19" s="1738">
        <f>SUM(B19:C19,F19:L19)</f>
        <v>38256</v>
      </c>
    </row>
    <row r="20" spans="1:13" ht="18.95" customHeight="1" thickBot="1" x14ac:dyDescent="0.25">
      <c r="A20" s="419" t="s">
        <v>855</v>
      </c>
      <c r="B20" s="1739">
        <f>SUM(B16:B19)</f>
        <v>462927</v>
      </c>
      <c r="C20" s="1740">
        <f t="shared" ref="C20:L20" si="1">SUM(C16:C19)</f>
        <v>1360155</v>
      </c>
      <c r="D20" s="1740">
        <f t="shared" si="1"/>
        <v>1049872</v>
      </c>
      <c r="E20" s="1740">
        <f t="shared" si="1"/>
        <v>0</v>
      </c>
      <c r="F20" s="1740">
        <f t="shared" si="1"/>
        <v>15968</v>
      </c>
      <c r="G20" s="1740">
        <f t="shared" si="1"/>
        <v>20255</v>
      </c>
      <c r="H20" s="1740">
        <f t="shared" si="1"/>
        <v>593437</v>
      </c>
      <c r="I20" s="1740">
        <f t="shared" si="1"/>
        <v>0</v>
      </c>
      <c r="J20" s="1741">
        <f t="shared" si="1"/>
        <v>0</v>
      </c>
      <c r="K20" s="1593">
        <f t="shared" si="1"/>
        <v>0</v>
      </c>
      <c r="L20" s="1593">
        <f t="shared" si="1"/>
        <v>0</v>
      </c>
      <c r="M20" s="1742">
        <f>SUM(M16:M19)</f>
        <v>2452742</v>
      </c>
    </row>
    <row r="21" spans="1:13" x14ac:dyDescent="0.2">
      <c r="M21" s="1743"/>
    </row>
  </sheetData>
  <mergeCells count="27">
    <mergeCell ref="B13:D13"/>
    <mergeCell ref="F13:J13"/>
    <mergeCell ref="K13:K15"/>
    <mergeCell ref="L13:L15"/>
    <mergeCell ref="K3:K5"/>
    <mergeCell ref="L3:L5"/>
    <mergeCell ref="E4:E5"/>
    <mergeCell ref="M13:M15"/>
    <mergeCell ref="I14:I15"/>
    <mergeCell ref="J14:J15"/>
    <mergeCell ref="B3:D3"/>
    <mergeCell ref="F3:J3"/>
    <mergeCell ref="B14:B15"/>
    <mergeCell ref="C14:C15"/>
    <mergeCell ref="F14:F15"/>
    <mergeCell ref="G14:H14"/>
    <mergeCell ref="E14:E15"/>
    <mergeCell ref="A1:H1"/>
    <mergeCell ref="A4:A5"/>
    <mergeCell ref="A14:A15"/>
    <mergeCell ref="M3:M5"/>
    <mergeCell ref="B4:B5"/>
    <mergeCell ref="C4:C5"/>
    <mergeCell ref="F4:F5"/>
    <mergeCell ref="G4:H4"/>
    <mergeCell ref="I4:I5"/>
    <mergeCell ref="J4:J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8"/>
  <sheetViews>
    <sheetView zoomScale="70" zoomScaleNormal="70" workbookViewId="0">
      <selection activeCell="D56" sqref="D56"/>
    </sheetView>
  </sheetViews>
  <sheetFormatPr defaultRowHeight="10.5" x14ac:dyDescent="0.2"/>
  <cols>
    <col min="1" max="1" width="22.7109375" style="76" customWidth="1"/>
    <col min="2" max="2" width="12.28515625" style="76" customWidth="1"/>
    <col min="3" max="3" width="12.42578125" style="76" customWidth="1"/>
    <col min="4" max="4" width="12.85546875" style="76" customWidth="1"/>
    <col min="5" max="5" width="12.140625" style="76" hidden="1" customWidth="1"/>
    <col min="6" max="6" width="12.5703125" style="76" customWidth="1"/>
    <col min="7" max="7" width="13.140625" style="76" customWidth="1"/>
    <col min="8" max="9" width="12.7109375" style="76" customWidth="1"/>
    <col min="10" max="10" width="12.42578125" style="76" customWidth="1"/>
    <col min="11" max="11" width="12.140625" style="76" customWidth="1"/>
    <col min="12" max="12" width="12.5703125" style="76" customWidth="1"/>
    <col min="13" max="13" width="13.7109375" style="76" customWidth="1"/>
    <col min="14" max="14" width="11.85546875" style="76" hidden="1" customWidth="1"/>
    <col min="15" max="16384" width="9.140625" style="76"/>
  </cols>
  <sheetData>
    <row r="2" spans="1:17" ht="14.25" customHeight="1" x14ac:dyDescent="0.2">
      <c r="A2" s="2424" t="s">
        <v>766</v>
      </c>
      <c r="B2" s="2541"/>
      <c r="C2" s="2541"/>
      <c r="D2" s="2541"/>
      <c r="E2" s="2541"/>
      <c r="F2" s="2541"/>
      <c r="G2" s="2499"/>
      <c r="H2" s="2499"/>
    </row>
    <row r="4" spans="1:17" ht="17.100000000000001" customHeight="1" thickBot="1" x14ac:dyDescent="0.25">
      <c r="A4" s="1754"/>
      <c r="B4" s="2530" t="s">
        <v>764</v>
      </c>
      <c r="C4" s="2531"/>
      <c r="D4" s="2531"/>
      <c r="E4" s="1720"/>
      <c r="F4" s="2530" t="s">
        <v>76</v>
      </c>
      <c r="G4" s="2531"/>
      <c r="H4" s="2531"/>
      <c r="I4" s="2531"/>
      <c r="J4" s="2532"/>
      <c r="K4" s="2524" t="s">
        <v>77</v>
      </c>
      <c r="L4" s="2524" t="s">
        <v>235</v>
      </c>
      <c r="M4" s="2526" t="s">
        <v>428</v>
      </c>
      <c r="N4" s="2550"/>
    </row>
    <row r="5" spans="1:17" ht="17.100000000000001" customHeight="1" x14ac:dyDescent="0.2">
      <c r="A5" s="2553"/>
      <c r="B5" s="2537" t="s">
        <v>234</v>
      </c>
      <c r="C5" s="2539" t="s">
        <v>78</v>
      </c>
      <c r="D5" s="1721" t="s">
        <v>706</v>
      </c>
      <c r="E5" s="2522" t="s">
        <v>28</v>
      </c>
      <c r="F5" s="2533" t="s">
        <v>234</v>
      </c>
      <c r="G5" s="2539" t="s">
        <v>78</v>
      </c>
      <c r="H5" s="2539"/>
      <c r="I5" s="2539" t="s">
        <v>366</v>
      </c>
      <c r="J5" s="2528" t="s">
        <v>28</v>
      </c>
      <c r="K5" s="2525"/>
      <c r="L5" s="2525"/>
      <c r="M5" s="2527"/>
      <c r="N5" s="2551"/>
    </row>
    <row r="6" spans="1:17" ht="45" customHeight="1" x14ac:dyDescent="0.2">
      <c r="A6" s="2535"/>
      <c r="B6" s="2544"/>
      <c r="C6" s="2545"/>
      <c r="D6" s="1747" t="s">
        <v>322</v>
      </c>
      <c r="E6" s="2549"/>
      <c r="F6" s="2546"/>
      <c r="G6" s="1747" t="s">
        <v>329</v>
      </c>
      <c r="H6" s="1747" t="s">
        <v>110</v>
      </c>
      <c r="I6" s="2545"/>
      <c r="J6" s="2547"/>
      <c r="K6" s="2548"/>
      <c r="L6" s="2548"/>
      <c r="M6" s="2543"/>
      <c r="N6" s="2552"/>
    </row>
    <row r="7" spans="1:17" ht="17.100000000000001" customHeight="1" thickBot="1" x14ac:dyDescent="0.25">
      <c r="A7" s="2555" t="s">
        <v>1511</v>
      </c>
      <c r="B7" s="2555"/>
      <c r="C7" s="2555"/>
      <c r="D7" s="2555"/>
      <c r="E7" s="2555"/>
      <c r="F7" s="2555"/>
      <c r="G7" s="2555"/>
      <c r="H7" s="2555"/>
      <c r="I7" s="2555"/>
      <c r="J7" s="1755"/>
      <c r="K7" s="1755"/>
      <c r="L7" s="1755"/>
      <c r="M7" s="1756"/>
      <c r="N7" s="1755"/>
    </row>
    <row r="8" spans="1:17" ht="24.95" customHeight="1" x14ac:dyDescent="0.2">
      <c r="A8" s="1757" t="s">
        <v>62</v>
      </c>
      <c r="B8" s="1758">
        <v>812000</v>
      </c>
      <c r="C8" s="1759">
        <v>1743064</v>
      </c>
      <c r="D8" s="1759">
        <v>1144928</v>
      </c>
      <c r="E8" s="1759">
        <v>0</v>
      </c>
      <c r="F8" s="1759">
        <v>332633</v>
      </c>
      <c r="G8" s="1759">
        <v>94160</v>
      </c>
      <c r="H8" s="1759">
        <v>1487711</v>
      </c>
      <c r="I8" s="1759">
        <v>0</v>
      </c>
      <c r="J8" s="1760">
        <v>67590</v>
      </c>
      <c r="K8" s="1761">
        <v>0</v>
      </c>
      <c r="L8" s="1762">
        <v>0</v>
      </c>
      <c r="M8" s="1763">
        <f>SUM(B8:C8,F8:L8)</f>
        <v>4537158</v>
      </c>
      <c r="N8" s="1764"/>
      <c r="O8" s="209"/>
      <c r="P8" s="209"/>
    </row>
    <row r="9" spans="1:17" ht="24.95" customHeight="1" thickBot="1" x14ac:dyDescent="0.25">
      <c r="A9" s="1590" t="s">
        <v>941</v>
      </c>
      <c r="B9" s="1765">
        <v>-562478</v>
      </c>
      <c r="C9" s="1766">
        <v>-808180</v>
      </c>
      <c r="D9" s="1766">
        <v>-476237</v>
      </c>
      <c r="E9" s="1766">
        <v>0</v>
      </c>
      <c r="F9" s="1766">
        <v>-178169</v>
      </c>
      <c r="G9" s="1766">
        <v>-26537</v>
      </c>
      <c r="H9" s="1766">
        <v>-962707</v>
      </c>
      <c r="I9" s="1766">
        <v>0</v>
      </c>
      <c r="J9" s="1767">
        <v>-52994</v>
      </c>
      <c r="K9" s="1768">
        <v>0</v>
      </c>
      <c r="L9" s="1769">
        <v>0</v>
      </c>
      <c r="M9" s="1770">
        <f>SUM(B9:C9,F9:L9)</f>
        <v>-2591065</v>
      </c>
      <c r="N9" s="1771"/>
      <c r="O9" s="209"/>
      <c r="P9" s="209"/>
      <c r="Q9" s="214"/>
    </row>
    <row r="10" spans="1:17" ht="17.100000000000001" customHeight="1" thickBot="1" x14ac:dyDescent="0.25">
      <c r="A10" s="2554" t="s">
        <v>1275</v>
      </c>
      <c r="B10" s="2554"/>
      <c r="C10" s="2554"/>
      <c r="D10" s="2554"/>
      <c r="E10" s="2554"/>
      <c r="F10" s="2554"/>
      <c r="G10" s="2554"/>
      <c r="H10" s="2554"/>
      <c r="I10" s="2554"/>
      <c r="J10" s="1772"/>
      <c r="K10" s="1772"/>
      <c r="L10" s="1772"/>
      <c r="M10" s="1772"/>
      <c r="N10" s="1772"/>
      <c r="O10" s="211"/>
    </row>
    <row r="11" spans="1:17" ht="24.95" customHeight="1" x14ac:dyDescent="0.2">
      <c r="A11" s="1757" t="s">
        <v>62</v>
      </c>
      <c r="B11" s="1758">
        <v>898551</v>
      </c>
      <c r="C11" s="1759">
        <v>1721635</v>
      </c>
      <c r="D11" s="1759">
        <v>1135475</v>
      </c>
      <c r="E11" s="1759">
        <v>0</v>
      </c>
      <c r="F11" s="1759">
        <v>361386</v>
      </c>
      <c r="G11" s="1759">
        <v>196565</v>
      </c>
      <c r="H11" s="1759">
        <v>1404925</v>
      </c>
      <c r="I11" s="1759">
        <v>0</v>
      </c>
      <c r="J11" s="1760">
        <v>48410</v>
      </c>
      <c r="K11" s="1761">
        <v>0</v>
      </c>
      <c r="L11" s="1762">
        <v>0</v>
      </c>
      <c r="M11" s="1763">
        <f>SUM(B11:C11,F11:L11)</f>
        <v>4631472</v>
      </c>
      <c r="N11" s="1764"/>
      <c r="O11" s="209"/>
      <c r="P11" s="209"/>
    </row>
    <row r="12" spans="1:17" ht="24.95" customHeight="1" thickBot="1" x14ac:dyDescent="0.25">
      <c r="A12" s="1590" t="s">
        <v>941</v>
      </c>
      <c r="B12" s="1765">
        <v>-636432</v>
      </c>
      <c r="C12" s="1766">
        <v>-754742</v>
      </c>
      <c r="D12" s="1766">
        <v>-441167</v>
      </c>
      <c r="E12" s="1766">
        <v>0</v>
      </c>
      <c r="F12" s="1766">
        <v>-309077</v>
      </c>
      <c r="G12" s="1766">
        <v>-146815</v>
      </c>
      <c r="H12" s="1766">
        <v>-833190</v>
      </c>
      <c r="I12" s="1766">
        <v>0</v>
      </c>
      <c r="J12" s="1767">
        <v>-48410</v>
      </c>
      <c r="K12" s="1768">
        <v>0</v>
      </c>
      <c r="L12" s="1769">
        <v>0</v>
      </c>
      <c r="M12" s="1770">
        <f>SUM(B12:C12,F12:L12)</f>
        <v>-2728666</v>
      </c>
      <c r="N12" s="1771"/>
      <c r="O12" s="209"/>
      <c r="P12" s="209"/>
      <c r="Q12" s="214"/>
    </row>
    <row r="13" spans="1:17" x14ac:dyDescent="0.2">
      <c r="N13" s="1773"/>
    </row>
    <row r="14" spans="1:17" x14ac:dyDescent="0.2">
      <c r="N14" s="688"/>
    </row>
    <row r="15" spans="1:17" x14ac:dyDescent="0.2">
      <c r="N15" s="688"/>
    </row>
    <row r="16" spans="1:17" x14ac:dyDescent="0.2">
      <c r="N16" s="399"/>
    </row>
    <row r="17" spans="14:14" x14ac:dyDescent="0.2">
      <c r="N17" s="399"/>
    </row>
    <row r="18" spans="14:14" x14ac:dyDescent="0.2">
      <c r="N18" s="399"/>
    </row>
    <row r="19" spans="14:14" x14ac:dyDescent="0.2">
      <c r="N19" s="402"/>
    </row>
    <row r="20" spans="14:14" x14ac:dyDescent="0.2">
      <c r="N20" s="399"/>
    </row>
    <row r="21" spans="14:14" x14ac:dyDescent="0.2">
      <c r="N21" s="276"/>
    </row>
    <row r="22" spans="14:14" x14ac:dyDescent="0.2">
      <c r="N22" s="276"/>
    </row>
    <row r="23" spans="14:14" x14ac:dyDescent="0.2">
      <c r="N23" s="276"/>
    </row>
    <row r="24" spans="14:14" x14ac:dyDescent="0.2">
      <c r="N24" s="276"/>
    </row>
    <row r="25" spans="14:14" x14ac:dyDescent="0.2">
      <c r="N25" s="276"/>
    </row>
    <row r="26" spans="14:14" x14ac:dyDescent="0.2">
      <c r="N26" s="276"/>
    </row>
    <row r="27" spans="14:14" x14ac:dyDescent="0.2">
      <c r="N27" s="276"/>
    </row>
    <row r="28" spans="14:14" x14ac:dyDescent="0.2">
      <c r="N28" s="276"/>
    </row>
    <row r="29" spans="14:14" x14ac:dyDescent="0.2">
      <c r="N29" s="276"/>
    </row>
    <row r="30" spans="14:14" x14ac:dyDescent="0.2">
      <c r="N30" s="276"/>
    </row>
    <row r="31" spans="14:14" x14ac:dyDescent="0.2">
      <c r="N31" s="276"/>
    </row>
    <row r="32" spans="14:14" x14ac:dyDescent="0.2">
      <c r="N32" s="276"/>
    </row>
    <row r="33" spans="14:14" x14ac:dyDescent="0.2">
      <c r="N33" s="276"/>
    </row>
    <row r="34" spans="14:14" x14ac:dyDescent="0.2">
      <c r="N34" s="276"/>
    </row>
    <row r="35" spans="14:14" x14ac:dyDescent="0.2">
      <c r="N35" s="276"/>
    </row>
    <row r="36" spans="14:14" x14ac:dyDescent="0.2">
      <c r="N36" s="276"/>
    </row>
    <row r="37" spans="14:14" x14ac:dyDescent="0.2">
      <c r="N37" s="276"/>
    </row>
    <row r="38" spans="14:14" x14ac:dyDescent="0.2">
      <c r="N38" s="276"/>
    </row>
  </sheetData>
  <mergeCells count="17">
    <mergeCell ref="A10:I10"/>
    <mergeCell ref="I5:I6"/>
    <mergeCell ref="L4:L6"/>
    <mergeCell ref="F5:F6"/>
    <mergeCell ref="G5:H5"/>
    <mergeCell ref="A7:I7"/>
    <mergeCell ref="J5:J6"/>
    <mergeCell ref="N4:N6"/>
    <mergeCell ref="A5:A6"/>
    <mergeCell ref="A2:H2"/>
    <mergeCell ref="B4:D4"/>
    <mergeCell ref="F4:J4"/>
    <mergeCell ref="M4:M6"/>
    <mergeCell ref="B5:B6"/>
    <mergeCell ref="C5:C6"/>
    <mergeCell ref="K4:K6"/>
    <mergeCell ref="E5:E6"/>
  </mergeCells>
  <phoneticPr fontId="2" type="noConversion"/>
  <pageMargins left="0.75" right="0.75" top="1" bottom="1" header="0.5" footer="0.5"/>
  <pageSetup paperSize="9" scale="69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opLeftCell="A7" zoomScale="90" zoomScaleNormal="90" workbookViewId="0">
      <selection activeCell="B31" sqref="B31"/>
    </sheetView>
  </sheetViews>
  <sheetFormatPr defaultRowHeight="10.5" x14ac:dyDescent="0.15"/>
  <cols>
    <col min="1" max="1" width="50.7109375" style="123" customWidth="1"/>
    <col min="2" max="6" width="18.7109375" style="123" customWidth="1"/>
    <col min="7" max="7" width="11.5703125" style="123" customWidth="1"/>
    <col min="8" max="8" width="11.42578125" style="123" customWidth="1"/>
    <col min="9" max="9" width="9.140625" style="123"/>
    <col min="10" max="10" width="43" style="117" customWidth="1"/>
    <col min="11" max="12" width="15.7109375" style="64" customWidth="1"/>
    <col min="13" max="16384" width="9.140625" style="123"/>
  </cols>
  <sheetData>
    <row r="2" spans="1:15" ht="11.25" thickBot="1" x14ac:dyDescent="0.25">
      <c r="A2" s="342" t="s">
        <v>595</v>
      </c>
      <c r="J2" s="1774"/>
      <c r="K2" s="2556"/>
      <c r="L2" s="2557"/>
    </row>
    <row r="3" spans="1:15" x14ac:dyDescent="0.2">
      <c r="A3" s="342"/>
      <c r="J3" s="1775"/>
      <c r="K3" s="1776"/>
      <c r="L3" s="1776"/>
    </row>
    <row r="4" spans="1:15" ht="45" customHeight="1" thickBot="1" x14ac:dyDescent="0.25">
      <c r="A4" s="642" t="s">
        <v>1521</v>
      </c>
      <c r="B4" s="497" t="s">
        <v>596</v>
      </c>
      <c r="C4" s="497" t="s">
        <v>501</v>
      </c>
      <c r="D4" s="497" t="s">
        <v>597</v>
      </c>
      <c r="E4" s="1424" t="s">
        <v>598</v>
      </c>
      <c r="F4" s="343"/>
      <c r="G4" s="343"/>
      <c r="H4" s="344"/>
      <c r="I4" s="344"/>
      <c r="J4" s="1301"/>
      <c r="K4" s="1777"/>
      <c r="L4" s="1561"/>
      <c r="M4" s="344"/>
      <c r="N4" s="344"/>
      <c r="O4" s="344"/>
    </row>
    <row r="5" spans="1:15" ht="17.100000000000001" customHeight="1" thickBot="1" x14ac:dyDescent="0.25">
      <c r="A5" s="345" t="s">
        <v>599</v>
      </c>
      <c r="B5" s="346"/>
      <c r="C5" s="346"/>
      <c r="D5" s="346"/>
      <c r="E5" s="346"/>
      <c r="F5" s="343"/>
      <c r="G5" s="343"/>
      <c r="H5" s="344"/>
      <c r="I5" s="344"/>
      <c r="J5" s="1778"/>
      <c r="K5" s="1779"/>
      <c r="L5" s="1780"/>
      <c r="M5" s="344"/>
      <c r="N5" s="344"/>
      <c r="O5" s="344"/>
    </row>
    <row r="6" spans="1:15" ht="17.100000000000001" customHeight="1" thickBot="1" x14ac:dyDescent="0.25">
      <c r="A6" s="1781" t="s">
        <v>754</v>
      </c>
      <c r="B6" s="1782">
        <v>3085112</v>
      </c>
      <c r="C6" s="1782">
        <v>-2257</v>
      </c>
      <c r="D6" s="1782">
        <v>-2257</v>
      </c>
      <c r="E6" s="1783">
        <v>0</v>
      </c>
      <c r="F6" s="347"/>
      <c r="G6" s="347"/>
      <c r="H6" s="344"/>
      <c r="I6" s="344"/>
      <c r="J6" s="663"/>
      <c r="K6" s="1784"/>
      <c r="L6" s="1784"/>
      <c r="M6" s="344"/>
      <c r="N6" s="344"/>
      <c r="O6" s="344"/>
    </row>
    <row r="7" spans="1:15" ht="17.100000000000001" customHeight="1" thickBot="1" x14ac:dyDescent="0.25">
      <c r="A7" s="1781" t="s">
        <v>50</v>
      </c>
      <c r="B7" s="1782">
        <v>84580772</v>
      </c>
      <c r="C7" s="1782">
        <v>-2817495</v>
      </c>
      <c r="D7" s="1782">
        <v>-3863367</v>
      </c>
      <c r="E7" s="1783">
        <v>1045872</v>
      </c>
      <c r="F7" s="347"/>
      <c r="G7" s="347"/>
      <c r="H7" s="344"/>
      <c r="I7" s="344"/>
      <c r="J7" s="663"/>
      <c r="K7" s="664"/>
      <c r="L7" s="664"/>
      <c r="M7" s="344"/>
      <c r="N7" s="344"/>
      <c r="O7" s="344"/>
    </row>
    <row r="8" spans="1:15" ht="17.100000000000001" customHeight="1" x14ac:dyDescent="0.2">
      <c r="A8" s="1785" t="s">
        <v>600</v>
      </c>
      <c r="B8" s="1786">
        <v>48949829</v>
      </c>
      <c r="C8" s="1786">
        <v>-1515339</v>
      </c>
      <c r="D8" s="1786">
        <v>-1797447</v>
      </c>
      <c r="E8" s="1787">
        <v>282108</v>
      </c>
      <c r="F8" s="347"/>
      <c r="G8" s="347"/>
      <c r="H8" s="348"/>
      <c r="I8" s="344"/>
      <c r="J8" s="1788"/>
      <c r="K8" s="1789"/>
      <c r="L8" s="1790"/>
      <c r="M8" s="344"/>
      <c r="N8" s="344"/>
      <c r="O8" s="344"/>
    </row>
    <row r="9" spans="1:15" ht="17.100000000000001" customHeight="1" x14ac:dyDescent="0.2">
      <c r="A9" s="1791" t="s">
        <v>601</v>
      </c>
      <c r="B9" s="1792">
        <v>6458369</v>
      </c>
      <c r="C9" s="1792">
        <v>-614379</v>
      </c>
      <c r="D9" s="1792">
        <v>-629109</v>
      </c>
      <c r="E9" s="1793">
        <v>14730</v>
      </c>
      <c r="F9" s="347"/>
      <c r="G9" s="347"/>
      <c r="H9" s="349"/>
      <c r="I9" s="344"/>
      <c r="J9" s="1794"/>
      <c r="K9" s="1795"/>
      <c r="L9" s="1796"/>
      <c r="M9" s="344"/>
      <c r="N9" s="344"/>
      <c r="O9" s="344"/>
    </row>
    <row r="10" spans="1:15" ht="17.100000000000001" customHeight="1" thickBot="1" x14ac:dyDescent="0.25">
      <c r="A10" s="1791" t="s">
        <v>602</v>
      </c>
      <c r="B10" s="1792">
        <v>42491460</v>
      </c>
      <c r="C10" s="1792">
        <v>-900960</v>
      </c>
      <c r="D10" s="1792">
        <v>-1168338</v>
      </c>
      <c r="E10" s="1793">
        <v>267378</v>
      </c>
      <c r="F10" s="347"/>
      <c r="G10" s="347"/>
      <c r="H10" s="349"/>
      <c r="I10" s="344"/>
      <c r="J10" s="1797"/>
      <c r="K10" s="1798"/>
      <c r="L10" s="1799"/>
      <c r="M10" s="344"/>
      <c r="N10" s="344"/>
      <c r="O10" s="344"/>
    </row>
    <row r="11" spans="1:15" ht="17.100000000000001" customHeight="1" thickBot="1" x14ac:dyDescent="0.25">
      <c r="A11" s="1791" t="s">
        <v>322</v>
      </c>
      <c r="B11" s="1792">
        <v>35369113</v>
      </c>
      <c r="C11" s="1792">
        <v>-515928</v>
      </c>
      <c r="D11" s="1792">
        <v>-750295</v>
      </c>
      <c r="E11" s="1793">
        <v>234367</v>
      </c>
      <c r="F11" s="347"/>
      <c r="G11" s="347"/>
      <c r="H11" s="349"/>
      <c r="I11" s="344"/>
      <c r="J11" s="663"/>
      <c r="K11" s="664"/>
      <c r="L11" s="664"/>
      <c r="M11" s="344"/>
      <c r="N11" s="344"/>
      <c r="O11" s="344"/>
    </row>
    <row r="12" spans="1:15" ht="17.100000000000001" customHeight="1" x14ac:dyDescent="0.2">
      <c r="A12" s="1800" t="s">
        <v>603</v>
      </c>
      <c r="B12" s="1792">
        <v>32393302</v>
      </c>
      <c r="C12" s="1792">
        <v>-1247413</v>
      </c>
      <c r="D12" s="1792">
        <v>-2011135</v>
      </c>
      <c r="E12" s="1793">
        <v>763722</v>
      </c>
      <c r="F12" s="347"/>
      <c r="G12" s="347"/>
      <c r="H12" s="344"/>
      <c r="I12" s="344"/>
      <c r="J12" s="1788"/>
      <c r="K12" s="1789"/>
      <c r="L12" s="1790"/>
      <c r="M12" s="344"/>
      <c r="N12" s="344"/>
      <c r="O12" s="344"/>
    </row>
    <row r="13" spans="1:15" ht="17.100000000000001" customHeight="1" x14ac:dyDescent="0.2">
      <c r="A13" s="1791" t="s">
        <v>604</v>
      </c>
      <c r="B13" s="1792">
        <v>4125405</v>
      </c>
      <c r="C13" s="1792">
        <v>-190490</v>
      </c>
      <c r="D13" s="1792">
        <v>-208214</v>
      </c>
      <c r="E13" s="1793">
        <v>17724</v>
      </c>
      <c r="F13" s="347"/>
      <c r="G13" s="347"/>
      <c r="H13" s="348"/>
      <c r="I13" s="344"/>
      <c r="J13" s="1794"/>
      <c r="K13" s="1795"/>
      <c r="L13" s="1795"/>
      <c r="M13" s="344"/>
      <c r="N13" s="344"/>
      <c r="O13" s="344"/>
    </row>
    <row r="14" spans="1:15" ht="17.100000000000001" customHeight="1" x14ac:dyDescent="0.2">
      <c r="A14" s="1791" t="s">
        <v>605</v>
      </c>
      <c r="B14" s="1792">
        <v>28267897</v>
      </c>
      <c r="C14" s="1792">
        <v>-1056923</v>
      </c>
      <c r="D14" s="1792">
        <v>-1802921</v>
      </c>
      <c r="E14" s="1793">
        <v>745998</v>
      </c>
      <c r="F14" s="347"/>
      <c r="G14" s="347"/>
      <c r="H14" s="348"/>
      <c r="I14" s="344"/>
      <c r="J14" s="1801"/>
      <c r="K14" s="1795"/>
      <c r="L14" s="1796"/>
      <c r="M14" s="344"/>
      <c r="N14" s="344"/>
      <c r="O14" s="344"/>
    </row>
    <row r="15" spans="1:15" ht="17.100000000000001" customHeight="1" x14ac:dyDescent="0.2">
      <c r="A15" s="1791" t="s">
        <v>329</v>
      </c>
      <c r="B15" s="1792">
        <v>5037182</v>
      </c>
      <c r="C15" s="1792">
        <v>-28788</v>
      </c>
      <c r="D15" s="1792">
        <v>-104970</v>
      </c>
      <c r="E15" s="1793">
        <v>76182</v>
      </c>
      <c r="F15" s="347"/>
      <c r="G15" s="347"/>
      <c r="H15" s="348"/>
      <c r="I15" s="344"/>
      <c r="J15" s="1801"/>
      <c r="K15" s="1795"/>
      <c r="L15" s="1796"/>
      <c r="M15" s="344"/>
      <c r="N15" s="344"/>
      <c r="O15" s="344"/>
    </row>
    <row r="16" spans="1:15" ht="17.100000000000001" customHeight="1" x14ac:dyDescent="0.2">
      <c r="A16" s="1791" t="s">
        <v>330</v>
      </c>
      <c r="B16" s="1792">
        <v>23230715</v>
      </c>
      <c r="C16" s="1792">
        <v>-1028135</v>
      </c>
      <c r="D16" s="1792">
        <v>-1697951</v>
      </c>
      <c r="E16" s="1793">
        <v>669816</v>
      </c>
      <c r="F16" s="347"/>
      <c r="G16" s="347"/>
      <c r="H16" s="348"/>
      <c r="I16" s="344"/>
      <c r="J16" s="1794"/>
      <c r="K16" s="1795"/>
      <c r="L16" s="1796"/>
      <c r="M16" s="344"/>
      <c r="N16" s="344"/>
      <c r="O16" s="344"/>
    </row>
    <row r="17" spans="1:15" ht="17.100000000000001" customHeight="1" thickBot="1" x14ac:dyDescent="0.25">
      <c r="A17" s="1802" t="s">
        <v>698</v>
      </c>
      <c r="B17" s="1803">
        <v>1228230</v>
      </c>
      <c r="C17" s="1803">
        <v>-749</v>
      </c>
      <c r="D17" s="1803">
        <v>-791</v>
      </c>
      <c r="E17" s="1804">
        <v>42</v>
      </c>
      <c r="F17" s="347"/>
      <c r="G17" s="347"/>
      <c r="H17" s="349"/>
      <c r="I17" s="344"/>
      <c r="J17" s="1805"/>
      <c r="K17" s="1798"/>
      <c r="L17" s="1799"/>
      <c r="M17" s="344"/>
      <c r="N17" s="344"/>
      <c r="O17" s="344"/>
    </row>
    <row r="18" spans="1:15" ht="17.100000000000001" customHeight="1" thickBot="1" x14ac:dyDescent="0.25">
      <c r="A18" s="1781" t="s">
        <v>606</v>
      </c>
      <c r="B18" s="1782">
        <v>87665884</v>
      </c>
      <c r="C18" s="1782">
        <v>-2819752</v>
      </c>
      <c r="D18" s="1782">
        <v>-3865624</v>
      </c>
      <c r="E18" s="1783">
        <v>1045872</v>
      </c>
      <c r="F18" s="347"/>
      <c r="G18" s="350"/>
      <c r="H18" s="350"/>
      <c r="I18" s="344"/>
      <c r="J18" s="663"/>
      <c r="K18" s="1784"/>
      <c r="L18" s="664"/>
      <c r="M18" s="344"/>
      <c r="N18" s="344"/>
      <c r="O18" s="344"/>
    </row>
    <row r="19" spans="1:15" ht="17.100000000000001" customHeight="1" thickBot="1" x14ac:dyDescent="0.25">
      <c r="A19" s="345" t="s">
        <v>607</v>
      </c>
      <c r="B19" s="287"/>
      <c r="C19" s="287"/>
      <c r="D19" s="102"/>
      <c r="E19" s="102"/>
      <c r="F19" s="347"/>
      <c r="G19" s="344"/>
      <c r="H19" s="344"/>
      <c r="I19" s="344"/>
      <c r="J19" s="661"/>
      <c r="K19" s="1806"/>
      <c r="L19" s="662"/>
      <c r="M19" s="344"/>
      <c r="N19" s="344"/>
      <c r="O19" s="344"/>
    </row>
    <row r="20" spans="1:15" ht="17.100000000000001" customHeight="1" thickBot="1" x14ac:dyDescent="0.25">
      <c r="A20" s="1807" t="s">
        <v>567</v>
      </c>
      <c r="B20" s="1808">
        <v>22692191</v>
      </c>
      <c r="C20" s="1808">
        <v>-30847</v>
      </c>
      <c r="D20" s="1808">
        <v>-38643</v>
      </c>
      <c r="E20" s="1809">
        <v>7796</v>
      </c>
      <c r="F20" s="347"/>
      <c r="G20" s="344"/>
      <c r="H20" s="344"/>
      <c r="I20" s="344"/>
      <c r="J20" s="585"/>
      <c r="K20" s="685"/>
      <c r="L20" s="647"/>
      <c r="M20" s="344"/>
      <c r="N20" s="344"/>
      <c r="O20" s="344"/>
    </row>
    <row r="21" spans="1:15" ht="24.95" customHeight="1" thickBot="1" x14ac:dyDescent="0.25">
      <c r="A21" s="1810" t="s">
        <v>425</v>
      </c>
      <c r="B21" s="1803">
        <v>5881446</v>
      </c>
      <c r="C21" s="1803">
        <v>-12588</v>
      </c>
      <c r="D21" s="1803">
        <v>-17601</v>
      </c>
      <c r="E21" s="1811">
        <v>5013</v>
      </c>
      <c r="F21" s="347"/>
      <c r="G21" s="344"/>
      <c r="H21" s="344"/>
      <c r="I21" s="344"/>
      <c r="J21" s="663"/>
      <c r="K21" s="1784"/>
      <c r="L21" s="664"/>
      <c r="M21" s="344"/>
      <c r="N21" s="344"/>
      <c r="O21" s="344"/>
    </row>
    <row r="22" spans="1:15" ht="17.100000000000001" customHeight="1" thickBot="1" x14ac:dyDescent="0.25">
      <c r="A22" s="1781" t="s">
        <v>608</v>
      </c>
      <c r="B22" s="1782">
        <v>28573637</v>
      </c>
      <c r="C22" s="1782">
        <v>-43435</v>
      </c>
      <c r="D22" s="1782">
        <v>-56244</v>
      </c>
      <c r="E22" s="1783">
        <v>12809</v>
      </c>
      <c r="F22" s="347"/>
      <c r="G22" s="344"/>
      <c r="H22" s="344"/>
      <c r="I22" s="344"/>
      <c r="J22" s="663"/>
      <c r="K22" s="1784"/>
      <c r="L22" s="664"/>
      <c r="M22" s="344"/>
      <c r="N22" s="344"/>
      <c r="O22" s="344"/>
    </row>
    <row r="23" spans="1:15" ht="11.25" thickBot="1" x14ac:dyDescent="0.25">
      <c r="A23" s="342"/>
      <c r="J23" s="663"/>
      <c r="K23" s="1784"/>
      <c r="L23" s="664"/>
    </row>
    <row r="24" spans="1:15" ht="11.25" thickBot="1" x14ac:dyDescent="0.25">
      <c r="A24" s="342"/>
      <c r="J24" s="663"/>
      <c r="K24" s="1784"/>
      <c r="L24" s="664"/>
    </row>
    <row r="25" spans="1:15" x14ac:dyDescent="0.15">
      <c r="A25" s="342"/>
    </row>
    <row r="26" spans="1:15" x14ac:dyDescent="0.15">
      <c r="F26" s="343"/>
      <c r="G26" s="343"/>
      <c r="H26" s="344"/>
      <c r="I26" s="344"/>
      <c r="K26" s="174"/>
      <c r="M26" s="344"/>
      <c r="N26" s="344"/>
      <c r="O26" s="344"/>
    </row>
    <row r="27" spans="1:15" ht="45" customHeight="1" x14ac:dyDescent="0.15">
      <c r="A27" s="642" t="s">
        <v>1297</v>
      </c>
      <c r="B27" s="497" t="s">
        <v>596</v>
      </c>
      <c r="C27" s="497" t="s">
        <v>501</v>
      </c>
      <c r="D27" s="497" t="s">
        <v>597</v>
      </c>
      <c r="E27" s="1424" t="s">
        <v>598</v>
      </c>
      <c r="F27" s="343"/>
      <c r="G27" s="343"/>
      <c r="H27" s="344"/>
      <c r="I27" s="344"/>
      <c r="M27" s="344"/>
      <c r="N27" s="344"/>
      <c r="O27" s="344"/>
    </row>
    <row r="28" spans="1:15" ht="17.100000000000001" customHeight="1" thickBot="1" x14ac:dyDescent="0.2">
      <c r="A28" s="345" t="s">
        <v>599</v>
      </c>
      <c r="B28" s="346"/>
      <c r="C28" s="346"/>
      <c r="D28" s="346"/>
      <c r="E28" s="346"/>
      <c r="F28" s="343"/>
      <c r="G28" s="343"/>
      <c r="H28" s="344"/>
      <c r="I28" s="344"/>
      <c r="M28" s="344"/>
      <c r="N28" s="344"/>
      <c r="O28" s="344"/>
    </row>
    <row r="29" spans="1:15" ht="17.100000000000001" customHeight="1" thickBot="1" x14ac:dyDescent="0.2">
      <c r="A29" s="1781" t="s">
        <v>754</v>
      </c>
      <c r="B29" s="1782">
        <v>1899033</v>
      </c>
      <c r="C29" s="1782">
        <v>-1699</v>
      </c>
      <c r="D29" s="1782">
        <v>-1716</v>
      </c>
      <c r="E29" s="1783">
        <v>17</v>
      </c>
      <c r="F29" s="347"/>
      <c r="G29" s="347"/>
      <c r="H29" s="344"/>
      <c r="I29" s="344"/>
      <c r="M29" s="344"/>
      <c r="N29" s="344"/>
      <c r="O29" s="344"/>
    </row>
    <row r="30" spans="1:15" ht="17.100000000000001" customHeight="1" thickBot="1" x14ac:dyDescent="0.2">
      <c r="A30" s="1781" t="s">
        <v>50</v>
      </c>
      <c r="B30" s="1782">
        <v>81409410</v>
      </c>
      <c r="C30" s="1782">
        <v>-2975864</v>
      </c>
      <c r="D30" s="1782">
        <v>-4027369</v>
      </c>
      <c r="E30" s="1783">
        <v>1051505</v>
      </c>
      <c r="F30" s="347"/>
      <c r="G30" s="347"/>
      <c r="H30" s="348"/>
      <c r="I30" s="344"/>
      <c r="M30" s="344"/>
      <c r="N30" s="344"/>
      <c r="O30" s="344"/>
    </row>
    <row r="31" spans="1:15" ht="17.100000000000001" customHeight="1" x14ac:dyDescent="0.15">
      <c r="A31" s="1785" t="s">
        <v>600</v>
      </c>
      <c r="B31" s="1786">
        <v>46258683</v>
      </c>
      <c r="C31" s="1786">
        <v>-1532502</v>
      </c>
      <c r="D31" s="1786">
        <v>-1877982</v>
      </c>
      <c r="E31" s="1787">
        <v>345480</v>
      </c>
      <c r="F31" s="347"/>
      <c r="G31" s="343"/>
      <c r="H31" s="344"/>
      <c r="I31" s="344"/>
      <c r="M31" s="344"/>
      <c r="N31" s="344"/>
      <c r="O31" s="344"/>
    </row>
    <row r="32" spans="1:15" ht="17.100000000000001" customHeight="1" x14ac:dyDescent="0.15">
      <c r="A32" s="1791" t="s">
        <v>601</v>
      </c>
      <c r="B32" s="1792">
        <v>5897129</v>
      </c>
      <c r="C32" s="1792">
        <v>-683042</v>
      </c>
      <c r="D32" s="1792">
        <v>-703700</v>
      </c>
      <c r="E32" s="1793">
        <v>20658</v>
      </c>
      <c r="F32" s="347"/>
      <c r="G32" s="350"/>
      <c r="H32" s="350"/>
      <c r="I32" s="344"/>
      <c r="M32" s="344"/>
      <c r="N32" s="344"/>
      <c r="O32" s="344"/>
    </row>
    <row r="33" spans="1:15" ht="17.100000000000001" customHeight="1" x14ac:dyDescent="0.15">
      <c r="A33" s="1791" t="s">
        <v>602</v>
      </c>
      <c r="B33" s="1792">
        <v>40361554</v>
      </c>
      <c r="C33" s="1792">
        <v>-849460</v>
      </c>
      <c r="D33" s="1792">
        <v>-1174282</v>
      </c>
      <c r="E33" s="1793">
        <v>324822</v>
      </c>
      <c r="F33" s="347"/>
      <c r="G33" s="343"/>
      <c r="H33" s="344"/>
      <c r="I33" s="344"/>
      <c r="M33" s="344"/>
      <c r="N33" s="344"/>
      <c r="O33" s="344"/>
    </row>
    <row r="34" spans="1:15" ht="17.100000000000001" customHeight="1" x14ac:dyDescent="0.15">
      <c r="A34" s="1791" t="s">
        <v>322</v>
      </c>
      <c r="B34" s="1792">
        <v>34184208</v>
      </c>
      <c r="C34" s="1792">
        <v>-491329</v>
      </c>
      <c r="D34" s="1792">
        <v>-752343</v>
      </c>
      <c r="E34" s="1793">
        <v>261014</v>
      </c>
      <c r="F34" s="347"/>
      <c r="G34" s="343"/>
      <c r="H34" s="344"/>
      <c r="I34" s="344"/>
      <c r="M34" s="344"/>
      <c r="N34" s="344"/>
      <c r="O34" s="344"/>
    </row>
    <row r="35" spans="1:15" ht="17.100000000000001" customHeight="1" x14ac:dyDescent="0.15">
      <c r="A35" s="1800" t="s">
        <v>603</v>
      </c>
      <c r="B35" s="1792">
        <v>30952609</v>
      </c>
      <c r="C35" s="1792">
        <v>-1392841</v>
      </c>
      <c r="D35" s="1792">
        <v>-2098866</v>
      </c>
      <c r="E35" s="1793">
        <v>706025</v>
      </c>
      <c r="F35" s="347"/>
      <c r="G35" s="343"/>
      <c r="H35" s="344"/>
      <c r="I35" s="344"/>
      <c r="M35" s="344"/>
      <c r="N35" s="344"/>
      <c r="O35" s="344"/>
    </row>
    <row r="36" spans="1:15" ht="17.100000000000001" customHeight="1" x14ac:dyDescent="0.15">
      <c r="A36" s="1791" t="s">
        <v>604</v>
      </c>
      <c r="B36" s="1792">
        <v>3976187</v>
      </c>
      <c r="C36" s="1792">
        <v>-204860</v>
      </c>
      <c r="D36" s="1792">
        <v>-371874</v>
      </c>
      <c r="E36" s="1793">
        <v>167014</v>
      </c>
      <c r="F36" s="347"/>
      <c r="G36" s="343"/>
      <c r="H36" s="344"/>
      <c r="I36" s="344"/>
      <c r="M36" s="344"/>
      <c r="N36" s="344"/>
      <c r="O36" s="344"/>
    </row>
    <row r="37" spans="1:15" ht="17.100000000000001" customHeight="1" x14ac:dyDescent="0.15">
      <c r="A37" s="1791" t="s">
        <v>605</v>
      </c>
      <c r="B37" s="1792">
        <v>26976422</v>
      </c>
      <c r="C37" s="1792">
        <v>-1187981</v>
      </c>
      <c r="D37" s="1792">
        <v>-1726992</v>
      </c>
      <c r="E37" s="1793">
        <v>539011</v>
      </c>
      <c r="F37" s="347"/>
      <c r="G37" s="343"/>
      <c r="H37" s="344"/>
      <c r="I37" s="344"/>
      <c r="M37" s="344"/>
      <c r="N37" s="344"/>
      <c r="O37" s="344"/>
    </row>
    <row r="38" spans="1:15" ht="17.100000000000001" customHeight="1" x14ac:dyDescent="0.15">
      <c r="A38" s="1791" t="s">
        <v>329</v>
      </c>
      <c r="B38" s="1792">
        <v>5825318</v>
      </c>
      <c r="C38" s="1792">
        <v>-157515</v>
      </c>
      <c r="D38" s="1792">
        <v>-205283</v>
      </c>
      <c r="E38" s="1793">
        <v>47768</v>
      </c>
      <c r="F38" s="347"/>
      <c r="G38" s="343"/>
      <c r="H38" s="344"/>
      <c r="I38" s="344"/>
      <c r="M38" s="344"/>
      <c r="N38" s="344"/>
      <c r="O38" s="344"/>
    </row>
    <row r="39" spans="1:15" ht="17.100000000000001" customHeight="1" x14ac:dyDescent="0.15">
      <c r="A39" s="1791" t="s">
        <v>330</v>
      </c>
      <c r="B39" s="1792">
        <v>21151104</v>
      </c>
      <c r="C39" s="1792">
        <v>-1030466</v>
      </c>
      <c r="D39" s="1792">
        <v>-1521709</v>
      </c>
      <c r="E39" s="1793">
        <v>491243</v>
      </c>
      <c r="F39" s="347"/>
      <c r="G39" s="343"/>
      <c r="H39" s="344"/>
      <c r="I39" s="344"/>
      <c r="M39" s="344"/>
      <c r="N39" s="344"/>
      <c r="O39" s="344"/>
    </row>
    <row r="40" spans="1:15" ht="17.100000000000001" customHeight="1" thickBot="1" x14ac:dyDescent="0.2">
      <c r="A40" s="1802" t="s">
        <v>698</v>
      </c>
      <c r="B40" s="1803">
        <v>1520728</v>
      </c>
      <c r="C40" s="1803">
        <v>-1111</v>
      </c>
      <c r="D40" s="1803">
        <v>-1111</v>
      </c>
      <c r="E40" s="1804">
        <v>0</v>
      </c>
      <c r="F40" s="347"/>
      <c r="G40" s="350"/>
      <c r="H40" s="350"/>
      <c r="I40" s="344"/>
      <c r="M40" s="344"/>
      <c r="N40" s="344"/>
      <c r="O40" s="344"/>
    </row>
    <row r="41" spans="1:15" ht="17.100000000000001" customHeight="1" thickBot="1" x14ac:dyDescent="0.2">
      <c r="A41" s="1781" t="s">
        <v>606</v>
      </c>
      <c r="B41" s="1782">
        <v>83308443</v>
      </c>
      <c r="C41" s="1782">
        <v>-2977563</v>
      </c>
      <c r="D41" s="1782">
        <v>-4029085</v>
      </c>
      <c r="E41" s="1783">
        <v>1051522</v>
      </c>
      <c r="F41" s="347"/>
      <c r="G41" s="350"/>
      <c r="H41" s="349"/>
      <c r="I41" s="344"/>
      <c r="M41" s="344"/>
      <c r="N41" s="344"/>
      <c r="O41" s="344"/>
    </row>
    <row r="42" spans="1:15" ht="17.100000000000001" customHeight="1" thickBot="1" x14ac:dyDescent="0.2">
      <c r="A42" s="345" t="s">
        <v>607</v>
      </c>
      <c r="B42" s="287"/>
      <c r="C42" s="287"/>
      <c r="D42" s="102"/>
      <c r="E42" s="102"/>
      <c r="F42" s="347"/>
      <c r="G42" s="344"/>
      <c r="H42" s="344"/>
      <c r="I42" s="344"/>
      <c r="M42" s="344"/>
      <c r="N42" s="344"/>
      <c r="O42" s="344"/>
    </row>
    <row r="43" spans="1:15" ht="17.100000000000001" customHeight="1" x14ac:dyDescent="0.15">
      <c r="A43" s="1807" t="s">
        <v>567</v>
      </c>
      <c r="B43" s="1808">
        <v>21012565</v>
      </c>
      <c r="C43" s="1808">
        <v>-30060</v>
      </c>
      <c r="D43" s="1808">
        <v>-36185</v>
      </c>
      <c r="E43" s="1809">
        <v>6125</v>
      </c>
      <c r="F43" s="347"/>
      <c r="G43" s="344"/>
      <c r="H43" s="344"/>
      <c r="I43" s="344"/>
      <c r="M43" s="344"/>
      <c r="N43" s="344"/>
      <c r="O43" s="344"/>
    </row>
    <row r="44" spans="1:15" ht="24.95" customHeight="1" thickBot="1" x14ac:dyDescent="0.2">
      <c r="A44" s="1810" t="s">
        <v>425</v>
      </c>
      <c r="B44" s="1803">
        <v>5081900</v>
      </c>
      <c r="C44" s="1803">
        <v>-15546</v>
      </c>
      <c r="D44" s="1803">
        <v>-19696</v>
      </c>
      <c r="E44" s="1811">
        <v>4150</v>
      </c>
      <c r="F44" s="347"/>
      <c r="G44" s="344"/>
      <c r="H44" s="344"/>
      <c r="I44" s="344"/>
      <c r="M44" s="344"/>
      <c r="N44" s="344"/>
      <c r="O44" s="344"/>
    </row>
    <row r="45" spans="1:15" ht="17.100000000000001" customHeight="1" thickBot="1" x14ac:dyDescent="0.2">
      <c r="A45" s="1781" t="s">
        <v>608</v>
      </c>
      <c r="B45" s="1782">
        <v>26094465</v>
      </c>
      <c r="C45" s="1782">
        <v>-45606</v>
      </c>
      <c r="D45" s="1782">
        <v>-55881</v>
      </c>
      <c r="E45" s="1783">
        <v>10275</v>
      </c>
      <c r="F45" s="347"/>
      <c r="G45" s="344"/>
      <c r="H45" s="344"/>
      <c r="I45" s="344"/>
      <c r="M45" s="344"/>
      <c r="N45" s="344"/>
      <c r="O45" s="344"/>
    </row>
    <row r="46" spans="1:15" ht="12" customHeight="1" x14ac:dyDescent="0.15">
      <c r="A46" s="351"/>
      <c r="B46" s="352"/>
      <c r="C46" s="352"/>
      <c r="D46" s="352"/>
      <c r="E46" s="352"/>
      <c r="F46" s="344"/>
      <c r="G46" s="344"/>
      <c r="H46" s="344"/>
      <c r="I46" s="344"/>
      <c r="M46" s="344"/>
      <c r="N46" s="344"/>
      <c r="O46" s="344"/>
    </row>
    <row r="47" spans="1:15" x14ac:dyDescent="0.15">
      <c r="A47" s="353"/>
      <c r="B47" s="353"/>
      <c r="C47" s="353"/>
      <c r="D47" s="353"/>
      <c r="E47" s="353"/>
    </row>
    <row r="48" spans="1:15" x14ac:dyDescent="0.15">
      <c r="A48" s="354"/>
      <c r="B48" s="355"/>
      <c r="C48" s="355"/>
      <c r="D48" s="355"/>
      <c r="E48" s="355"/>
    </row>
    <row r="49" spans="1:5" x14ac:dyDescent="0.15">
      <c r="A49" s="354"/>
      <c r="B49" s="356"/>
      <c r="C49" s="355"/>
      <c r="D49" s="355"/>
      <c r="E49" s="355"/>
    </row>
    <row r="50" spans="1:5" x14ac:dyDescent="0.15">
      <c r="A50" s="357"/>
      <c r="B50" s="353"/>
      <c r="C50" s="355"/>
      <c r="D50" s="355"/>
      <c r="E50" s="355"/>
    </row>
    <row r="51" spans="1:5" x14ac:dyDescent="0.15">
      <c r="A51" s="357"/>
      <c r="B51" s="353"/>
      <c r="C51" s="353"/>
      <c r="D51" s="353"/>
      <c r="E51" s="353"/>
    </row>
    <row r="52" spans="1:5" x14ac:dyDescent="0.15">
      <c r="A52" s="353"/>
      <c r="B52" s="353"/>
      <c r="C52" s="353"/>
      <c r="D52" s="353"/>
      <c r="E52" s="353"/>
    </row>
  </sheetData>
  <mergeCells count="1">
    <mergeCell ref="K2:L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pageSetUpPr fitToPage="1"/>
  </sheetPr>
  <dimension ref="A2:H28"/>
  <sheetViews>
    <sheetView zoomScale="80" zoomScaleNormal="80" workbookViewId="0">
      <selection activeCell="D43" sqref="D43"/>
    </sheetView>
  </sheetViews>
  <sheetFormatPr defaultRowHeight="10.5" x14ac:dyDescent="0.2"/>
  <cols>
    <col min="1" max="1" width="2.28515625" style="75" customWidth="1"/>
    <col min="2" max="2" width="40.7109375" style="101" customWidth="1"/>
    <col min="3" max="4" width="15.7109375" style="361" customWidth="1"/>
    <col min="5" max="8" width="15.7109375" style="76" customWidth="1"/>
    <col min="9" max="16384" width="9.140625" style="76"/>
  </cols>
  <sheetData>
    <row r="2" spans="2:8" ht="18.95" customHeight="1" thickBot="1" x14ac:dyDescent="0.25">
      <c r="B2" s="1310"/>
      <c r="C2" s="2515" t="s">
        <v>1498</v>
      </c>
      <c r="D2" s="2515"/>
      <c r="E2" s="2515"/>
      <c r="F2" s="2515" t="s">
        <v>1214</v>
      </c>
      <c r="G2" s="2515"/>
      <c r="H2" s="2558"/>
    </row>
    <row r="3" spans="2:8" ht="75" customHeight="1" thickBot="1" x14ac:dyDescent="0.25">
      <c r="B3" s="1812"/>
      <c r="C3" s="1813" t="s">
        <v>925</v>
      </c>
      <c r="D3" s="1813" t="s">
        <v>926</v>
      </c>
      <c r="E3" s="1813" t="s">
        <v>927</v>
      </c>
      <c r="F3" s="1813" t="s">
        <v>925</v>
      </c>
      <c r="G3" s="1813" t="s">
        <v>926</v>
      </c>
      <c r="H3" s="1814" t="s">
        <v>927</v>
      </c>
    </row>
    <row r="4" spans="2:8" ht="18.95" customHeight="1" thickBot="1" x14ac:dyDescent="0.25">
      <c r="B4" s="1815" t="s">
        <v>415</v>
      </c>
      <c r="C4" s="1816">
        <f t="shared" ref="C4:H4" si="0">C5+C8+C9</f>
        <v>24652766</v>
      </c>
      <c r="D4" s="1816">
        <f t="shared" si="0"/>
        <v>6674486</v>
      </c>
      <c r="E4" s="1816">
        <f t="shared" si="0"/>
        <v>31327252</v>
      </c>
      <c r="F4" s="1816">
        <f t="shared" si="0"/>
        <v>25141089</v>
      </c>
      <c r="G4" s="1816">
        <f t="shared" si="0"/>
        <v>5396481</v>
      </c>
      <c r="H4" s="1817">
        <f t="shared" si="0"/>
        <v>30537570</v>
      </c>
    </row>
    <row r="5" spans="2:8" ht="18.95" customHeight="1" x14ac:dyDescent="0.2">
      <c r="B5" s="1818" t="s">
        <v>398</v>
      </c>
      <c r="C5" s="1819">
        <f t="shared" ref="C5:H5" si="1">SUM(C6:C7)</f>
        <v>21576835</v>
      </c>
      <c r="D5" s="1819">
        <f t="shared" si="1"/>
        <v>6674486</v>
      </c>
      <c r="E5" s="1819">
        <f t="shared" si="1"/>
        <v>28251321</v>
      </c>
      <c r="F5" s="1819">
        <f t="shared" si="1"/>
        <v>16842144</v>
      </c>
      <c r="G5" s="1819">
        <f t="shared" si="1"/>
        <v>5396481</v>
      </c>
      <c r="H5" s="1820">
        <f t="shared" si="1"/>
        <v>22238625</v>
      </c>
    </row>
    <row r="6" spans="2:8" ht="18.95" customHeight="1" x14ac:dyDescent="0.2">
      <c r="B6" s="1821" t="s">
        <v>399</v>
      </c>
      <c r="C6" s="1822">
        <v>21576835</v>
      </c>
      <c r="D6" s="1822">
        <v>6674486</v>
      </c>
      <c r="E6" s="1822">
        <f t="shared" ref="E6:E13" si="2">SUM(C6:D6)</f>
        <v>28251321</v>
      </c>
      <c r="F6" s="1822">
        <v>16842144</v>
      </c>
      <c r="G6" s="1822">
        <v>5396481</v>
      </c>
      <c r="H6" s="1823">
        <f t="shared" ref="H6:H13" si="3">SUM(F6:G6)</f>
        <v>22238625</v>
      </c>
    </row>
    <row r="7" spans="2:8" ht="18.95" hidden="1" customHeight="1" x14ac:dyDescent="0.2">
      <c r="B7" s="1821" t="s">
        <v>400</v>
      </c>
      <c r="C7" s="1822">
        <v>0</v>
      </c>
      <c r="D7" s="1822">
        <v>0</v>
      </c>
      <c r="E7" s="1822">
        <f>SUM(C7:D7)</f>
        <v>0</v>
      </c>
      <c r="F7" s="1822">
        <v>0</v>
      </c>
      <c r="G7" s="1822">
        <v>0</v>
      </c>
      <c r="H7" s="1823">
        <f>SUM(F7:G7)</f>
        <v>0</v>
      </c>
    </row>
    <row r="8" spans="2:8" ht="18.95" customHeight="1" x14ac:dyDescent="0.2">
      <c r="B8" s="1824" t="s">
        <v>401</v>
      </c>
      <c r="C8" s="1225">
        <v>1816077</v>
      </c>
      <c r="D8" s="1225">
        <v>0</v>
      </c>
      <c r="E8" s="1225">
        <f t="shared" si="2"/>
        <v>1816077</v>
      </c>
      <c r="F8" s="1225">
        <v>7442384</v>
      </c>
      <c r="G8" s="1225">
        <v>0</v>
      </c>
      <c r="H8" s="1825">
        <f t="shared" si="3"/>
        <v>7442384</v>
      </c>
    </row>
    <row r="9" spans="2:8" ht="18.95" customHeight="1" x14ac:dyDescent="0.2">
      <c r="B9" s="1826" t="s">
        <v>620</v>
      </c>
      <c r="C9" s="1827">
        <v>1259854</v>
      </c>
      <c r="D9" s="1827">
        <v>0</v>
      </c>
      <c r="E9" s="1827">
        <f t="shared" si="2"/>
        <v>1259854</v>
      </c>
      <c r="F9" s="1827">
        <v>856561</v>
      </c>
      <c r="G9" s="1827">
        <v>0</v>
      </c>
      <c r="H9" s="1828">
        <f t="shared" si="3"/>
        <v>856561</v>
      </c>
    </row>
    <row r="10" spans="2:8" ht="18.95" customHeight="1" x14ac:dyDescent="0.2">
      <c r="B10" s="1821" t="s">
        <v>402</v>
      </c>
      <c r="C10" s="1829">
        <v>140880</v>
      </c>
      <c r="D10" s="1829">
        <v>0</v>
      </c>
      <c r="E10" s="1829">
        <f t="shared" si="2"/>
        <v>140880</v>
      </c>
      <c r="F10" s="1829">
        <v>233158</v>
      </c>
      <c r="G10" s="1829">
        <v>0</v>
      </c>
      <c r="H10" s="1830">
        <f t="shared" si="3"/>
        <v>233158</v>
      </c>
    </row>
    <row r="11" spans="2:8" ht="18.95" customHeight="1" x14ac:dyDescent="0.2">
      <c r="B11" s="1821" t="s">
        <v>403</v>
      </c>
      <c r="C11" s="1829">
        <v>50466</v>
      </c>
      <c r="D11" s="1829">
        <v>0</v>
      </c>
      <c r="E11" s="1829">
        <f t="shared" si="2"/>
        <v>50466</v>
      </c>
      <c r="F11" s="1829">
        <v>0</v>
      </c>
      <c r="G11" s="1829">
        <v>0</v>
      </c>
      <c r="H11" s="1830">
        <f t="shared" si="3"/>
        <v>0</v>
      </c>
    </row>
    <row r="12" spans="2:8" ht="18.95" customHeight="1" x14ac:dyDescent="0.2">
      <c r="B12" s="1821" t="s">
        <v>404</v>
      </c>
      <c r="C12" s="1829">
        <v>1031538</v>
      </c>
      <c r="D12" s="1829">
        <v>0</v>
      </c>
      <c r="E12" s="1829">
        <f t="shared" si="2"/>
        <v>1031538</v>
      </c>
      <c r="F12" s="1829">
        <v>583456</v>
      </c>
      <c r="G12" s="1829">
        <v>0</v>
      </c>
      <c r="H12" s="1830">
        <f t="shared" si="3"/>
        <v>583456</v>
      </c>
    </row>
    <row r="13" spans="2:8" ht="18.95" customHeight="1" thickBot="1" x14ac:dyDescent="0.25">
      <c r="B13" s="1831" t="s">
        <v>405</v>
      </c>
      <c r="C13" s="1832">
        <v>36970</v>
      </c>
      <c r="D13" s="1832">
        <v>0</v>
      </c>
      <c r="E13" s="1832">
        <f t="shared" si="2"/>
        <v>36970</v>
      </c>
      <c r="F13" s="1832">
        <v>39947</v>
      </c>
      <c r="G13" s="1832">
        <v>0</v>
      </c>
      <c r="H13" s="1833">
        <f t="shared" si="3"/>
        <v>39947</v>
      </c>
    </row>
    <row r="14" spans="2:8" ht="18.95" customHeight="1" thickBot="1" x14ac:dyDescent="0.25">
      <c r="B14" s="1834" t="s">
        <v>289</v>
      </c>
      <c r="C14" s="1231">
        <f t="shared" ref="C14:H14" si="4">SUM(C15:C16)</f>
        <v>66100</v>
      </c>
      <c r="D14" s="1231">
        <f t="shared" si="4"/>
        <v>0</v>
      </c>
      <c r="E14" s="1231">
        <f t="shared" si="4"/>
        <v>66100</v>
      </c>
      <c r="F14" s="1231">
        <f t="shared" si="4"/>
        <v>199379</v>
      </c>
      <c r="G14" s="1231">
        <f t="shared" si="4"/>
        <v>0</v>
      </c>
      <c r="H14" s="1232">
        <f t="shared" si="4"/>
        <v>199379</v>
      </c>
    </row>
    <row r="15" spans="2:8" ht="18.95" hidden="1" customHeight="1" x14ac:dyDescent="0.2">
      <c r="B15" s="1835" t="s">
        <v>593</v>
      </c>
      <c r="C15" s="1836">
        <v>0</v>
      </c>
      <c r="D15" s="1836">
        <v>0</v>
      </c>
      <c r="E15" s="1836">
        <f>SUM(C15:D15)</f>
        <v>0</v>
      </c>
      <c r="F15" s="1836">
        <v>0</v>
      </c>
      <c r="G15" s="1836">
        <v>0</v>
      </c>
      <c r="H15" s="1837">
        <f>SUM(F15:G15)</f>
        <v>0</v>
      </c>
    </row>
    <row r="16" spans="2:8" ht="18.95" customHeight="1" thickBot="1" x14ac:dyDescent="0.25">
      <c r="B16" s="1838" t="s">
        <v>339</v>
      </c>
      <c r="C16" s="1839">
        <v>66100</v>
      </c>
      <c r="D16" s="1839">
        <v>0</v>
      </c>
      <c r="E16" s="1839">
        <f>SUM(C16:D16)</f>
        <v>66100</v>
      </c>
      <c r="F16" s="1839">
        <v>199379</v>
      </c>
      <c r="G16" s="1839">
        <v>0</v>
      </c>
      <c r="H16" s="1840">
        <f>SUM(F16:G16)</f>
        <v>199379</v>
      </c>
    </row>
    <row r="17" spans="2:8" ht="9.9499999999999993" customHeight="1" thickBot="1" x14ac:dyDescent="0.25">
      <c r="B17" s="1841"/>
      <c r="C17" s="1842"/>
      <c r="D17" s="1842"/>
      <c r="E17" s="1231"/>
      <c r="F17" s="1843"/>
      <c r="G17" s="1843"/>
      <c r="H17" s="1844"/>
    </row>
    <row r="18" spans="2:8" ht="17.100000000000001" customHeight="1" thickBot="1" x14ac:dyDescent="0.25">
      <c r="B18" s="1834" t="s">
        <v>406</v>
      </c>
      <c r="C18" s="1231">
        <f t="shared" ref="C18:H18" si="5">C4+C14</f>
        <v>24718866</v>
      </c>
      <c r="D18" s="1231">
        <f t="shared" si="5"/>
        <v>6674486</v>
      </c>
      <c r="E18" s="1231">
        <f t="shared" si="5"/>
        <v>31393352</v>
      </c>
      <c r="F18" s="1231">
        <f t="shared" si="5"/>
        <v>25340468</v>
      </c>
      <c r="G18" s="1231">
        <f t="shared" si="5"/>
        <v>5396481</v>
      </c>
      <c r="H18" s="1232">
        <f t="shared" si="5"/>
        <v>30736949</v>
      </c>
    </row>
    <row r="19" spans="2:8" ht="9.9499999999999993" customHeight="1" thickBot="1" x14ac:dyDescent="0.25">
      <c r="B19" s="1845"/>
      <c r="C19" s="1846"/>
      <c r="D19" s="1846"/>
      <c r="E19" s="1847"/>
      <c r="F19" s="1847"/>
      <c r="G19" s="1847"/>
      <c r="H19" s="1848"/>
    </row>
    <row r="20" spans="2:8" ht="18.95" customHeight="1" x14ac:dyDescent="0.2">
      <c r="B20" s="2017" t="s">
        <v>319</v>
      </c>
      <c r="C20" s="1223">
        <v>4684730</v>
      </c>
      <c r="D20" s="1223">
        <v>58224</v>
      </c>
      <c r="E20" s="1223">
        <f>SUM(C20:D20)</f>
        <v>4742954</v>
      </c>
      <c r="F20" s="1223">
        <v>11196419</v>
      </c>
      <c r="G20" s="1223">
        <v>90975</v>
      </c>
      <c r="H20" s="2018">
        <f>SUM(F20:G20)</f>
        <v>11287394</v>
      </c>
    </row>
    <row r="21" spans="2:8" ht="18.95" customHeight="1" thickBot="1" x14ac:dyDescent="0.25">
      <c r="B21" s="2019" t="s">
        <v>320</v>
      </c>
      <c r="C21" s="1228">
        <v>20034136</v>
      </c>
      <c r="D21" s="1228">
        <v>6616262</v>
      </c>
      <c r="E21" s="1228">
        <f>SUM(C21:D21)</f>
        <v>26650398</v>
      </c>
      <c r="F21" s="1228">
        <v>14144049</v>
      </c>
      <c r="G21" s="1228">
        <v>5305506</v>
      </c>
      <c r="H21" s="2020">
        <f>SUM(F21:G21)</f>
        <v>19449555</v>
      </c>
    </row>
    <row r="22" spans="2:8" ht="15" customHeight="1" x14ac:dyDescent="0.2">
      <c r="B22" s="358"/>
      <c r="C22" s="359"/>
      <c r="D22" s="359"/>
    </row>
    <row r="23" spans="2:8" ht="15" customHeight="1" x14ac:dyDescent="0.2">
      <c r="B23" s="360"/>
      <c r="C23" s="209"/>
      <c r="D23" s="209"/>
      <c r="E23" s="209"/>
      <c r="F23" s="209"/>
      <c r="G23" s="209"/>
      <c r="H23" s="209"/>
    </row>
    <row r="24" spans="2:8" ht="15" customHeight="1" x14ac:dyDescent="0.2">
      <c r="B24" s="360"/>
      <c r="C24" s="209"/>
      <c r="D24" s="209"/>
      <c r="E24" s="209"/>
      <c r="F24" s="209"/>
      <c r="G24" s="209"/>
      <c r="H24" s="209"/>
    </row>
    <row r="25" spans="2:8" x14ac:dyDescent="0.2">
      <c r="G25" s="806"/>
      <c r="H25" s="806"/>
    </row>
    <row r="27" spans="2:8" x14ac:dyDescent="0.2">
      <c r="F27" s="361"/>
      <c r="G27" s="214"/>
    </row>
    <row r="28" spans="2:8" x14ac:dyDescent="0.2">
      <c r="F28" s="361"/>
      <c r="G28" s="214"/>
    </row>
  </sheetData>
  <mergeCells count="2">
    <mergeCell ref="C2:E2"/>
    <mergeCell ref="F2:H2"/>
  </mergeCells>
  <phoneticPr fontId="2" type="noConversion"/>
  <pageMargins left="0.75" right="0.75" top="1" bottom="1" header="0.5" footer="0.5"/>
  <pageSetup paperSize="9" scale="67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topLeftCell="A8" zoomScaleNormal="100" workbookViewId="0">
      <selection activeCell="B65" sqref="B65"/>
    </sheetView>
  </sheetViews>
  <sheetFormatPr defaultRowHeight="10.5" x14ac:dyDescent="0.2"/>
  <cols>
    <col min="1" max="1" width="2.85546875" style="33" customWidth="1"/>
    <col min="2" max="2" width="59.7109375" style="33" customWidth="1"/>
    <col min="3" max="4" width="15.7109375" style="33" customWidth="1"/>
    <col min="5" max="16384" width="9.140625" style="33"/>
  </cols>
  <sheetData>
    <row r="2" spans="1:5" s="76" customFormat="1" ht="17.100000000000001" customHeight="1" thickBot="1" x14ac:dyDescent="0.25">
      <c r="A2" s="75"/>
      <c r="B2" s="1536"/>
      <c r="C2" s="2509" t="s">
        <v>363</v>
      </c>
      <c r="D2" s="2381"/>
    </row>
    <row r="3" spans="1:5" s="76" customFormat="1" ht="17.100000000000001" customHeight="1" x14ac:dyDescent="0.2">
      <c r="A3" s="75"/>
      <c r="B3" s="1536"/>
      <c r="C3" s="583">
        <v>2016</v>
      </c>
      <c r="D3" s="584">
        <v>2015</v>
      </c>
    </row>
    <row r="4" spans="1:5" s="76" customFormat="1" ht="15" customHeight="1" x14ac:dyDescent="0.2">
      <c r="A4" s="75"/>
      <c r="B4" s="418" t="s">
        <v>1305</v>
      </c>
      <c r="C4" s="529">
        <v>269159</v>
      </c>
      <c r="D4" s="530">
        <v>133413</v>
      </c>
      <c r="E4" s="69"/>
    </row>
    <row r="5" spans="1:5" s="76" customFormat="1" ht="15" customHeight="1" x14ac:dyDescent="0.2">
      <c r="A5" s="75"/>
      <c r="B5" s="579" t="s">
        <v>1306</v>
      </c>
      <c r="C5" s="531">
        <v>241</v>
      </c>
      <c r="D5" s="532">
        <v>189694</v>
      </c>
      <c r="E5" s="69"/>
    </row>
    <row r="6" spans="1:5" s="76" customFormat="1" ht="15" customHeight="1" x14ac:dyDescent="0.2">
      <c r="A6" s="75"/>
      <c r="B6" s="579" t="s">
        <v>1631</v>
      </c>
      <c r="C6" s="531">
        <v>-7677</v>
      </c>
      <c r="D6" s="532">
        <v>-200</v>
      </c>
      <c r="E6" s="69"/>
    </row>
    <row r="7" spans="1:5" s="76" customFormat="1" ht="15" hidden="1" customHeight="1" x14ac:dyDescent="0.2">
      <c r="A7" s="75"/>
      <c r="B7" s="1849" t="s">
        <v>1307</v>
      </c>
      <c r="C7" s="708">
        <v>0</v>
      </c>
      <c r="D7" s="1850">
        <v>0</v>
      </c>
      <c r="E7" s="69"/>
    </row>
    <row r="8" spans="1:5" s="76" customFormat="1" ht="15" customHeight="1" thickBot="1" x14ac:dyDescent="0.25">
      <c r="A8" s="75"/>
      <c r="B8" s="1851" t="s">
        <v>956</v>
      </c>
      <c r="C8" s="534">
        <v>-442</v>
      </c>
      <c r="D8" s="535">
        <v>-8499</v>
      </c>
    </row>
    <row r="9" spans="1:5" s="76" customFormat="1" ht="17.100000000000001" hidden="1" customHeight="1" thickBot="1" x14ac:dyDescent="0.25">
      <c r="A9" s="75"/>
      <c r="B9" s="581" t="s">
        <v>1308</v>
      </c>
      <c r="C9" s="635">
        <v>0</v>
      </c>
      <c r="D9" s="1852">
        <v>0</v>
      </c>
    </row>
    <row r="10" spans="1:5" s="76" customFormat="1" ht="24.95" customHeight="1" thickBot="1" x14ac:dyDescent="0.25">
      <c r="A10" s="75"/>
      <c r="B10" s="419" t="s">
        <v>1489</v>
      </c>
      <c r="C10" s="1853">
        <f>SUM(C4:C9)</f>
        <v>261281</v>
      </c>
      <c r="D10" s="1854">
        <f>SUM(D4:D9)</f>
        <v>314408</v>
      </c>
    </row>
    <row r="11" spans="1:5" s="76" customFormat="1" ht="17.100000000000001" customHeight="1" x14ac:dyDescent="0.2">
      <c r="A11" s="75"/>
      <c r="B11" s="100"/>
      <c r="C11" s="362"/>
      <c r="D11" s="362"/>
    </row>
    <row r="12" spans="1:5" s="76" customFormat="1" ht="17.100000000000001" customHeight="1" x14ac:dyDescent="0.2">
      <c r="A12" s="75"/>
      <c r="B12" s="360" t="s">
        <v>619</v>
      </c>
      <c r="C12" s="31"/>
      <c r="D12" s="31"/>
    </row>
    <row r="13" spans="1:5" s="76" customFormat="1" ht="17.100000000000001" customHeight="1" thickBot="1" x14ac:dyDescent="0.25">
      <c r="A13" s="151"/>
      <c r="B13" s="363"/>
      <c r="C13" s="362"/>
      <c r="D13" s="362"/>
    </row>
    <row r="14" spans="1:5" s="76" customFormat="1" ht="17.100000000000001" customHeight="1" x14ac:dyDescent="0.2">
      <c r="A14" s="151"/>
      <c r="B14" s="600"/>
      <c r="C14" s="583" t="s">
        <v>1498</v>
      </c>
      <c r="D14" s="584" t="s">
        <v>1214</v>
      </c>
    </row>
    <row r="15" spans="1:5" s="76" customFormat="1" ht="15" customHeight="1" thickBot="1" x14ac:dyDescent="0.25">
      <c r="A15" s="151"/>
      <c r="B15" s="585" t="s">
        <v>760</v>
      </c>
      <c r="C15" s="1855"/>
      <c r="D15" s="1855"/>
    </row>
    <row r="16" spans="1:5" s="76" customFormat="1" ht="15" customHeight="1" thickBot="1" x14ac:dyDescent="0.25">
      <c r="A16" s="151"/>
      <c r="B16" s="419" t="s">
        <v>376</v>
      </c>
      <c r="C16" s="629">
        <v>30736949</v>
      </c>
      <c r="D16" s="630">
        <v>27678614</v>
      </c>
    </row>
    <row r="17" spans="1:5" s="76" customFormat="1" ht="15" customHeight="1" x14ac:dyDescent="0.2">
      <c r="A17" s="151"/>
      <c r="B17" s="418" t="s">
        <v>369</v>
      </c>
      <c r="C17" s="1667">
        <v>58002</v>
      </c>
      <c r="D17" s="1668">
        <v>21388</v>
      </c>
    </row>
    <row r="18" spans="1:5" s="76" customFormat="1" ht="15" customHeight="1" x14ac:dyDescent="0.2">
      <c r="A18" s="151"/>
      <c r="B18" s="579" t="s">
        <v>370</v>
      </c>
      <c r="C18" s="580">
        <v>157282967</v>
      </c>
      <c r="D18" s="1669">
        <v>339313828</v>
      </c>
    </row>
    <row r="19" spans="1:5" s="76" customFormat="1" ht="15" customHeight="1" x14ac:dyDescent="0.2">
      <c r="A19" s="151"/>
      <c r="B19" s="579" t="s">
        <v>267</v>
      </c>
      <c r="C19" s="580">
        <v>-156295046</v>
      </c>
      <c r="D19" s="1669">
        <v>-336244836</v>
      </c>
    </row>
    <row r="20" spans="1:5" s="76" customFormat="1" ht="24.95" customHeight="1" x14ac:dyDescent="0.2">
      <c r="A20" s="151"/>
      <c r="B20" s="579" t="s">
        <v>1629</v>
      </c>
      <c r="C20" s="580">
        <v>-8119</v>
      </c>
      <c r="D20" s="1669">
        <v>-8709</v>
      </c>
    </row>
    <row r="21" spans="1:5" s="76" customFormat="1" ht="15" customHeight="1" thickBot="1" x14ac:dyDescent="0.25">
      <c r="A21" s="151"/>
      <c r="B21" s="1851" t="s">
        <v>337</v>
      </c>
      <c r="C21" s="1856">
        <v>-381401</v>
      </c>
      <c r="D21" s="1857">
        <v>-23336</v>
      </c>
    </row>
    <row r="22" spans="1:5" s="76" customFormat="1" ht="15" customHeight="1" thickBot="1" x14ac:dyDescent="0.25">
      <c r="A22" s="151"/>
      <c r="B22" s="408" t="s">
        <v>462</v>
      </c>
      <c r="C22" s="545">
        <f>SUM(C16:C21)</f>
        <v>31393352</v>
      </c>
      <c r="D22" s="546">
        <f>SUM(D16:D21)</f>
        <v>30736949</v>
      </c>
    </row>
    <row r="23" spans="1:5" s="76" customFormat="1" ht="17.100000000000001" customHeight="1" x14ac:dyDescent="0.2">
      <c r="A23" s="151"/>
      <c r="B23" s="206"/>
      <c r="C23" s="362"/>
      <c r="D23" s="362"/>
    </row>
    <row r="24" spans="1:5" s="76" customFormat="1" ht="17.100000000000001" customHeight="1" x14ac:dyDescent="0.2">
      <c r="A24" s="151"/>
      <c r="B24" s="76" t="s">
        <v>619</v>
      </c>
      <c r="C24" s="32"/>
      <c r="D24" s="32"/>
      <c r="E24" s="806"/>
    </row>
    <row r="25" spans="1:5" s="76" customFormat="1" ht="29.25" customHeight="1" x14ac:dyDescent="0.2">
      <c r="A25" s="151"/>
      <c r="B25" s="364" t="s">
        <v>773</v>
      </c>
      <c r="C25" s="32"/>
      <c r="D25" s="32"/>
    </row>
    <row r="26" spans="1:5" s="76" customFormat="1" ht="17.100000000000001" customHeight="1" thickBot="1" x14ac:dyDescent="0.25">
      <c r="A26" s="151"/>
      <c r="B26" s="365"/>
      <c r="C26" s="32"/>
      <c r="D26" s="32"/>
    </row>
    <row r="27" spans="1:5" s="76" customFormat="1" ht="17.100000000000001" customHeight="1" x14ac:dyDescent="0.2">
      <c r="A27" s="151"/>
      <c r="B27" s="600"/>
      <c r="C27" s="583" t="s">
        <v>1498</v>
      </c>
      <c r="D27" s="584" t="s">
        <v>1214</v>
      </c>
    </row>
    <row r="28" spans="1:5" s="76" customFormat="1" ht="17.100000000000001" hidden="1" customHeight="1" thickBot="1" x14ac:dyDescent="0.25">
      <c r="A28" s="75"/>
      <c r="B28" s="1670" t="s">
        <v>594</v>
      </c>
      <c r="C28" s="1858"/>
      <c r="D28" s="1858"/>
    </row>
    <row r="29" spans="1:5" s="76" customFormat="1" ht="17.100000000000001" hidden="1" customHeight="1" thickBot="1" x14ac:dyDescent="0.25">
      <c r="A29" s="75"/>
      <c r="B29" s="1859" t="s">
        <v>593</v>
      </c>
      <c r="C29" s="1330"/>
      <c r="D29" s="1330"/>
    </row>
    <row r="30" spans="1:5" s="76" customFormat="1" ht="17.100000000000001" hidden="1" customHeight="1" thickBot="1" x14ac:dyDescent="0.25">
      <c r="A30" s="75"/>
      <c r="B30" s="408" t="s">
        <v>376</v>
      </c>
      <c r="C30" s="545">
        <v>0</v>
      </c>
      <c r="D30" s="546">
        <v>0</v>
      </c>
    </row>
    <row r="31" spans="1:5" s="76" customFormat="1" ht="17.100000000000001" hidden="1" customHeight="1" x14ac:dyDescent="0.2">
      <c r="A31" s="75"/>
      <c r="B31" s="999" t="s">
        <v>804</v>
      </c>
      <c r="C31" s="1860">
        <v>0</v>
      </c>
      <c r="D31" s="1861">
        <v>0</v>
      </c>
    </row>
    <row r="32" spans="1:5" s="76" customFormat="1" ht="17.100000000000001" hidden="1" customHeight="1" x14ac:dyDescent="0.2">
      <c r="A32" s="75"/>
      <c r="B32" s="418" t="s">
        <v>805</v>
      </c>
      <c r="C32" s="1667">
        <v>0</v>
      </c>
      <c r="D32" s="1668">
        <v>0</v>
      </c>
    </row>
    <row r="33" spans="1:4" s="76" customFormat="1" ht="17.100000000000001" hidden="1" customHeight="1" x14ac:dyDescent="0.2">
      <c r="A33" s="75"/>
      <c r="B33" s="579" t="s">
        <v>806</v>
      </c>
      <c r="C33" s="580">
        <v>0</v>
      </c>
      <c r="D33" s="1669">
        <v>0</v>
      </c>
    </row>
    <row r="34" spans="1:4" s="76" customFormat="1" ht="17.100000000000001" hidden="1" customHeight="1" x14ac:dyDescent="0.2">
      <c r="A34" s="75"/>
      <c r="B34" s="579" t="s">
        <v>807</v>
      </c>
      <c r="C34" s="580">
        <v>0</v>
      </c>
      <c r="D34" s="1669">
        <v>0</v>
      </c>
    </row>
    <row r="35" spans="1:4" s="76" customFormat="1" ht="17.100000000000001" hidden="1" customHeight="1" thickBot="1" x14ac:dyDescent="0.25">
      <c r="A35" s="75"/>
      <c r="B35" s="1851" t="s">
        <v>351</v>
      </c>
      <c r="C35" s="1856">
        <v>0</v>
      </c>
      <c r="D35" s="1857">
        <v>0</v>
      </c>
    </row>
    <row r="36" spans="1:4" s="76" customFormat="1" ht="17.100000000000001" hidden="1" customHeight="1" thickBot="1" x14ac:dyDescent="0.25">
      <c r="A36" s="75"/>
      <c r="B36" s="408" t="s">
        <v>462</v>
      </c>
      <c r="C36" s="545">
        <f>SUM(C30:C35)</f>
        <v>0</v>
      </c>
      <c r="D36" s="546">
        <f>SUM(D30:D35)</f>
        <v>0</v>
      </c>
    </row>
    <row r="37" spans="1:4" s="76" customFormat="1" ht="17.100000000000001" hidden="1" customHeight="1" thickBot="1" x14ac:dyDescent="0.25">
      <c r="A37" s="75"/>
      <c r="B37" s="1859" t="s">
        <v>339</v>
      </c>
      <c r="C37" s="1330"/>
      <c r="D37" s="1330"/>
    </row>
    <row r="38" spans="1:4" s="76" customFormat="1" ht="17.100000000000001" hidden="1" customHeight="1" thickBot="1" x14ac:dyDescent="0.25">
      <c r="A38" s="75"/>
      <c r="B38" s="408" t="s">
        <v>376</v>
      </c>
      <c r="C38" s="545">
        <v>0</v>
      </c>
      <c r="D38" s="546">
        <v>0</v>
      </c>
    </row>
    <row r="39" spans="1:4" s="76" customFormat="1" ht="17.100000000000001" hidden="1" customHeight="1" x14ac:dyDescent="0.2">
      <c r="A39" s="75"/>
      <c r="B39" s="999" t="s">
        <v>804</v>
      </c>
      <c r="C39" s="1860">
        <v>0</v>
      </c>
      <c r="D39" s="1861">
        <v>0</v>
      </c>
    </row>
    <row r="40" spans="1:4" s="76" customFormat="1" ht="17.100000000000001" hidden="1" customHeight="1" x14ac:dyDescent="0.2">
      <c r="A40" s="75"/>
      <c r="B40" s="418" t="s">
        <v>805</v>
      </c>
      <c r="C40" s="1667">
        <v>0</v>
      </c>
      <c r="D40" s="1668">
        <v>0</v>
      </c>
    </row>
    <row r="41" spans="1:4" s="76" customFormat="1" ht="17.100000000000001" hidden="1" customHeight="1" x14ac:dyDescent="0.2">
      <c r="A41" s="75"/>
      <c r="B41" s="579" t="s">
        <v>806</v>
      </c>
      <c r="C41" s="580">
        <v>0</v>
      </c>
      <c r="D41" s="1669">
        <v>0</v>
      </c>
    </row>
    <row r="42" spans="1:4" s="76" customFormat="1" ht="17.100000000000001" hidden="1" customHeight="1" x14ac:dyDescent="0.2">
      <c r="A42" s="75"/>
      <c r="B42" s="579" t="s">
        <v>807</v>
      </c>
      <c r="C42" s="580">
        <v>0</v>
      </c>
      <c r="D42" s="1669">
        <v>0</v>
      </c>
    </row>
    <row r="43" spans="1:4" s="76" customFormat="1" ht="17.100000000000001" hidden="1" customHeight="1" thickBot="1" x14ac:dyDescent="0.25">
      <c r="A43" s="75"/>
      <c r="B43" s="1851" t="s">
        <v>351</v>
      </c>
      <c r="C43" s="1856">
        <v>0</v>
      </c>
      <c r="D43" s="1857">
        <v>0</v>
      </c>
    </row>
    <row r="44" spans="1:4" s="76" customFormat="1" ht="17.100000000000001" hidden="1" customHeight="1" thickBot="1" x14ac:dyDescent="0.25">
      <c r="A44" s="75"/>
      <c r="B44" s="408" t="s">
        <v>462</v>
      </c>
      <c r="C44" s="545">
        <f>SUM(C38:C43)</f>
        <v>0</v>
      </c>
      <c r="D44" s="546">
        <f>SUM(D38:D43)</f>
        <v>0</v>
      </c>
    </row>
    <row r="45" spans="1:4" s="76" customFormat="1" ht="17.100000000000001" customHeight="1" thickBot="1" x14ac:dyDescent="0.25">
      <c r="A45" s="75"/>
      <c r="B45" s="1670" t="s">
        <v>774</v>
      </c>
      <c r="C45" s="1858"/>
      <c r="D45" s="1858"/>
    </row>
    <row r="46" spans="1:4" s="76" customFormat="1" ht="17.100000000000001" hidden="1" customHeight="1" thickBot="1" x14ac:dyDescent="0.25">
      <c r="A46" s="75"/>
      <c r="B46" s="1862" t="s">
        <v>593</v>
      </c>
      <c r="C46" s="1315"/>
      <c r="D46" s="1315"/>
    </row>
    <row r="47" spans="1:4" s="76" customFormat="1" ht="17.100000000000001" hidden="1" customHeight="1" thickBot="1" x14ac:dyDescent="0.25">
      <c r="A47" s="75"/>
      <c r="B47" s="408" t="s">
        <v>376</v>
      </c>
      <c r="C47" s="545">
        <v>0</v>
      </c>
      <c r="D47" s="546">
        <v>0</v>
      </c>
    </row>
    <row r="48" spans="1:4" s="76" customFormat="1" ht="17.100000000000001" hidden="1" customHeight="1" x14ac:dyDescent="0.2">
      <c r="A48" s="75"/>
      <c r="B48" s="999" t="s">
        <v>804</v>
      </c>
      <c r="C48" s="1860">
        <v>0</v>
      </c>
      <c r="D48" s="1861">
        <v>0</v>
      </c>
    </row>
    <row r="49" spans="1:4" s="76" customFormat="1" ht="17.100000000000001" hidden="1" customHeight="1" x14ac:dyDescent="0.2">
      <c r="A49" s="75"/>
      <c r="B49" s="418" t="s">
        <v>805</v>
      </c>
      <c r="C49" s="1667">
        <v>0</v>
      </c>
      <c r="D49" s="1668">
        <v>0</v>
      </c>
    </row>
    <row r="50" spans="1:4" s="76" customFormat="1" ht="17.100000000000001" hidden="1" customHeight="1" x14ac:dyDescent="0.2">
      <c r="A50" s="75"/>
      <c r="B50" s="579" t="s">
        <v>806</v>
      </c>
      <c r="C50" s="580">
        <v>0</v>
      </c>
      <c r="D50" s="1669">
        <v>0</v>
      </c>
    </row>
    <row r="51" spans="1:4" s="76" customFormat="1" ht="17.100000000000001" hidden="1" customHeight="1" x14ac:dyDescent="0.2">
      <c r="A51" s="75"/>
      <c r="B51" s="579" t="s">
        <v>807</v>
      </c>
      <c r="C51" s="580">
        <v>0</v>
      </c>
      <c r="D51" s="1669">
        <v>0</v>
      </c>
    </row>
    <row r="52" spans="1:4" s="76" customFormat="1" ht="17.100000000000001" hidden="1" customHeight="1" thickBot="1" x14ac:dyDescent="0.25">
      <c r="A52" s="75"/>
      <c r="B52" s="1851" t="s">
        <v>351</v>
      </c>
      <c r="C52" s="1856">
        <v>0</v>
      </c>
      <c r="D52" s="1857">
        <v>0</v>
      </c>
    </row>
    <row r="53" spans="1:4" s="76" customFormat="1" ht="17.100000000000001" hidden="1" customHeight="1" thickBot="1" x14ac:dyDescent="0.25">
      <c r="A53" s="75"/>
      <c r="B53" s="408" t="s">
        <v>462</v>
      </c>
      <c r="C53" s="545">
        <f>SUM(C47:C52)</f>
        <v>0</v>
      </c>
      <c r="D53" s="546">
        <f>SUM(D47:D52)</f>
        <v>0</v>
      </c>
    </row>
    <row r="54" spans="1:4" s="76" customFormat="1" ht="17.100000000000001" customHeight="1" thickBot="1" x14ac:dyDescent="0.25">
      <c r="A54" s="75"/>
      <c r="B54" s="1863" t="s">
        <v>339</v>
      </c>
      <c r="C54" s="1864"/>
      <c r="D54" s="1864"/>
    </row>
    <row r="55" spans="1:4" s="76" customFormat="1" ht="17.100000000000001" hidden="1" customHeight="1" thickBot="1" x14ac:dyDescent="0.25">
      <c r="A55" s="75"/>
      <c r="B55" s="408" t="s">
        <v>376</v>
      </c>
      <c r="C55" s="545">
        <v>-19754</v>
      </c>
      <c r="D55" s="546">
        <v>-12007</v>
      </c>
    </row>
    <row r="56" spans="1:4" s="76" customFormat="1" ht="17.100000000000001" hidden="1" customHeight="1" x14ac:dyDescent="0.2">
      <c r="A56" s="75"/>
      <c r="B56" s="999" t="s">
        <v>804</v>
      </c>
      <c r="C56" s="1860">
        <v>-8119</v>
      </c>
      <c r="D56" s="1861">
        <v>-8709</v>
      </c>
    </row>
    <row r="57" spans="1:4" s="76" customFormat="1" ht="17.100000000000001" hidden="1" customHeight="1" x14ac:dyDescent="0.2">
      <c r="A57" s="75"/>
      <c r="B57" s="418" t="s">
        <v>805</v>
      </c>
      <c r="C57" s="1667">
        <v>0</v>
      </c>
      <c r="D57" s="1668">
        <v>203</v>
      </c>
    </row>
    <row r="58" spans="1:4" s="76" customFormat="1" ht="17.100000000000001" hidden="1" customHeight="1" x14ac:dyDescent="0.2">
      <c r="A58" s="75"/>
      <c r="B58" s="579" t="s">
        <v>806</v>
      </c>
      <c r="C58" s="580">
        <v>0</v>
      </c>
      <c r="D58" s="1669">
        <v>307</v>
      </c>
    </row>
    <row r="59" spans="1:4" s="76" customFormat="1" ht="17.100000000000001" hidden="1" customHeight="1" x14ac:dyDescent="0.2">
      <c r="A59" s="75"/>
      <c r="B59" s="579" t="s">
        <v>807</v>
      </c>
      <c r="C59" s="580">
        <v>8738</v>
      </c>
      <c r="D59" s="1669">
        <v>0</v>
      </c>
    </row>
    <row r="60" spans="1:4" s="76" customFormat="1" ht="17.100000000000001" hidden="1" customHeight="1" thickBot="1" x14ac:dyDescent="0.25">
      <c r="A60" s="75"/>
      <c r="B60" s="1851" t="s">
        <v>351</v>
      </c>
      <c r="C60" s="1856">
        <v>0</v>
      </c>
      <c r="D60" s="1857">
        <v>452</v>
      </c>
    </row>
    <row r="61" spans="1:4" s="76" customFormat="1" ht="17.100000000000001" hidden="1" customHeight="1" thickBot="1" x14ac:dyDescent="0.25">
      <c r="A61" s="75"/>
      <c r="B61" s="408" t="s">
        <v>462</v>
      </c>
      <c r="C61" s="545">
        <f>SUM(C55:C60)</f>
        <v>-19135</v>
      </c>
      <c r="D61" s="546">
        <f>SUM(D55:D60)</f>
        <v>-19754</v>
      </c>
    </row>
    <row r="62" spans="1:4" s="76" customFormat="1" ht="17.100000000000001" hidden="1" customHeight="1" thickBot="1" x14ac:dyDescent="0.25">
      <c r="A62" s="75"/>
      <c r="B62" s="1865" t="s">
        <v>416</v>
      </c>
      <c r="C62" s="1866"/>
      <c r="D62" s="1867"/>
    </row>
    <row r="63" spans="1:4" s="76" customFormat="1" ht="17.100000000000001" customHeight="1" thickBot="1" x14ac:dyDescent="0.25">
      <c r="A63" s="75"/>
      <c r="B63" s="408" t="s">
        <v>376</v>
      </c>
      <c r="C63" s="545">
        <v>-19754</v>
      </c>
      <c r="D63" s="546">
        <v>-12007</v>
      </c>
    </row>
    <row r="64" spans="1:4" s="76" customFormat="1" ht="17.100000000000001" customHeight="1" x14ac:dyDescent="0.2">
      <c r="A64" s="75"/>
      <c r="B64" s="999" t="s">
        <v>804</v>
      </c>
      <c r="C64" s="1860">
        <v>-8119</v>
      </c>
      <c r="D64" s="1861">
        <v>-8709</v>
      </c>
    </row>
    <row r="65" spans="1:4" s="76" customFormat="1" ht="17.100000000000001" customHeight="1" x14ac:dyDescent="0.2">
      <c r="A65" s="75"/>
      <c r="B65" s="418" t="s">
        <v>805</v>
      </c>
      <c r="C65" s="1667">
        <v>0</v>
      </c>
      <c r="D65" s="1668">
        <v>203</v>
      </c>
    </row>
    <row r="66" spans="1:4" s="76" customFormat="1" ht="17.100000000000001" customHeight="1" x14ac:dyDescent="0.2">
      <c r="A66" s="75"/>
      <c r="B66" s="579" t="s">
        <v>806</v>
      </c>
      <c r="C66" s="580">
        <v>0</v>
      </c>
      <c r="D66" s="1669">
        <v>307</v>
      </c>
    </row>
    <row r="67" spans="1:4" s="76" customFormat="1" ht="17.100000000000001" customHeight="1" x14ac:dyDescent="0.2">
      <c r="A67" s="75"/>
      <c r="B67" s="579" t="s">
        <v>397</v>
      </c>
      <c r="C67" s="580">
        <v>8738</v>
      </c>
      <c r="D67" s="1669">
        <v>0</v>
      </c>
    </row>
    <row r="68" spans="1:4" s="76" customFormat="1" ht="17.100000000000001" customHeight="1" thickBot="1" x14ac:dyDescent="0.25">
      <c r="A68" s="75"/>
      <c r="B68" s="1851" t="s">
        <v>351</v>
      </c>
      <c r="C68" s="1856">
        <v>0</v>
      </c>
      <c r="D68" s="1857">
        <v>452</v>
      </c>
    </row>
    <row r="69" spans="1:4" s="76" customFormat="1" ht="17.100000000000001" customHeight="1" thickBot="1" x14ac:dyDescent="0.25">
      <c r="A69" s="75"/>
      <c r="B69" s="408" t="s">
        <v>462</v>
      </c>
      <c r="C69" s="545">
        <f>SUM(C63:C68)</f>
        <v>-19135</v>
      </c>
      <c r="D69" s="546">
        <f>SUM(D63:D68)</f>
        <v>-19754</v>
      </c>
    </row>
  </sheetData>
  <mergeCells count="1">
    <mergeCell ref="C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3:D14"/>
  <sheetViews>
    <sheetView workbookViewId="0">
      <selection activeCell="B42" sqref="B42"/>
    </sheetView>
  </sheetViews>
  <sheetFormatPr defaultRowHeight="10.5" x14ac:dyDescent="0.15"/>
  <cols>
    <col min="1" max="1" width="2.28515625" style="75" customWidth="1"/>
    <col min="2" max="2" width="59.7109375" style="117" customWidth="1"/>
    <col min="3" max="4" width="15.7109375" style="117" customWidth="1"/>
    <col min="5" max="16384" width="9.140625" style="60"/>
  </cols>
  <sheetData>
    <row r="3" spans="2:4" ht="17.100000000000001" customHeight="1" x14ac:dyDescent="0.15">
      <c r="B3" s="528"/>
      <c r="C3" s="526" t="s">
        <v>1498</v>
      </c>
      <c r="D3" s="527" t="s">
        <v>1214</v>
      </c>
    </row>
    <row r="4" spans="2:4" ht="17.100000000000001" hidden="1" customHeight="1" x14ac:dyDescent="0.15">
      <c r="B4" s="406" t="s">
        <v>463</v>
      </c>
      <c r="C4" s="411">
        <v>0</v>
      </c>
      <c r="D4" s="794">
        <v>0</v>
      </c>
    </row>
    <row r="5" spans="2:4" ht="15" customHeight="1" x14ac:dyDescent="0.15">
      <c r="B5" s="1868" t="s">
        <v>355</v>
      </c>
      <c r="C5" s="413">
        <v>3532</v>
      </c>
      <c r="D5" s="795">
        <v>3532</v>
      </c>
    </row>
    <row r="6" spans="2:4" ht="15" customHeight="1" x14ac:dyDescent="0.15">
      <c r="B6" s="407" t="s">
        <v>423</v>
      </c>
      <c r="C6" s="413">
        <v>347524</v>
      </c>
      <c r="D6" s="795">
        <v>347357</v>
      </c>
    </row>
    <row r="7" spans="2:4" ht="15" customHeight="1" x14ac:dyDescent="0.15">
      <c r="B7" s="1013" t="s">
        <v>464</v>
      </c>
      <c r="C7" s="413">
        <v>268308</v>
      </c>
      <c r="D7" s="795">
        <v>249964</v>
      </c>
    </row>
    <row r="8" spans="2:4" ht="15" customHeight="1" x14ac:dyDescent="0.15">
      <c r="B8" s="407" t="s">
        <v>465</v>
      </c>
      <c r="C8" s="413">
        <v>4082</v>
      </c>
      <c r="D8" s="795">
        <v>5154</v>
      </c>
    </row>
    <row r="9" spans="2:4" ht="15" customHeight="1" thickBot="1" x14ac:dyDescent="0.2">
      <c r="B9" s="533" t="s">
        <v>476</v>
      </c>
      <c r="C9" s="1869">
        <v>227525</v>
      </c>
      <c r="D9" s="1870">
        <v>163006</v>
      </c>
    </row>
    <row r="10" spans="2:4" ht="15" customHeight="1" thickBot="1" x14ac:dyDescent="0.2">
      <c r="B10" s="408" t="s">
        <v>467</v>
      </c>
      <c r="C10" s="536">
        <f>SUM(C4:C6,C8:C9)</f>
        <v>582663</v>
      </c>
      <c r="D10" s="537">
        <f>SUM(D4:D6,D8:D9)</f>
        <v>519049</v>
      </c>
    </row>
    <row r="11" spans="2:4" x14ac:dyDescent="0.15">
      <c r="B11" s="228"/>
      <c r="C11" s="228"/>
      <c r="D11" s="228"/>
    </row>
    <row r="13" spans="2:4" x14ac:dyDescent="0.15">
      <c r="B13" s="282" t="s">
        <v>619</v>
      </c>
      <c r="C13" s="317">
        <f>C10-'skons bilans'!D12</f>
        <v>0</v>
      </c>
      <c r="D13" s="317">
        <f>D10-'skons bilans'!E12</f>
        <v>0</v>
      </c>
    </row>
    <row r="14" spans="2:4" x14ac:dyDescent="0.15">
      <c r="B14" s="282"/>
      <c r="C14" s="34"/>
      <c r="D14" s="3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B1:I531"/>
  <sheetViews>
    <sheetView topLeftCell="A34" zoomScale="80" zoomScaleNormal="80" workbookViewId="0">
      <selection activeCell="F79" sqref="F79"/>
    </sheetView>
  </sheetViews>
  <sheetFormatPr defaultRowHeight="10.5" x14ac:dyDescent="0.15"/>
  <cols>
    <col min="1" max="1" width="3.85546875" style="64" customWidth="1"/>
    <col min="2" max="2" width="47" style="176" bestFit="1" customWidth="1"/>
    <col min="3" max="7" width="15.7109375" style="174" customWidth="1"/>
    <col min="8" max="8" width="15.7109375" style="64" customWidth="1"/>
    <col min="9" max="9" width="15.7109375" style="84" customWidth="1"/>
    <col min="10" max="16384" width="9.140625" style="64"/>
  </cols>
  <sheetData>
    <row r="1" spans="2:9" ht="11.25" thickBot="1" x14ac:dyDescent="0.2"/>
    <row r="2" spans="2:9" ht="39.950000000000003" customHeight="1" thickBot="1" x14ac:dyDescent="0.2">
      <c r="B2" s="2567" t="s">
        <v>1532</v>
      </c>
      <c r="C2" s="2574" t="s">
        <v>463</v>
      </c>
      <c r="D2" s="2569" t="s">
        <v>1533</v>
      </c>
      <c r="E2" s="2569"/>
      <c r="F2" s="2563" t="s">
        <v>465</v>
      </c>
      <c r="G2" s="2559" t="s">
        <v>476</v>
      </c>
      <c r="H2" s="2561" t="s">
        <v>467</v>
      </c>
      <c r="I2" s="2570" t="s">
        <v>467</v>
      </c>
    </row>
    <row r="3" spans="2:9" ht="30" customHeight="1" x14ac:dyDescent="0.15">
      <c r="B3" s="2568"/>
      <c r="C3" s="2575"/>
      <c r="D3" s="1871"/>
      <c r="E3" s="1872" t="s">
        <v>206</v>
      </c>
      <c r="F3" s="2566"/>
      <c r="G3" s="2560"/>
      <c r="H3" s="2562"/>
      <c r="I3" s="2571"/>
    </row>
    <row r="4" spans="2:9" ht="30" customHeight="1" thickBot="1" x14ac:dyDescent="0.2">
      <c r="B4" s="410" t="s">
        <v>1525</v>
      </c>
      <c r="C4" s="1874">
        <v>39</v>
      </c>
      <c r="D4" s="1874">
        <v>1028560</v>
      </c>
      <c r="E4" s="1874">
        <v>749173</v>
      </c>
      <c r="F4" s="1874">
        <v>22227</v>
      </c>
      <c r="G4" s="1874">
        <v>163006</v>
      </c>
      <c r="H4" s="1874">
        <v>4728</v>
      </c>
      <c r="I4" s="1875">
        <f t="shared" ref="I4:I16" si="0">C4+D4+F4+G4+H4</f>
        <v>1218560</v>
      </c>
    </row>
    <row r="5" spans="2:9" ht="17.100000000000001" customHeight="1" thickBot="1" x14ac:dyDescent="0.2">
      <c r="B5" s="408" t="s">
        <v>231</v>
      </c>
      <c r="C5" s="1695">
        <f t="shared" ref="C5:H5" si="1">SUM(C6:C11)</f>
        <v>0</v>
      </c>
      <c r="D5" s="1695">
        <f t="shared" si="1"/>
        <v>143766</v>
      </c>
      <c r="E5" s="1695">
        <f t="shared" si="1"/>
        <v>110240</v>
      </c>
      <c r="F5" s="1695">
        <f t="shared" si="1"/>
        <v>10</v>
      </c>
      <c r="G5" s="1695">
        <f t="shared" si="1"/>
        <v>185178</v>
      </c>
      <c r="H5" s="1695">
        <f t="shared" si="1"/>
        <v>0</v>
      </c>
      <c r="I5" s="1876">
        <f t="shared" si="0"/>
        <v>328954</v>
      </c>
    </row>
    <row r="6" spans="2:9" ht="15" customHeight="1" x14ac:dyDescent="0.15">
      <c r="B6" s="1877" t="s">
        <v>377</v>
      </c>
      <c r="C6" s="1878">
        <v>0</v>
      </c>
      <c r="D6" s="1878">
        <v>11907</v>
      </c>
      <c r="E6" s="1878">
        <v>2795</v>
      </c>
      <c r="F6" s="1878">
        <v>8</v>
      </c>
      <c r="G6" s="1878">
        <v>146113</v>
      </c>
      <c r="H6" s="1878">
        <v>0</v>
      </c>
      <c r="I6" s="1879">
        <f t="shared" si="0"/>
        <v>158028</v>
      </c>
    </row>
    <row r="7" spans="2:9" ht="15" hidden="1" customHeight="1" x14ac:dyDescent="0.15">
      <c r="B7" s="1013" t="s">
        <v>424</v>
      </c>
      <c r="C7" s="1014">
        <v>0</v>
      </c>
      <c r="D7" s="1014">
        <v>0</v>
      </c>
      <c r="E7" s="1014">
        <v>0</v>
      </c>
      <c r="F7" s="1014">
        <v>0</v>
      </c>
      <c r="G7" s="1014">
        <v>0</v>
      </c>
      <c r="H7" s="1014">
        <v>0</v>
      </c>
      <c r="I7" s="698">
        <f t="shared" si="0"/>
        <v>0</v>
      </c>
    </row>
    <row r="8" spans="2:9" ht="15" customHeight="1" x14ac:dyDescent="0.15">
      <c r="B8" s="1013" t="s">
        <v>609</v>
      </c>
      <c r="C8" s="1014">
        <v>0</v>
      </c>
      <c r="D8" s="1014">
        <v>102422</v>
      </c>
      <c r="E8" s="1014">
        <v>89452</v>
      </c>
      <c r="F8" s="1014">
        <v>2</v>
      </c>
      <c r="G8" s="1014">
        <v>0</v>
      </c>
      <c r="H8" s="1014">
        <v>0</v>
      </c>
      <c r="I8" s="698">
        <f t="shared" si="0"/>
        <v>102424</v>
      </c>
    </row>
    <row r="9" spans="2:9" ht="15" hidden="1" customHeight="1" x14ac:dyDescent="0.15">
      <c r="B9" s="1013" t="s">
        <v>1164</v>
      </c>
      <c r="C9" s="1014">
        <v>0</v>
      </c>
      <c r="D9" s="1014">
        <v>0</v>
      </c>
      <c r="E9" s="1014">
        <v>0</v>
      </c>
      <c r="F9" s="1014">
        <v>0</v>
      </c>
      <c r="G9" s="1014">
        <v>0</v>
      </c>
      <c r="H9" s="1014">
        <v>0</v>
      </c>
      <c r="I9" s="698">
        <f t="shared" si="0"/>
        <v>0</v>
      </c>
    </row>
    <row r="10" spans="2:9" ht="15" customHeight="1" x14ac:dyDescent="0.15">
      <c r="B10" s="1013" t="s">
        <v>177</v>
      </c>
      <c r="C10" s="1014">
        <v>0</v>
      </c>
      <c r="D10" s="1014">
        <v>0</v>
      </c>
      <c r="E10" s="1014">
        <v>0</v>
      </c>
      <c r="F10" s="1014">
        <v>0</v>
      </c>
      <c r="G10" s="1014">
        <v>23698</v>
      </c>
      <c r="H10" s="1014">
        <v>0</v>
      </c>
      <c r="I10" s="698">
        <f t="shared" si="0"/>
        <v>23698</v>
      </c>
    </row>
    <row r="11" spans="2:9" ht="15" customHeight="1" thickBot="1" x14ac:dyDescent="0.2">
      <c r="B11" s="1880" t="s">
        <v>468</v>
      </c>
      <c r="C11" s="1881">
        <v>0</v>
      </c>
      <c r="D11" s="1881">
        <v>29437</v>
      </c>
      <c r="E11" s="1881">
        <v>17993</v>
      </c>
      <c r="F11" s="1881">
        <v>0</v>
      </c>
      <c r="G11" s="1881">
        <v>15367</v>
      </c>
      <c r="H11" s="1881">
        <v>0</v>
      </c>
      <c r="I11" s="1882">
        <f t="shared" si="0"/>
        <v>44804</v>
      </c>
    </row>
    <row r="12" spans="2:9" ht="17.100000000000001" customHeight="1" thickBot="1" x14ac:dyDescent="0.2">
      <c r="B12" s="408" t="s">
        <v>460</v>
      </c>
      <c r="C12" s="1695">
        <f t="shared" ref="C12:H12" si="2">SUM(C13:C17)</f>
        <v>0</v>
      </c>
      <c r="D12" s="1695">
        <f t="shared" si="2"/>
        <v>-55977</v>
      </c>
      <c r="E12" s="1695">
        <f t="shared" si="2"/>
        <v>-55642</v>
      </c>
      <c r="F12" s="1695">
        <f t="shared" si="2"/>
        <v>-403</v>
      </c>
      <c r="G12" s="1695">
        <f t="shared" si="2"/>
        <v>-120659</v>
      </c>
      <c r="H12" s="1695">
        <f t="shared" si="2"/>
        <v>0</v>
      </c>
      <c r="I12" s="1876">
        <f t="shared" si="0"/>
        <v>-177039</v>
      </c>
    </row>
    <row r="13" spans="2:9" ht="15" hidden="1" customHeight="1" x14ac:dyDescent="0.15">
      <c r="B13" s="1877" t="s">
        <v>461</v>
      </c>
      <c r="C13" s="1878">
        <v>0</v>
      </c>
      <c r="D13" s="1878">
        <v>0</v>
      </c>
      <c r="E13" s="1878">
        <v>0</v>
      </c>
      <c r="F13" s="1878">
        <v>0</v>
      </c>
      <c r="G13" s="1878">
        <v>0</v>
      </c>
      <c r="H13" s="1878">
        <v>0</v>
      </c>
      <c r="I13" s="1883">
        <f t="shared" si="0"/>
        <v>0</v>
      </c>
    </row>
    <row r="14" spans="2:9" ht="15" customHeight="1" x14ac:dyDescent="0.15">
      <c r="B14" s="1013" t="s">
        <v>469</v>
      </c>
      <c r="C14" s="1014">
        <v>0</v>
      </c>
      <c r="D14" s="1014">
        <v>-28805</v>
      </c>
      <c r="E14" s="1014">
        <v>-28513</v>
      </c>
      <c r="F14" s="1014">
        <v>-403</v>
      </c>
      <c r="G14" s="1014">
        <v>0</v>
      </c>
      <c r="H14" s="1014">
        <v>0</v>
      </c>
      <c r="I14" s="698">
        <f t="shared" si="0"/>
        <v>-29208</v>
      </c>
    </row>
    <row r="15" spans="2:9" ht="15" customHeight="1" x14ac:dyDescent="0.15">
      <c r="B15" s="1013" t="s">
        <v>435</v>
      </c>
      <c r="C15" s="1014">
        <v>0</v>
      </c>
      <c r="D15" s="1014">
        <v>0</v>
      </c>
      <c r="E15" s="1014">
        <v>0</v>
      </c>
      <c r="F15" s="1014">
        <v>0</v>
      </c>
      <c r="G15" s="1014">
        <v>-102424</v>
      </c>
      <c r="H15" s="1014">
        <v>0</v>
      </c>
      <c r="I15" s="698">
        <f t="shared" si="0"/>
        <v>-102424</v>
      </c>
    </row>
    <row r="16" spans="2:9" ht="15" hidden="1" customHeight="1" x14ac:dyDescent="0.15">
      <c r="B16" s="1013" t="s">
        <v>1164</v>
      </c>
      <c r="C16" s="1014">
        <v>0</v>
      </c>
      <c r="D16" s="1014">
        <v>0</v>
      </c>
      <c r="E16" s="1014">
        <v>0</v>
      </c>
      <c r="F16" s="1014">
        <v>0</v>
      </c>
      <c r="G16" s="1014">
        <v>0</v>
      </c>
      <c r="H16" s="1014">
        <v>0</v>
      </c>
      <c r="I16" s="698">
        <f t="shared" si="0"/>
        <v>0</v>
      </c>
    </row>
    <row r="17" spans="2:9" ht="15" customHeight="1" thickBot="1" x14ac:dyDescent="0.2">
      <c r="B17" s="1880" t="s">
        <v>470</v>
      </c>
      <c r="C17" s="1881">
        <v>0</v>
      </c>
      <c r="D17" s="1881">
        <v>-27172</v>
      </c>
      <c r="E17" s="1881">
        <v>-27129</v>
      </c>
      <c r="F17" s="1881">
        <v>0</v>
      </c>
      <c r="G17" s="1881">
        <v>-18235</v>
      </c>
      <c r="H17" s="1881">
        <v>0</v>
      </c>
      <c r="I17" s="1882">
        <f>C17+D17+F17+G17+H17</f>
        <v>-45407</v>
      </c>
    </row>
    <row r="18" spans="2:9" ht="30" customHeight="1" thickBot="1" x14ac:dyDescent="0.2">
      <c r="B18" s="408" t="s">
        <v>1526</v>
      </c>
      <c r="C18" s="1695">
        <f t="shared" ref="C18:I18" si="3">C4+C5+C12</f>
        <v>39</v>
      </c>
      <c r="D18" s="1695">
        <f t="shared" si="3"/>
        <v>1116349</v>
      </c>
      <c r="E18" s="1695">
        <f t="shared" si="3"/>
        <v>803771</v>
      </c>
      <c r="F18" s="1695">
        <f t="shared" si="3"/>
        <v>21834</v>
      </c>
      <c r="G18" s="1695">
        <f t="shared" si="3"/>
        <v>227525</v>
      </c>
      <c r="H18" s="1695">
        <f t="shared" si="3"/>
        <v>4728</v>
      </c>
      <c r="I18" s="1876">
        <f t="shared" si="3"/>
        <v>1370475</v>
      </c>
    </row>
    <row r="19" spans="2:9" ht="30" customHeight="1" thickBot="1" x14ac:dyDescent="0.2">
      <c r="B19" s="408" t="s">
        <v>1527</v>
      </c>
      <c r="C19" s="1695">
        <v>-39</v>
      </c>
      <c r="D19" s="1695">
        <v>-681193</v>
      </c>
      <c r="E19" s="1695">
        <v>-499209</v>
      </c>
      <c r="F19" s="1695">
        <v>-17073</v>
      </c>
      <c r="G19" s="1695">
        <v>0</v>
      </c>
      <c r="H19" s="1695">
        <v>0</v>
      </c>
      <c r="I19" s="1876">
        <f>C19+D19+F19+G19+H19</f>
        <v>-698305</v>
      </c>
    </row>
    <row r="20" spans="2:9" ht="17.100000000000001" customHeight="1" thickBot="1" x14ac:dyDescent="0.2">
      <c r="B20" s="408" t="s">
        <v>285</v>
      </c>
      <c r="C20" s="1695">
        <f t="shared" ref="C20:H20" si="4">SUM(C21:C27)</f>
        <v>0</v>
      </c>
      <c r="D20" s="1695">
        <f t="shared" si="4"/>
        <v>-87632</v>
      </c>
      <c r="E20" s="1695">
        <f t="shared" si="4"/>
        <v>-36254</v>
      </c>
      <c r="F20" s="1695">
        <f t="shared" si="4"/>
        <v>-679</v>
      </c>
      <c r="G20" s="1695">
        <f t="shared" si="4"/>
        <v>0</v>
      </c>
      <c r="H20" s="1695">
        <f t="shared" si="4"/>
        <v>0</v>
      </c>
      <c r="I20" s="1876">
        <f t="shared" ref="I20:I27" si="5">C20+D20+F20+G20+H20</f>
        <v>-88311</v>
      </c>
    </row>
    <row r="21" spans="2:9" ht="15" customHeight="1" x14ac:dyDescent="0.15">
      <c r="B21" s="1877" t="s">
        <v>870</v>
      </c>
      <c r="C21" s="1878">
        <v>0</v>
      </c>
      <c r="D21" s="1878">
        <v>-115833</v>
      </c>
      <c r="E21" s="1878">
        <v>-73971</v>
      </c>
      <c r="F21" s="1878">
        <v>-1082</v>
      </c>
      <c r="G21" s="1878">
        <v>0</v>
      </c>
      <c r="H21" s="1878">
        <v>0</v>
      </c>
      <c r="I21" s="1879">
        <f t="shared" si="5"/>
        <v>-116915</v>
      </c>
    </row>
    <row r="22" spans="2:9" ht="15" hidden="1" customHeight="1" x14ac:dyDescent="0.15">
      <c r="B22" s="1013" t="s">
        <v>1164</v>
      </c>
      <c r="C22" s="1014">
        <v>0</v>
      </c>
      <c r="D22" s="1014">
        <v>0</v>
      </c>
      <c r="E22" s="1014">
        <v>0</v>
      </c>
      <c r="F22" s="1014">
        <v>0</v>
      </c>
      <c r="G22" s="1014">
        <v>0</v>
      </c>
      <c r="H22" s="1014">
        <v>0</v>
      </c>
      <c r="I22" s="698">
        <f t="shared" si="5"/>
        <v>0</v>
      </c>
    </row>
    <row r="23" spans="2:9" ht="15" customHeight="1" x14ac:dyDescent="0.15">
      <c r="B23" s="1013" t="s">
        <v>468</v>
      </c>
      <c r="C23" s="1014">
        <v>0</v>
      </c>
      <c r="D23" s="1014">
        <v>-20998</v>
      </c>
      <c r="E23" s="1014">
        <v>-11162</v>
      </c>
      <c r="F23" s="1014">
        <v>0</v>
      </c>
      <c r="G23" s="1014">
        <v>0</v>
      </c>
      <c r="H23" s="1014">
        <v>0</v>
      </c>
      <c r="I23" s="698">
        <f t="shared" si="5"/>
        <v>-20998</v>
      </c>
    </row>
    <row r="24" spans="2:9" ht="17.100000000000001" hidden="1" customHeight="1" x14ac:dyDescent="0.15">
      <c r="B24" s="1013" t="s">
        <v>786</v>
      </c>
      <c r="C24" s="1014">
        <v>0</v>
      </c>
      <c r="D24" s="1014">
        <v>0</v>
      </c>
      <c r="E24" s="1014">
        <v>0</v>
      </c>
      <c r="F24" s="1014">
        <v>0</v>
      </c>
      <c r="G24" s="1014">
        <v>0</v>
      </c>
      <c r="H24" s="1014">
        <v>0</v>
      </c>
      <c r="I24" s="698">
        <f t="shared" si="5"/>
        <v>0</v>
      </c>
    </row>
    <row r="25" spans="2:9" ht="15" customHeight="1" x14ac:dyDescent="0.15">
      <c r="B25" s="1013" t="s">
        <v>469</v>
      </c>
      <c r="C25" s="1014">
        <v>0</v>
      </c>
      <c r="D25" s="1014">
        <v>28805</v>
      </c>
      <c r="E25" s="1014">
        <v>28513</v>
      </c>
      <c r="F25" s="1014">
        <v>403</v>
      </c>
      <c r="G25" s="1014">
        <v>0</v>
      </c>
      <c r="H25" s="1014">
        <v>0</v>
      </c>
      <c r="I25" s="698">
        <f t="shared" si="5"/>
        <v>29208</v>
      </c>
    </row>
    <row r="26" spans="2:9" ht="15" hidden="1" customHeight="1" x14ac:dyDescent="0.15">
      <c r="B26" s="1013" t="s">
        <v>1164</v>
      </c>
      <c r="C26" s="1014">
        <v>0</v>
      </c>
      <c r="D26" s="1014">
        <v>0</v>
      </c>
      <c r="E26" s="1014">
        <v>0</v>
      </c>
      <c r="F26" s="1014">
        <v>0</v>
      </c>
      <c r="G26" s="1014">
        <v>0</v>
      </c>
      <c r="H26" s="1014">
        <v>0</v>
      </c>
      <c r="I26" s="698">
        <f t="shared" si="5"/>
        <v>0</v>
      </c>
    </row>
    <row r="27" spans="2:9" ht="15" customHeight="1" thickBot="1" x14ac:dyDescent="0.2">
      <c r="B27" s="1880" t="s">
        <v>470</v>
      </c>
      <c r="C27" s="1881">
        <v>0</v>
      </c>
      <c r="D27" s="1881">
        <v>20394</v>
      </c>
      <c r="E27" s="1881">
        <v>20366</v>
      </c>
      <c r="F27" s="1881">
        <v>0</v>
      </c>
      <c r="G27" s="1881">
        <v>0</v>
      </c>
      <c r="H27" s="1881">
        <v>0</v>
      </c>
      <c r="I27" s="1882">
        <f t="shared" si="5"/>
        <v>20394</v>
      </c>
    </row>
    <row r="28" spans="2:9" ht="30" customHeight="1" thickBot="1" x14ac:dyDescent="0.2">
      <c r="B28" s="408" t="s">
        <v>1528</v>
      </c>
      <c r="C28" s="1695">
        <f t="shared" ref="C28:I28" si="6">C19+C20</f>
        <v>-39</v>
      </c>
      <c r="D28" s="1695">
        <f t="shared" si="6"/>
        <v>-768825</v>
      </c>
      <c r="E28" s="1695">
        <f t="shared" si="6"/>
        <v>-535463</v>
      </c>
      <c r="F28" s="1695">
        <f t="shared" si="6"/>
        <v>-17752</v>
      </c>
      <c r="G28" s="1695">
        <f t="shared" si="6"/>
        <v>0</v>
      </c>
      <c r="H28" s="1695">
        <f t="shared" si="6"/>
        <v>0</v>
      </c>
      <c r="I28" s="1876">
        <f t="shared" si="6"/>
        <v>-786616</v>
      </c>
    </row>
    <row r="29" spans="2:9" ht="30" customHeight="1" thickBot="1" x14ac:dyDescent="0.2">
      <c r="B29" s="408" t="s">
        <v>1529</v>
      </c>
      <c r="C29" s="1695">
        <v>0</v>
      </c>
      <c r="D29" s="1695">
        <v>-10</v>
      </c>
      <c r="E29" s="1695">
        <v>0</v>
      </c>
      <c r="F29" s="1695">
        <v>0</v>
      </c>
      <c r="G29" s="1695">
        <v>0</v>
      </c>
      <c r="H29" s="1695">
        <v>-1196</v>
      </c>
      <c r="I29" s="1876">
        <f>C29+D29+F29+G29+H29</f>
        <v>-1206</v>
      </c>
    </row>
    <row r="30" spans="2:9" ht="15" hidden="1" customHeight="1" x14ac:dyDescent="0.15">
      <c r="B30" s="1884" t="s">
        <v>471</v>
      </c>
      <c r="C30" s="1020">
        <v>0</v>
      </c>
      <c r="D30" s="1020">
        <v>0</v>
      </c>
      <c r="E30" s="1020">
        <v>0</v>
      </c>
      <c r="F30" s="1020">
        <v>0</v>
      </c>
      <c r="G30" s="1020">
        <v>0</v>
      </c>
      <c r="H30" s="1020">
        <v>0</v>
      </c>
      <c r="I30" s="705">
        <f>C30+D30+F30+G30+H30</f>
        <v>0</v>
      </c>
    </row>
    <row r="31" spans="2:9" ht="15" customHeight="1" thickBot="1" x14ac:dyDescent="0.2">
      <c r="B31" s="1880" t="s">
        <v>472</v>
      </c>
      <c r="C31" s="1881">
        <v>0</v>
      </c>
      <c r="D31" s="1881">
        <v>10</v>
      </c>
      <c r="E31" s="1881">
        <v>0</v>
      </c>
      <c r="F31" s="1881">
        <v>0</v>
      </c>
      <c r="G31" s="1881">
        <v>0</v>
      </c>
      <c r="H31" s="1881">
        <v>0</v>
      </c>
      <c r="I31" s="1882">
        <f>C31+D31+F31+G31+H31</f>
        <v>10</v>
      </c>
    </row>
    <row r="32" spans="2:9" ht="30" customHeight="1" thickBot="1" x14ac:dyDescent="0.2">
      <c r="B32" s="408" t="s">
        <v>1530</v>
      </c>
      <c r="C32" s="1695">
        <f t="shared" ref="C32:H32" si="7">SUM(C29:C31)</f>
        <v>0</v>
      </c>
      <c r="D32" s="1695">
        <f t="shared" si="7"/>
        <v>0</v>
      </c>
      <c r="E32" s="1695">
        <f t="shared" si="7"/>
        <v>0</v>
      </c>
      <c r="F32" s="1695">
        <f t="shared" si="7"/>
        <v>0</v>
      </c>
      <c r="G32" s="1695">
        <f t="shared" si="7"/>
        <v>0</v>
      </c>
      <c r="H32" s="1695">
        <f t="shared" si="7"/>
        <v>-1196</v>
      </c>
      <c r="I32" s="1876">
        <f>I29+I30+I31</f>
        <v>-1196</v>
      </c>
    </row>
    <row r="33" spans="2:9" ht="30" customHeight="1" thickBot="1" x14ac:dyDescent="0.2">
      <c r="B33" s="408" t="s">
        <v>1531</v>
      </c>
      <c r="C33" s="1695">
        <f t="shared" ref="C33:I33" si="8">C18+C28+C32</f>
        <v>0</v>
      </c>
      <c r="D33" s="1695">
        <f t="shared" si="8"/>
        <v>347524</v>
      </c>
      <c r="E33" s="1695">
        <f t="shared" si="8"/>
        <v>268308</v>
      </c>
      <c r="F33" s="1695">
        <f t="shared" si="8"/>
        <v>4082</v>
      </c>
      <c r="G33" s="1695">
        <f t="shared" si="8"/>
        <v>227525</v>
      </c>
      <c r="H33" s="1695">
        <f t="shared" si="8"/>
        <v>3532</v>
      </c>
      <c r="I33" s="1876">
        <f t="shared" si="8"/>
        <v>582663</v>
      </c>
    </row>
    <row r="35" spans="2:9" s="369" customFormat="1" x14ac:dyDescent="0.15">
      <c r="B35" s="367" t="s">
        <v>619</v>
      </c>
      <c r="C35" s="368">
        <f>C33-'BA nota 24'!C4</f>
        <v>0</v>
      </c>
      <c r="D35" s="368">
        <f>D33-'BA nota 24'!C6</f>
        <v>0</v>
      </c>
      <c r="E35" s="368">
        <f>E33-'BA nota 24'!C7</f>
        <v>0</v>
      </c>
      <c r="F35" s="368">
        <f>F33-'BA nota 24'!C8</f>
        <v>0</v>
      </c>
      <c r="G35" s="368">
        <f>G33-'BA nota 24'!C9</f>
        <v>0</v>
      </c>
      <c r="H35" s="369">
        <f>H33-'BA nota 24'!C5</f>
        <v>0</v>
      </c>
      <c r="I35" s="88">
        <f>I33-'BA nota 24'!C10</f>
        <v>0</v>
      </c>
    </row>
    <row r="36" spans="2:9" x14ac:dyDescent="0.15">
      <c r="B36" s="366"/>
      <c r="C36" s="204"/>
      <c r="D36" s="204"/>
      <c r="E36" s="204"/>
      <c r="F36" s="204"/>
      <c r="G36" s="204"/>
      <c r="H36" s="204"/>
      <c r="I36" s="159"/>
    </row>
    <row r="37" spans="2:9" ht="11.25" thickBot="1" x14ac:dyDescent="0.2"/>
    <row r="38" spans="2:9" ht="39.950000000000003" customHeight="1" thickBot="1" x14ac:dyDescent="0.2">
      <c r="B38" s="2567" t="s">
        <v>1309</v>
      </c>
      <c r="C38" s="2563" t="s">
        <v>463</v>
      </c>
      <c r="D38" s="2569" t="s">
        <v>898</v>
      </c>
      <c r="E38" s="2569"/>
      <c r="F38" s="1873" t="s">
        <v>465</v>
      </c>
      <c r="G38" s="2559" t="s">
        <v>476</v>
      </c>
      <c r="H38" s="2564" t="s">
        <v>355</v>
      </c>
      <c r="I38" s="2572" t="s">
        <v>467</v>
      </c>
    </row>
    <row r="39" spans="2:9" ht="30" customHeight="1" x14ac:dyDescent="0.15">
      <c r="B39" s="2568"/>
      <c r="C39" s="2560"/>
      <c r="D39" s="1871"/>
      <c r="E39" s="1872" t="s">
        <v>206</v>
      </c>
      <c r="F39" s="1871"/>
      <c r="G39" s="2560"/>
      <c r="H39" s="2565"/>
      <c r="I39" s="2573"/>
    </row>
    <row r="40" spans="2:9" ht="30" customHeight="1" thickBot="1" x14ac:dyDescent="0.2">
      <c r="B40" s="410" t="s">
        <v>1310</v>
      </c>
      <c r="C40" s="1874">
        <v>224</v>
      </c>
      <c r="D40" s="1874">
        <v>986375</v>
      </c>
      <c r="E40" s="1874">
        <v>747854</v>
      </c>
      <c r="F40" s="1874">
        <v>22370</v>
      </c>
      <c r="G40" s="1874">
        <v>94601</v>
      </c>
      <c r="H40" s="1874">
        <v>4728</v>
      </c>
      <c r="I40" s="1875">
        <f t="shared" ref="I40:I52" si="9">C40+D40+F40+G40+H40</f>
        <v>1108298</v>
      </c>
    </row>
    <row r="41" spans="2:9" ht="17.100000000000001" customHeight="1" thickBot="1" x14ac:dyDescent="0.2">
      <c r="B41" s="408" t="s">
        <v>231</v>
      </c>
      <c r="C41" s="1695">
        <f t="shared" ref="C41:H41" si="10">SUM(C42:C47)</f>
        <v>0</v>
      </c>
      <c r="D41" s="1695">
        <f t="shared" si="10"/>
        <v>90885</v>
      </c>
      <c r="E41" s="1695">
        <f t="shared" si="10"/>
        <v>37916</v>
      </c>
      <c r="F41" s="1695">
        <f t="shared" si="10"/>
        <v>7</v>
      </c>
      <c r="G41" s="1695">
        <f t="shared" si="10"/>
        <v>122047</v>
      </c>
      <c r="H41" s="1695">
        <f t="shared" si="10"/>
        <v>0</v>
      </c>
      <c r="I41" s="1876">
        <f t="shared" si="9"/>
        <v>212939</v>
      </c>
    </row>
    <row r="42" spans="2:9" ht="15" customHeight="1" x14ac:dyDescent="0.15">
      <c r="B42" s="1877" t="s">
        <v>377</v>
      </c>
      <c r="C42" s="1878">
        <v>0</v>
      </c>
      <c r="D42" s="1878">
        <v>38620</v>
      </c>
      <c r="E42" s="1878">
        <v>4489</v>
      </c>
      <c r="F42" s="1878">
        <v>2</v>
      </c>
      <c r="G42" s="1878">
        <v>93172</v>
      </c>
      <c r="H42" s="1878">
        <v>0</v>
      </c>
      <c r="I42" s="1879">
        <f t="shared" si="9"/>
        <v>131794</v>
      </c>
    </row>
    <row r="43" spans="2:9" ht="15" hidden="1" customHeight="1" x14ac:dyDescent="0.15">
      <c r="B43" s="1013" t="s">
        <v>424</v>
      </c>
      <c r="C43" s="1014">
        <v>0</v>
      </c>
      <c r="D43" s="1014">
        <v>0</v>
      </c>
      <c r="E43" s="1014">
        <v>0</v>
      </c>
      <c r="F43" s="1014">
        <v>0</v>
      </c>
      <c r="G43" s="1014">
        <v>0</v>
      </c>
      <c r="H43" s="1014">
        <v>0</v>
      </c>
      <c r="I43" s="698">
        <f t="shared" si="9"/>
        <v>0</v>
      </c>
    </row>
    <row r="44" spans="2:9" ht="15" customHeight="1" x14ac:dyDescent="0.15">
      <c r="B44" s="1013" t="s">
        <v>609</v>
      </c>
      <c r="C44" s="1014">
        <v>0</v>
      </c>
      <c r="D44" s="1014">
        <v>39325</v>
      </c>
      <c r="E44" s="1014">
        <v>20583</v>
      </c>
      <c r="F44" s="1014">
        <v>5</v>
      </c>
      <c r="G44" s="1014">
        <v>0</v>
      </c>
      <c r="H44" s="1014">
        <v>0</v>
      </c>
      <c r="I44" s="698">
        <f t="shared" si="9"/>
        <v>39330</v>
      </c>
    </row>
    <row r="45" spans="2:9" ht="15" hidden="1" customHeight="1" x14ac:dyDescent="0.15">
      <c r="B45" s="1013" t="s">
        <v>1164</v>
      </c>
      <c r="C45" s="1014">
        <v>0</v>
      </c>
      <c r="D45" s="1014">
        <v>0</v>
      </c>
      <c r="E45" s="1014">
        <v>0</v>
      </c>
      <c r="F45" s="1014">
        <v>0</v>
      </c>
      <c r="G45" s="1014">
        <v>0</v>
      </c>
      <c r="H45" s="1014">
        <v>0</v>
      </c>
      <c r="I45" s="698">
        <f t="shared" si="9"/>
        <v>0</v>
      </c>
    </row>
    <row r="46" spans="2:9" ht="15" customHeight="1" x14ac:dyDescent="0.15">
      <c r="B46" s="1013" t="s">
        <v>177</v>
      </c>
      <c r="C46" s="1014">
        <v>0</v>
      </c>
      <c r="D46" s="1014">
        <v>0</v>
      </c>
      <c r="E46" s="1014">
        <v>0</v>
      </c>
      <c r="F46" s="1014">
        <v>0</v>
      </c>
      <c r="G46" s="1014">
        <v>20376</v>
      </c>
      <c r="H46" s="1014">
        <v>0</v>
      </c>
      <c r="I46" s="698">
        <f t="shared" si="9"/>
        <v>20376</v>
      </c>
    </row>
    <row r="47" spans="2:9" ht="15" customHeight="1" thickBot="1" x14ac:dyDescent="0.2">
      <c r="B47" s="1880" t="s">
        <v>468</v>
      </c>
      <c r="C47" s="1881">
        <v>0</v>
      </c>
      <c r="D47" s="1881">
        <v>12940</v>
      </c>
      <c r="E47" s="1881">
        <v>12844</v>
      </c>
      <c r="F47" s="1881">
        <v>0</v>
      </c>
      <c r="G47" s="1881">
        <v>8499</v>
      </c>
      <c r="H47" s="1881">
        <v>0</v>
      </c>
      <c r="I47" s="1882">
        <f t="shared" si="9"/>
        <v>21439</v>
      </c>
    </row>
    <row r="48" spans="2:9" ht="17.100000000000001" customHeight="1" thickBot="1" x14ac:dyDescent="0.2">
      <c r="B48" s="408" t="s">
        <v>460</v>
      </c>
      <c r="C48" s="1695">
        <f t="shared" ref="C48:H48" si="11">SUM(C49:C53)</f>
        <v>-185</v>
      </c>
      <c r="D48" s="1695">
        <f t="shared" si="11"/>
        <v>-48700</v>
      </c>
      <c r="E48" s="1695">
        <f t="shared" si="11"/>
        <v>-36597</v>
      </c>
      <c r="F48" s="1695">
        <f t="shared" si="11"/>
        <v>-150</v>
      </c>
      <c r="G48" s="1695">
        <f t="shared" si="11"/>
        <v>-53642</v>
      </c>
      <c r="H48" s="1695">
        <f t="shared" si="11"/>
        <v>0</v>
      </c>
      <c r="I48" s="1876">
        <f t="shared" si="9"/>
        <v>-102677</v>
      </c>
    </row>
    <row r="49" spans="2:9" ht="15" hidden="1" customHeight="1" x14ac:dyDescent="0.15">
      <c r="B49" s="1877" t="s">
        <v>461</v>
      </c>
      <c r="C49" s="1878">
        <v>0</v>
      </c>
      <c r="D49" s="1878">
        <v>0</v>
      </c>
      <c r="E49" s="1878">
        <v>0</v>
      </c>
      <c r="F49" s="1878">
        <v>0</v>
      </c>
      <c r="G49" s="1878">
        <v>0</v>
      </c>
      <c r="H49" s="1878">
        <v>0</v>
      </c>
      <c r="I49" s="1883">
        <f t="shared" si="9"/>
        <v>0</v>
      </c>
    </row>
    <row r="50" spans="2:9" ht="15" customHeight="1" x14ac:dyDescent="0.15">
      <c r="B50" s="1013" t="s">
        <v>469</v>
      </c>
      <c r="C50" s="1014">
        <v>-185</v>
      </c>
      <c r="D50" s="1014">
        <v>-36995</v>
      </c>
      <c r="E50" s="1014">
        <v>-36597</v>
      </c>
      <c r="F50" s="1014">
        <v>0</v>
      </c>
      <c r="G50" s="1014">
        <v>0</v>
      </c>
      <c r="H50" s="1014">
        <v>0</v>
      </c>
      <c r="I50" s="698">
        <f t="shared" si="9"/>
        <v>-37180</v>
      </c>
    </row>
    <row r="51" spans="2:9" ht="15" customHeight="1" x14ac:dyDescent="0.15">
      <c r="B51" s="1013" t="s">
        <v>435</v>
      </c>
      <c r="C51" s="1014">
        <v>0</v>
      </c>
      <c r="D51" s="1014">
        <v>0</v>
      </c>
      <c r="E51" s="1014">
        <v>0</v>
      </c>
      <c r="F51" s="1014">
        <v>0</v>
      </c>
      <c r="G51" s="1014">
        <v>-39330</v>
      </c>
      <c r="H51" s="1014">
        <v>0</v>
      </c>
      <c r="I51" s="698">
        <f t="shared" si="9"/>
        <v>-39330</v>
      </c>
    </row>
    <row r="52" spans="2:9" ht="15" hidden="1" customHeight="1" x14ac:dyDescent="0.15">
      <c r="B52" s="1013" t="s">
        <v>1164</v>
      </c>
      <c r="C52" s="1014">
        <v>0</v>
      </c>
      <c r="D52" s="1014">
        <v>0</v>
      </c>
      <c r="E52" s="1014">
        <v>0</v>
      </c>
      <c r="F52" s="1014">
        <v>0</v>
      </c>
      <c r="G52" s="1014">
        <v>0</v>
      </c>
      <c r="H52" s="1014">
        <v>0</v>
      </c>
      <c r="I52" s="698">
        <f t="shared" si="9"/>
        <v>0</v>
      </c>
    </row>
    <row r="53" spans="2:9" ht="15" customHeight="1" thickBot="1" x14ac:dyDescent="0.2">
      <c r="B53" s="1880" t="s">
        <v>470</v>
      </c>
      <c r="C53" s="1881">
        <v>0</v>
      </c>
      <c r="D53" s="1881">
        <v>-11705</v>
      </c>
      <c r="E53" s="1881">
        <v>0</v>
      </c>
      <c r="F53" s="1881">
        <v>-150</v>
      </c>
      <c r="G53" s="1881">
        <v>-14312</v>
      </c>
      <c r="H53" s="1881">
        <v>0</v>
      </c>
      <c r="I53" s="1882">
        <f>C53+D53+F53+G53+H53</f>
        <v>-26167</v>
      </c>
    </row>
    <row r="54" spans="2:9" ht="30" customHeight="1" thickBot="1" x14ac:dyDescent="0.2">
      <c r="B54" s="408" t="s">
        <v>1311</v>
      </c>
      <c r="C54" s="1695">
        <f t="shared" ref="C54:I54" si="12">C40+C41+C48</f>
        <v>39</v>
      </c>
      <c r="D54" s="1695">
        <f t="shared" si="12"/>
        <v>1028560</v>
      </c>
      <c r="E54" s="1695">
        <f t="shared" si="12"/>
        <v>749173</v>
      </c>
      <c r="F54" s="1695">
        <f t="shared" si="12"/>
        <v>22227</v>
      </c>
      <c r="G54" s="1695">
        <f t="shared" si="12"/>
        <v>163006</v>
      </c>
      <c r="H54" s="1695">
        <f t="shared" si="12"/>
        <v>4728</v>
      </c>
      <c r="I54" s="1876">
        <f t="shared" si="12"/>
        <v>1218560</v>
      </c>
    </row>
    <row r="55" spans="2:9" ht="30" customHeight="1" thickBot="1" x14ac:dyDescent="0.2">
      <c r="B55" s="408" t="s">
        <v>1312</v>
      </c>
      <c r="C55" s="1695">
        <v>-223</v>
      </c>
      <c r="D55" s="1695">
        <v>-625151</v>
      </c>
      <c r="E55" s="1695">
        <v>-478180</v>
      </c>
      <c r="F55" s="1695">
        <v>-16092</v>
      </c>
      <c r="G55" s="1695">
        <v>0</v>
      </c>
      <c r="H55" s="1695">
        <v>0</v>
      </c>
      <c r="I55" s="1876">
        <f>C55+D55+F55+G55+H55</f>
        <v>-641466</v>
      </c>
    </row>
    <row r="56" spans="2:9" ht="17.100000000000001" customHeight="1" thickBot="1" x14ac:dyDescent="0.2">
      <c r="B56" s="408" t="s">
        <v>285</v>
      </c>
      <c r="C56" s="1695">
        <f t="shared" ref="C56:H56" si="13">SUM(C57:C63)</f>
        <v>184</v>
      </c>
      <c r="D56" s="1695">
        <f t="shared" si="13"/>
        <v>-56042</v>
      </c>
      <c r="E56" s="1695">
        <f t="shared" si="13"/>
        <v>-21029</v>
      </c>
      <c r="F56" s="1695">
        <f t="shared" si="13"/>
        <v>-981</v>
      </c>
      <c r="G56" s="1695">
        <f t="shared" si="13"/>
        <v>0</v>
      </c>
      <c r="H56" s="1695">
        <f t="shared" si="13"/>
        <v>0</v>
      </c>
      <c r="I56" s="1876">
        <f t="shared" ref="I56:I63" si="14">C56+D56+F56+G56+H56</f>
        <v>-56839</v>
      </c>
    </row>
    <row r="57" spans="2:9" ht="15" customHeight="1" x14ac:dyDescent="0.15">
      <c r="B57" s="1877" t="s">
        <v>870</v>
      </c>
      <c r="C57" s="1878">
        <v>-1</v>
      </c>
      <c r="D57" s="1878">
        <v>-92840</v>
      </c>
      <c r="E57" s="1878">
        <v>-57397</v>
      </c>
      <c r="F57" s="1878">
        <v>-1131</v>
      </c>
      <c r="G57" s="1878">
        <v>0</v>
      </c>
      <c r="H57" s="1878">
        <v>0</v>
      </c>
      <c r="I57" s="1879">
        <f t="shared" si="14"/>
        <v>-93972</v>
      </c>
    </row>
    <row r="58" spans="2:9" ht="15" hidden="1" customHeight="1" x14ac:dyDescent="0.15">
      <c r="B58" s="1013" t="s">
        <v>1164</v>
      </c>
      <c r="C58" s="1014">
        <v>0</v>
      </c>
      <c r="D58" s="1014">
        <v>0</v>
      </c>
      <c r="E58" s="1014">
        <v>0</v>
      </c>
      <c r="F58" s="1014">
        <v>0</v>
      </c>
      <c r="G58" s="1014">
        <v>0</v>
      </c>
      <c r="H58" s="1014">
        <v>0</v>
      </c>
      <c r="I58" s="698">
        <f t="shared" si="14"/>
        <v>0</v>
      </c>
    </row>
    <row r="59" spans="2:9" ht="15" customHeight="1" x14ac:dyDescent="0.15">
      <c r="B59" s="1013" t="s">
        <v>468</v>
      </c>
      <c r="C59" s="1014">
        <v>0</v>
      </c>
      <c r="D59" s="1014">
        <v>-41</v>
      </c>
      <c r="E59" s="1014">
        <v>-25</v>
      </c>
      <c r="F59" s="1014">
        <v>150</v>
      </c>
      <c r="G59" s="1014">
        <v>0</v>
      </c>
      <c r="H59" s="1014">
        <v>0</v>
      </c>
      <c r="I59" s="698">
        <f t="shared" si="14"/>
        <v>109</v>
      </c>
    </row>
    <row r="60" spans="2:9" ht="17.100000000000001" hidden="1" customHeight="1" x14ac:dyDescent="0.15">
      <c r="B60" s="1013" t="s">
        <v>786</v>
      </c>
      <c r="C60" s="1014">
        <v>0</v>
      </c>
      <c r="D60" s="1014">
        <v>0</v>
      </c>
      <c r="E60" s="1014">
        <v>0</v>
      </c>
      <c r="F60" s="1014">
        <v>0</v>
      </c>
      <c r="G60" s="1014">
        <v>0</v>
      </c>
      <c r="H60" s="1014">
        <v>0</v>
      </c>
      <c r="I60" s="698">
        <f t="shared" si="14"/>
        <v>0</v>
      </c>
    </row>
    <row r="61" spans="2:9" ht="15" customHeight="1" x14ac:dyDescent="0.15">
      <c r="B61" s="1013" t="s">
        <v>469</v>
      </c>
      <c r="C61" s="1014">
        <v>185</v>
      </c>
      <c r="D61" s="1014">
        <v>36989</v>
      </c>
      <c r="E61" s="1014">
        <v>36591</v>
      </c>
      <c r="F61" s="1014">
        <v>0</v>
      </c>
      <c r="G61" s="1014">
        <v>0</v>
      </c>
      <c r="H61" s="1014">
        <v>0</v>
      </c>
      <c r="I61" s="698">
        <f t="shared" si="14"/>
        <v>37174</v>
      </c>
    </row>
    <row r="62" spans="2:9" ht="15" hidden="1" customHeight="1" x14ac:dyDescent="0.15">
      <c r="B62" s="1013" t="s">
        <v>1164</v>
      </c>
      <c r="C62" s="1014">
        <v>0</v>
      </c>
      <c r="D62" s="1014">
        <v>0</v>
      </c>
      <c r="E62" s="1014">
        <v>0</v>
      </c>
      <c r="F62" s="1014">
        <v>0</v>
      </c>
      <c r="G62" s="1014">
        <v>0</v>
      </c>
      <c r="H62" s="1014">
        <v>0</v>
      </c>
      <c r="I62" s="698">
        <f t="shared" si="14"/>
        <v>0</v>
      </c>
    </row>
    <row r="63" spans="2:9" ht="15" customHeight="1" thickBot="1" x14ac:dyDescent="0.2">
      <c r="B63" s="1880" t="s">
        <v>470</v>
      </c>
      <c r="C63" s="1881">
        <v>0</v>
      </c>
      <c r="D63" s="1881">
        <v>-150</v>
      </c>
      <c r="E63" s="1881">
        <v>-198</v>
      </c>
      <c r="F63" s="1881">
        <v>0</v>
      </c>
      <c r="G63" s="1881">
        <v>0</v>
      </c>
      <c r="H63" s="1881">
        <v>0</v>
      </c>
      <c r="I63" s="1882">
        <f t="shared" si="14"/>
        <v>-150</v>
      </c>
    </row>
    <row r="64" spans="2:9" ht="30" customHeight="1" thickBot="1" x14ac:dyDescent="0.2">
      <c r="B64" s="408" t="s">
        <v>1313</v>
      </c>
      <c r="C64" s="1695">
        <f t="shared" ref="C64:I64" si="15">C55+C56</f>
        <v>-39</v>
      </c>
      <c r="D64" s="1695">
        <f t="shared" si="15"/>
        <v>-681193</v>
      </c>
      <c r="E64" s="1695">
        <f t="shared" si="15"/>
        <v>-499209</v>
      </c>
      <c r="F64" s="1695">
        <f t="shared" si="15"/>
        <v>-17073</v>
      </c>
      <c r="G64" s="1695">
        <f t="shared" si="15"/>
        <v>0</v>
      </c>
      <c r="H64" s="1695">
        <f t="shared" si="15"/>
        <v>0</v>
      </c>
      <c r="I64" s="1876">
        <f t="shared" si="15"/>
        <v>-698305</v>
      </c>
    </row>
    <row r="65" spans="2:9" ht="30" customHeight="1" thickBot="1" x14ac:dyDescent="0.2">
      <c r="B65" s="408" t="s">
        <v>1314</v>
      </c>
      <c r="C65" s="1695">
        <v>0</v>
      </c>
      <c r="D65" s="1695">
        <v>-10</v>
      </c>
      <c r="E65" s="1695">
        <v>0</v>
      </c>
      <c r="F65" s="1695">
        <v>0</v>
      </c>
      <c r="G65" s="1695">
        <v>0</v>
      </c>
      <c r="H65" s="1695">
        <v>-1196</v>
      </c>
      <c r="I65" s="1876">
        <f>C65+D65+F65+G65+H65</f>
        <v>-1206</v>
      </c>
    </row>
    <row r="66" spans="2:9" ht="15" hidden="1" customHeight="1" x14ac:dyDescent="0.15">
      <c r="B66" s="1884" t="s">
        <v>471</v>
      </c>
      <c r="C66" s="1020">
        <v>0</v>
      </c>
      <c r="D66" s="1020">
        <v>0</v>
      </c>
      <c r="E66" s="1020">
        <v>0</v>
      </c>
      <c r="F66" s="1020">
        <v>0</v>
      </c>
      <c r="G66" s="1020">
        <v>0</v>
      </c>
      <c r="H66" s="1020">
        <v>0</v>
      </c>
      <c r="I66" s="705">
        <f>C66+D66+F66+G66+H66</f>
        <v>0</v>
      </c>
    </row>
    <row r="67" spans="2:9" ht="15" hidden="1" customHeight="1" thickBot="1" x14ac:dyDescent="0.2">
      <c r="B67" s="1880" t="s">
        <v>472</v>
      </c>
      <c r="C67" s="1881">
        <v>0</v>
      </c>
      <c r="D67" s="1881">
        <v>0</v>
      </c>
      <c r="E67" s="1881">
        <v>0</v>
      </c>
      <c r="F67" s="1881">
        <v>0</v>
      </c>
      <c r="G67" s="1881">
        <v>0</v>
      </c>
      <c r="H67" s="1881">
        <v>0</v>
      </c>
      <c r="I67" s="1882">
        <f>C67+D67+F67+G67+H67</f>
        <v>0</v>
      </c>
    </row>
    <row r="68" spans="2:9" ht="30" customHeight="1" thickBot="1" x14ac:dyDescent="0.2">
      <c r="B68" s="408" t="s">
        <v>1315</v>
      </c>
      <c r="C68" s="1695">
        <f t="shared" ref="C68:H68" si="16">SUM(C65:C67)</f>
        <v>0</v>
      </c>
      <c r="D68" s="1695">
        <f t="shared" si="16"/>
        <v>-10</v>
      </c>
      <c r="E68" s="1695">
        <f t="shared" si="16"/>
        <v>0</v>
      </c>
      <c r="F68" s="1695">
        <f t="shared" si="16"/>
        <v>0</v>
      </c>
      <c r="G68" s="1695">
        <f t="shared" si="16"/>
        <v>0</v>
      </c>
      <c r="H68" s="1695">
        <f t="shared" si="16"/>
        <v>-1196</v>
      </c>
      <c r="I68" s="1876">
        <f>I65+I66+I67</f>
        <v>-1206</v>
      </c>
    </row>
    <row r="69" spans="2:9" ht="30" customHeight="1" thickBot="1" x14ac:dyDescent="0.2">
      <c r="B69" s="408" t="s">
        <v>1316</v>
      </c>
      <c r="C69" s="1695">
        <f t="shared" ref="C69:I69" si="17">C54+C64+C68</f>
        <v>0</v>
      </c>
      <c r="D69" s="1695">
        <f t="shared" si="17"/>
        <v>347357</v>
      </c>
      <c r="E69" s="1695">
        <f t="shared" si="17"/>
        <v>249964</v>
      </c>
      <c r="F69" s="1695">
        <f t="shared" si="17"/>
        <v>5154</v>
      </c>
      <c r="G69" s="1695">
        <f t="shared" si="17"/>
        <v>163006</v>
      </c>
      <c r="H69" s="1695">
        <f t="shared" si="17"/>
        <v>3532</v>
      </c>
      <c r="I69" s="1876">
        <f t="shared" si="17"/>
        <v>519049</v>
      </c>
    </row>
    <row r="71" spans="2:9" s="1885" customFormat="1" x14ac:dyDescent="0.15">
      <c r="B71" s="1886" t="s">
        <v>619</v>
      </c>
      <c r="C71" s="1887">
        <f>C69-'BA nota 24'!D4</f>
        <v>0</v>
      </c>
      <c r="D71" s="1887">
        <f>D69-'BA nota 24'!D6</f>
        <v>0</v>
      </c>
      <c r="E71" s="1887">
        <f>E69-'BA nota 24'!D7</f>
        <v>0</v>
      </c>
      <c r="F71" s="1887">
        <f>F69-'BA nota 24'!D8</f>
        <v>0</v>
      </c>
      <c r="G71" s="1887">
        <f>G69-'BA nota 24'!D9</f>
        <v>0</v>
      </c>
      <c r="H71" s="1885">
        <f>H69-'BA nota 24'!D5</f>
        <v>0</v>
      </c>
      <c r="I71" s="1888">
        <f>I69-'BA nota 24'!D10</f>
        <v>0</v>
      </c>
    </row>
    <row r="72" spans="2:9" x14ac:dyDescent="0.15">
      <c r="B72" s="366"/>
      <c r="C72" s="204"/>
      <c r="D72" s="204"/>
      <c r="E72" s="204"/>
      <c r="F72" s="204"/>
      <c r="G72" s="204"/>
      <c r="H72" s="204"/>
      <c r="I72" s="159"/>
    </row>
    <row r="75" spans="2:9" s="84" customFormat="1" x14ac:dyDescent="0.15">
      <c r="B75" s="119"/>
      <c r="C75" s="320"/>
      <c r="D75" s="320"/>
      <c r="E75" s="320"/>
      <c r="F75" s="320"/>
      <c r="G75" s="320"/>
    </row>
    <row r="76" spans="2:9" s="84" customFormat="1" x14ac:dyDescent="0.15">
      <c r="B76" s="119"/>
      <c r="C76" s="320"/>
      <c r="D76" s="320"/>
      <c r="E76" s="320"/>
      <c r="F76" s="320"/>
      <c r="G76" s="320"/>
    </row>
    <row r="77" spans="2:9" s="84" customFormat="1" x14ac:dyDescent="0.15">
      <c r="B77" s="119"/>
      <c r="C77" s="320"/>
      <c r="D77" s="320"/>
      <c r="E77" s="320"/>
      <c r="F77" s="320"/>
      <c r="G77" s="320"/>
    </row>
    <row r="78" spans="2:9" s="84" customFormat="1" x14ac:dyDescent="0.15">
      <c r="B78" s="119"/>
      <c r="C78" s="320"/>
      <c r="D78" s="320"/>
      <c r="E78" s="320"/>
      <c r="F78" s="320"/>
      <c r="G78" s="320"/>
    </row>
    <row r="79" spans="2:9" s="84" customFormat="1" x14ac:dyDescent="0.15">
      <c r="B79" s="119"/>
      <c r="C79" s="320"/>
      <c r="D79" s="320"/>
      <c r="E79" s="320"/>
      <c r="F79" s="320"/>
      <c r="G79" s="320"/>
    </row>
    <row r="80" spans="2:9" s="84" customFormat="1" x14ac:dyDescent="0.15">
      <c r="B80" s="119"/>
      <c r="C80" s="320"/>
      <c r="D80" s="320"/>
      <c r="E80" s="320"/>
      <c r="F80" s="320"/>
      <c r="G80" s="320"/>
    </row>
    <row r="81" spans="2:7" s="84" customFormat="1" x14ac:dyDescent="0.15">
      <c r="B81" s="119"/>
      <c r="C81" s="320"/>
      <c r="D81" s="320"/>
      <c r="E81" s="320"/>
      <c r="F81" s="320"/>
      <c r="G81" s="320"/>
    </row>
    <row r="82" spans="2:7" s="84" customFormat="1" x14ac:dyDescent="0.15">
      <c r="B82" s="119"/>
      <c r="C82" s="320"/>
      <c r="D82" s="320"/>
      <c r="E82" s="320"/>
      <c r="F82" s="320"/>
      <c r="G82" s="320"/>
    </row>
    <row r="83" spans="2:7" s="84" customFormat="1" x14ac:dyDescent="0.15">
      <c r="B83" s="119"/>
      <c r="C83" s="320"/>
      <c r="D83" s="320"/>
      <c r="E83" s="320"/>
      <c r="F83" s="320"/>
      <c r="G83" s="320"/>
    </row>
    <row r="84" spans="2:7" s="84" customFormat="1" x14ac:dyDescent="0.15">
      <c r="B84" s="119"/>
      <c r="C84" s="320"/>
      <c r="D84" s="320"/>
      <c r="E84" s="320"/>
      <c r="F84" s="320"/>
      <c r="G84" s="320"/>
    </row>
    <row r="85" spans="2:7" s="84" customFormat="1" x14ac:dyDescent="0.15">
      <c r="B85" s="119"/>
      <c r="C85" s="320"/>
      <c r="D85" s="320"/>
      <c r="E85" s="320"/>
      <c r="F85" s="320"/>
      <c r="G85" s="320"/>
    </row>
    <row r="86" spans="2:7" s="84" customFormat="1" x14ac:dyDescent="0.15">
      <c r="B86" s="119"/>
      <c r="C86" s="320"/>
      <c r="D86" s="320"/>
      <c r="E86" s="320"/>
      <c r="F86" s="320"/>
      <c r="G86" s="320"/>
    </row>
    <row r="87" spans="2:7" s="84" customFormat="1" x14ac:dyDescent="0.15">
      <c r="B87" s="119"/>
      <c r="C87" s="320"/>
      <c r="D87" s="320"/>
      <c r="E87" s="320"/>
      <c r="F87" s="320"/>
      <c r="G87" s="320"/>
    </row>
    <row r="88" spans="2:7" s="84" customFormat="1" x14ac:dyDescent="0.15">
      <c r="B88" s="119"/>
      <c r="C88" s="320"/>
      <c r="D88" s="320"/>
      <c r="E88" s="320"/>
      <c r="F88" s="320"/>
      <c r="G88" s="320"/>
    </row>
    <row r="89" spans="2:7" s="84" customFormat="1" x14ac:dyDescent="0.15">
      <c r="B89" s="119"/>
      <c r="C89" s="320"/>
      <c r="D89" s="320"/>
      <c r="E89" s="320"/>
      <c r="F89" s="320"/>
      <c r="G89" s="320"/>
    </row>
    <row r="90" spans="2:7" s="84" customFormat="1" x14ac:dyDescent="0.15">
      <c r="B90" s="119"/>
      <c r="C90" s="320"/>
      <c r="D90" s="320"/>
      <c r="E90" s="320"/>
      <c r="F90" s="320"/>
      <c r="G90" s="320"/>
    </row>
    <row r="91" spans="2:7" s="84" customFormat="1" x14ac:dyDescent="0.15">
      <c r="B91" s="119"/>
      <c r="C91" s="320"/>
      <c r="D91" s="320"/>
      <c r="E91" s="320"/>
      <c r="F91" s="320"/>
      <c r="G91" s="320"/>
    </row>
    <row r="92" spans="2:7" s="84" customFormat="1" x14ac:dyDescent="0.15">
      <c r="B92" s="119"/>
      <c r="C92" s="320"/>
      <c r="D92" s="320"/>
      <c r="E92" s="320"/>
      <c r="F92" s="320"/>
      <c r="G92" s="320"/>
    </row>
    <row r="93" spans="2:7" s="84" customFormat="1" x14ac:dyDescent="0.15">
      <c r="B93" s="119"/>
      <c r="C93" s="320"/>
      <c r="D93" s="320"/>
      <c r="E93" s="320"/>
      <c r="F93" s="320"/>
      <c r="G93" s="320"/>
    </row>
    <row r="94" spans="2:7" s="84" customFormat="1" x14ac:dyDescent="0.15">
      <c r="B94" s="119"/>
      <c r="C94" s="320"/>
      <c r="D94" s="320"/>
      <c r="E94" s="320"/>
      <c r="F94" s="320"/>
      <c r="G94" s="320"/>
    </row>
    <row r="95" spans="2:7" s="84" customFormat="1" x14ac:dyDescent="0.15">
      <c r="B95" s="119"/>
      <c r="C95" s="320"/>
      <c r="D95" s="320"/>
      <c r="E95" s="320"/>
      <c r="F95" s="320"/>
      <c r="G95" s="320"/>
    </row>
    <row r="96" spans="2:7" s="84" customFormat="1" x14ac:dyDescent="0.15">
      <c r="B96" s="119"/>
      <c r="C96" s="320"/>
      <c r="D96" s="320"/>
      <c r="E96" s="320"/>
      <c r="F96" s="320"/>
      <c r="G96" s="320"/>
    </row>
    <row r="97" spans="2:7" s="84" customFormat="1" x14ac:dyDescent="0.15">
      <c r="B97" s="119"/>
      <c r="C97" s="320"/>
      <c r="D97" s="320"/>
      <c r="E97" s="320"/>
      <c r="F97" s="320"/>
      <c r="G97" s="320"/>
    </row>
    <row r="98" spans="2:7" s="84" customFormat="1" x14ac:dyDescent="0.15">
      <c r="B98" s="119"/>
      <c r="C98" s="320"/>
      <c r="D98" s="320"/>
      <c r="E98" s="320"/>
      <c r="F98" s="320"/>
      <c r="G98" s="320"/>
    </row>
    <row r="99" spans="2:7" s="84" customFormat="1" x14ac:dyDescent="0.15">
      <c r="B99" s="119"/>
      <c r="C99" s="320"/>
      <c r="D99" s="320"/>
      <c r="E99" s="320"/>
      <c r="F99" s="320"/>
      <c r="G99" s="320"/>
    </row>
    <row r="100" spans="2:7" s="84" customFormat="1" x14ac:dyDescent="0.15">
      <c r="B100" s="119"/>
      <c r="C100" s="320"/>
      <c r="D100" s="320"/>
      <c r="E100" s="320"/>
      <c r="F100" s="320"/>
      <c r="G100" s="320"/>
    </row>
    <row r="101" spans="2:7" s="84" customFormat="1" x14ac:dyDescent="0.15">
      <c r="B101" s="119"/>
      <c r="C101" s="320"/>
      <c r="D101" s="320"/>
      <c r="E101" s="320"/>
      <c r="F101" s="320"/>
      <c r="G101" s="320"/>
    </row>
    <row r="102" spans="2:7" s="84" customFormat="1" x14ac:dyDescent="0.15">
      <c r="B102" s="119"/>
      <c r="C102" s="320"/>
      <c r="D102" s="320"/>
      <c r="E102" s="320"/>
      <c r="F102" s="320"/>
      <c r="G102" s="320"/>
    </row>
    <row r="103" spans="2:7" s="84" customFormat="1" x14ac:dyDescent="0.15">
      <c r="B103" s="119"/>
      <c r="C103" s="320"/>
      <c r="D103" s="320"/>
      <c r="E103" s="320"/>
      <c r="F103" s="320"/>
      <c r="G103" s="320"/>
    </row>
    <row r="104" spans="2:7" s="84" customFormat="1" x14ac:dyDescent="0.15">
      <c r="B104" s="119"/>
      <c r="C104" s="320"/>
      <c r="D104" s="320"/>
      <c r="E104" s="320"/>
      <c r="F104" s="320"/>
      <c r="G104" s="320"/>
    </row>
    <row r="105" spans="2:7" s="84" customFormat="1" x14ac:dyDescent="0.15">
      <c r="B105" s="119"/>
      <c r="C105" s="320"/>
      <c r="D105" s="320"/>
      <c r="E105" s="320"/>
      <c r="F105" s="320"/>
      <c r="G105" s="320"/>
    </row>
    <row r="106" spans="2:7" s="84" customFormat="1" x14ac:dyDescent="0.15">
      <c r="B106" s="119"/>
      <c r="C106" s="320"/>
      <c r="D106" s="320"/>
      <c r="E106" s="320"/>
      <c r="F106" s="320"/>
      <c r="G106" s="320"/>
    </row>
    <row r="107" spans="2:7" s="84" customFormat="1" x14ac:dyDescent="0.15">
      <c r="B107" s="119"/>
      <c r="C107" s="320"/>
      <c r="D107" s="320"/>
      <c r="E107" s="320"/>
      <c r="F107" s="320"/>
      <c r="G107" s="320"/>
    </row>
    <row r="108" spans="2:7" s="84" customFormat="1" x14ac:dyDescent="0.15">
      <c r="B108" s="119"/>
      <c r="C108" s="320"/>
      <c r="D108" s="320"/>
      <c r="E108" s="320"/>
      <c r="F108" s="320"/>
      <c r="G108" s="320"/>
    </row>
    <row r="109" spans="2:7" s="84" customFormat="1" x14ac:dyDescent="0.15">
      <c r="B109" s="119"/>
      <c r="C109" s="320"/>
      <c r="D109" s="320"/>
      <c r="E109" s="320"/>
      <c r="F109" s="320"/>
      <c r="G109" s="320"/>
    </row>
    <row r="110" spans="2:7" s="84" customFormat="1" x14ac:dyDescent="0.15">
      <c r="B110" s="119"/>
      <c r="C110" s="320"/>
      <c r="D110" s="320"/>
      <c r="E110" s="320"/>
      <c r="F110" s="320"/>
      <c r="G110" s="320"/>
    </row>
    <row r="111" spans="2:7" s="84" customFormat="1" x14ac:dyDescent="0.15">
      <c r="B111" s="119"/>
      <c r="C111" s="320"/>
      <c r="D111" s="320"/>
      <c r="E111" s="320"/>
      <c r="F111" s="320"/>
      <c r="G111" s="320"/>
    </row>
    <row r="112" spans="2:7" s="84" customFormat="1" x14ac:dyDescent="0.15">
      <c r="B112" s="119"/>
      <c r="C112" s="320"/>
      <c r="D112" s="320"/>
      <c r="E112" s="320"/>
      <c r="F112" s="320"/>
      <c r="G112" s="320"/>
    </row>
    <row r="113" spans="2:7" s="84" customFormat="1" x14ac:dyDescent="0.15">
      <c r="B113" s="119"/>
      <c r="C113" s="320"/>
      <c r="D113" s="320"/>
      <c r="E113" s="320"/>
      <c r="F113" s="320"/>
      <c r="G113" s="320"/>
    </row>
    <row r="114" spans="2:7" s="84" customFormat="1" x14ac:dyDescent="0.15">
      <c r="B114" s="119"/>
      <c r="C114" s="320"/>
      <c r="D114" s="320"/>
      <c r="E114" s="320"/>
      <c r="F114" s="320"/>
      <c r="G114" s="320"/>
    </row>
    <row r="115" spans="2:7" s="84" customFormat="1" x14ac:dyDescent="0.15">
      <c r="B115" s="119"/>
      <c r="C115" s="320"/>
      <c r="D115" s="320"/>
      <c r="E115" s="320"/>
      <c r="F115" s="320"/>
      <c r="G115" s="320"/>
    </row>
    <row r="116" spans="2:7" s="84" customFormat="1" x14ac:dyDescent="0.15">
      <c r="B116" s="119"/>
      <c r="C116" s="320"/>
      <c r="D116" s="320"/>
      <c r="E116" s="320"/>
      <c r="F116" s="320"/>
      <c r="G116" s="320"/>
    </row>
    <row r="117" spans="2:7" s="84" customFormat="1" x14ac:dyDescent="0.15">
      <c r="B117" s="119"/>
      <c r="C117" s="320"/>
      <c r="D117" s="320"/>
      <c r="E117" s="320"/>
      <c r="F117" s="320"/>
      <c r="G117" s="320"/>
    </row>
    <row r="118" spans="2:7" s="84" customFormat="1" x14ac:dyDescent="0.15">
      <c r="B118" s="119"/>
      <c r="C118" s="320"/>
      <c r="D118" s="320"/>
      <c r="E118" s="320"/>
      <c r="F118" s="320"/>
      <c r="G118" s="320"/>
    </row>
    <row r="119" spans="2:7" s="84" customFormat="1" x14ac:dyDescent="0.15">
      <c r="B119" s="119"/>
      <c r="C119" s="320"/>
      <c r="D119" s="320"/>
      <c r="E119" s="320"/>
      <c r="F119" s="320"/>
      <c r="G119" s="320"/>
    </row>
    <row r="120" spans="2:7" s="84" customFormat="1" x14ac:dyDescent="0.15">
      <c r="B120" s="119"/>
      <c r="C120" s="320"/>
      <c r="D120" s="320"/>
      <c r="E120" s="320"/>
      <c r="F120" s="320"/>
      <c r="G120" s="320"/>
    </row>
    <row r="121" spans="2:7" s="84" customFormat="1" x14ac:dyDescent="0.15">
      <c r="B121" s="119"/>
      <c r="C121" s="320"/>
      <c r="D121" s="320"/>
      <c r="E121" s="320"/>
      <c r="F121" s="320"/>
      <c r="G121" s="320"/>
    </row>
    <row r="122" spans="2:7" s="84" customFormat="1" x14ac:dyDescent="0.15">
      <c r="B122" s="119"/>
      <c r="C122" s="320"/>
      <c r="D122" s="320"/>
      <c r="E122" s="320"/>
      <c r="F122" s="320"/>
      <c r="G122" s="320"/>
    </row>
    <row r="123" spans="2:7" s="84" customFormat="1" x14ac:dyDescent="0.15">
      <c r="B123" s="119"/>
      <c r="C123" s="320"/>
      <c r="D123" s="320"/>
      <c r="E123" s="320"/>
      <c r="F123" s="320"/>
      <c r="G123" s="320"/>
    </row>
    <row r="124" spans="2:7" s="84" customFormat="1" x14ac:dyDescent="0.15">
      <c r="B124" s="119"/>
      <c r="C124" s="320"/>
      <c r="D124" s="320"/>
      <c r="E124" s="320"/>
      <c r="F124" s="320"/>
      <c r="G124" s="320"/>
    </row>
    <row r="125" spans="2:7" s="84" customFormat="1" x14ac:dyDescent="0.15">
      <c r="B125" s="119"/>
      <c r="C125" s="320"/>
      <c r="D125" s="320"/>
      <c r="E125" s="320"/>
      <c r="F125" s="320"/>
      <c r="G125" s="320"/>
    </row>
    <row r="126" spans="2:7" s="84" customFormat="1" x14ac:dyDescent="0.15">
      <c r="B126" s="119"/>
      <c r="C126" s="320"/>
      <c r="D126" s="320"/>
      <c r="E126" s="320"/>
      <c r="F126" s="320"/>
      <c r="G126" s="320"/>
    </row>
    <row r="127" spans="2:7" s="84" customFormat="1" x14ac:dyDescent="0.15">
      <c r="B127" s="119"/>
      <c r="C127" s="320"/>
      <c r="D127" s="320"/>
      <c r="E127" s="320"/>
      <c r="F127" s="320"/>
      <c r="G127" s="320"/>
    </row>
    <row r="128" spans="2:7" s="84" customFormat="1" x14ac:dyDescent="0.15">
      <c r="B128" s="119"/>
      <c r="C128" s="320"/>
      <c r="D128" s="320"/>
      <c r="E128" s="320"/>
      <c r="F128" s="320"/>
      <c r="G128" s="320"/>
    </row>
    <row r="129" spans="2:7" s="84" customFormat="1" x14ac:dyDescent="0.15">
      <c r="B129" s="119"/>
      <c r="C129" s="320"/>
      <c r="D129" s="320"/>
      <c r="E129" s="320"/>
      <c r="F129" s="320"/>
      <c r="G129" s="320"/>
    </row>
    <row r="130" spans="2:7" s="84" customFormat="1" x14ac:dyDescent="0.15">
      <c r="B130" s="119"/>
      <c r="C130" s="320"/>
      <c r="D130" s="320"/>
      <c r="E130" s="320"/>
      <c r="F130" s="320"/>
      <c r="G130" s="320"/>
    </row>
    <row r="131" spans="2:7" s="84" customFormat="1" x14ac:dyDescent="0.15">
      <c r="B131" s="119"/>
      <c r="C131" s="320"/>
      <c r="D131" s="320"/>
      <c r="E131" s="320"/>
      <c r="F131" s="320"/>
      <c r="G131" s="320"/>
    </row>
    <row r="132" spans="2:7" s="84" customFormat="1" x14ac:dyDescent="0.15">
      <c r="B132" s="119"/>
      <c r="C132" s="320"/>
      <c r="D132" s="320"/>
      <c r="E132" s="320"/>
      <c r="F132" s="320"/>
      <c r="G132" s="320"/>
    </row>
    <row r="133" spans="2:7" s="84" customFormat="1" x14ac:dyDescent="0.15">
      <c r="B133" s="119"/>
      <c r="C133" s="320"/>
      <c r="D133" s="320"/>
      <c r="E133" s="320"/>
      <c r="F133" s="320"/>
      <c r="G133" s="320"/>
    </row>
    <row r="134" spans="2:7" s="84" customFormat="1" x14ac:dyDescent="0.15">
      <c r="B134" s="119"/>
      <c r="C134" s="320"/>
      <c r="D134" s="320"/>
      <c r="E134" s="320"/>
      <c r="F134" s="320"/>
      <c r="G134" s="320"/>
    </row>
    <row r="135" spans="2:7" s="84" customFormat="1" x14ac:dyDescent="0.15">
      <c r="B135" s="119"/>
      <c r="C135" s="320"/>
      <c r="D135" s="320"/>
      <c r="E135" s="320"/>
      <c r="F135" s="320"/>
      <c r="G135" s="320"/>
    </row>
    <row r="136" spans="2:7" s="84" customFormat="1" x14ac:dyDescent="0.15">
      <c r="B136" s="119"/>
      <c r="C136" s="320"/>
      <c r="D136" s="320"/>
      <c r="E136" s="320"/>
      <c r="F136" s="320"/>
      <c r="G136" s="320"/>
    </row>
    <row r="137" spans="2:7" s="84" customFormat="1" x14ac:dyDescent="0.15">
      <c r="B137" s="119"/>
      <c r="C137" s="320"/>
      <c r="D137" s="320"/>
      <c r="E137" s="320"/>
      <c r="F137" s="320"/>
      <c r="G137" s="320"/>
    </row>
    <row r="138" spans="2:7" s="84" customFormat="1" x14ac:dyDescent="0.15">
      <c r="B138" s="119"/>
      <c r="C138" s="320"/>
      <c r="D138" s="320"/>
      <c r="E138" s="320"/>
      <c r="F138" s="320"/>
      <c r="G138" s="320"/>
    </row>
    <row r="139" spans="2:7" s="84" customFormat="1" x14ac:dyDescent="0.15">
      <c r="B139" s="119"/>
      <c r="C139" s="320"/>
      <c r="D139" s="320"/>
      <c r="E139" s="320"/>
      <c r="F139" s="320"/>
      <c r="G139" s="320"/>
    </row>
    <row r="140" spans="2:7" s="84" customFormat="1" x14ac:dyDescent="0.15">
      <c r="B140" s="119"/>
      <c r="C140" s="320"/>
      <c r="D140" s="320"/>
      <c r="E140" s="320"/>
      <c r="F140" s="320"/>
      <c r="G140" s="320"/>
    </row>
    <row r="141" spans="2:7" s="84" customFormat="1" x14ac:dyDescent="0.15">
      <c r="B141" s="119"/>
      <c r="C141" s="320"/>
      <c r="D141" s="320"/>
      <c r="E141" s="320"/>
      <c r="F141" s="320"/>
      <c r="G141" s="320"/>
    </row>
    <row r="142" spans="2:7" s="84" customFormat="1" x14ac:dyDescent="0.15">
      <c r="B142" s="119"/>
      <c r="C142" s="320"/>
      <c r="D142" s="320"/>
      <c r="E142" s="320"/>
      <c r="F142" s="320"/>
      <c r="G142" s="320"/>
    </row>
    <row r="143" spans="2:7" s="84" customFormat="1" x14ac:dyDescent="0.15">
      <c r="B143" s="119"/>
      <c r="C143" s="320"/>
      <c r="D143" s="320"/>
      <c r="E143" s="320"/>
      <c r="F143" s="320"/>
      <c r="G143" s="320"/>
    </row>
    <row r="144" spans="2:7" s="84" customFormat="1" x14ac:dyDescent="0.15">
      <c r="B144" s="119"/>
      <c r="C144" s="320"/>
      <c r="D144" s="320"/>
      <c r="E144" s="320"/>
      <c r="F144" s="320"/>
      <c r="G144" s="320"/>
    </row>
    <row r="145" spans="2:7" s="84" customFormat="1" x14ac:dyDescent="0.15">
      <c r="B145" s="119"/>
      <c r="C145" s="320"/>
      <c r="D145" s="320"/>
      <c r="E145" s="320"/>
      <c r="F145" s="320"/>
      <c r="G145" s="320"/>
    </row>
    <row r="146" spans="2:7" s="84" customFormat="1" x14ac:dyDescent="0.15">
      <c r="B146" s="119"/>
      <c r="C146" s="320"/>
      <c r="D146" s="320"/>
      <c r="E146" s="320"/>
      <c r="F146" s="320"/>
      <c r="G146" s="320"/>
    </row>
    <row r="147" spans="2:7" s="84" customFormat="1" x14ac:dyDescent="0.15">
      <c r="B147" s="119"/>
      <c r="C147" s="320"/>
      <c r="D147" s="320"/>
      <c r="E147" s="320"/>
      <c r="F147" s="320"/>
      <c r="G147" s="320"/>
    </row>
    <row r="148" spans="2:7" s="84" customFormat="1" x14ac:dyDescent="0.15">
      <c r="B148" s="119"/>
      <c r="C148" s="320"/>
      <c r="D148" s="320"/>
      <c r="E148" s="320"/>
      <c r="F148" s="320"/>
      <c r="G148" s="320"/>
    </row>
    <row r="149" spans="2:7" s="84" customFormat="1" x14ac:dyDescent="0.15">
      <c r="B149" s="119"/>
      <c r="C149" s="320"/>
      <c r="D149" s="320"/>
      <c r="E149" s="320"/>
      <c r="F149" s="320"/>
      <c r="G149" s="320"/>
    </row>
    <row r="150" spans="2:7" s="84" customFormat="1" x14ac:dyDescent="0.15">
      <c r="B150" s="119"/>
      <c r="C150" s="320"/>
      <c r="D150" s="320"/>
      <c r="E150" s="320"/>
      <c r="F150" s="320"/>
      <c r="G150" s="320"/>
    </row>
    <row r="151" spans="2:7" s="84" customFormat="1" x14ac:dyDescent="0.15">
      <c r="B151" s="119"/>
      <c r="C151" s="320"/>
      <c r="D151" s="320"/>
      <c r="E151" s="320"/>
      <c r="F151" s="320"/>
      <c r="G151" s="320"/>
    </row>
    <row r="152" spans="2:7" s="84" customFormat="1" x14ac:dyDescent="0.15">
      <c r="B152" s="119"/>
      <c r="C152" s="320"/>
      <c r="D152" s="320"/>
      <c r="E152" s="320"/>
      <c r="F152" s="320"/>
      <c r="G152" s="320"/>
    </row>
    <row r="153" spans="2:7" s="84" customFormat="1" x14ac:dyDescent="0.15">
      <c r="B153" s="119"/>
      <c r="C153" s="320"/>
      <c r="D153" s="320"/>
      <c r="E153" s="320"/>
      <c r="F153" s="320"/>
      <c r="G153" s="320"/>
    </row>
    <row r="154" spans="2:7" s="84" customFormat="1" x14ac:dyDescent="0.15">
      <c r="B154" s="119"/>
      <c r="C154" s="320"/>
      <c r="D154" s="320"/>
      <c r="E154" s="320"/>
      <c r="F154" s="320"/>
      <c r="G154" s="320"/>
    </row>
    <row r="155" spans="2:7" s="84" customFormat="1" x14ac:dyDescent="0.15">
      <c r="B155" s="119"/>
      <c r="C155" s="320"/>
      <c r="D155" s="320"/>
      <c r="E155" s="320"/>
      <c r="F155" s="320"/>
      <c r="G155" s="320"/>
    </row>
    <row r="156" spans="2:7" s="84" customFormat="1" x14ac:dyDescent="0.15">
      <c r="B156" s="119"/>
      <c r="C156" s="320"/>
      <c r="D156" s="320"/>
      <c r="E156" s="320"/>
      <c r="F156" s="320"/>
      <c r="G156" s="320"/>
    </row>
    <row r="157" spans="2:7" s="84" customFormat="1" x14ac:dyDescent="0.15">
      <c r="B157" s="119"/>
      <c r="C157" s="320"/>
      <c r="D157" s="320"/>
      <c r="E157" s="320"/>
      <c r="F157" s="320"/>
      <c r="G157" s="320"/>
    </row>
    <row r="158" spans="2:7" s="84" customFormat="1" x14ac:dyDescent="0.15">
      <c r="B158" s="119"/>
      <c r="C158" s="320"/>
      <c r="D158" s="320"/>
      <c r="E158" s="320"/>
      <c r="F158" s="320"/>
      <c r="G158" s="320"/>
    </row>
    <row r="159" spans="2:7" s="84" customFormat="1" x14ac:dyDescent="0.15">
      <c r="B159" s="119"/>
      <c r="C159" s="320"/>
      <c r="D159" s="320"/>
      <c r="E159" s="320"/>
      <c r="F159" s="320"/>
      <c r="G159" s="320"/>
    </row>
    <row r="160" spans="2:7" s="84" customFormat="1" x14ac:dyDescent="0.15">
      <c r="B160" s="119"/>
      <c r="C160" s="320"/>
      <c r="D160" s="320"/>
      <c r="E160" s="320"/>
      <c r="F160" s="320"/>
      <c r="G160" s="320"/>
    </row>
    <row r="161" spans="2:7" s="84" customFormat="1" x14ac:dyDescent="0.15">
      <c r="B161" s="119"/>
      <c r="C161" s="320"/>
      <c r="D161" s="320"/>
      <c r="E161" s="320"/>
      <c r="F161" s="320"/>
      <c r="G161" s="320"/>
    </row>
    <row r="162" spans="2:7" s="84" customFormat="1" x14ac:dyDescent="0.15">
      <c r="B162" s="119"/>
      <c r="C162" s="320"/>
      <c r="D162" s="320"/>
      <c r="E162" s="320"/>
      <c r="F162" s="320"/>
      <c r="G162" s="320"/>
    </row>
    <row r="163" spans="2:7" s="84" customFormat="1" x14ac:dyDescent="0.15">
      <c r="B163" s="119"/>
      <c r="C163" s="320"/>
      <c r="D163" s="320"/>
      <c r="E163" s="320"/>
      <c r="F163" s="320"/>
      <c r="G163" s="320"/>
    </row>
    <row r="164" spans="2:7" s="84" customFormat="1" x14ac:dyDescent="0.15">
      <c r="B164" s="119"/>
      <c r="C164" s="320"/>
      <c r="D164" s="320"/>
      <c r="E164" s="320"/>
      <c r="F164" s="320"/>
      <c r="G164" s="320"/>
    </row>
    <row r="165" spans="2:7" s="84" customFormat="1" x14ac:dyDescent="0.15">
      <c r="B165" s="119"/>
      <c r="C165" s="320"/>
      <c r="D165" s="320"/>
      <c r="E165" s="320"/>
      <c r="F165" s="320"/>
      <c r="G165" s="320"/>
    </row>
    <row r="166" spans="2:7" s="84" customFormat="1" x14ac:dyDescent="0.15">
      <c r="B166" s="119"/>
      <c r="C166" s="320"/>
      <c r="D166" s="320"/>
      <c r="E166" s="320"/>
      <c r="F166" s="320"/>
      <c r="G166" s="320"/>
    </row>
    <row r="167" spans="2:7" s="84" customFormat="1" x14ac:dyDescent="0.15">
      <c r="B167" s="119"/>
      <c r="C167" s="320"/>
      <c r="D167" s="320"/>
      <c r="E167" s="320"/>
      <c r="F167" s="320"/>
      <c r="G167" s="320"/>
    </row>
    <row r="168" spans="2:7" s="84" customFormat="1" x14ac:dyDescent="0.15">
      <c r="B168" s="119"/>
      <c r="C168" s="320"/>
      <c r="D168" s="320"/>
      <c r="E168" s="320"/>
      <c r="F168" s="320"/>
      <c r="G168" s="320"/>
    </row>
    <row r="169" spans="2:7" s="84" customFormat="1" x14ac:dyDescent="0.15">
      <c r="B169" s="119"/>
      <c r="C169" s="320"/>
      <c r="D169" s="320"/>
      <c r="E169" s="320"/>
      <c r="F169" s="320"/>
      <c r="G169" s="320"/>
    </row>
    <row r="170" spans="2:7" s="84" customFormat="1" x14ac:dyDescent="0.15">
      <c r="B170" s="119"/>
      <c r="C170" s="320"/>
      <c r="D170" s="320"/>
      <c r="E170" s="320"/>
      <c r="F170" s="320"/>
      <c r="G170" s="320"/>
    </row>
    <row r="171" spans="2:7" s="84" customFormat="1" x14ac:dyDescent="0.15">
      <c r="B171" s="119"/>
      <c r="C171" s="320"/>
      <c r="D171" s="320"/>
      <c r="E171" s="320"/>
      <c r="F171" s="320"/>
      <c r="G171" s="320"/>
    </row>
    <row r="172" spans="2:7" s="84" customFormat="1" x14ac:dyDescent="0.15">
      <c r="B172" s="119"/>
      <c r="C172" s="320"/>
      <c r="D172" s="320"/>
      <c r="E172" s="320"/>
      <c r="F172" s="320"/>
      <c r="G172" s="320"/>
    </row>
    <row r="173" spans="2:7" s="84" customFormat="1" x14ac:dyDescent="0.15">
      <c r="B173" s="119"/>
      <c r="C173" s="320"/>
      <c r="D173" s="320"/>
      <c r="E173" s="320"/>
      <c r="F173" s="320"/>
      <c r="G173" s="320"/>
    </row>
    <row r="174" spans="2:7" s="84" customFormat="1" x14ac:dyDescent="0.15">
      <c r="B174" s="119"/>
      <c r="C174" s="320"/>
      <c r="D174" s="320"/>
      <c r="E174" s="320"/>
      <c r="F174" s="320"/>
      <c r="G174" s="320"/>
    </row>
    <row r="175" spans="2:7" s="84" customFormat="1" x14ac:dyDescent="0.15">
      <c r="B175" s="119"/>
      <c r="C175" s="320"/>
      <c r="D175" s="320"/>
      <c r="E175" s="320"/>
      <c r="F175" s="320"/>
      <c r="G175" s="320"/>
    </row>
    <row r="176" spans="2:7" s="84" customFormat="1" x14ac:dyDescent="0.15">
      <c r="B176" s="119"/>
      <c r="C176" s="320"/>
      <c r="D176" s="320"/>
      <c r="E176" s="320"/>
      <c r="F176" s="320"/>
      <c r="G176" s="320"/>
    </row>
    <row r="177" spans="2:7" s="84" customFormat="1" x14ac:dyDescent="0.15">
      <c r="B177" s="119"/>
      <c r="C177" s="320"/>
      <c r="D177" s="320"/>
      <c r="E177" s="320"/>
      <c r="F177" s="320"/>
      <c r="G177" s="320"/>
    </row>
    <row r="178" spans="2:7" s="84" customFormat="1" x14ac:dyDescent="0.15">
      <c r="B178" s="119"/>
      <c r="C178" s="320"/>
      <c r="D178" s="320"/>
      <c r="E178" s="320"/>
      <c r="F178" s="320"/>
      <c r="G178" s="320"/>
    </row>
    <row r="179" spans="2:7" s="84" customFormat="1" x14ac:dyDescent="0.15">
      <c r="B179" s="119"/>
      <c r="C179" s="320"/>
      <c r="D179" s="320"/>
      <c r="E179" s="320"/>
      <c r="F179" s="320"/>
      <c r="G179" s="320"/>
    </row>
    <row r="180" spans="2:7" s="84" customFormat="1" x14ac:dyDescent="0.15">
      <c r="B180" s="119"/>
      <c r="C180" s="320"/>
      <c r="D180" s="320"/>
      <c r="E180" s="320"/>
      <c r="F180" s="320"/>
      <c r="G180" s="320"/>
    </row>
    <row r="181" spans="2:7" s="84" customFormat="1" x14ac:dyDescent="0.15">
      <c r="B181" s="119"/>
      <c r="C181" s="320"/>
      <c r="D181" s="320"/>
      <c r="E181" s="320"/>
      <c r="F181" s="320"/>
      <c r="G181" s="320"/>
    </row>
    <row r="182" spans="2:7" s="84" customFormat="1" x14ac:dyDescent="0.15">
      <c r="B182" s="119"/>
      <c r="C182" s="320"/>
      <c r="D182" s="320"/>
      <c r="E182" s="320"/>
      <c r="F182" s="320"/>
      <c r="G182" s="320"/>
    </row>
    <row r="183" spans="2:7" s="84" customFormat="1" x14ac:dyDescent="0.15">
      <c r="B183" s="119"/>
      <c r="C183" s="320"/>
      <c r="D183" s="320"/>
      <c r="E183" s="320"/>
      <c r="F183" s="320"/>
      <c r="G183" s="320"/>
    </row>
    <row r="184" spans="2:7" s="84" customFormat="1" x14ac:dyDescent="0.15">
      <c r="B184" s="119"/>
      <c r="C184" s="320"/>
      <c r="D184" s="320"/>
      <c r="E184" s="320"/>
      <c r="F184" s="320"/>
      <c r="G184" s="320"/>
    </row>
    <row r="185" spans="2:7" s="84" customFormat="1" x14ac:dyDescent="0.15">
      <c r="B185" s="119"/>
      <c r="C185" s="320"/>
      <c r="D185" s="320"/>
      <c r="E185" s="320"/>
      <c r="F185" s="320"/>
      <c r="G185" s="320"/>
    </row>
    <row r="186" spans="2:7" s="84" customFormat="1" x14ac:dyDescent="0.15">
      <c r="B186" s="119"/>
      <c r="C186" s="320"/>
      <c r="D186" s="320"/>
      <c r="E186" s="320"/>
      <c r="F186" s="320"/>
      <c r="G186" s="320"/>
    </row>
    <row r="187" spans="2:7" s="84" customFormat="1" x14ac:dyDescent="0.15">
      <c r="B187" s="119"/>
      <c r="C187" s="320"/>
      <c r="D187" s="320"/>
      <c r="E187" s="320"/>
      <c r="F187" s="320"/>
      <c r="G187" s="320"/>
    </row>
    <row r="188" spans="2:7" s="84" customFormat="1" x14ac:dyDescent="0.15">
      <c r="B188" s="119"/>
      <c r="C188" s="320"/>
      <c r="D188" s="320"/>
      <c r="E188" s="320"/>
      <c r="F188" s="320"/>
      <c r="G188" s="320"/>
    </row>
    <row r="189" spans="2:7" s="84" customFormat="1" x14ac:dyDescent="0.15">
      <c r="B189" s="119"/>
      <c r="C189" s="320"/>
      <c r="D189" s="320"/>
      <c r="E189" s="320"/>
      <c r="F189" s="320"/>
      <c r="G189" s="320"/>
    </row>
    <row r="190" spans="2:7" s="84" customFormat="1" x14ac:dyDescent="0.15">
      <c r="B190" s="119"/>
      <c r="C190" s="320"/>
      <c r="D190" s="320"/>
      <c r="E190" s="320"/>
      <c r="F190" s="320"/>
      <c r="G190" s="320"/>
    </row>
    <row r="191" spans="2:7" s="84" customFormat="1" x14ac:dyDescent="0.15">
      <c r="B191" s="119"/>
      <c r="C191" s="320"/>
      <c r="D191" s="320"/>
      <c r="E191" s="320"/>
      <c r="F191" s="320"/>
      <c r="G191" s="320"/>
    </row>
    <row r="192" spans="2:7" s="84" customFormat="1" x14ac:dyDescent="0.15">
      <c r="B192" s="119"/>
      <c r="C192" s="320"/>
      <c r="D192" s="320"/>
      <c r="E192" s="320"/>
      <c r="F192" s="320"/>
      <c r="G192" s="320"/>
    </row>
    <row r="193" spans="2:7" s="84" customFormat="1" x14ac:dyDescent="0.15">
      <c r="B193" s="119"/>
      <c r="C193" s="320"/>
      <c r="D193" s="320"/>
      <c r="E193" s="320"/>
      <c r="F193" s="320"/>
      <c r="G193" s="320"/>
    </row>
    <row r="194" spans="2:7" s="84" customFormat="1" x14ac:dyDescent="0.15">
      <c r="B194" s="119"/>
      <c r="C194" s="320"/>
      <c r="D194" s="320"/>
      <c r="E194" s="320"/>
      <c r="F194" s="320"/>
      <c r="G194" s="320"/>
    </row>
    <row r="195" spans="2:7" s="84" customFormat="1" x14ac:dyDescent="0.15">
      <c r="B195" s="119"/>
      <c r="C195" s="320"/>
      <c r="D195" s="320"/>
      <c r="E195" s="320"/>
      <c r="F195" s="320"/>
      <c r="G195" s="320"/>
    </row>
    <row r="196" spans="2:7" s="84" customFormat="1" x14ac:dyDescent="0.15">
      <c r="B196" s="119"/>
      <c r="C196" s="320"/>
      <c r="D196" s="320"/>
      <c r="E196" s="320"/>
      <c r="F196" s="320"/>
      <c r="G196" s="320"/>
    </row>
    <row r="197" spans="2:7" s="84" customFormat="1" x14ac:dyDescent="0.15">
      <c r="B197" s="119"/>
      <c r="C197" s="320"/>
      <c r="D197" s="320"/>
      <c r="E197" s="320"/>
      <c r="F197" s="320"/>
      <c r="G197" s="320"/>
    </row>
    <row r="198" spans="2:7" s="84" customFormat="1" x14ac:dyDescent="0.15">
      <c r="B198" s="119"/>
      <c r="C198" s="320"/>
      <c r="D198" s="320"/>
      <c r="E198" s="320"/>
      <c r="F198" s="320"/>
      <c r="G198" s="320"/>
    </row>
    <row r="199" spans="2:7" s="84" customFormat="1" x14ac:dyDescent="0.15">
      <c r="B199" s="119"/>
      <c r="C199" s="320"/>
      <c r="D199" s="320"/>
      <c r="E199" s="320"/>
      <c r="F199" s="320"/>
      <c r="G199" s="320"/>
    </row>
    <row r="200" spans="2:7" s="84" customFormat="1" x14ac:dyDescent="0.15">
      <c r="B200" s="119"/>
      <c r="C200" s="320"/>
      <c r="D200" s="320"/>
      <c r="E200" s="320"/>
      <c r="F200" s="320"/>
      <c r="G200" s="320"/>
    </row>
    <row r="201" spans="2:7" s="84" customFormat="1" x14ac:dyDescent="0.15">
      <c r="B201" s="119"/>
      <c r="C201" s="320"/>
      <c r="D201" s="320"/>
      <c r="E201" s="320"/>
      <c r="F201" s="320"/>
      <c r="G201" s="320"/>
    </row>
    <row r="202" spans="2:7" s="84" customFormat="1" x14ac:dyDescent="0.15">
      <c r="B202" s="119"/>
      <c r="C202" s="320"/>
      <c r="D202" s="320"/>
      <c r="E202" s="320"/>
      <c r="F202" s="320"/>
      <c r="G202" s="320"/>
    </row>
    <row r="203" spans="2:7" s="84" customFormat="1" x14ac:dyDescent="0.15">
      <c r="B203" s="119"/>
      <c r="C203" s="320"/>
      <c r="D203" s="320"/>
      <c r="E203" s="320"/>
      <c r="F203" s="320"/>
      <c r="G203" s="320"/>
    </row>
    <row r="204" spans="2:7" s="84" customFormat="1" x14ac:dyDescent="0.15">
      <c r="B204" s="119"/>
      <c r="C204" s="320"/>
      <c r="D204" s="320"/>
      <c r="E204" s="320"/>
      <c r="F204" s="320"/>
      <c r="G204" s="320"/>
    </row>
    <row r="205" spans="2:7" s="84" customFormat="1" x14ac:dyDescent="0.15">
      <c r="B205" s="119"/>
      <c r="C205" s="320"/>
      <c r="D205" s="320"/>
      <c r="E205" s="320"/>
      <c r="F205" s="320"/>
      <c r="G205" s="320"/>
    </row>
    <row r="206" spans="2:7" s="84" customFormat="1" x14ac:dyDescent="0.15">
      <c r="B206" s="119"/>
      <c r="C206" s="320"/>
      <c r="D206" s="320"/>
      <c r="E206" s="320"/>
      <c r="F206" s="320"/>
      <c r="G206" s="320"/>
    </row>
    <row r="207" spans="2:7" s="84" customFormat="1" x14ac:dyDescent="0.15">
      <c r="B207" s="119"/>
      <c r="C207" s="320"/>
      <c r="D207" s="320"/>
      <c r="E207" s="320"/>
      <c r="F207" s="320"/>
      <c r="G207" s="320"/>
    </row>
    <row r="208" spans="2:7" s="84" customFormat="1" x14ac:dyDescent="0.15">
      <c r="B208" s="119"/>
      <c r="C208" s="320"/>
      <c r="D208" s="320"/>
      <c r="E208" s="320"/>
      <c r="F208" s="320"/>
      <c r="G208" s="320"/>
    </row>
    <row r="209" spans="2:7" s="84" customFormat="1" x14ac:dyDescent="0.15">
      <c r="B209" s="119"/>
      <c r="C209" s="320"/>
      <c r="D209" s="320"/>
      <c r="E209" s="320"/>
      <c r="F209" s="320"/>
      <c r="G209" s="320"/>
    </row>
    <row r="210" spans="2:7" s="84" customFormat="1" x14ac:dyDescent="0.15">
      <c r="B210" s="119"/>
      <c r="C210" s="320"/>
      <c r="D210" s="320"/>
      <c r="E210" s="320"/>
      <c r="F210" s="320"/>
      <c r="G210" s="320"/>
    </row>
    <row r="211" spans="2:7" s="84" customFormat="1" x14ac:dyDescent="0.15">
      <c r="B211" s="119"/>
      <c r="C211" s="320"/>
      <c r="D211" s="320"/>
      <c r="E211" s="320"/>
      <c r="F211" s="320"/>
      <c r="G211" s="320"/>
    </row>
    <row r="212" spans="2:7" s="84" customFormat="1" x14ac:dyDescent="0.15">
      <c r="B212" s="119"/>
      <c r="C212" s="320"/>
      <c r="D212" s="320"/>
      <c r="E212" s="320"/>
      <c r="F212" s="320"/>
      <c r="G212" s="320"/>
    </row>
    <row r="213" spans="2:7" s="84" customFormat="1" x14ac:dyDescent="0.15">
      <c r="B213" s="119"/>
      <c r="C213" s="320"/>
      <c r="D213" s="320"/>
      <c r="E213" s="320"/>
      <c r="F213" s="320"/>
      <c r="G213" s="320"/>
    </row>
    <row r="214" spans="2:7" s="84" customFormat="1" x14ac:dyDescent="0.15">
      <c r="B214" s="119"/>
      <c r="C214" s="320"/>
      <c r="D214" s="320"/>
      <c r="E214" s="320"/>
      <c r="F214" s="320"/>
      <c r="G214" s="320"/>
    </row>
    <row r="215" spans="2:7" s="84" customFormat="1" x14ac:dyDescent="0.15">
      <c r="B215" s="119"/>
      <c r="C215" s="320"/>
      <c r="D215" s="320"/>
      <c r="E215" s="320"/>
      <c r="F215" s="320"/>
      <c r="G215" s="320"/>
    </row>
    <row r="216" spans="2:7" s="84" customFormat="1" x14ac:dyDescent="0.15">
      <c r="B216" s="119"/>
      <c r="C216" s="320"/>
      <c r="D216" s="320"/>
      <c r="E216" s="320"/>
      <c r="F216" s="320"/>
      <c r="G216" s="320"/>
    </row>
    <row r="217" spans="2:7" s="84" customFormat="1" x14ac:dyDescent="0.15">
      <c r="B217" s="119"/>
      <c r="C217" s="320"/>
      <c r="D217" s="320"/>
      <c r="E217" s="320"/>
      <c r="F217" s="320"/>
      <c r="G217" s="320"/>
    </row>
    <row r="218" spans="2:7" s="84" customFormat="1" x14ac:dyDescent="0.15">
      <c r="B218" s="119"/>
      <c r="C218" s="320"/>
      <c r="D218" s="320"/>
      <c r="E218" s="320"/>
      <c r="F218" s="320"/>
      <c r="G218" s="320"/>
    </row>
    <row r="219" spans="2:7" s="84" customFormat="1" x14ac:dyDescent="0.15">
      <c r="B219" s="119"/>
      <c r="C219" s="320"/>
      <c r="D219" s="320"/>
      <c r="E219" s="320"/>
      <c r="F219" s="320"/>
      <c r="G219" s="320"/>
    </row>
    <row r="220" spans="2:7" s="84" customFormat="1" x14ac:dyDescent="0.15">
      <c r="B220" s="119"/>
      <c r="C220" s="320"/>
      <c r="D220" s="320"/>
      <c r="E220" s="320"/>
      <c r="F220" s="320"/>
      <c r="G220" s="320"/>
    </row>
    <row r="221" spans="2:7" s="84" customFormat="1" x14ac:dyDescent="0.15">
      <c r="B221" s="119"/>
      <c r="C221" s="320"/>
      <c r="D221" s="320"/>
      <c r="E221" s="320"/>
      <c r="F221" s="320"/>
      <c r="G221" s="320"/>
    </row>
    <row r="222" spans="2:7" s="84" customFormat="1" x14ac:dyDescent="0.15">
      <c r="B222" s="119"/>
      <c r="C222" s="320"/>
      <c r="D222" s="320"/>
      <c r="E222" s="320"/>
      <c r="F222" s="320"/>
      <c r="G222" s="320"/>
    </row>
    <row r="223" spans="2:7" s="84" customFormat="1" x14ac:dyDescent="0.15">
      <c r="B223" s="119"/>
      <c r="C223" s="320"/>
      <c r="D223" s="320"/>
      <c r="E223" s="320"/>
      <c r="F223" s="320"/>
      <c r="G223" s="320"/>
    </row>
    <row r="224" spans="2:7" s="84" customFormat="1" x14ac:dyDescent="0.15">
      <c r="B224" s="119"/>
      <c r="C224" s="320"/>
      <c r="D224" s="320"/>
      <c r="E224" s="320"/>
      <c r="F224" s="320"/>
      <c r="G224" s="320"/>
    </row>
    <row r="225" spans="2:7" s="84" customFormat="1" x14ac:dyDescent="0.15">
      <c r="B225" s="119"/>
      <c r="C225" s="320"/>
      <c r="D225" s="320"/>
      <c r="E225" s="320"/>
      <c r="F225" s="320"/>
      <c r="G225" s="320"/>
    </row>
    <row r="226" spans="2:7" s="84" customFormat="1" x14ac:dyDescent="0.15">
      <c r="B226" s="119"/>
      <c r="C226" s="320"/>
      <c r="D226" s="320"/>
      <c r="E226" s="320"/>
      <c r="F226" s="320"/>
      <c r="G226" s="320"/>
    </row>
    <row r="227" spans="2:7" s="84" customFormat="1" x14ac:dyDescent="0.15">
      <c r="B227" s="119"/>
      <c r="C227" s="320"/>
      <c r="D227" s="320"/>
      <c r="E227" s="320"/>
      <c r="F227" s="320"/>
      <c r="G227" s="320"/>
    </row>
    <row r="228" spans="2:7" s="84" customFormat="1" x14ac:dyDescent="0.15">
      <c r="B228" s="119"/>
      <c r="C228" s="320"/>
      <c r="D228" s="320"/>
      <c r="E228" s="320"/>
      <c r="F228" s="320"/>
      <c r="G228" s="320"/>
    </row>
    <row r="229" spans="2:7" s="84" customFormat="1" x14ac:dyDescent="0.15">
      <c r="B229" s="119"/>
      <c r="C229" s="320"/>
      <c r="D229" s="320"/>
      <c r="E229" s="320"/>
      <c r="F229" s="320"/>
      <c r="G229" s="320"/>
    </row>
    <row r="230" spans="2:7" s="84" customFormat="1" x14ac:dyDescent="0.15">
      <c r="B230" s="119"/>
      <c r="C230" s="320"/>
      <c r="D230" s="320"/>
      <c r="E230" s="320"/>
      <c r="F230" s="320"/>
      <c r="G230" s="320"/>
    </row>
    <row r="231" spans="2:7" s="84" customFormat="1" x14ac:dyDescent="0.15">
      <c r="B231" s="119"/>
      <c r="C231" s="320"/>
      <c r="D231" s="320"/>
      <c r="E231" s="320"/>
      <c r="F231" s="320"/>
      <c r="G231" s="320"/>
    </row>
    <row r="232" spans="2:7" s="84" customFormat="1" x14ac:dyDescent="0.15">
      <c r="B232" s="119"/>
      <c r="C232" s="320"/>
      <c r="D232" s="320"/>
      <c r="E232" s="320"/>
      <c r="F232" s="320"/>
      <c r="G232" s="320"/>
    </row>
    <row r="233" spans="2:7" s="84" customFormat="1" x14ac:dyDescent="0.15">
      <c r="B233" s="119"/>
      <c r="C233" s="320"/>
      <c r="D233" s="320"/>
      <c r="E233" s="320"/>
      <c r="F233" s="320"/>
      <c r="G233" s="320"/>
    </row>
    <row r="234" spans="2:7" s="84" customFormat="1" x14ac:dyDescent="0.15">
      <c r="B234" s="119"/>
      <c r="C234" s="320"/>
      <c r="D234" s="320"/>
      <c r="E234" s="320"/>
      <c r="F234" s="320"/>
      <c r="G234" s="320"/>
    </row>
    <row r="235" spans="2:7" s="84" customFormat="1" x14ac:dyDescent="0.15">
      <c r="B235" s="119"/>
      <c r="C235" s="320"/>
      <c r="D235" s="320"/>
      <c r="E235" s="320"/>
      <c r="F235" s="320"/>
      <c r="G235" s="320"/>
    </row>
    <row r="236" spans="2:7" s="84" customFormat="1" x14ac:dyDescent="0.15">
      <c r="B236" s="119"/>
      <c r="C236" s="320"/>
      <c r="D236" s="320"/>
      <c r="E236" s="320"/>
      <c r="F236" s="320"/>
      <c r="G236" s="320"/>
    </row>
    <row r="237" spans="2:7" s="84" customFormat="1" x14ac:dyDescent="0.15">
      <c r="B237" s="119"/>
      <c r="C237" s="320"/>
      <c r="D237" s="320"/>
      <c r="E237" s="320"/>
      <c r="F237" s="320"/>
      <c r="G237" s="320"/>
    </row>
    <row r="238" spans="2:7" s="84" customFormat="1" x14ac:dyDescent="0.15">
      <c r="B238" s="119"/>
      <c r="C238" s="320"/>
      <c r="D238" s="320"/>
      <c r="E238" s="320"/>
      <c r="F238" s="320"/>
      <c r="G238" s="320"/>
    </row>
    <row r="239" spans="2:7" s="84" customFormat="1" x14ac:dyDescent="0.15">
      <c r="B239" s="119"/>
      <c r="C239" s="320"/>
      <c r="D239" s="320"/>
      <c r="E239" s="320"/>
      <c r="F239" s="320"/>
      <c r="G239" s="320"/>
    </row>
    <row r="240" spans="2:7" s="84" customFormat="1" x14ac:dyDescent="0.15">
      <c r="B240" s="119"/>
      <c r="C240" s="320"/>
      <c r="D240" s="320"/>
      <c r="E240" s="320"/>
      <c r="F240" s="320"/>
      <c r="G240" s="320"/>
    </row>
    <row r="241" spans="2:7" s="84" customFormat="1" x14ac:dyDescent="0.15">
      <c r="B241" s="119"/>
      <c r="C241" s="320"/>
      <c r="D241" s="320"/>
      <c r="E241" s="320"/>
      <c r="F241" s="320"/>
      <c r="G241" s="320"/>
    </row>
    <row r="242" spans="2:7" s="84" customFormat="1" x14ac:dyDescent="0.15">
      <c r="B242" s="119"/>
      <c r="C242" s="320"/>
      <c r="D242" s="320"/>
      <c r="E242" s="320"/>
      <c r="F242" s="320"/>
      <c r="G242" s="320"/>
    </row>
    <row r="243" spans="2:7" s="84" customFormat="1" x14ac:dyDescent="0.15">
      <c r="B243" s="119"/>
      <c r="C243" s="320"/>
      <c r="D243" s="320"/>
      <c r="E243" s="320"/>
      <c r="F243" s="320"/>
      <c r="G243" s="320"/>
    </row>
    <row r="244" spans="2:7" s="84" customFormat="1" x14ac:dyDescent="0.15">
      <c r="B244" s="119"/>
      <c r="C244" s="320"/>
      <c r="D244" s="320"/>
      <c r="E244" s="320"/>
      <c r="F244" s="320"/>
      <c r="G244" s="320"/>
    </row>
    <row r="245" spans="2:7" s="84" customFormat="1" x14ac:dyDescent="0.15">
      <c r="B245" s="119"/>
      <c r="C245" s="320"/>
      <c r="D245" s="320"/>
      <c r="E245" s="320"/>
      <c r="F245" s="320"/>
      <c r="G245" s="320"/>
    </row>
    <row r="246" spans="2:7" s="84" customFormat="1" x14ac:dyDescent="0.15">
      <c r="B246" s="119"/>
      <c r="C246" s="320"/>
      <c r="D246" s="320"/>
      <c r="E246" s="320"/>
      <c r="F246" s="320"/>
      <c r="G246" s="320"/>
    </row>
    <row r="247" spans="2:7" s="84" customFormat="1" x14ac:dyDescent="0.15">
      <c r="B247" s="119"/>
      <c r="C247" s="320"/>
      <c r="D247" s="320"/>
      <c r="E247" s="320"/>
      <c r="F247" s="320"/>
      <c r="G247" s="320"/>
    </row>
    <row r="248" spans="2:7" s="84" customFormat="1" x14ac:dyDescent="0.15">
      <c r="B248" s="119"/>
      <c r="C248" s="320"/>
      <c r="D248" s="320"/>
      <c r="E248" s="320"/>
      <c r="F248" s="320"/>
      <c r="G248" s="320"/>
    </row>
    <row r="249" spans="2:7" s="84" customFormat="1" x14ac:dyDescent="0.15">
      <c r="B249" s="119"/>
      <c r="C249" s="320"/>
      <c r="D249" s="320"/>
      <c r="E249" s="320"/>
      <c r="F249" s="320"/>
      <c r="G249" s="320"/>
    </row>
    <row r="250" spans="2:7" s="84" customFormat="1" x14ac:dyDescent="0.15">
      <c r="B250" s="119"/>
      <c r="C250" s="320"/>
      <c r="D250" s="320"/>
      <c r="E250" s="320"/>
      <c r="F250" s="320"/>
      <c r="G250" s="320"/>
    </row>
    <row r="251" spans="2:7" s="84" customFormat="1" x14ac:dyDescent="0.15">
      <c r="B251" s="119"/>
      <c r="C251" s="320"/>
      <c r="D251" s="320"/>
      <c r="E251" s="320"/>
      <c r="F251" s="320"/>
      <c r="G251" s="320"/>
    </row>
    <row r="252" spans="2:7" s="84" customFormat="1" x14ac:dyDescent="0.15">
      <c r="B252" s="119"/>
      <c r="C252" s="320"/>
      <c r="D252" s="320"/>
      <c r="E252" s="320"/>
      <c r="F252" s="320"/>
      <c r="G252" s="320"/>
    </row>
    <row r="253" spans="2:7" s="84" customFormat="1" x14ac:dyDescent="0.15">
      <c r="B253" s="119"/>
      <c r="C253" s="320"/>
      <c r="D253" s="320"/>
      <c r="E253" s="320"/>
      <c r="F253" s="320"/>
      <c r="G253" s="320"/>
    </row>
    <row r="254" spans="2:7" s="84" customFormat="1" x14ac:dyDescent="0.15">
      <c r="B254" s="119"/>
      <c r="C254" s="320"/>
      <c r="D254" s="320"/>
      <c r="E254" s="320"/>
      <c r="F254" s="320"/>
      <c r="G254" s="320"/>
    </row>
    <row r="255" spans="2:7" s="84" customFormat="1" x14ac:dyDescent="0.15">
      <c r="B255" s="119"/>
      <c r="C255" s="320"/>
      <c r="D255" s="320"/>
      <c r="E255" s="320"/>
      <c r="F255" s="320"/>
      <c r="G255" s="320"/>
    </row>
    <row r="256" spans="2:7" s="84" customFormat="1" x14ac:dyDescent="0.15">
      <c r="B256" s="119"/>
      <c r="C256" s="320"/>
      <c r="D256" s="320"/>
      <c r="E256" s="320"/>
      <c r="F256" s="320"/>
      <c r="G256" s="320"/>
    </row>
    <row r="257" spans="2:7" s="84" customFormat="1" x14ac:dyDescent="0.15">
      <c r="B257" s="119"/>
      <c r="C257" s="320"/>
      <c r="D257" s="320"/>
      <c r="E257" s="320"/>
      <c r="F257" s="320"/>
      <c r="G257" s="320"/>
    </row>
    <row r="258" spans="2:7" s="84" customFormat="1" x14ac:dyDescent="0.15">
      <c r="B258" s="119"/>
      <c r="C258" s="320"/>
      <c r="D258" s="320"/>
      <c r="E258" s="320"/>
      <c r="F258" s="320"/>
      <c r="G258" s="320"/>
    </row>
    <row r="259" spans="2:7" s="84" customFormat="1" x14ac:dyDescent="0.15">
      <c r="B259" s="119"/>
      <c r="C259" s="320"/>
      <c r="D259" s="320"/>
      <c r="E259" s="320"/>
      <c r="F259" s="320"/>
      <c r="G259" s="320"/>
    </row>
    <row r="260" spans="2:7" s="84" customFormat="1" x14ac:dyDescent="0.15">
      <c r="B260" s="119"/>
      <c r="C260" s="320"/>
      <c r="D260" s="320"/>
      <c r="E260" s="320"/>
      <c r="F260" s="320"/>
      <c r="G260" s="320"/>
    </row>
    <row r="261" spans="2:7" s="84" customFormat="1" x14ac:dyDescent="0.15">
      <c r="B261" s="119"/>
      <c r="C261" s="320"/>
      <c r="D261" s="320"/>
      <c r="E261" s="320"/>
      <c r="F261" s="320"/>
      <c r="G261" s="320"/>
    </row>
    <row r="262" spans="2:7" s="84" customFormat="1" x14ac:dyDescent="0.15">
      <c r="B262" s="119"/>
      <c r="C262" s="320"/>
      <c r="D262" s="320"/>
      <c r="E262" s="320"/>
      <c r="F262" s="320"/>
      <c r="G262" s="320"/>
    </row>
    <row r="263" spans="2:7" s="84" customFormat="1" x14ac:dyDescent="0.15">
      <c r="B263" s="119"/>
      <c r="C263" s="320"/>
      <c r="D263" s="320"/>
      <c r="E263" s="320"/>
      <c r="F263" s="320"/>
      <c r="G263" s="320"/>
    </row>
    <row r="264" spans="2:7" s="84" customFormat="1" x14ac:dyDescent="0.15">
      <c r="B264" s="119"/>
      <c r="C264" s="320"/>
      <c r="D264" s="320"/>
      <c r="E264" s="320"/>
      <c r="F264" s="320"/>
      <c r="G264" s="320"/>
    </row>
    <row r="265" spans="2:7" s="84" customFormat="1" x14ac:dyDescent="0.15">
      <c r="B265" s="119"/>
      <c r="C265" s="320"/>
      <c r="D265" s="320"/>
      <c r="E265" s="320"/>
      <c r="F265" s="320"/>
      <c r="G265" s="320"/>
    </row>
    <row r="266" spans="2:7" s="84" customFormat="1" x14ac:dyDescent="0.15">
      <c r="B266" s="119"/>
      <c r="C266" s="320"/>
      <c r="D266" s="320"/>
      <c r="E266" s="320"/>
      <c r="F266" s="320"/>
      <c r="G266" s="320"/>
    </row>
    <row r="267" spans="2:7" s="84" customFormat="1" x14ac:dyDescent="0.15">
      <c r="B267" s="119"/>
      <c r="C267" s="320"/>
      <c r="D267" s="320"/>
      <c r="E267" s="320"/>
      <c r="F267" s="320"/>
      <c r="G267" s="320"/>
    </row>
    <row r="268" spans="2:7" s="84" customFormat="1" x14ac:dyDescent="0.15">
      <c r="B268" s="119"/>
      <c r="C268" s="320"/>
      <c r="D268" s="320"/>
      <c r="E268" s="320"/>
      <c r="F268" s="320"/>
      <c r="G268" s="320"/>
    </row>
    <row r="269" spans="2:7" s="84" customFormat="1" x14ac:dyDescent="0.15">
      <c r="B269" s="119"/>
      <c r="C269" s="320"/>
      <c r="D269" s="320"/>
      <c r="E269" s="320"/>
      <c r="F269" s="320"/>
      <c r="G269" s="320"/>
    </row>
    <row r="270" spans="2:7" s="84" customFormat="1" x14ac:dyDescent="0.15">
      <c r="B270" s="119"/>
      <c r="C270" s="320"/>
      <c r="D270" s="320"/>
      <c r="E270" s="320"/>
      <c r="F270" s="320"/>
      <c r="G270" s="320"/>
    </row>
    <row r="271" spans="2:7" s="84" customFormat="1" x14ac:dyDescent="0.15">
      <c r="B271" s="119"/>
      <c r="C271" s="320"/>
      <c r="D271" s="320"/>
      <c r="E271" s="320"/>
      <c r="F271" s="320"/>
      <c r="G271" s="320"/>
    </row>
    <row r="272" spans="2:7" s="84" customFormat="1" x14ac:dyDescent="0.15">
      <c r="B272" s="119"/>
      <c r="C272" s="320"/>
      <c r="D272" s="320"/>
      <c r="E272" s="320"/>
      <c r="F272" s="320"/>
      <c r="G272" s="320"/>
    </row>
    <row r="273" spans="2:7" s="84" customFormat="1" x14ac:dyDescent="0.15">
      <c r="B273" s="119"/>
      <c r="C273" s="320"/>
      <c r="D273" s="320"/>
      <c r="E273" s="320"/>
      <c r="F273" s="320"/>
      <c r="G273" s="320"/>
    </row>
    <row r="274" spans="2:7" s="84" customFormat="1" x14ac:dyDescent="0.15">
      <c r="B274" s="119"/>
      <c r="C274" s="320"/>
      <c r="D274" s="320"/>
      <c r="E274" s="320"/>
      <c r="F274" s="320"/>
      <c r="G274" s="320"/>
    </row>
    <row r="275" spans="2:7" s="84" customFormat="1" x14ac:dyDescent="0.15">
      <c r="B275" s="119"/>
      <c r="C275" s="320"/>
      <c r="D275" s="320"/>
      <c r="E275" s="320"/>
      <c r="F275" s="320"/>
      <c r="G275" s="320"/>
    </row>
    <row r="276" spans="2:7" s="84" customFormat="1" x14ac:dyDescent="0.15">
      <c r="B276" s="119"/>
      <c r="C276" s="320"/>
      <c r="D276" s="320"/>
      <c r="E276" s="320"/>
      <c r="F276" s="320"/>
      <c r="G276" s="320"/>
    </row>
    <row r="277" spans="2:7" s="84" customFormat="1" x14ac:dyDescent="0.15">
      <c r="B277" s="119"/>
      <c r="C277" s="320"/>
      <c r="D277" s="320"/>
      <c r="E277" s="320"/>
      <c r="F277" s="320"/>
      <c r="G277" s="320"/>
    </row>
    <row r="278" spans="2:7" s="84" customFormat="1" x14ac:dyDescent="0.15">
      <c r="B278" s="119"/>
      <c r="C278" s="320"/>
      <c r="D278" s="320"/>
      <c r="E278" s="320"/>
      <c r="F278" s="320"/>
      <c r="G278" s="320"/>
    </row>
    <row r="279" spans="2:7" s="84" customFormat="1" x14ac:dyDescent="0.15">
      <c r="B279" s="119"/>
      <c r="C279" s="320"/>
      <c r="D279" s="320"/>
      <c r="E279" s="320"/>
      <c r="F279" s="320"/>
      <c r="G279" s="320"/>
    </row>
    <row r="280" spans="2:7" s="84" customFormat="1" x14ac:dyDescent="0.15">
      <c r="B280" s="119"/>
      <c r="C280" s="320"/>
      <c r="D280" s="320"/>
      <c r="E280" s="320"/>
      <c r="F280" s="320"/>
      <c r="G280" s="320"/>
    </row>
    <row r="281" spans="2:7" s="84" customFormat="1" x14ac:dyDescent="0.15">
      <c r="B281" s="119"/>
      <c r="C281" s="320"/>
      <c r="D281" s="320"/>
      <c r="E281" s="320"/>
      <c r="F281" s="320"/>
      <c r="G281" s="320"/>
    </row>
    <row r="282" spans="2:7" s="84" customFormat="1" x14ac:dyDescent="0.15">
      <c r="B282" s="119"/>
      <c r="C282" s="320"/>
      <c r="D282" s="320"/>
      <c r="E282" s="320"/>
      <c r="F282" s="320"/>
      <c r="G282" s="320"/>
    </row>
    <row r="283" spans="2:7" s="84" customFormat="1" x14ac:dyDescent="0.15">
      <c r="B283" s="119"/>
      <c r="C283" s="320"/>
      <c r="D283" s="320"/>
      <c r="E283" s="320"/>
      <c r="F283" s="320"/>
      <c r="G283" s="320"/>
    </row>
    <row r="284" spans="2:7" s="84" customFormat="1" x14ac:dyDescent="0.15">
      <c r="B284" s="119"/>
      <c r="C284" s="320"/>
      <c r="D284" s="320"/>
      <c r="E284" s="320"/>
      <c r="F284" s="320"/>
      <c r="G284" s="320"/>
    </row>
    <row r="285" spans="2:7" s="84" customFormat="1" x14ac:dyDescent="0.15">
      <c r="B285" s="119"/>
      <c r="C285" s="320"/>
      <c r="D285" s="320"/>
      <c r="E285" s="320"/>
      <c r="F285" s="320"/>
      <c r="G285" s="320"/>
    </row>
    <row r="286" spans="2:7" s="84" customFormat="1" x14ac:dyDescent="0.15">
      <c r="B286" s="119"/>
      <c r="C286" s="320"/>
      <c r="D286" s="320"/>
      <c r="E286" s="320"/>
      <c r="F286" s="320"/>
      <c r="G286" s="320"/>
    </row>
    <row r="287" spans="2:7" s="84" customFormat="1" x14ac:dyDescent="0.15">
      <c r="B287" s="119"/>
      <c r="C287" s="320"/>
      <c r="D287" s="320"/>
      <c r="E287" s="320"/>
      <c r="F287" s="320"/>
      <c r="G287" s="320"/>
    </row>
    <row r="288" spans="2:7" s="84" customFormat="1" x14ac:dyDescent="0.15">
      <c r="B288" s="119"/>
      <c r="C288" s="320"/>
      <c r="D288" s="320"/>
      <c r="E288" s="320"/>
      <c r="F288" s="320"/>
      <c r="G288" s="320"/>
    </row>
    <row r="289" spans="2:7" s="84" customFormat="1" x14ac:dyDescent="0.15">
      <c r="B289" s="119"/>
      <c r="C289" s="320"/>
      <c r="D289" s="320"/>
      <c r="E289" s="320"/>
      <c r="F289" s="320"/>
      <c r="G289" s="320"/>
    </row>
    <row r="290" spans="2:7" s="84" customFormat="1" x14ac:dyDescent="0.15">
      <c r="B290" s="119"/>
      <c r="C290" s="320"/>
      <c r="D290" s="320"/>
      <c r="E290" s="320"/>
      <c r="F290" s="320"/>
      <c r="G290" s="320"/>
    </row>
    <row r="291" spans="2:7" s="84" customFormat="1" x14ac:dyDescent="0.15">
      <c r="B291" s="119"/>
      <c r="C291" s="320"/>
      <c r="D291" s="320"/>
      <c r="E291" s="320"/>
      <c r="F291" s="320"/>
      <c r="G291" s="320"/>
    </row>
    <row r="292" spans="2:7" s="84" customFormat="1" x14ac:dyDescent="0.15">
      <c r="B292" s="119"/>
      <c r="C292" s="320"/>
      <c r="D292" s="320"/>
      <c r="E292" s="320"/>
      <c r="F292" s="320"/>
      <c r="G292" s="320"/>
    </row>
    <row r="293" spans="2:7" s="84" customFormat="1" x14ac:dyDescent="0.15">
      <c r="B293" s="119"/>
      <c r="C293" s="320"/>
      <c r="D293" s="320"/>
      <c r="E293" s="320"/>
      <c r="F293" s="320"/>
      <c r="G293" s="320"/>
    </row>
    <row r="294" spans="2:7" s="84" customFormat="1" x14ac:dyDescent="0.15">
      <c r="B294" s="119"/>
      <c r="C294" s="320"/>
      <c r="D294" s="320"/>
      <c r="E294" s="320"/>
      <c r="F294" s="320"/>
      <c r="G294" s="320"/>
    </row>
    <row r="295" spans="2:7" s="84" customFormat="1" x14ac:dyDescent="0.15">
      <c r="B295" s="119"/>
      <c r="C295" s="320"/>
      <c r="D295" s="320"/>
      <c r="E295" s="320"/>
      <c r="F295" s="320"/>
      <c r="G295" s="320"/>
    </row>
    <row r="296" spans="2:7" s="84" customFormat="1" x14ac:dyDescent="0.15">
      <c r="B296" s="119"/>
      <c r="C296" s="320"/>
      <c r="D296" s="320"/>
      <c r="E296" s="320"/>
      <c r="F296" s="320"/>
      <c r="G296" s="320"/>
    </row>
    <row r="297" spans="2:7" s="84" customFormat="1" x14ac:dyDescent="0.15">
      <c r="B297" s="119"/>
      <c r="C297" s="320"/>
      <c r="D297" s="320"/>
      <c r="E297" s="320"/>
      <c r="F297" s="320"/>
      <c r="G297" s="320"/>
    </row>
    <row r="298" spans="2:7" s="84" customFormat="1" x14ac:dyDescent="0.15">
      <c r="B298" s="119"/>
      <c r="C298" s="320"/>
      <c r="D298" s="320"/>
      <c r="E298" s="320"/>
      <c r="F298" s="320"/>
      <c r="G298" s="320"/>
    </row>
    <row r="299" spans="2:7" s="84" customFormat="1" x14ac:dyDescent="0.15">
      <c r="B299" s="119"/>
      <c r="C299" s="320"/>
      <c r="D299" s="320"/>
      <c r="E299" s="320"/>
      <c r="F299" s="320"/>
      <c r="G299" s="320"/>
    </row>
    <row r="300" spans="2:7" s="84" customFormat="1" x14ac:dyDescent="0.15">
      <c r="B300" s="119"/>
      <c r="C300" s="320"/>
      <c r="D300" s="320"/>
      <c r="E300" s="320"/>
      <c r="F300" s="320"/>
      <c r="G300" s="320"/>
    </row>
    <row r="301" spans="2:7" s="84" customFormat="1" x14ac:dyDescent="0.15">
      <c r="B301" s="119"/>
      <c r="C301" s="320"/>
      <c r="D301" s="320"/>
      <c r="E301" s="320"/>
      <c r="F301" s="320"/>
      <c r="G301" s="320"/>
    </row>
    <row r="302" spans="2:7" s="84" customFormat="1" x14ac:dyDescent="0.15">
      <c r="B302" s="119"/>
      <c r="C302" s="320"/>
      <c r="D302" s="320"/>
      <c r="E302" s="320"/>
      <c r="F302" s="320"/>
      <c r="G302" s="320"/>
    </row>
    <row r="303" spans="2:7" s="84" customFormat="1" x14ac:dyDescent="0.15">
      <c r="B303" s="119"/>
      <c r="C303" s="320"/>
      <c r="D303" s="320"/>
      <c r="E303" s="320"/>
      <c r="F303" s="320"/>
      <c r="G303" s="320"/>
    </row>
    <row r="304" spans="2:7" s="84" customFormat="1" x14ac:dyDescent="0.15">
      <c r="B304" s="119"/>
      <c r="C304" s="320"/>
      <c r="D304" s="320"/>
      <c r="E304" s="320"/>
      <c r="F304" s="320"/>
      <c r="G304" s="320"/>
    </row>
    <row r="305" spans="2:7" s="84" customFormat="1" x14ac:dyDescent="0.15">
      <c r="B305" s="119"/>
      <c r="C305" s="320"/>
      <c r="D305" s="320"/>
      <c r="E305" s="320"/>
      <c r="F305" s="320"/>
      <c r="G305" s="320"/>
    </row>
    <row r="306" spans="2:7" s="84" customFormat="1" x14ac:dyDescent="0.15">
      <c r="B306" s="119"/>
      <c r="C306" s="320"/>
      <c r="D306" s="320"/>
      <c r="E306" s="320"/>
      <c r="F306" s="320"/>
      <c r="G306" s="320"/>
    </row>
    <row r="307" spans="2:7" s="84" customFormat="1" x14ac:dyDescent="0.15">
      <c r="B307" s="119"/>
      <c r="C307" s="320"/>
      <c r="D307" s="320"/>
      <c r="E307" s="320"/>
      <c r="F307" s="320"/>
      <c r="G307" s="320"/>
    </row>
    <row r="308" spans="2:7" s="84" customFormat="1" x14ac:dyDescent="0.15">
      <c r="B308" s="119"/>
      <c r="C308" s="320"/>
      <c r="D308" s="320"/>
      <c r="E308" s="320"/>
      <c r="F308" s="320"/>
      <c r="G308" s="320"/>
    </row>
    <row r="309" spans="2:7" s="84" customFormat="1" x14ac:dyDescent="0.15">
      <c r="B309" s="119"/>
      <c r="C309" s="320"/>
      <c r="D309" s="320"/>
      <c r="E309" s="320"/>
      <c r="F309" s="320"/>
      <c r="G309" s="320"/>
    </row>
    <row r="310" spans="2:7" s="84" customFormat="1" x14ac:dyDescent="0.15">
      <c r="B310" s="119"/>
      <c r="C310" s="320"/>
      <c r="D310" s="320"/>
      <c r="E310" s="320"/>
      <c r="F310" s="320"/>
      <c r="G310" s="320"/>
    </row>
    <row r="311" spans="2:7" s="84" customFormat="1" x14ac:dyDescent="0.15">
      <c r="B311" s="119"/>
      <c r="C311" s="320"/>
      <c r="D311" s="320"/>
      <c r="E311" s="320"/>
      <c r="F311" s="320"/>
      <c r="G311" s="320"/>
    </row>
    <row r="312" spans="2:7" s="84" customFormat="1" x14ac:dyDescent="0.15">
      <c r="B312" s="119"/>
      <c r="C312" s="320"/>
      <c r="D312" s="320"/>
      <c r="E312" s="320"/>
      <c r="F312" s="320"/>
      <c r="G312" s="320"/>
    </row>
    <row r="313" spans="2:7" s="84" customFormat="1" x14ac:dyDescent="0.15">
      <c r="B313" s="119"/>
      <c r="C313" s="320"/>
      <c r="D313" s="320"/>
      <c r="E313" s="320"/>
      <c r="F313" s="320"/>
      <c r="G313" s="320"/>
    </row>
    <row r="314" spans="2:7" s="84" customFormat="1" x14ac:dyDescent="0.15">
      <c r="B314" s="119"/>
      <c r="C314" s="320"/>
      <c r="D314" s="320"/>
      <c r="E314" s="320"/>
      <c r="F314" s="320"/>
      <c r="G314" s="320"/>
    </row>
    <row r="315" spans="2:7" s="84" customFormat="1" x14ac:dyDescent="0.15">
      <c r="B315" s="119"/>
      <c r="C315" s="320"/>
      <c r="D315" s="320"/>
      <c r="E315" s="320"/>
      <c r="F315" s="320"/>
      <c r="G315" s="320"/>
    </row>
    <row r="316" spans="2:7" s="84" customFormat="1" x14ac:dyDescent="0.15">
      <c r="B316" s="119"/>
      <c r="C316" s="320"/>
      <c r="D316" s="320"/>
      <c r="E316" s="320"/>
      <c r="F316" s="320"/>
      <c r="G316" s="320"/>
    </row>
    <row r="317" spans="2:7" s="84" customFormat="1" x14ac:dyDescent="0.15">
      <c r="B317" s="119"/>
      <c r="C317" s="320"/>
      <c r="D317" s="320"/>
      <c r="E317" s="320"/>
      <c r="F317" s="320"/>
      <c r="G317" s="320"/>
    </row>
    <row r="318" spans="2:7" s="84" customFormat="1" x14ac:dyDescent="0.15">
      <c r="B318" s="119"/>
      <c r="C318" s="320"/>
      <c r="D318" s="320"/>
      <c r="E318" s="320"/>
      <c r="F318" s="320"/>
      <c r="G318" s="320"/>
    </row>
    <row r="319" spans="2:7" s="84" customFormat="1" x14ac:dyDescent="0.15">
      <c r="B319" s="119"/>
      <c r="C319" s="320"/>
      <c r="D319" s="320"/>
      <c r="E319" s="320"/>
      <c r="F319" s="320"/>
      <c r="G319" s="320"/>
    </row>
    <row r="320" spans="2:7" s="84" customFormat="1" x14ac:dyDescent="0.15">
      <c r="B320" s="119"/>
      <c r="C320" s="320"/>
      <c r="D320" s="320"/>
      <c r="E320" s="320"/>
      <c r="F320" s="320"/>
      <c r="G320" s="320"/>
    </row>
    <row r="321" spans="2:7" s="84" customFormat="1" x14ac:dyDescent="0.15">
      <c r="B321" s="119"/>
      <c r="C321" s="320"/>
      <c r="D321" s="320"/>
      <c r="E321" s="320"/>
      <c r="F321" s="320"/>
      <c r="G321" s="320"/>
    </row>
    <row r="322" spans="2:7" s="84" customFormat="1" x14ac:dyDescent="0.15">
      <c r="B322" s="119"/>
      <c r="C322" s="320"/>
      <c r="D322" s="320"/>
      <c r="E322" s="320"/>
      <c r="F322" s="320"/>
      <c r="G322" s="320"/>
    </row>
    <row r="323" spans="2:7" s="84" customFormat="1" x14ac:dyDescent="0.15">
      <c r="B323" s="119"/>
      <c r="C323" s="320"/>
      <c r="D323" s="320"/>
      <c r="E323" s="320"/>
      <c r="F323" s="320"/>
      <c r="G323" s="320"/>
    </row>
    <row r="324" spans="2:7" s="84" customFormat="1" x14ac:dyDescent="0.15">
      <c r="B324" s="119"/>
      <c r="C324" s="320"/>
      <c r="D324" s="320"/>
      <c r="E324" s="320"/>
      <c r="F324" s="320"/>
      <c r="G324" s="320"/>
    </row>
    <row r="325" spans="2:7" s="84" customFormat="1" x14ac:dyDescent="0.15">
      <c r="B325" s="119"/>
      <c r="C325" s="320"/>
      <c r="D325" s="320"/>
      <c r="E325" s="320"/>
      <c r="F325" s="320"/>
      <c r="G325" s="320"/>
    </row>
    <row r="326" spans="2:7" s="84" customFormat="1" x14ac:dyDescent="0.15">
      <c r="B326" s="119"/>
      <c r="C326" s="320"/>
      <c r="D326" s="320"/>
      <c r="E326" s="320"/>
      <c r="F326" s="320"/>
      <c r="G326" s="320"/>
    </row>
    <row r="327" spans="2:7" s="84" customFormat="1" x14ac:dyDescent="0.15">
      <c r="B327" s="119"/>
      <c r="C327" s="320"/>
      <c r="D327" s="320"/>
      <c r="E327" s="320"/>
      <c r="F327" s="320"/>
      <c r="G327" s="320"/>
    </row>
    <row r="328" spans="2:7" s="84" customFormat="1" x14ac:dyDescent="0.15">
      <c r="B328" s="119"/>
      <c r="C328" s="320"/>
      <c r="D328" s="320"/>
      <c r="E328" s="320"/>
      <c r="F328" s="320"/>
      <c r="G328" s="320"/>
    </row>
    <row r="329" spans="2:7" s="84" customFormat="1" x14ac:dyDescent="0.15">
      <c r="B329" s="119"/>
      <c r="C329" s="320"/>
      <c r="D329" s="320"/>
      <c r="E329" s="320"/>
      <c r="F329" s="320"/>
      <c r="G329" s="320"/>
    </row>
    <row r="330" spans="2:7" s="84" customFormat="1" x14ac:dyDescent="0.15">
      <c r="B330" s="119"/>
      <c r="C330" s="320"/>
      <c r="D330" s="320"/>
      <c r="E330" s="320"/>
      <c r="F330" s="320"/>
      <c r="G330" s="320"/>
    </row>
    <row r="331" spans="2:7" s="84" customFormat="1" x14ac:dyDescent="0.15">
      <c r="B331" s="119"/>
      <c r="C331" s="320"/>
      <c r="D331" s="320"/>
      <c r="E331" s="320"/>
      <c r="F331" s="320"/>
      <c r="G331" s="320"/>
    </row>
    <row r="332" spans="2:7" s="84" customFormat="1" x14ac:dyDescent="0.15">
      <c r="B332" s="119"/>
      <c r="C332" s="320"/>
      <c r="D332" s="320"/>
      <c r="E332" s="320"/>
      <c r="F332" s="320"/>
      <c r="G332" s="320"/>
    </row>
    <row r="333" spans="2:7" s="84" customFormat="1" x14ac:dyDescent="0.15">
      <c r="B333" s="119"/>
      <c r="C333" s="320"/>
      <c r="D333" s="320"/>
      <c r="E333" s="320"/>
      <c r="F333" s="320"/>
      <c r="G333" s="320"/>
    </row>
    <row r="334" spans="2:7" s="84" customFormat="1" x14ac:dyDescent="0.15">
      <c r="B334" s="119"/>
      <c r="C334" s="320"/>
      <c r="D334" s="320"/>
      <c r="E334" s="320"/>
      <c r="F334" s="320"/>
      <c r="G334" s="320"/>
    </row>
    <row r="335" spans="2:7" s="84" customFormat="1" x14ac:dyDescent="0.15">
      <c r="B335" s="119"/>
      <c r="C335" s="320"/>
      <c r="D335" s="320"/>
      <c r="E335" s="320"/>
      <c r="F335" s="320"/>
      <c r="G335" s="320"/>
    </row>
    <row r="336" spans="2:7" s="84" customFormat="1" x14ac:dyDescent="0.15">
      <c r="B336" s="119"/>
      <c r="C336" s="320"/>
      <c r="D336" s="320"/>
      <c r="E336" s="320"/>
      <c r="F336" s="320"/>
      <c r="G336" s="320"/>
    </row>
    <row r="337" spans="2:7" s="84" customFormat="1" x14ac:dyDescent="0.15">
      <c r="B337" s="119"/>
      <c r="C337" s="320"/>
      <c r="D337" s="320"/>
      <c r="E337" s="320"/>
      <c r="F337" s="320"/>
      <c r="G337" s="320"/>
    </row>
    <row r="338" spans="2:7" s="84" customFormat="1" x14ac:dyDescent="0.15">
      <c r="B338" s="119"/>
      <c r="C338" s="320"/>
      <c r="D338" s="320"/>
      <c r="E338" s="320"/>
      <c r="F338" s="320"/>
      <c r="G338" s="320"/>
    </row>
    <row r="339" spans="2:7" s="84" customFormat="1" x14ac:dyDescent="0.15">
      <c r="B339" s="119"/>
      <c r="C339" s="320"/>
      <c r="D339" s="320"/>
      <c r="E339" s="320"/>
      <c r="F339" s="320"/>
      <c r="G339" s="320"/>
    </row>
    <row r="340" spans="2:7" s="84" customFormat="1" x14ac:dyDescent="0.15">
      <c r="B340" s="119"/>
      <c r="C340" s="320"/>
      <c r="D340" s="320"/>
      <c r="E340" s="320"/>
      <c r="F340" s="320"/>
      <c r="G340" s="320"/>
    </row>
    <row r="341" spans="2:7" s="84" customFormat="1" x14ac:dyDescent="0.15">
      <c r="B341" s="119"/>
      <c r="C341" s="320"/>
      <c r="D341" s="320"/>
      <c r="E341" s="320"/>
      <c r="F341" s="320"/>
      <c r="G341" s="320"/>
    </row>
    <row r="342" spans="2:7" s="84" customFormat="1" x14ac:dyDescent="0.15">
      <c r="B342" s="119"/>
      <c r="C342" s="320"/>
      <c r="D342" s="320"/>
      <c r="E342" s="320"/>
      <c r="F342" s="320"/>
      <c r="G342" s="320"/>
    </row>
    <row r="343" spans="2:7" s="84" customFormat="1" x14ac:dyDescent="0.15">
      <c r="B343" s="119"/>
      <c r="C343" s="320"/>
      <c r="D343" s="320"/>
      <c r="E343" s="320"/>
      <c r="F343" s="320"/>
      <c r="G343" s="320"/>
    </row>
    <row r="344" spans="2:7" s="84" customFormat="1" x14ac:dyDescent="0.15">
      <c r="B344" s="119"/>
      <c r="C344" s="320"/>
      <c r="D344" s="320"/>
      <c r="E344" s="320"/>
      <c r="F344" s="320"/>
      <c r="G344" s="320"/>
    </row>
    <row r="345" spans="2:7" s="84" customFormat="1" x14ac:dyDescent="0.15">
      <c r="B345" s="119"/>
      <c r="C345" s="320"/>
      <c r="D345" s="320"/>
      <c r="E345" s="320"/>
      <c r="F345" s="320"/>
      <c r="G345" s="320"/>
    </row>
    <row r="346" spans="2:7" s="84" customFormat="1" x14ac:dyDescent="0.15">
      <c r="B346" s="119"/>
      <c r="C346" s="320"/>
      <c r="D346" s="320"/>
      <c r="E346" s="320"/>
      <c r="F346" s="320"/>
      <c r="G346" s="320"/>
    </row>
    <row r="347" spans="2:7" s="84" customFormat="1" x14ac:dyDescent="0.15">
      <c r="B347" s="119"/>
      <c r="C347" s="320"/>
      <c r="D347" s="320"/>
      <c r="E347" s="320"/>
      <c r="F347" s="320"/>
      <c r="G347" s="320"/>
    </row>
    <row r="348" spans="2:7" s="84" customFormat="1" x14ac:dyDescent="0.15">
      <c r="B348" s="119"/>
      <c r="C348" s="320"/>
      <c r="D348" s="320"/>
      <c r="E348" s="320"/>
      <c r="F348" s="320"/>
      <c r="G348" s="320"/>
    </row>
    <row r="349" spans="2:7" s="84" customFormat="1" x14ac:dyDescent="0.15">
      <c r="B349" s="119"/>
      <c r="C349" s="320"/>
      <c r="D349" s="320"/>
      <c r="E349" s="320"/>
      <c r="F349" s="320"/>
      <c r="G349" s="320"/>
    </row>
    <row r="350" spans="2:7" s="84" customFormat="1" x14ac:dyDescent="0.15">
      <c r="B350" s="119"/>
      <c r="C350" s="320"/>
      <c r="D350" s="320"/>
      <c r="E350" s="320"/>
      <c r="F350" s="320"/>
      <c r="G350" s="320"/>
    </row>
    <row r="351" spans="2:7" s="84" customFormat="1" x14ac:dyDescent="0.15">
      <c r="B351" s="119"/>
      <c r="C351" s="320"/>
      <c r="D351" s="320"/>
      <c r="E351" s="320"/>
      <c r="F351" s="320"/>
      <c r="G351" s="320"/>
    </row>
    <row r="352" spans="2:7" s="84" customFormat="1" x14ac:dyDescent="0.15">
      <c r="B352" s="119"/>
      <c r="C352" s="320"/>
      <c r="D352" s="320"/>
      <c r="E352" s="320"/>
      <c r="F352" s="320"/>
      <c r="G352" s="320"/>
    </row>
    <row r="353" spans="2:7" s="84" customFormat="1" x14ac:dyDescent="0.15">
      <c r="B353" s="119"/>
      <c r="C353" s="320"/>
      <c r="D353" s="320"/>
      <c r="E353" s="320"/>
      <c r="F353" s="320"/>
      <c r="G353" s="320"/>
    </row>
    <row r="354" spans="2:7" s="84" customFormat="1" x14ac:dyDescent="0.15">
      <c r="B354" s="119"/>
      <c r="C354" s="320"/>
      <c r="D354" s="320"/>
      <c r="E354" s="320"/>
      <c r="F354" s="320"/>
      <c r="G354" s="320"/>
    </row>
    <row r="355" spans="2:7" s="84" customFormat="1" x14ac:dyDescent="0.15">
      <c r="B355" s="119"/>
      <c r="C355" s="320"/>
      <c r="D355" s="320"/>
      <c r="E355" s="320"/>
      <c r="F355" s="320"/>
      <c r="G355" s="320"/>
    </row>
    <row r="356" spans="2:7" s="84" customFormat="1" x14ac:dyDescent="0.15">
      <c r="B356" s="119"/>
      <c r="C356" s="320"/>
      <c r="D356" s="320"/>
      <c r="E356" s="320"/>
      <c r="F356" s="320"/>
      <c r="G356" s="320"/>
    </row>
    <row r="357" spans="2:7" s="84" customFormat="1" x14ac:dyDescent="0.15">
      <c r="B357" s="119"/>
      <c r="C357" s="320"/>
      <c r="D357" s="320"/>
      <c r="E357" s="320"/>
      <c r="F357" s="320"/>
      <c r="G357" s="320"/>
    </row>
    <row r="358" spans="2:7" s="84" customFormat="1" x14ac:dyDescent="0.15">
      <c r="B358" s="119"/>
      <c r="C358" s="320"/>
      <c r="D358" s="320"/>
      <c r="E358" s="320"/>
      <c r="F358" s="320"/>
      <c r="G358" s="320"/>
    </row>
    <row r="359" spans="2:7" s="84" customFormat="1" x14ac:dyDescent="0.15">
      <c r="B359" s="119"/>
      <c r="C359" s="320"/>
      <c r="D359" s="320"/>
      <c r="E359" s="320"/>
      <c r="F359" s="320"/>
      <c r="G359" s="320"/>
    </row>
    <row r="360" spans="2:7" s="84" customFormat="1" x14ac:dyDescent="0.15">
      <c r="B360" s="119"/>
      <c r="C360" s="320"/>
      <c r="D360" s="320"/>
      <c r="E360" s="320"/>
      <c r="F360" s="320"/>
      <c r="G360" s="320"/>
    </row>
    <row r="361" spans="2:7" s="84" customFormat="1" x14ac:dyDescent="0.15">
      <c r="B361" s="119"/>
      <c r="C361" s="320"/>
      <c r="D361" s="320"/>
      <c r="E361" s="320"/>
      <c r="F361" s="320"/>
      <c r="G361" s="320"/>
    </row>
    <row r="362" spans="2:7" s="84" customFormat="1" x14ac:dyDescent="0.15">
      <c r="B362" s="119"/>
      <c r="C362" s="320"/>
      <c r="D362" s="320"/>
      <c r="E362" s="320"/>
      <c r="F362" s="320"/>
      <c r="G362" s="320"/>
    </row>
    <row r="363" spans="2:7" s="84" customFormat="1" x14ac:dyDescent="0.15">
      <c r="B363" s="119"/>
      <c r="C363" s="320"/>
      <c r="D363" s="320"/>
      <c r="E363" s="320"/>
      <c r="F363" s="320"/>
      <c r="G363" s="320"/>
    </row>
    <row r="364" spans="2:7" s="84" customFormat="1" x14ac:dyDescent="0.15">
      <c r="B364" s="119"/>
      <c r="C364" s="320"/>
      <c r="D364" s="320"/>
      <c r="E364" s="320"/>
      <c r="F364" s="320"/>
      <c r="G364" s="320"/>
    </row>
    <row r="365" spans="2:7" s="84" customFormat="1" x14ac:dyDescent="0.15">
      <c r="B365" s="119"/>
      <c r="C365" s="320"/>
      <c r="D365" s="320"/>
      <c r="E365" s="320"/>
      <c r="F365" s="320"/>
      <c r="G365" s="320"/>
    </row>
    <row r="366" spans="2:7" s="84" customFormat="1" x14ac:dyDescent="0.15">
      <c r="B366" s="119"/>
      <c r="C366" s="320"/>
      <c r="D366" s="320"/>
      <c r="E366" s="320"/>
      <c r="F366" s="320"/>
      <c r="G366" s="320"/>
    </row>
    <row r="367" spans="2:7" s="84" customFormat="1" x14ac:dyDescent="0.15">
      <c r="B367" s="119"/>
      <c r="C367" s="320"/>
      <c r="D367" s="320"/>
      <c r="E367" s="320"/>
      <c r="F367" s="320"/>
      <c r="G367" s="320"/>
    </row>
    <row r="368" spans="2:7" s="84" customFormat="1" x14ac:dyDescent="0.15">
      <c r="B368" s="119"/>
      <c r="C368" s="320"/>
      <c r="D368" s="320"/>
      <c r="E368" s="320"/>
      <c r="F368" s="320"/>
      <c r="G368" s="320"/>
    </row>
    <row r="369" spans="2:7" s="84" customFormat="1" x14ac:dyDescent="0.15">
      <c r="B369" s="119"/>
      <c r="C369" s="320"/>
      <c r="D369" s="320"/>
      <c r="E369" s="320"/>
      <c r="F369" s="320"/>
      <c r="G369" s="320"/>
    </row>
    <row r="370" spans="2:7" s="84" customFormat="1" x14ac:dyDescent="0.15">
      <c r="B370" s="119"/>
      <c r="C370" s="320"/>
      <c r="D370" s="320"/>
      <c r="E370" s="320"/>
      <c r="F370" s="320"/>
      <c r="G370" s="320"/>
    </row>
    <row r="371" spans="2:7" s="84" customFormat="1" x14ac:dyDescent="0.15">
      <c r="B371" s="119"/>
      <c r="C371" s="320"/>
      <c r="D371" s="320"/>
      <c r="E371" s="320"/>
      <c r="F371" s="320"/>
      <c r="G371" s="320"/>
    </row>
    <row r="372" spans="2:7" s="84" customFormat="1" x14ac:dyDescent="0.15">
      <c r="B372" s="119"/>
      <c r="C372" s="320"/>
      <c r="D372" s="320"/>
      <c r="E372" s="320"/>
      <c r="F372" s="320"/>
      <c r="G372" s="320"/>
    </row>
    <row r="373" spans="2:7" s="84" customFormat="1" x14ac:dyDescent="0.15">
      <c r="B373" s="119"/>
      <c r="C373" s="320"/>
      <c r="D373" s="320"/>
      <c r="E373" s="320"/>
      <c r="F373" s="320"/>
      <c r="G373" s="320"/>
    </row>
    <row r="374" spans="2:7" s="84" customFormat="1" x14ac:dyDescent="0.15">
      <c r="B374" s="119"/>
      <c r="C374" s="320"/>
      <c r="D374" s="320"/>
      <c r="E374" s="320"/>
      <c r="F374" s="320"/>
      <c r="G374" s="320"/>
    </row>
    <row r="375" spans="2:7" s="84" customFormat="1" x14ac:dyDescent="0.15">
      <c r="B375" s="119"/>
      <c r="C375" s="320"/>
      <c r="D375" s="320"/>
      <c r="E375" s="320"/>
      <c r="F375" s="320"/>
      <c r="G375" s="320"/>
    </row>
    <row r="376" spans="2:7" s="84" customFormat="1" x14ac:dyDescent="0.15">
      <c r="B376" s="119"/>
      <c r="C376" s="320"/>
      <c r="D376" s="320"/>
      <c r="E376" s="320"/>
      <c r="F376" s="320"/>
      <c r="G376" s="320"/>
    </row>
    <row r="377" spans="2:7" s="84" customFormat="1" x14ac:dyDescent="0.15">
      <c r="B377" s="119"/>
      <c r="C377" s="320"/>
      <c r="D377" s="320"/>
      <c r="E377" s="320"/>
      <c r="F377" s="320"/>
      <c r="G377" s="320"/>
    </row>
    <row r="378" spans="2:7" s="84" customFormat="1" x14ac:dyDescent="0.15">
      <c r="B378" s="119"/>
      <c r="C378" s="320"/>
      <c r="D378" s="320"/>
      <c r="E378" s="320"/>
      <c r="F378" s="320"/>
      <c r="G378" s="320"/>
    </row>
    <row r="379" spans="2:7" s="84" customFormat="1" x14ac:dyDescent="0.15">
      <c r="B379" s="119"/>
      <c r="C379" s="320"/>
      <c r="D379" s="320"/>
      <c r="E379" s="320"/>
      <c r="F379" s="320"/>
      <c r="G379" s="320"/>
    </row>
    <row r="380" spans="2:7" s="84" customFormat="1" x14ac:dyDescent="0.15">
      <c r="B380" s="119"/>
      <c r="C380" s="320"/>
      <c r="D380" s="320"/>
      <c r="E380" s="320"/>
      <c r="F380" s="320"/>
      <c r="G380" s="320"/>
    </row>
    <row r="381" spans="2:7" s="84" customFormat="1" x14ac:dyDescent="0.15">
      <c r="B381" s="119"/>
      <c r="C381" s="320"/>
      <c r="D381" s="320"/>
      <c r="E381" s="320"/>
      <c r="F381" s="320"/>
      <c r="G381" s="320"/>
    </row>
    <row r="382" spans="2:7" s="84" customFormat="1" x14ac:dyDescent="0.15">
      <c r="B382" s="119"/>
      <c r="C382" s="320"/>
      <c r="D382" s="320"/>
      <c r="E382" s="320"/>
      <c r="F382" s="320"/>
      <c r="G382" s="320"/>
    </row>
    <row r="383" spans="2:7" s="84" customFormat="1" x14ac:dyDescent="0.15">
      <c r="B383" s="119"/>
      <c r="C383" s="320"/>
      <c r="D383" s="320"/>
      <c r="E383" s="320"/>
      <c r="F383" s="320"/>
      <c r="G383" s="320"/>
    </row>
    <row r="384" spans="2:7" s="84" customFormat="1" x14ac:dyDescent="0.15">
      <c r="B384" s="119"/>
      <c r="C384" s="320"/>
      <c r="D384" s="320"/>
      <c r="E384" s="320"/>
      <c r="F384" s="320"/>
      <c r="G384" s="320"/>
    </row>
    <row r="385" spans="2:7" s="84" customFormat="1" x14ac:dyDescent="0.15">
      <c r="B385" s="119"/>
      <c r="C385" s="320"/>
      <c r="D385" s="320"/>
      <c r="E385" s="320"/>
      <c r="F385" s="320"/>
      <c r="G385" s="320"/>
    </row>
    <row r="386" spans="2:7" s="84" customFormat="1" x14ac:dyDescent="0.15">
      <c r="B386" s="119"/>
      <c r="C386" s="320"/>
      <c r="D386" s="320"/>
      <c r="E386" s="320"/>
      <c r="F386" s="320"/>
      <c r="G386" s="320"/>
    </row>
    <row r="387" spans="2:7" s="84" customFormat="1" x14ac:dyDescent="0.15">
      <c r="B387" s="119"/>
      <c r="C387" s="320"/>
      <c r="D387" s="320"/>
      <c r="E387" s="320"/>
      <c r="F387" s="320"/>
      <c r="G387" s="320"/>
    </row>
    <row r="388" spans="2:7" s="84" customFormat="1" x14ac:dyDescent="0.15">
      <c r="B388" s="119"/>
      <c r="C388" s="320"/>
      <c r="D388" s="320"/>
      <c r="E388" s="320"/>
      <c r="F388" s="320"/>
      <c r="G388" s="320"/>
    </row>
    <row r="389" spans="2:7" s="84" customFormat="1" x14ac:dyDescent="0.15">
      <c r="B389" s="119"/>
      <c r="C389" s="320"/>
      <c r="D389" s="320"/>
      <c r="E389" s="320"/>
      <c r="F389" s="320"/>
      <c r="G389" s="320"/>
    </row>
    <row r="390" spans="2:7" s="84" customFormat="1" x14ac:dyDescent="0.15">
      <c r="B390" s="119"/>
      <c r="C390" s="320"/>
      <c r="D390" s="320"/>
      <c r="E390" s="320"/>
      <c r="F390" s="320"/>
      <c r="G390" s="320"/>
    </row>
    <row r="391" spans="2:7" s="84" customFormat="1" x14ac:dyDescent="0.15">
      <c r="B391" s="119"/>
      <c r="C391" s="320"/>
      <c r="D391" s="320"/>
      <c r="E391" s="320"/>
      <c r="F391" s="320"/>
      <c r="G391" s="320"/>
    </row>
    <row r="392" spans="2:7" s="84" customFormat="1" x14ac:dyDescent="0.15">
      <c r="B392" s="119"/>
      <c r="C392" s="320"/>
      <c r="D392" s="320"/>
      <c r="E392" s="320"/>
      <c r="F392" s="320"/>
      <c r="G392" s="320"/>
    </row>
    <row r="393" spans="2:7" s="84" customFormat="1" x14ac:dyDescent="0.15">
      <c r="B393" s="119"/>
      <c r="C393" s="320"/>
      <c r="D393" s="320"/>
      <c r="E393" s="320"/>
      <c r="F393" s="320"/>
      <c r="G393" s="320"/>
    </row>
    <row r="394" spans="2:7" s="84" customFormat="1" x14ac:dyDescent="0.15">
      <c r="B394" s="119"/>
      <c r="C394" s="320"/>
      <c r="D394" s="320"/>
      <c r="E394" s="320"/>
      <c r="F394" s="320"/>
      <c r="G394" s="320"/>
    </row>
    <row r="395" spans="2:7" s="84" customFormat="1" x14ac:dyDescent="0.15">
      <c r="B395" s="119"/>
      <c r="C395" s="320"/>
      <c r="D395" s="320"/>
      <c r="E395" s="320"/>
      <c r="F395" s="320"/>
      <c r="G395" s="320"/>
    </row>
    <row r="396" spans="2:7" s="84" customFormat="1" x14ac:dyDescent="0.15">
      <c r="B396" s="119"/>
      <c r="C396" s="320"/>
      <c r="D396" s="320"/>
      <c r="E396" s="320"/>
      <c r="F396" s="320"/>
      <c r="G396" s="320"/>
    </row>
    <row r="397" spans="2:7" s="84" customFormat="1" x14ac:dyDescent="0.15">
      <c r="B397" s="119"/>
      <c r="C397" s="320"/>
      <c r="D397" s="320"/>
      <c r="E397" s="320"/>
      <c r="F397" s="320"/>
      <c r="G397" s="320"/>
    </row>
    <row r="398" spans="2:7" s="84" customFormat="1" x14ac:dyDescent="0.15">
      <c r="B398" s="119"/>
      <c r="C398" s="320"/>
      <c r="D398" s="320"/>
      <c r="E398" s="320"/>
      <c r="F398" s="320"/>
      <c r="G398" s="320"/>
    </row>
    <row r="399" spans="2:7" s="84" customFormat="1" x14ac:dyDescent="0.15">
      <c r="B399" s="119"/>
      <c r="C399" s="320"/>
      <c r="D399" s="320"/>
      <c r="E399" s="320"/>
      <c r="F399" s="320"/>
      <c r="G399" s="320"/>
    </row>
    <row r="400" spans="2:7" s="84" customFormat="1" x14ac:dyDescent="0.15">
      <c r="B400" s="119"/>
      <c r="C400" s="320"/>
      <c r="D400" s="320"/>
      <c r="E400" s="320"/>
      <c r="F400" s="320"/>
      <c r="G400" s="320"/>
    </row>
    <row r="401" spans="2:7" s="84" customFormat="1" x14ac:dyDescent="0.15">
      <c r="B401" s="119"/>
      <c r="C401" s="320"/>
      <c r="D401" s="320"/>
      <c r="E401" s="320"/>
      <c r="F401" s="320"/>
      <c r="G401" s="320"/>
    </row>
    <row r="402" spans="2:7" s="84" customFormat="1" x14ac:dyDescent="0.15">
      <c r="B402" s="119"/>
      <c r="C402" s="320"/>
      <c r="D402" s="320"/>
      <c r="E402" s="320"/>
      <c r="F402" s="320"/>
      <c r="G402" s="320"/>
    </row>
    <row r="403" spans="2:7" s="84" customFormat="1" x14ac:dyDescent="0.15">
      <c r="B403" s="119"/>
      <c r="C403" s="320"/>
      <c r="D403" s="320"/>
      <c r="E403" s="320"/>
      <c r="F403" s="320"/>
      <c r="G403" s="320"/>
    </row>
    <row r="404" spans="2:7" s="84" customFormat="1" x14ac:dyDescent="0.15">
      <c r="B404" s="119"/>
      <c r="C404" s="320"/>
      <c r="D404" s="320"/>
      <c r="E404" s="320"/>
      <c r="F404" s="320"/>
      <c r="G404" s="320"/>
    </row>
    <row r="405" spans="2:7" s="84" customFormat="1" x14ac:dyDescent="0.15">
      <c r="B405" s="119"/>
      <c r="C405" s="320"/>
      <c r="D405" s="320"/>
      <c r="E405" s="320"/>
      <c r="F405" s="320"/>
      <c r="G405" s="320"/>
    </row>
    <row r="406" spans="2:7" s="84" customFormat="1" x14ac:dyDescent="0.15">
      <c r="B406" s="119"/>
      <c r="C406" s="320"/>
      <c r="D406" s="320"/>
      <c r="E406" s="320"/>
      <c r="F406" s="320"/>
      <c r="G406" s="320"/>
    </row>
    <row r="407" spans="2:7" s="84" customFormat="1" x14ac:dyDescent="0.15">
      <c r="B407" s="119"/>
      <c r="C407" s="320"/>
      <c r="D407" s="320"/>
      <c r="E407" s="320"/>
      <c r="F407" s="320"/>
      <c r="G407" s="320"/>
    </row>
    <row r="408" spans="2:7" s="84" customFormat="1" x14ac:dyDescent="0.15">
      <c r="B408" s="119"/>
      <c r="C408" s="320"/>
      <c r="D408" s="320"/>
      <c r="E408" s="320"/>
      <c r="F408" s="320"/>
      <c r="G408" s="320"/>
    </row>
    <row r="409" spans="2:7" s="84" customFormat="1" x14ac:dyDescent="0.15">
      <c r="B409" s="119"/>
      <c r="C409" s="320"/>
      <c r="D409" s="320"/>
      <c r="E409" s="320"/>
      <c r="F409" s="320"/>
      <c r="G409" s="320"/>
    </row>
    <row r="410" spans="2:7" s="84" customFormat="1" x14ac:dyDescent="0.15">
      <c r="B410" s="119"/>
      <c r="C410" s="320"/>
      <c r="D410" s="320"/>
      <c r="E410" s="320"/>
      <c r="F410" s="320"/>
      <c r="G410" s="320"/>
    </row>
    <row r="411" spans="2:7" s="84" customFormat="1" x14ac:dyDescent="0.15">
      <c r="B411" s="119"/>
      <c r="C411" s="320"/>
      <c r="D411" s="320"/>
      <c r="E411" s="320"/>
      <c r="F411" s="320"/>
      <c r="G411" s="320"/>
    </row>
    <row r="412" spans="2:7" s="84" customFormat="1" x14ac:dyDescent="0.15">
      <c r="B412" s="119"/>
      <c r="C412" s="320"/>
      <c r="D412" s="320"/>
      <c r="E412" s="320"/>
      <c r="F412" s="320"/>
      <c r="G412" s="320"/>
    </row>
    <row r="413" spans="2:7" s="84" customFormat="1" x14ac:dyDescent="0.15">
      <c r="B413" s="119"/>
      <c r="C413" s="320"/>
      <c r="D413" s="320"/>
      <c r="E413" s="320"/>
      <c r="F413" s="320"/>
      <c r="G413" s="320"/>
    </row>
    <row r="414" spans="2:7" s="84" customFormat="1" x14ac:dyDescent="0.15">
      <c r="B414" s="119"/>
      <c r="C414" s="320"/>
      <c r="D414" s="320"/>
      <c r="E414" s="320"/>
      <c r="F414" s="320"/>
      <c r="G414" s="320"/>
    </row>
    <row r="415" spans="2:7" s="84" customFormat="1" x14ac:dyDescent="0.15">
      <c r="B415" s="119"/>
      <c r="C415" s="320"/>
      <c r="D415" s="320"/>
      <c r="E415" s="320"/>
      <c r="F415" s="320"/>
      <c r="G415" s="320"/>
    </row>
    <row r="416" spans="2:7" s="84" customFormat="1" x14ac:dyDescent="0.15">
      <c r="B416" s="119"/>
      <c r="C416" s="320"/>
      <c r="D416" s="320"/>
      <c r="E416" s="320"/>
      <c r="F416" s="320"/>
      <c r="G416" s="320"/>
    </row>
    <row r="417" spans="2:7" s="84" customFormat="1" x14ac:dyDescent="0.15">
      <c r="B417" s="119"/>
      <c r="C417" s="320"/>
      <c r="D417" s="320"/>
      <c r="E417" s="320"/>
      <c r="F417" s="320"/>
      <c r="G417" s="320"/>
    </row>
    <row r="418" spans="2:7" s="84" customFormat="1" x14ac:dyDescent="0.15">
      <c r="B418" s="119"/>
      <c r="C418" s="320"/>
      <c r="D418" s="320"/>
      <c r="E418" s="320"/>
      <c r="F418" s="320"/>
      <c r="G418" s="320"/>
    </row>
    <row r="419" spans="2:7" s="84" customFormat="1" x14ac:dyDescent="0.15">
      <c r="B419" s="119"/>
      <c r="C419" s="320"/>
      <c r="D419" s="320"/>
      <c r="E419" s="320"/>
      <c r="F419" s="320"/>
      <c r="G419" s="320"/>
    </row>
    <row r="420" spans="2:7" s="84" customFormat="1" x14ac:dyDescent="0.15">
      <c r="B420" s="119"/>
      <c r="C420" s="320"/>
      <c r="D420" s="320"/>
      <c r="E420" s="320"/>
      <c r="F420" s="320"/>
      <c r="G420" s="320"/>
    </row>
    <row r="421" spans="2:7" s="84" customFormat="1" x14ac:dyDescent="0.15">
      <c r="B421" s="119"/>
      <c r="C421" s="320"/>
      <c r="D421" s="320"/>
      <c r="E421" s="320"/>
      <c r="F421" s="320"/>
      <c r="G421" s="320"/>
    </row>
    <row r="422" spans="2:7" s="84" customFormat="1" x14ac:dyDescent="0.15">
      <c r="B422" s="119"/>
      <c r="C422" s="320"/>
      <c r="D422" s="320"/>
      <c r="E422" s="320"/>
      <c r="F422" s="320"/>
      <c r="G422" s="320"/>
    </row>
    <row r="423" spans="2:7" s="84" customFormat="1" x14ac:dyDescent="0.15">
      <c r="B423" s="119"/>
      <c r="C423" s="320"/>
      <c r="D423" s="320"/>
      <c r="E423" s="320"/>
      <c r="F423" s="320"/>
      <c r="G423" s="320"/>
    </row>
    <row r="424" spans="2:7" s="84" customFormat="1" x14ac:dyDescent="0.15">
      <c r="B424" s="119"/>
      <c r="C424" s="320"/>
      <c r="D424" s="320"/>
      <c r="E424" s="320"/>
      <c r="F424" s="320"/>
      <c r="G424" s="320"/>
    </row>
    <row r="425" spans="2:7" s="84" customFormat="1" x14ac:dyDescent="0.15">
      <c r="B425" s="119"/>
      <c r="C425" s="320"/>
      <c r="D425" s="320"/>
      <c r="E425" s="320"/>
      <c r="F425" s="320"/>
      <c r="G425" s="320"/>
    </row>
    <row r="426" spans="2:7" s="84" customFormat="1" x14ac:dyDescent="0.15">
      <c r="B426" s="119"/>
      <c r="C426" s="320"/>
      <c r="D426" s="320"/>
      <c r="E426" s="320"/>
      <c r="F426" s="320"/>
      <c r="G426" s="320"/>
    </row>
    <row r="427" spans="2:7" s="84" customFormat="1" x14ac:dyDescent="0.15">
      <c r="B427" s="119"/>
      <c r="C427" s="320"/>
      <c r="D427" s="320"/>
      <c r="E427" s="320"/>
      <c r="F427" s="320"/>
      <c r="G427" s="320"/>
    </row>
    <row r="428" spans="2:7" s="84" customFormat="1" x14ac:dyDescent="0.15">
      <c r="B428" s="119"/>
      <c r="C428" s="320"/>
      <c r="D428" s="320"/>
      <c r="E428" s="320"/>
      <c r="F428" s="320"/>
      <c r="G428" s="320"/>
    </row>
    <row r="429" spans="2:7" s="84" customFormat="1" x14ac:dyDescent="0.15">
      <c r="B429" s="119"/>
      <c r="C429" s="320"/>
      <c r="D429" s="320"/>
      <c r="E429" s="320"/>
      <c r="F429" s="320"/>
      <c r="G429" s="320"/>
    </row>
    <row r="430" spans="2:7" s="84" customFormat="1" x14ac:dyDescent="0.15">
      <c r="B430" s="119"/>
      <c r="C430" s="320"/>
      <c r="D430" s="320"/>
      <c r="E430" s="320"/>
      <c r="F430" s="320"/>
      <c r="G430" s="320"/>
    </row>
    <row r="431" spans="2:7" s="84" customFormat="1" x14ac:dyDescent="0.15">
      <c r="B431" s="119"/>
      <c r="C431" s="320"/>
      <c r="D431" s="320"/>
      <c r="E431" s="320"/>
      <c r="F431" s="320"/>
      <c r="G431" s="320"/>
    </row>
    <row r="432" spans="2:7" s="84" customFormat="1" x14ac:dyDescent="0.15">
      <c r="B432" s="119"/>
      <c r="C432" s="320"/>
      <c r="D432" s="320"/>
      <c r="E432" s="320"/>
      <c r="F432" s="320"/>
      <c r="G432" s="320"/>
    </row>
    <row r="433" spans="2:7" s="84" customFormat="1" x14ac:dyDescent="0.15">
      <c r="B433" s="119"/>
      <c r="C433" s="320"/>
      <c r="D433" s="320"/>
      <c r="E433" s="320"/>
      <c r="F433" s="320"/>
      <c r="G433" s="320"/>
    </row>
    <row r="434" spans="2:7" s="84" customFormat="1" x14ac:dyDescent="0.15">
      <c r="B434" s="119"/>
      <c r="C434" s="320"/>
      <c r="D434" s="320"/>
      <c r="E434" s="320"/>
      <c r="F434" s="320"/>
      <c r="G434" s="320"/>
    </row>
    <row r="435" spans="2:7" s="84" customFormat="1" x14ac:dyDescent="0.15">
      <c r="B435" s="119"/>
      <c r="C435" s="320"/>
      <c r="D435" s="320"/>
      <c r="E435" s="320"/>
      <c r="F435" s="320"/>
      <c r="G435" s="320"/>
    </row>
    <row r="436" spans="2:7" s="84" customFormat="1" x14ac:dyDescent="0.15">
      <c r="B436" s="119"/>
      <c r="C436" s="320"/>
      <c r="D436" s="320"/>
      <c r="E436" s="320"/>
      <c r="F436" s="320"/>
      <c r="G436" s="320"/>
    </row>
    <row r="437" spans="2:7" s="84" customFormat="1" x14ac:dyDescent="0.15">
      <c r="B437" s="119"/>
      <c r="C437" s="320"/>
      <c r="D437" s="320"/>
      <c r="E437" s="320"/>
      <c r="F437" s="320"/>
      <c r="G437" s="320"/>
    </row>
    <row r="438" spans="2:7" s="84" customFormat="1" x14ac:dyDescent="0.15">
      <c r="B438" s="119"/>
      <c r="C438" s="320"/>
      <c r="D438" s="320"/>
      <c r="E438" s="320"/>
      <c r="F438" s="320"/>
      <c r="G438" s="320"/>
    </row>
    <row r="439" spans="2:7" s="84" customFormat="1" x14ac:dyDescent="0.15">
      <c r="B439" s="119"/>
      <c r="C439" s="320"/>
      <c r="D439" s="320"/>
      <c r="E439" s="320"/>
      <c r="F439" s="320"/>
      <c r="G439" s="320"/>
    </row>
    <row r="440" spans="2:7" s="84" customFormat="1" x14ac:dyDescent="0.15">
      <c r="B440" s="119"/>
      <c r="C440" s="320"/>
      <c r="D440" s="320"/>
      <c r="E440" s="320"/>
      <c r="F440" s="320"/>
      <c r="G440" s="320"/>
    </row>
    <row r="441" spans="2:7" s="84" customFormat="1" x14ac:dyDescent="0.15">
      <c r="B441" s="119"/>
      <c r="C441" s="320"/>
      <c r="D441" s="320"/>
      <c r="E441" s="320"/>
      <c r="F441" s="320"/>
      <c r="G441" s="320"/>
    </row>
    <row r="442" spans="2:7" s="84" customFormat="1" x14ac:dyDescent="0.15">
      <c r="B442" s="119"/>
      <c r="C442" s="320"/>
      <c r="D442" s="320"/>
      <c r="E442" s="320"/>
      <c r="F442" s="320"/>
      <c r="G442" s="320"/>
    </row>
    <row r="443" spans="2:7" s="84" customFormat="1" x14ac:dyDescent="0.15">
      <c r="B443" s="119"/>
      <c r="C443" s="320"/>
      <c r="D443" s="320"/>
      <c r="E443" s="320"/>
      <c r="F443" s="320"/>
      <c r="G443" s="320"/>
    </row>
    <row r="444" spans="2:7" s="84" customFormat="1" x14ac:dyDescent="0.15">
      <c r="B444" s="119"/>
      <c r="C444" s="320"/>
      <c r="D444" s="320"/>
      <c r="E444" s="320"/>
      <c r="F444" s="320"/>
      <c r="G444" s="320"/>
    </row>
    <row r="445" spans="2:7" s="84" customFormat="1" x14ac:dyDescent="0.15">
      <c r="B445" s="119"/>
      <c r="C445" s="320"/>
      <c r="D445" s="320"/>
      <c r="E445" s="320"/>
      <c r="F445" s="320"/>
      <c r="G445" s="320"/>
    </row>
    <row r="446" spans="2:7" s="84" customFormat="1" x14ac:dyDescent="0.15">
      <c r="B446" s="119"/>
      <c r="C446" s="320"/>
      <c r="D446" s="320"/>
      <c r="E446" s="320"/>
      <c r="F446" s="320"/>
      <c r="G446" s="320"/>
    </row>
    <row r="447" spans="2:7" s="84" customFormat="1" x14ac:dyDescent="0.15">
      <c r="B447" s="119"/>
      <c r="C447" s="320"/>
      <c r="D447" s="320"/>
      <c r="E447" s="320"/>
      <c r="F447" s="320"/>
      <c r="G447" s="320"/>
    </row>
    <row r="448" spans="2:7" s="84" customFormat="1" x14ac:dyDescent="0.15">
      <c r="B448" s="119"/>
      <c r="C448" s="320"/>
      <c r="D448" s="320"/>
      <c r="E448" s="320"/>
      <c r="F448" s="320"/>
      <c r="G448" s="320"/>
    </row>
    <row r="449" spans="2:7" s="84" customFormat="1" x14ac:dyDescent="0.15">
      <c r="B449" s="119"/>
      <c r="C449" s="320"/>
      <c r="D449" s="320"/>
      <c r="E449" s="320"/>
      <c r="F449" s="320"/>
      <c r="G449" s="320"/>
    </row>
    <row r="450" spans="2:7" s="84" customFormat="1" x14ac:dyDescent="0.15">
      <c r="B450" s="119"/>
      <c r="C450" s="320"/>
      <c r="D450" s="320"/>
      <c r="E450" s="320"/>
      <c r="F450" s="320"/>
      <c r="G450" s="320"/>
    </row>
    <row r="451" spans="2:7" s="84" customFormat="1" x14ac:dyDescent="0.15">
      <c r="B451" s="119"/>
      <c r="C451" s="320"/>
      <c r="D451" s="320"/>
      <c r="E451" s="320"/>
      <c r="F451" s="320"/>
      <c r="G451" s="320"/>
    </row>
    <row r="452" spans="2:7" s="84" customFormat="1" x14ac:dyDescent="0.15">
      <c r="B452" s="119"/>
      <c r="C452" s="320"/>
      <c r="D452" s="320"/>
      <c r="E452" s="320"/>
      <c r="F452" s="320"/>
      <c r="G452" s="320"/>
    </row>
    <row r="453" spans="2:7" s="84" customFormat="1" x14ac:dyDescent="0.15">
      <c r="B453" s="119"/>
      <c r="C453" s="320"/>
      <c r="D453" s="320"/>
      <c r="E453" s="320"/>
      <c r="F453" s="320"/>
      <c r="G453" s="320"/>
    </row>
    <row r="454" spans="2:7" s="84" customFormat="1" x14ac:dyDescent="0.15">
      <c r="B454" s="119"/>
      <c r="C454" s="320"/>
      <c r="D454" s="320"/>
      <c r="E454" s="320"/>
      <c r="F454" s="320"/>
      <c r="G454" s="320"/>
    </row>
    <row r="455" spans="2:7" s="84" customFormat="1" x14ac:dyDescent="0.15">
      <c r="B455" s="119"/>
      <c r="C455" s="320"/>
      <c r="D455" s="320"/>
      <c r="E455" s="320"/>
      <c r="F455" s="320"/>
      <c r="G455" s="320"/>
    </row>
    <row r="456" spans="2:7" s="84" customFormat="1" x14ac:dyDescent="0.15">
      <c r="B456" s="119"/>
      <c r="C456" s="320"/>
      <c r="D456" s="320"/>
      <c r="E456" s="320"/>
      <c r="F456" s="320"/>
      <c r="G456" s="320"/>
    </row>
    <row r="457" spans="2:7" s="84" customFormat="1" x14ac:dyDescent="0.15">
      <c r="B457" s="119"/>
      <c r="C457" s="320"/>
      <c r="D457" s="320"/>
      <c r="E457" s="320"/>
      <c r="F457" s="320"/>
      <c r="G457" s="320"/>
    </row>
    <row r="458" spans="2:7" s="84" customFormat="1" x14ac:dyDescent="0.15">
      <c r="B458" s="119"/>
      <c r="C458" s="320"/>
      <c r="D458" s="320"/>
      <c r="E458" s="320"/>
      <c r="F458" s="320"/>
      <c r="G458" s="320"/>
    </row>
    <row r="459" spans="2:7" s="84" customFormat="1" x14ac:dyDescent="0.15">
      <c r="B459" s="119"/>
      <c r="C459" s="320"/>
      <c r="D459" s="320"/>
      <c r="E459" s="320"/>
      <c r="F459" s="320"/>
      <c r="G459" s="320"/>
    </row>
    <row r="460" spans="2:7" s="84" customFormat="1" x14ac:dyDescent="0.15">
      <c r="B460" s="119"/>
      <c r="C460" s="320"/>
      <c r="D460" s="320"/>
      <c r="E460" s="320"/>
      <c r="F460" s="320"/>
      <c r="G460" s="320"/>
    </row>
    <row r="461" spans="2:7" s="84" customFormat="1" x14ac:dyDescent="0.15">
      <c r="B461" s="119"/>
      <c r="C461" s="320"/>
      <c r="D461" s="320"/>
      <c r="E461" s="320"/>
      <c r="F461" s="320"/>
      <c r="G461" s="320"/>
    </row>
    <row r="462" spans="2:7" s="84" customFormat="1" x14ac:dyDescent="0.15">
      <c r="B462" s="119"/>
      <c r="C462" s="320"/>
      <c r="D462" s="320"/>
      <c r="E462" s="320"/>
      <c r="F462" s="320"/>
      <c r="G462" s="320"/>
    </row>
    <row r="463" spans="2:7" s="84" customFormat="1" x14ac:dyDescent="0.15">
      <c r="B463" s="119"/>
      <c r="C463" s="320"/>
      <c r="D463" s="320"/>
      <c r="E463" s="320"/>
      <c r="F463" s="320"/>
      <c r="G463" s="320"/>
    </row>
    <row r="464" spans="2:7" s="84" customFormat="1" x14ac:dyDescent="0.15">
      <c r="B464" s="119"/>
      <c r="C464" s="320"/>
      <c r="D464" s="320"/>
      <c r="E464" s="320"/>
      <c r="F464" s="320"/>
      <c r="G464" s="320"/>
    </row>
    <row r="465" spans="2:7" s="84" customFormat="1" x14ac:dyDescent="0.15">
      <c r="B465" s="119"/>
      <c r="C465" s="320"/>
      <c r="D465" s="320"/>
      <c r="E465" s="320"/>
      <c r="F465" s="320"/>
      <c r="G465" s="320"/>
    </row>
    <row r="466" spans="2:7" s="84" customFormat="1" x14ac:dyDescent="0.15">
      <c r="B466" s="119"/>
      <c r="C466" s="320"/>
      <c r="D466" s="320"/>
      <c r="E466" s="320"/>
      <c r="F466" s="320"/>
      <c r="G466" s="320"/>
    </row>
    <row r="467" spans="2:7" s="84" customFormat="1" x14ac:dyDescent="0.15">
      <c r="B467" s="119"/>
      <c r="C467" s="320"/>
      <c r="D467" s="320"/>
      <c r="E467" s="320"/>
      <c r="F467" s="320"/>
      <c r="G467" s="320"/>
    </row>
    <row r="468" spans="2:7" s="84" customFormat="1" x14ac:dyDescent="0.15">
      <c r="B468" s="119"/>
      <c r="C468" s="320"/>
      <c r="D468" s="320"/>
      <c r="E468" s="320"/>
      <c r="F468" s="320"/>
      <c r="G468" s="320"/>
    </row>
    <row r="469" spans="2:7" s="84" customFormat="1" x14ac:dyDescent="0.15">
      <c r="B469" s="119"/>
      <c r="C469" s="320"/>
      <c r="D469" s="320"/>
      <c r="E469" s="320"/>
      <c r="F469" s="320"/>
      <c r="G469" s="320"/>
    </row>
    <row r="470" spans="2:7" s="84" customFormat="1" x14ac:dyDescent="0.15">
      <c r="B470" s="119"/>
      <c r="C470" s="320"/>
      <c r="D470" s="320"/>
      <c r="E470" s="320"/>
      <c r="F470" s="320"/>
      <c r="G470" s="320"/>
    </row>
    <row r="471" spans="2:7" s="84" customFormat="1" x14ac:dyDescent="0.15">
      <c r="B471" s="119"/>
      <c r="C471" s="320"/>
      <c r="D471" s="320"/>
      <c r="E471" s="320"/>
      <c r="F471" s="320"/>
      <c r="G471" s="320"/>
    </row>
    <row r="472" spans="2:7" s="84" customFormat="1" x14ac:dyDescent="0.15">
      <c r="B472" s="119"/>
      <c r="C472" s="320"/>
      <c r="D472" s="320"/>
      <c r="E472" s="320"/>
      <c r="F472" s="320"/>
      <c r="G472" s="320"/>
    </row>
    <row r="473" spans="2:7" s="84" customFormat="1" x14ac:dyDescent="0.15">
      <c r="B473" s="119"/>
      <c r="C473" s="320"/>
      <c r="D473" s="320"/>
      <c r="E473" s="320"/>
      <c r="F473" s="320"/>
      <c r="G473" s="320"/>
    </row>
    <row r="474" spans="2:7" s="84" customFormat="1" x14ac:dyDescent="0.15">
      <c r="B474" s="119"/>
      <c r="C474" s="320"/>
      <c r="D474" s="320"/>
      <c r="E474" s="320"/>
      <c r="F474" s="320"/>
      <c r="G474" s="320"/>
    </row>
    <row r="475" spans="2:7" s="84" customFormat="1" x14ac:dyDescent="0.15">
      <c r="B475" s="119"/>
      <c r="C475" s="320"/>
      <c r="D475" s="320"/>
      <c r="E475" s="320"/>
      <c r="F475" s="320"/>
      <c r="G475" s="320"/>
    </row>
    <row r="476" spans="2:7" s="84" customFormat="1" x14ac:dyDescent="0.15">
      <c r="B476" s="119"/>
      <c r="C476" s="320"/>
      <c r="D476" s="320"/>
      <c r="E476" s="320"/>
      <c r="F476" s="320"/>
      <c r="G476" s="320"/>
    </row>
    <row r="477" spans="2:7" s="84" customFormat="1" x14ac:dyDescent="0.15">
      <c r="B477" s="119"/>
      <c r="C477" s="320"/>
      <c r="D477" s="320"/>
      <c r="E477" s="320"/>
      <c r="F477" s="320"/>
      <c r="G477" s="320"/>
    </row>
    <row r="478" spans="2:7" s="84" customFormat="1" x14ac:dyDescent="0.15">
      <c r="B478" s="119"/>
      <c r="C478" s="320"/>
      <c r="D478" s="320"/>
      <c r="E478" s="320"/>
      <c r="F478" s="320"/>
      <c r="G478" s="320"/>
    </row>
    <row r="479" spans="2:7" s="84" customFormat="1" x14ac:dyDescent="0.15">
      <c r="B479" s="119"/>
      <c r="C479" s="320"/>
      <c r="D479" s="320"/>
      <c r="E479" s="320"/>
      <c r="F479" s="320"/>
      <c r="G479" s="320"/>
    </row>
    <row r="480" spans="2:7" s="84" customFormat="1" x14ac:dyDescent="0.15">
      <c r="B480" s="119"/>
      <c r="C480" s="320"/>
      <c r="D480" s="320"/>
      <c r="E480" s="320"/>
      <c r="F480" s="320"/>
      <c r="G480" s="320"/>
    </row>
    <row r="481" spans="2:7" s="84" customFormat="1" x14ac:dyDescent="0.15">
      <c r="B481" s="119"/>
      <c r="C481" s="320"/>
      <c r="D481" s="320"/>
      <c r="E481" s="320"/>
      <c r="F481" s="320"/>
      <c r="G481" s="320"/>
    </row>
    <row r="482" spans="2:7" s="84" customFormat="1" x14ac:dyDescent="0.15">
      <c r="B482" s="119"/>
      <c r="C482" s="320"/>
      <c r="D482" s="320"/>
      <c r="E482" s="320"/>
      <c r="F482" s="320"/>
      <c r="G482" s="320"/>
    </row>
    <row r="483" spans="2:7" s="84" customFormat="1" x14ac:dyDescent="0.15">
      <c r="B483" s="119"/>
      <c r="C483" s="320"/>
      <c r="D483" s="320"/>
      <c r="E483" s="320"/>
      <c r="F483" s="320"/>
      <c r="G483" s="320"/>
    </row>
    <row r="484" spans="2:7" s="84" customFormat="1" x14ac:dyDescent="0.15">
      <c r="B484" s="119"/>
      <c r="C484" s="320"/>
      <c r="D484" s="320"/>
      <c r="E484" s="320"/>
      <c r="F484" s="320"/>
      <c r="G484" s="320"/>
    </row>
    <row r="485" spans="2:7" s="84" customFormat="1" x14ac:dyDescent="0.15">
      <c r="B485" s="119"/>
      <c r="C485" s="320"/>
      <c r="D485" s="320"/>
      <c r="E485" s="320"/>
      <c r="F485" s="320"/>
      <c r="G485" s="320"/>
    </row>
    <row r="486" spans="2:7" s="84" customFormat="1" x14ac:dyDescent="0.15">
      <c r="B486" s="119"/>
      <c r="C486" s="320"/>
      <c r="D486" s="320"/>
      <c r="E486" s="320"/>
      <c r="F486" s="320"/>
      <c r="G486" s="320"/>
    </row>
    <row r="487" spans="2:7" s="84" customFormat="1" x14ac:dyDescent="0.15">
      <c r="B487" s="119"/>
      <c r="C487" s="320"/>
      <c r="D487" s="320"/>
      <c r="E487" s="320"/>
      <c r="F487" s="320"/>
      <c r="G487" s="320"/>
    </row>
    <row r="488" spans="2:7" s="84" customFormat="1" x14ac:dyDescent="0.15">
      <c r="B488" s="119"/>
      <c r="C488" s="320"/>
      <c r="D488" s="320"/>
      <c r="E488" s="320"/>
      <c r="F488" s="320"/>
      <c r="G488" s="320"/>
    </row>
    <row r="489" spans="2:7" s="84" customFormat="1" x14ac:dyDescent="0.15">
      <c r="B489" s="119"/>
      <c r="C489" s="320"/>
      <c r="D489" s="320"/>
      <c r="E489" s="320"/>
      <c r="F489" s="320"/>
      <c r="G489" s="320"/>
    </row>
    <row r="490" spans="2:7" s="84" customFormat="1" x14ac:dyDescent="0.15">
      <c r="B490" s="119"/>
      <c r="C490" s="320"/>
      <c r="D490" s="320"/>
      <c r="E490" s="320"/>
      <c r="F490" s="320"/>
      <c r="G490" s="320"/>
    </row>
    <row r="491" spans="2:7" s="84" customFormat="1" x14ac:dyDescent="0.15">
      <c r="B491" s="119"/>
      <c r="C491" s="320"/>
      <c r="D491" s="320"/>
      <c r="E491" s="320"/>
      <c r="F491" s="320"/>
      <c r="G491" s="320"/>
    </row>
    <row r="492" spans="2:7" s="84" customFormat="1" x14ac:dyDescent="0.15">
      <c r="B492" s="119"/>
      <c r="C492" s="320"/>
      <c r="D492" s="320"/>
      <c r="E492" s="320"/>
      <c r="F492" s="320"/>
      <c r="G492" s="320"/>
    </row>
    <row r="493" spans="2:7" s="84" customFormat="1" x14ac:dyDescent="0.15">
      <c r="B493" s="119"/>
      <c r="C493" s="320"/>
      <c r="D493" s="320"/>
      <c r="E493" s="320"/>
      <c r="F493" s="320"/>
      <c r="G493" s="320"/>
    </row>
    <row r="494" spans="2:7" s="84" customFormat="1" x14ac:dyDescent="0.15">
      <c r="B494" s="119"/>
      <c r="C494" s="320"/>
      <c r="D494" s="320"/>
      <c r="E494" s="320"/>
      <c r="F494" s="320"/>
      <c r="G494" s="320"/>
    </row>
    <row r="495" spans="2:7" s="84" customFormat="1" x14ac:dyDescent="0.15">
      <c r="B495" s="119"/>
      <c r="C495" s="320"/>
      <c r="D495" s="320"/>
      <c r="E495" s="320"/>
      <c r="F495" s="320"/>
      <c r="G495" s="320"/>
    </row>
    <row r="496" spans="2:7" s="84" customFormat="1" x14ac:dyDescent="0.15">
      <c r="B496" s="119"/>
      <c r="C496" s="320"/>
      <c r="D496" s="320"/>
      <c r="E496" s="320"/>
      <c r="F496" s="320"/>
      <c r="G496" s="320"/>
    </row>
    <row r="497" spans="2:7" s="84" customFormat="1" x14ac:dyDescent="0.15">
      <c r="B497" s="119"/>
      <c r="C497" s="320"/>
      <c r="D497" s="320"/>
      <c r="E497" s="320"/>
      <c r="F497" s="320"/>
      <c r="G497" s="320"/>
    </row>
    <row r="498" spans="2:7" s="84" customFormat="1" x14ac:dyDescent="0.15">
      <c r="B498" s="119"/>
      <c r="C498" s="320"/>
      <c r="D498" s="320"/>
      <c r="E498" s="320"/>
      <c r="F498" s="320"/>
      <c r="G498" s="320"/>
    </row>
    <row r="499" spans="2:7" s="84" customFormat="1" x14ac:dyDescent="0.15">
      <c r="B499" s="119"/>
      <c r="C499" s="320"/>
      <c r="D499" s="320"/>
      <c r="E499" s="320"/>
      <c r="F499" s="320"/>
      <c r="G499" s="320"/>
    </row>
    <row r="500" spans="2:7" s="84" customFormat="1" x14ac:dyDescent="0.15">
      <c r="B500" s="119"/>
      <c r="C500" s="320"/>
      <c r="D500" s="320"/>
      <c r="E500" s="320"/>
      <c r="F500" s="320"/>
      <c r="G500" s="320"/>
    </row>
    <row r="501" spans="2:7" s="84" customFormat="1" x14ac:dyDescent="0.15">
      <c r="B501" s="119"/>
      <c r="C501" s="320"/>
      <c r="D501" s="320"/>
      <c r="E501" s="320"/>
      <c r="F501" s="320"/>
      <c r="G501" s="320"/>
    </row>
    <row r="502" spans="2:7" s="84" customFormat="1" x14ac:dyDescent="0.15">
      <c r="B502" s="119"/>
      <c r="C502" s="320"/>
      <c r="D502" s="320"/>
      <c r="E502" s="320"/>
      <c r="F502" s="320"/>
      <c r="G502" s="320"/>
    </row>
    <row r="503" spans="2:7" s="84" customFormat="1" x14ac:dyDescent="0.15">
      <c r="B503" s="119"/>
      <c r="C503" s="320"/>
      <c r="D503" s="320"/>
      <c r="E503" s="320"/>
      <c r="F503" s="320"/>
      <c r="G503" s="320"/>
    </row>
    <row r="504" spans="2:7" s="84" customFormat="1" x14ac:dyDescent="0.15">
      <c r="B504" s="119"/>
      <c r="C504" s="320"/>
      <c r="D504" s="320"/>
      <c r="E504" s="320"/>
      <c r="F504" s="320"/>
      <c r="G504" s="320"/>
    </row>
    <row r="505" spans="2:7" s="84" customFormat="1" x14ac:dyDescent="0.15">
      <c r="B505" s="119"/>
      <c r="C505" s="320"/>
      <c r="D505" s="320"/>
      <c r="E505" s="320"/>
      <c r="F505" s="320"/>
      <c r="G505" s="320"/>
    </row>
    <row r="506" spans="2:7" s="84" customFormat="1" x14ac:dyDescent="0.15">
      <c r="B506" s="119"/>
      <c r="C506" s="320"/>
      <c r="D506" s="320"/>
      <c r="E506" s="320"/>
      <c r="F506" s="320"/>
      <c r="G506" s="320"/>
    </row>
    <row r="507" spans="2:7" s="84" customFormat="1" x14ac:dyDescent="0.15">
      <c r="B507" s="119"/>
      <c r="C507" s="320"/>
      <c r="D507" s="320"/>
      <c r="E507" s="320"/>
      <c r="F507" s="320"/>
      <c r="G507" s="320"/>
    </row>
    <row r="508" spans="2:7" s="84" customFormat="1" x14ac:dyDescent="0.15">
      <c r="B508" s="119"/>
      <c r="C508" s="320"/>
      <c r="D508" s="320"/>
      <c r="E508" s="320"/>
      <c r="F508" s="320"/>
      <c r="G508" s="320"/>
    </row>
    <row r="509" spans="2:7" s="84" customFormat="1" x14ac:dyDescent="0.15">
      <c r="B509" s="119"/>
      <c r="C509" s="320"/>
      <c r="D509" s="320"/>
      <c r="E509" s="320"/>
      <c r="F509" s="320"/>
      <c r="G509" s="320"/>
    </row>
    <row r="510" spans="2:7" s="84" customFormat="1" x14ac:dyDescent="0.15">
      <c r="B510" s="119"/>
      <c r="C510" s="320"/>
      <c r="D510" s="320"/>
      <c r="E510" s="320"/>
      <c r="F510" s="320"/>
      <c r="G510" s="320"/>
    </row>
    <row r="511" spans="2:7" s="84" customFormat="1" x14ac:dyDescent="0.15">
      <c r="B511" s="119"/>
      <c r="C511" s="320"/>
      <c r="D511" s="320"/>
      <c r="E511" s="320"/>
      <c r="F511" s="320"/>
      <c r="G511" s="320"/>
    </row>
    <row r="512" spans="2:7" s="84" customFormat="1" x14ac:dyDescent="0.15">
      <c r="B512" s="119"/>
      <c r="C512" s="320"/>
      <c r="D512" s="320"/>
      <c r="E512" s="320"/>
      <c r="F512" s="320"/>
      <c r="G512" s="320"/>
    </row>
    <row r="513" spans="2:7" s="84" customFormat="1" x14ac:dyDescent="0.15">
      <c r="B513" s="119"/>
      <c r="C513" s="320"/>
      <c r="D513" s="320"/>
      <c r="E513" s="320"/>
      <c r="F513" s="320"/>
      <c r="G513" s="320"/>
    </row>
    <row r="514" spans="2:7" s="84" customFormat="1" x14ac:dyDescent="0.15">
      <c r="B514" s="119"/>
      <c r="C514" s="320"/>
      <c r="D514" s="320"/>
      <c r="E514" s="320"/>
      <c r="F514" s="320"/>
      <c r="G514" s="320"/>
    </row>
    <row r="515" spans="2:7" s="84" customFormat="1" x14ac:dyDescent="0.15">
      <c r="B515" s="119"/>
      <c r="C515" s="320"/>
      <c r="D515" s="320"/>
      <c r="E515" s="320"/>
      <c r="F515" s="320"/>
      <c r="G515" s="320"/>
    </row>
    <row r="516" spans="2:7" s="84" customFormat="1" x14ac:dyDescent="0.15">
      <c r="B516" s="119"/>
      <c r="C516" s="320"/>
      <c r="D516" s="320"/>
      <c r="E516" s="320"/>
      <c r="F516" s="320"/>
      <c r="G516" s="320"/>
    </row>
    <row r="517" spans="2:7" s="84" customFormat="1" x14ac:dyDescent="0.15">
      <c r="B517" s="119"/>
      <c r="C517" s="320"/>
      <c r="D517" s="320"/>
      <c r="E517" s="320"/>
      <c r="F517" s="320"/>
      <c r="G517" s="320"/>
    </row>
    <row r="518" spans="2:7" s="84" customFormat="1" x14ac:dyDescent="0.15">
      <c r="B518" s="119"/>
      <c r="C518" s="320"/>
      <c r="D518" s="320"/>
      <c r="E518" s="320"/>
      <c r="F518" s="320"/>
      <c r="G518" s="320"/>
    </row>
    <row r="519" spans="2:7" s="84" customFormat="1" x14ac:dyDescent="0.15">
      <c r="B519" s="119"/>
      <c r="C519" s="320"/>
      <c r="D519" s="320"/>
      <c r="E519" s="320"/>
      <c r="F519" s="320"/>
      <c r="G519" s="320"/>
    </row>
    <row r="520" spans="2:7" s="84" customFormat="1" x14ac:dyDescent="0.15">
      <c r="B520" s="119"/>
      <c r="C520" s="320"/>
      <c r="D520" s="320"/>
      <c r="E520" s="320"/>
      <c r="F520" s="320"/>
      <c r="G520" s="320"/>
    </row>
    <row r="521" spans="2:7" s="84" customFormat="1" x14ac:dyDescent="0.15">
      <c r="B521" s="119"/>
      <c r="C521" s="320"/>
      <c r="D521" s="320"/>
      <c r="E521" s="320"/>
      <c r="F521" s="320"/>
      <c r="G521" s="320"/>
    </row>
    <row r="522" spans="2:7" s="84" customFormat="1" x14ac:dyDescent="0.15">
      <c r="B522" s="119"/>
      <c r="C522" s="320"/>
      <c r="D522" s="320"/>
      <c r="E522" s="320"/>
      <c r="F522" s="320"/>
      <c r="G522" s="320"/>
    </row>
    <row r="523" spans="2:7" s="84" customFormat="1" x14ac:dyDescent="0.15">
      <c r="B523" s="119"/>
      <c r="C523" s="320"/>
      <c r="D523" s="320"/>
      <c r="E523" s="320"/>
      <c r="F523" s="320"/>
      <c r="G523" s="320"/>
    </row>
    <row r="524" spans="2:7" s="84" customFormat="1" x14ac:dyDescent="0.15">
      <c r="B524" s="119"/>
      <c r="C524" s="320"/>
      <c r="D524" s="320"/>
      <c r="E524" s="320"/>
      <c r="F524" s="320"/>
      <c r="G524" s="320"/>
    </row>
    <row r="525" spans="2:7" s="84" customFormat="1" x14ac:dyDescent="0.15">
      <c r="B525" s="119"/>
      <c r="C525" s="320"/>
      <c r="D525" s="320"/>
      <c r="E525" s="320"/>
      <c r="F525" s="320"/>
      <c r="G525" s="320"/>
    </row>
    <row r="526" spans="2:7" s="84" customFormat="1" x14ac:dyDescent="0.15">
      <c r="B526" s="119"/>
      <c r="C526" s="320"/>
      <c r="D526" s="320"/>
      <c r="E526" s="320"/>
      <c r="F526" s="320"/>
      <c r="G526" s="320"/>
    </row>
    <row r="527" spans="2:7" s="84" customFormat="1" x14ac:dyDescent="0.15">
      <c r="B527" s="119"/>
      <c r="C527" s="320"/>
      <c r="D527" s="320"/>
      <c r="E527" s="320"/>
      <c r="F527" s="320"/>
      <c r="G527" s="320"/>
    </row>
    <row r="528" spans="2:7" s="84" customFormat="1" x14ac:dyDescent="0.15">
      <c r="B528" s="119"/>
      <c r="C528" s="320"/>
      <c r="D528" s="320"/>
      <c r="E528" s="320"/>
      <c r="F528" s="320"/>
      <c r="G528" s="320"/>
    </row>
    <row r="529" spans="2:7" s="84" customFormat="1" x14ac:dyDescent="0.15">
      <c r="B529" s="119"/>
      <c r="C529" s="320"/>
      <c r="D529" s="320"/>
      <c r="E529" s="320"/>
      <c r="F529" s="320"/>
      <c r="G529" s="320"/>
    </row>
    <row r="530" spans="2:7" s="84" customFormat="1" x14ac:dyDescent="0.15">
      <c r="B530" s="119"/>
      <c r="C530" s="320"/>
      <c r="D530" s="320"/>
      <c r="E530" s="320"/>
      <c r="F530" s="320"/>
      <c r="G530" s="320"/>
    </row>
    <row r="531" spans="2:7" s="84" customFormat="1" x14ac:dyDescent="0.15">
      <c r="B531" s="119"/>
      <c r="C531" s="320"/>
      <c r="D531" s="320"/>
      <c r="E531" s="320"/>
      <c r="F531" s="320"/>
      <c r="G531" s="320"/>
    </row>
  </sheetData>
  <mergeCells count="13">
    <mergeCell ref="B2:B3"/>
    <mergeCell ref="D2:E2"/>
    <mergeCell ref="I2:I3"/>
    <mergeCell ref="B38:B39"/>
    <mergeCell ref="D38:E38"/>
    <mergeCell ref="I38:I39"/>
    <mergeCell ref="C2:C3"/>
    <mergeCell ref="G2:G3"/>
    <mergeCell ref="H2:H3"/>
    <mergeCell ref="C38:C39"/>
    <mergeCell ref="G38:G39"/>
    <mergeCell ref="H38:H39"/>
    <mergeCell ref="F2:F3"/>
  </mergeCells>
  <phoneticPr fontId="2" type="noConversion"/>
  <pageMargins left="0.75" right="0.75" top="1" bottom="1" header="0.5" footer="0.5"/>
  <pageSetup paperSize="9" scale="55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2:D13"/>
  <sheetViews>
    <sheetView workbookViewId="0">
      <selection activeCell="B40" sqref="B40"/>
    </sheetView>
  </sheetViews>
  <sheetFormatPr defaultRowHeight="10.5" x14ac:dyDescent="0.2"/>
  <cols>
    <col min="1" max="1" width="2.28515625" style="75" customWidth="1"/>
    <col min="2" max="2" width="59.7109375" style="101" customWidth="1"/>
    <col min="3" max="4" width="15.7109375" style="101" customWidth="1"/>
    <col min="5" max="16384" width="9.140625" style="76"/>
  </cols>
  <sheetData>
    <row r="2" spans="2:4" ht="17.100000000000001" customHeight="1" x14ac:dyDescent="0.2">
      <c r="B2" s="528"/>
      <c r="C2" s="526" t="s">
        <v>1498</v>
      </c>
      <c r="D2" s="527" t="s">
        <v>1214</v>
      </c>
    </row>
    <row r="3" spans="2:4" ht="17.100000000000001" customHeight="1" x14ac:dyDescent="0.2">
      <c r="B3" s="1889" t="s">
        <v>325</v>
      </c>
      <c r="C3" s="411">
        <v>682812</v>
      </c>
      <c r="D3" s="794">
        <v>660017</v>
      </c>
    </row>
    <row r="4" spans="2:4" ht="17.100000000000001" customHeight="1" x14ac:dyDescent="0.2">
      <c r="B4" s="1868" t="s">
        <v>473</v>
      </c>
      <c r="C4" s="413">
        <v>1335</v>
      </c>
      <c r="D4" s="795">
        <v>1335</v>
      </c>
    </row>
    <row r="5" spans="2:4" ht="17.100000000000001" customHeight="1" x14ac:dyDescent="0.2">
      <c r="B5" s="1868" t="s">
        <v>268</v>
      </c>
      <c r="C5" s="413">
        <v>186928</v>
      </c>
      <c r="D5" s="795">
        <v>193652</v>
      </c>
    </row>
    <row r="6" spans="2:4" ht="17.100000000000001" customHeight="1" x14ac:dyDescent="0.2">
      <c r="B6" s="407" t="s">
        <v>474</v>
      </c>
      <c r="C6" s="413">
        <v>174152</v>
      </c>
      <c r="D6" s="795">
        <v>149573</v>
      </c>
    </row>
    <row r="7" spans="2:4" ht="17.100000000000001" customHeight="1" x14ac:dyDescent="0.2">
      <c r="B7" s="1013" t="s">
        <v>475</v>
      </c>
      <c r="C7" s="413">
        <v>239399</v>
      </c>
      <c r="D7" s="795">
        <v>231210</v>
      </c>
    </row>
    <row r="8" spans="2:4" ht="17.100000000000001" customHeight="1" x14ac:dyDescent="0.2">
      <c r="B8" s="407" t="s">
        <v>899</v>
      </c>
      <c r="C8" s="413">
        <v>80998</v>
      </c>
      <c r="D8" s="795">
        <v>84247</v>
      </c>
    </row>
    <row r="9" spans="2:4" ht="17.100000000000001" customHeight="1" thickBot="1" x14ac:dyDescent="0.25">
      <c r="B9" s="533" t="s">
        <v>433</v>
      </c>
      <c r="C9" s="1869">
        <v>74559</v>
      </c>
      <c r="D9" s="1870">
        <v>84505</v>
      </c>
    </row>
    <row r="10" spans="2:4" ht="17.100000000000001" customHeight="1" thickBot="1" x14ac:dyDescent="0.25">
      <c r="B10" s="408" t="s">
        <v>326</v>
      </c>
      <c r="C10" s="536">
        <f>SUM(C4:C9)</f>
        <v>757371</v>
      </c>
      <c r="D10" s="537">
        <f>SUM(D4:D9)</f>
        <v>744522</v>
      </c>
    </row>
    <row r="13" spans="2:4" x14ac:dyDescent="0.2">
      <c r="B13" s="297" t="s">
        <v>619</v>
      </c>
      <c r="C13" s="12">
        <f>C10-'skons bilans'!D13</f>
        <v>0</v>
      </c>
      <c r="D13" s="12">
        <f>D10-'skons bilans'!E13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23"/>
    </sheetView>
  </sheetViews>
  <sheetFormatPr defaultRowHeight="12.75" x14ac:dyDescent="0.2"/>
  <cols>
    <col min="1" max="1" width="41.28515625" customWidth="1"/>
    <col min="2" max="5" width="11.7109375" customWidth="1"/>
  </cols>
  <sheetData>
    <row r="1" spans="1:5" x14ac:dyDescent="0.2">
      <c r="A1" s="2827" t="s">
        <v>1888</v>
      </c>
      <c r="B1" s="2827"/>
      <c r="C1" s="2827"/>
      <c r="D1" s="2827"/>
      <c r="E1" s="2827"/>
    </row>
    <row r="2" spans="1:5" ht="13.5" thickBot="1" x14ac:dyDescent="0.25">
      <c r="A2" s="2828"/>
      <c r="B2" s="2829"/>
      <c r="C2" s="2829"/>
      <c r="D2" s="2829"/>
      <c r="E2" s="2829"/>
    </row>
    <row r="3" spans="1:5" ht="13.5" thickTop="1" x14ac:dyDescent="0.2">
      <c r="A3" s="2785"/>
      <c r="B3" s="2785"/>
      <c r="C3" s="2785"/>
      <c r="D3" s="2786"/>
      <c r="E3" s="2785"/>
    </row>
    <row r="4" spans="1:5" ht="21" x14ac:dyDescent="0.2">
      <c r="A4" s="2830"/>
      <c r="B4" s="2831" t="s">
        <v>1868</v>
      </c>
      <c r="C4" s="2832" t="s">
        <v>1214</v>
      </c>
      <c r="D4" s="2833" t="s">
        <v>1498</v>
      </c>
      <c r="E4" s="2834" t="s">
        <v>1869</v>
      </c>
    </row>
    <row r="5" spans="1:5" ht="42" x14ac:dyDescent="0.2">
      <c r="A5" s="2792" t="s">
        <v>1889</v>
      </c>
      <c r="B5" s="2835">
        <v>17787</v>
      </c>
      <c r="C5" s="2836">
        <v>19562</v>
      </c>
      <c r="D5" s="2837">
        <v>20940</v>
      </c>
      <c r="E5" s="2838">
        <v>7.0442695020958901E-2</v>
      </c>
    </row>
    <row r="6" spans="1:5" x14ac:dyDescent="0.2">
      <c r="A6" s="2797" t="s">
        <v>1890</v>
      </c>
      <c r="B6" s="2821">
        <v>1838</v>
      </c>
      <c r="C6" s="2822">
        <v>1983</v>
      </c>
      <c r="D6" s="2823">
        <v>2123</v>
      </c>
      <c r="E6" s="2838">
        <v>7.0600100857286963E-2</v>
      </c>
    </row>
    <row r="7" spans="1:5" x14ac:dyDescent="0.2">
      <c r="A7" s="2797" t="s">
        <v>1891</v>
      </c>
      <c r="B7" s="2821">
        <v>5144</v>
      </c>
      <c r="C7" s="2822">
        <v>5748</v>
      </c>
      <c r="D7" s="2823">
        <v>6067</v>
      </c>
      <c r="E7" s="2838">
        <v>5.5497564370215802E-2</v>
      </c>
    </row>
    <row r="8" spans="1:5" x14ac:dyDescent="0.2">
      <c r="A8" s="2797" t="s">
        <v>1892</v>
      </c>
      <c r="B8" s="2821">
        <v>10805</v>
      </c>
      <c r="C8" s="2822">
        <v>11831</v>
      </c>
      <c r="D8" s="2823">
        <v>12750</v>
      </c>
      <c r="E8" s="2838">
        <v>7.7677288479418571E-2</v>
      </c>
    </row>
    <row r="9" spans="1:5" x14ac:dyDescent="0.2">
      <c r="A9" s="2797"/>
      <c r="B9" s="2821"/>
      <c r="C9" s="2822"/>
      <c r="D9" s="2823"/>
      <c r="E9" s="2838"/>
    </row>
    <row r="10" spans="1:5" x14ac:dyDescent="0.2">
      <c r="A10" s="2839" t="s">
        <v>1838</v>
      </c>
      <c r="B10" s="2840"/>
      <c r="C10" s="2841"/>
      <c r="D10" s="2841"/>
      <c r="E10" s="2842"/>
    </row>
    <row r="11" spans="1:5" ht="21" x14ac:dyDescent="0.2">
      <c r="A11" s="2839" t="s">
        <v>1893</v>
      </c>
      <c r="B11" s="2843">
        <v>23680.475834820001</v>
      </c>
      <c r="C11" s="2844">
        <v>22102.769678430002</v>
      </c>
      <c r="D11" s="2845">
        <v>20874.300000000003</v>
      </c>
      <c r="E11" s="2842">
        <v>-5.5579897736927397E-2</v>
      </c>
    </row>
    <row r="12" spans="1:5" x14ac:dyDescent="0.2">
      <c r="A12" s="2797" t="s">
        <v>1890</v>
      </c>
      <c r="B12" s="2821">
        <v>6379</v>
      </c>
      <c r="C12" s="2822">
        <v>6162.6332604400022</v>
      </c>
      <c r="D12" s="2823">
        <v>4999.7</v>
      </c>
      <c r="E12" s="2838">
        <v>-0.18870719890233589</v>
      </c>
    </row>
    <row r="13" spans="1:5" x14ac:dyDescent="0.2">
      <c r="A13" s="2797" t="s">
        <v>1891</v>
      </c>
      <c r="B13" s="2821">
        <v>10633.261563200002</v>
      </c>
      <c r="C13" s="2822">
        <v>11837.596662719998</v>
      </c>
      <c r="D13" s="2823">
        <v>12744.8</v>
      </c>
      <c r="E13" s="2838">
        <v>7.6637459708104982E-2</v>
      </c>
    </row>
    <row r="14" spans="1:5" x14ac:dyDescent="0.2">
      <c r="A14" s="2797" t="s">
        <v>1892</v>
      </c>
      <c r="B14" s="2821">
        <v>2810.9588028900007</v>
      </c>
      <c r="C14" s="2822">
        <v>3049.5872273400005</v>
      </c>
      <c r="D14" s="2823">
        <v>2957.9</v>
      </c>
      <c r="E14" s="2838">
        <v>-3.0065454930428226E-2</v>
      </c>
    </row>
    <row r="15" spans="1:5" x14ac:dyDescent="0.2">
      <c r="A15" s="2797" t="s">
        <v>1894</v>
      </c>
      <c r="B15" s="2821">
        <v>3840.3572399999998</v>
      </c>
      <c r="C15" s="2822">
        <v>1031</v>
      </c>
      <c r="D15" s="2823">
        <v>57</v>
      </c>
      <c r="E15" s="2838">
        <v>-0.94499999999999995</v>
      </c>
    </row>
    <row r="16" spans="1:5" x14ac:dyDescent="0.2">
      <c r="A16" s="2797" t="s">
        <v>28</v>
      </c>
      <c r="B16" s="2821">
        <v>16.898228729999996</v>
      </c>
      <c r="C16" s="2822">
        <v>21.952527930000002</v>
      </c>
      <c r="D16" s="2823">
        <v>114.9</v>
      </c>
      <c r="E16" s="2838">
        <v>4.234021355826604</v>
      </c>
    </row>
    <row r="17" spans="1:5" ht="21" x14ac:dyDescent="0.2">
      <c r="A17" s="2839" t="s">
        <v>1895</v>
      </c>
      <c r="B17" s="2843">
        <v>29556</v>
      </c>
      <c r="C17" s="2844">
        <v>31296.94092325</v>
      </c>
      <c r="D17" s="2845">
        <v>33303.5</v>
      </c>
      <c r="E17" s="2842">
        <v>6.4113584828329406E-2</v>
      </c>
    </row>
    <row r="18" spans="1:5" x14ac:dyDescent="0.2">
      <c r="A18" s="2797" t="s">
        <v>1890</v>
      </c>
      <c r="B18" s="2821">
        <v>12111</v>
      </c>
      <c r="C18" s="2822">
        <v>14019</v>
      </c>
      <c r="D18" s="2823">
        <v>12659</v>
      </c>
      <c r="E18" s="2838">
        <v>-9.7011199086953437E-2</v>
      </c>
    </row>
    <row r="19" spans="1:5" x14ac:dyDescent="0.2">
      <c r="A19" s="2797" t="s">
        <v>1891</v>
      </c>
      <c r="B19" s="2821">
        <v>9455</v>
      </c>
      <c r="C19" s="2822">
        <v>11260</v>
      </c>
      <c r="D19" s="2823">
        <v>12348.3</v>
      </c>
      <c r="E19" s="2838">
        <v>9.6651865008881011E-2</v>
      </c>
    </row>
    <row r="20" spans="1:5" x14ac:dyDescent="0.2">
      <c r="A20" s="2797" t="s">
        <v>1892</v>
      </c>
      <c r="B20" s="2821">
        <v>4177</v>
      </c>
      <c r="C20" s="2822">
        <v>4856</v>
      </c>
      <c r="D20" s="2823">
        <v>6276.4</v>
      </c>
      <c r="E20" s="2838">
        <v>0.292504118616145</v>
      </c>
    </row>
    <row r="21" spans="1:5" x14ac:dyDescent="0.2">
      <c r="A21" s="2797" t="s">
        <v>538</v>
      </c>
      <c r="B21" s="2821">
        <v>3750</v>
      </c>
      <c r="C21" s="2822">
        <v>1094</v>
      </c>
      <c r="D21" s="2823">
        <v>1600</v>
      </c>
      <c r="E21" s="2838">
        <v>0.46252285191956122</v>
      </c>
    </row>
    <row r="22" spans="1:5" x14ac:dyDescent="0.2">
      <c r="A22" s="2797" t="s">
        <v>28</v>
      </c>
      <c r="B22" s="2821">
        <v>63</v>
      </c>
      <c r="C22" s="2822">
        <v>67.940923249999997</v>
      </c>
      <c r="D22" s="2823">
        <v>419.8</v>
      </c>
      <c r="E22" s="2838">
        <v>5.1788974879731269</v>
      </c>
    </row>
    <row r="23" spans="1:5" ht="13.5" thickBot="1" x14ac:dyDescent="0.25">
      <c r="A23" s="2846"/>
      <c r="B23" s="2847"/>
      <c r="C23" s="2847"/>
      <c r="D23" s="2848"/>
      <c r="E23" s="2824"/>
    </row>
    <row r="24" spans="1:5" ht="13.5" thickTop="1" x14ac:dyDescent="0.2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>
    <pageSetUpPr fitToPage="1"/>
  </sheetPr>
  <dimension ref="B2:I67"/>
  <sheetViews>
    <sheetView topLeftCell="A38" zoomScale="90" zoomScaleNormal="90" workbookViewId="0">
      <selection activeCell="C74" sqref="C74"/>
    </sheetView>
  </sheetViews>
  <sheetFormatPr defaultRowHeight="10.5" x14ac:dyDescent="0.15"/>
  <cols>
    <col min="1" max="1" width="1.7109375" style="64" customWidth="1"/>
    <col min="2" max="2" width="37.85546875" style="176" customWidth="1"/>
    <col min="3" max="9" width="13.7109375" style="174" customWidth="1"/>
    <col min="10" max="10" width="9.28515625" style="64" bestFit="1" customWidth="1"/>
    <col min="11" max="16384" width="9.140625" style="64"/>
  </cols>
  <sheetData>
    <row r="2" spans="2:9" ht="39.950000000000003" customHeight="1" x14ac:dyDescent="0.15">
      <c r="B2" s="2129" t="s">
        <v>1534</v>
      </c>
      <c r="C2" s="2130" t="s">
        <v>699</v>
      </c>
      <c r="D2" s="2130" t="s">
        <v>269</v>
      </c>
      <c r="E2" s="2130" t="s">
        <v>477</v>
      </c>
      <c r="F2" s="2130" t="s">
        <v>478</v>
      </c>
      <c r="G2" s="2130" t="s">
        <v>162</v>
      </c>
      <c r="H2" s="2131" t="s">
        <v>0</v>
      </c>
      <c r="I2" s="2132" t="s">
        <v>855</v>
      </c>
    </row>
    <row r="3" spans="2:9" ht="32.25" thickBot="1" x14ac:dyDescent="0.2">
      <c r="B3" s="410" t="s">
        <v>1535</v>
      </c>
      <c r="C3" s="1874">
        <v>1335</v>
      </c>
      <c r="D3" s="1874">
        <v>357255</v>
      </c>
      <c r="E3" s="1874">
        <v>628714</v>
      </c>
      <c r="F3" s="1874">
        <v>334326</v>
      </c>
      <c r="G3" s="1874">
        <v>410766</v>
      </c>
      <c r="H3" s="1874">
        <v>84685</v>
      </c>
      <c r="I3" s="1875">
        <f>SUM(C3:H3)</f>
        <v>1817081</v>
      </c>
    </row>
    <row r="4" spans="2:9" ht="17.100000000000001" customHeight="1" thickBot="1" x14ac:dyDescent="0.2">
      <c r="B4" s="408" t="s">
        <v>231</v>
      </c>
      <c r="C4" s="1695">
        <f t="shared" ref="C4:H4" si="0">SUM(C5:C8)</f>
        <v>0</v>
      </c>
      <c r="D4" s="1695">
        <f t="shared" si="0"/>
        <v>2135</v>
      </c>
      <c r="E4" s="1695">
        <f t="shared" si="0"/>
        <v>103764</v>
      </c>
      <c r="F4" s="1695">
        <f t="shared" si="0"/>
        <v>100289</v>
      </c>
      <c r="G4" s="1695">
        <f t="shared" si="0"/>
        <v>31726</v>
      </c>
      <c r="H4" s="1695">
        <f t="shared" si="0"/>
        <v>89228</v>
      </c>
      <c r="I4" s="1876">
        <f t="shared" ref="I4:I17" si="1">SUM(C4:H4)</f>
        <v>327142</v>
      </c>
    </row>
    <row r="5" spans="2:9" ht="17.100000000000001" customHeight="1" x14ac:dyDescent="0.15">
      <c r="B5" s="1877" t="s">
        <v>377</v>
      </c>
      <c r="C5" s="1878">
        <v>0</v>
      </c>
      <c r="D5" s="1878">
        <v>284</v>
      </c>
      <c r="E5" s="1878">
        <v>32887</v>
      </c>
      <c r="F5" s="1878">
        <v>93766</v>
      </c>
      <c r="G5" s="1878">
        <v>4782</v>
      </c>
      <c r="H5" s="1878">
        <v>75070</v>
      </c>
      <c r="I5" s="1879">
        <f t="shared" si="1"/>
        <v>206789</v>
      </c>
    </row>
    <row r="6" spans="2:9" ht="17.100000000000001" customHeight="1" x14ac:dyDescent="0.15">
      <c r="B6" s="1013" t="s">
        <v>327</v>
      </c>
      <c r="C6" s="1014">
        <v>0</v>
      </c>
      <c r="D6" s="1014">
        <v>1809</v>
      </c>
      <c r="E6" s="1014">
        <v>54654</v>
      </c>
      <c r="F6" s="1014">
        <v>75</v>
      </c>
      <c r="G6" s="1014">
        <v>21200</v>
      </c>
      <c r="H6" s="1014">
        <v>0</v>
      </c>
      <c r="I6" s="698">
        <f t="shared" si="1"/>
        <v>77738</v>
      </c>
    </row>
    <row r="7" spans="2:9" ht="18" hidden="1" customHeight="1" x14ac:dyDescent="0.15">
      <c r="B7" s="1013" t="s">
        <v>1164</v>
      </c>
      <c r="C7" s="1014">
        <v>0</v>
      </c>
      <c r="D7" s="1014">
        <v>0</v>
      </c>
      <c r="E7" s="1014">
        <v>0</v>
      </c>
      <c r="F7" s="1014">
        <v>0</v>
      </c>
      <c r="G7" s="1014">
        <v>0</v>
      </c>
      <c r="H7" s="1014">
        <v>0</v>
      </c>
      <c r="I7" s="698">
        <f t="shared" si="1"/>
        <v>0</v>
      </c>
    </row>
    <row r="8" spans="2:9" ht="17.100000000000001" customHeight="1" thickBot="1" x14ac:dyDescent="0.2">
      <c r="B8" s="1880" t="s">
        <v>468</v>
      </c>
      <c r="C8" s="1881">
        <v>0</v>
      </c>
      <c r="D8" s="1881">
        <v>42</v>
      </c>
      <c r="E8" s="1881">
        <v>16223</v>
      </c>
      <c r="F8" s="1881">
        <v>6448</v>
      </c>
      <c r="G8" s="1881">
        <v>5744</v>
      </c>
      <c r="H8" s="1881">
        <v>14158</v>
      </c>
      <c r="I8" s="1882">
        <f t="shared" si="1"/>
        <v>42615</v>
      </c>
    </row>
    <row r="9" spans="2:9" ht="17.100000000000001" customHeight="1" thickBot="1" x14ac:dyDescent="0.2">
      <c r="B9" s="408" t="s">
        <v>460</v>
      </c>
      <c r="C9" s="1695">
        <f t="shared" ref="C9:H9" si="2">SUM(C10:C15)</f>
        <v>0</v>
      </c>
      <c r="D9" s="1695">
        <f t="shared" si="2"/>
        <v>-4120</v>
      </c>
      <c r="E9" s="1695">
        <f t="shared" si="2"/>
        <v>-53815</v>
      </c>
      <c r="F9" s="1695">
        <f t="shared" si="2"/>
        <v>-88413</v>
      </c>
      <c r="G9" s="1695">
        <f t="shared" si="2"/>
        <v>-18223</v>
      </c>
      <c r="H9" s="1695">
        <f t="shared" si="2"/>
        <v>-99218</v>
      </c>
      <c r="I9" s="1876">
        <f t="shared" si="1"/>
        <v>-263789</v>
      </c>
    </row>
    <row r="10" spans="2:9" ht="17.100000000000001" customHeight="1" x14ac:dyDescent="0.15">
      <c r="B10" s="1877" t="s">
        <v>461</v>
      </c>
      <c r="C10" s="1878">
        <v>0</v>
      </c>
      <c r="D10" s="1878">
        <v>-316</v>
      </c>
      <c r="E10" s="1878">
        <v>-28952</v>
      </c>
      <c r="F10" s="1878">
        <v>-68995</v>
      </c>
      <c r="G10" s="1878">
        <v>-6366</v>
      </c>
      <c r="H10" s="1878">
        <v>0</v>
      </c>
      <c r="I10" s="1879">
        <f t="shared" si="1"/>
        <v>-104629</v>
      </c>
    </row>
    <row r="11" spans="2:9" ht="17.100000000000001" customHeight="1" x14ac:dyDescent="0.15">
      <c r="B11" s="1013" t="s">
        <v>469</v>
      </c>
      <c r="C11" s="1014">
        <v>0</v>
      </c>
      <c r="D11" s="1014">
        <v>-238</v>
      </c>
      <c r="E11" s="1014">
        <v>-9014</v>
      </c>
      <c r="F11" s="1014">
        <v>-131</v>
      </c>
      <c r="G11" s="1014">
        <v>-10256</v>
      </c>
      <c r="H11" s="1014">
        <v>0</v>
      </c>
      <c r="I11" s="698">
        <f t="shared" si="1"/>
        <v>-19639</v>
      </c>
    </row>
    <row r="12" spans="2:9" ht="17.100000000000001" customHeight="1" x14ac:dyDescent="0.15">
      <c r="B12" s="1013" t="s">
        <v>328</v>
      </c>
      <c r="C12" s="1014">
        <v>0</v>
      </c>
      <c r="D12" s="1014">
        <v>0</v>
      </c>
      <c r="E12" s="1014">
        <v>0</v>
      </c>
      <c r="F12" s="1014">
        <v>0</v>
      </c>
      <c r="G12" s="1014">
        <v>0</v>
      </c>
      <c r="H12" s="1014">
        <v>-77738</v>
      </c>
      <c r="I12" s="698">
        <f t="shared" si="1"/>
        <v>-77738</v>
      </c>
    </row>
    <row r="13" spans="2:9" ht="17.100000000000001" hidden="1" customHeight="1" x14ac:dyDescent="0.15">
      <c r="B13" s="1013" t="s">
        <v>219</v>
      </c>
      <c r="C13" s="1014">
        <v>0</v>
      </c>
      <c r="D13" s="1014">
        <v>0</v>
      </c>
      <c r="E13" s="1014">
        <v>0</v>
      </c>
      <c r="F13" s="1014">
        <v>0</v>
      </c>
      <c r="G13" s="1014">
        <v>0</v>
      </c>
      <c r="H13" s="1014">
        <v>0</v>
      </c>
      <c r="I13" s="698">
        <f t="shared" si="1"/>
        <v>0</v>
      </c>
    </row>
    <row r="14" spans="2:9" ht="19.5" hidden="1" customHeight="1" x14ac:dyDescent="0.15">
      <c r="B14" s="1013" t="s">
        <v>1164</v>
      </c>
      <c r="C14" s="1014">
        <v>0</v>
      </c>
      <c r="D14" s="1014">
        <v>0</v>
      </c>
      <c r="E14" s="1014">
        <v>0</v>
      </c>
      <c r="F14" s="1014">
        <v>0</v>
      </c>
      <c r="G14" s="1014">
        <v>0</v>
      </c>
      <c r="H14" s="1014">
        <v>0</v>
      </c>
      <c r="I14" s="698">
        <f t="shared" si="1"/>
        <v>0</v>
      </c>
    </row>
    <row r="15" spans="2:9" ht="17.100000000000001" customHeight="1" thickBot="1" x14ac:dyDescent="0.2">
      <c r="B15" s="1880" t="s">
        <v>470</v>
      </c>
      <c r="C15" s="1881">
        <v>0</v>
      </c>
      <c r="D15" s="1881">
        <v>-3566</v>
      </c>
      <c r="E15" s="1881">
        <v>-15849</v>
      </c>
      <c r="F15" s="1881">
        <v>-19287</v>
      </c>
      <c r="G15" s="1881">
        <v>-1601</v>
      </c>
      <c r="H15" s="1881">
        <v>-21480</v>
      </c>
      <c r="I15" s="1882">
        <f t="shared" si="1"/>
        <v>-61783</v>
      </c>
    </row>
    <row r="16" spans="2:9" ht="30" customHeight="1" thickBot="1" x14ac:dyDescent="0.2">
      <c r="B16" s="408" t="s">
        <v>1536</v>
      </c>
      <c r="C16" s="1695">
        <f t="shared" ref="C16:H16" si="3">C3+C4+C9</f>
        <v>1335</v>
      </c>
      <c r="D16" s="1695">
        <f t="shared" si="3"/>
        <v>355270</v>
      </c>
      <c r="E16" s="1695">
        <f t="shared" si="3"/>
        <v>678663</v>
      </c>
      <c r="F16" s="1695">
        <f t="shared" si="3"/>
        <v>346202</v>
      </c>
      <c r="G16" s="1695">
        <f t="shared" si="3"/>
        <v>424269</v>
      </c>
      <c r="H16" s="1695">
        <f t="shared" si="3"/>
        <v>74695</v>
      </c>
      <c r="I16" s="1876">
        <f t="shared" si="1"/>
        <v>1880434</v>
      </c>
    </row>
    <row r="17" spans="2:9" ht="30" customHeight="1" thickBot="1" x14ac:dyDescent="0.2">
      <c r="B17" s="408" t="s">
        <v>1537</v>
      </c>
      <c r="C17" s="1695">
        <v>0</v>
      </c>
      <c r="D17" s="1695">
        <v>-105464</v>
      </c>
      <c r="E17" s="1695">
        <v>-479141</v>
      </c>
      <c r="F17" s="1695">
        <v>-103083</v>
      </c>
      <c r="G17" s="1695">
        <v>-326388</v>
      </c>
      <c r="H17" s="1695">
        <v>0</v>
      </c>
      <c r="I17" s="1876">
        <f t="shared" si="1"/>
        <v>-1014076</v>
      </c>
    </row>
    <row r="18" spans="2:9" ht="17.100000000000001" customHeight="1" thickBot="1" x14ac:dyDescent="0.2">
      <c r="B18" s="408" t="s">
        <v>513</v>
      </c>
      <c r="C18" s="1695">
        <f t="shared" ref="C18:H18" si="4">SUM(C19:C25)</f>
        <v>0</v>
      </c>
      <c r="D18" s="1695">
        <f t="shared" si="4"/>
        <v>-3739</v>
      </c>
      <c r="E18" s="1695">
        <f t="shared" si="4"/>
        <v>-25370</v>
      </c>
      <c r="F18" s="1695">
        <f t="shared" si="4"/>
        <v>-3720</v>
      </c>
      <c r="G18" s="1695">
        <f t="shared" si="4"/>
        <v>-16752</v>
      </c>
      <c r="H18" s="1695">
        <f t="shared" si="4"/>
        <v>0</v>
      </c>
      <c r="I18" s="1876">
        <f t="shared" ref="I18:I27" si="5">SUM(C18:H18)</f>
        <v>-49581</v>
      </c>
    </row>
    <row r="19" spans="2:9" ht="17.100000000000001" customHeight="1" x14ac:dyDescent="0.15">
      <c r="B19" s="1877" t="s">
        <v>521</v>
      </c>
      <c r="C19" s="1878">
        <v>0</v>
      </c>
      <c r="D19" s="1878">
        <v>-7034</v>
      </c>
      <c r="E19" s="1878">
        <v>-61158</v>
      </c>
      <c r="F19" s="1878">
        <v>-57077</v>
      </c>
      <c r="G19" s="1878">
        <v>-29658</v>
      </c>
      <c r="H19" s="1878">
        <v>0</v>
      </c>
      <c r="I19" s="1879">
        <f t="shared" si="5"/>
        <v>-154927</v>
      </c>
    </row>
    <row r="20" spans="2:9" ht="19.5" hidden="1" customHeight="1" x14ac:dyDescent="0.15">
      <c r="B20" s="1013" t="s">
        <v>1164</v>
      </c>
      <c r="C20" s="1014">
        <v>0</v>
      </c>
      <c r="D20" s="1014">
        <v>0</v>
      </c>
      <c r="E20" s="1014">
        <v>0</v>
      </c>
      <c r="F20" s="1014">
        <v>0</v>
      </c>
      <c r="G20" s="1014">
        <v>0</v>
      </c>
      <c r="H20" s="1014">
        <v>0</v>
      </c>
      <c r="I20" s="698">
        <f t="shared" si="5"/>
        <v>0</v>
      </c>
    </row>
    <row r="21" spans="2:9" ht="17.100000000000001" customHeight="1" x14ac:dyDescent="0.15">
      <c r="B21" s="1013" t="s">
        <v>468</v>
      </c>
      <c r="C21" s="1014">
        <v>0</v>
      </c>
      <c r="D21" s="1014">
        <v>-38</v>
      </c>
      <c r="E21" s="1014">
        <v>-11506</v>
      </c>
      <c r="F21" s="1014">
        <v>-507</v>
      </c>
      <c r="G21" s="1014">
        <v>-4857</v>
      </c>
      <c r="H21" s="1014">
        <v>0</v>
      </c>
      <c r="I21" s="698">
        <f t="shared" si="5"/>
        <v>-16908</v>
      </c>
    </row>
    <row r="22" spans="2:9" ht="17.100000000000001" customHeight="1" x14ac:dyDescent="0.15">
      <c r="B22" s="1013" t="s">
        <v>461</v>
      </c>
      <c r="C22" s="1014">
        <v>0</v>
      </c>
      <c r="D22" s="1014">
        <v>316</v>
      </c>
      <c r="E22" s="1014">
        <v>25879</v>
      </c>
      <c r="F22" s="1014">
        <v>44607</v>
      </c>
      <c r="G22" s="1014">
        <v>6331</v>
      </c>
      <c r="H22" s="1014">
        <v>0</v>
      </c>
      <c r="I22" s="698">
        <f t="shared" si="5"/>
        <v>77133</v>
      </c>
    </row>
    <row r="23" spans="2:9" ht="17.100000000000001" customHeight="1" x14ac:dyDescent="0.15">
      <c r="B23" s="1013" t="s">
        <v>469</v>
      </c>
      <c r="C23" s="1014">
        <v>0</v>
      </c>
      <c r="D23" s="1014">
        <v>52</v>
      </c>
      <c r="E23" s="1014">
        <v>8971</v>
      </c>
      <c r="F23" s="1014">
        <v>66</v>
      </c>
      <c r="G23" s="1014">
        <v>9906</v>
      </c>
      <c r="H23" s="1014">
        <v>0</v>
      </c>
      <c r="I23" s="698">
        <f t="shared" si="5"/>
        <v>18995</v>
      </c>
    </row>
    <row r="24" spans="2:9" ht="20.25" hidden="1" customHeight="1" x14ac:dyDescent="0.15">
      <c r="B24" s="1013" t="s">
        <v>1164</v>
      </c>
      <c r="C24" s="1014">
        <v>0</v>
      </c>
      <c r="D24" s="1014">
        <v>0</v>
      </c>
      <c r="E24" s="1014">
        <v>0</v>
      </c>
      <c r="F24" s="1014">
        <v>0</v>
      </c>
      <c r="G24" s="1014">
        <v>0</v>
      </c>
      <c r="H24" s="1014">
        <v>0</v>
      </c>
      <c r="I24" s="698">
        <f t="shared" si="5"/>
        <v>0</v>
      </c>
    </row>
    <row r="25" spans="2:9" ht="17.100000000000001" customHeight="1" thickBot="1" x14ac:dyDescent="0.2">
      <c r="B25" s="1880" t="s">
        <v>470</v>
      </c>
      <c r="C25" s="1881">
        <v>0</v>
      </c>
      <c r="D25" s="1881">
        <v>2965</v>
      </c>
      <c r="E25" s="1881">
        <v>12444</v>
      </c>
      <c r="F25" s="1881">
        <v>9191</v>
      </c>
      <c r="G25" s="1881">
        <v>1526</v>
      </c>
      <c r="H25" s="1881">
        <v>0</v>
      </c>
      <c r="I25" s="1882">
        <f t="shared" si="5"/>
        <v>26126</v>
      </c>
    </row>
    <row r="26" spans="2:9" ht="30" customHeight="1" thickBot="1" x14ac:dyDescent="0.2">
      <c r="B26" s="408" t="s">
        <v>1538</v>
      </c>
      <c r="C26" s="1695">
        <f t="shared" ref="C26:H26" si="6">C17+C18</f>
        <v>0</v>
      </c>
      <c r="D26" s="1695">
        <f t="shared" si="6"/>
        <v>-109203</v>
      </c>
      <c r="E26" s="1695">
        <f t="shared" si="6"/>
        <v>-504511</v>
      </c>
      <c r="F26" s="1695">
        <f t="shared" si="6"/>
        <v>-106803</v>
      </c>
      <c r="G26" s="1695">
        <f t="shared" si="6"/>
        <v>-343140</v>
      </c>
      <c r="H26" s="1695">
        <f t="shared" si="6"/>
        <v>0</v>
      </c>
      <c r="I26" s="1876">
        <f t="shared" si="5"/>
        <v>-1063657</v>
      </c>
    </row>
    <row r="27" spans="2:9" ht="30" customHeight="1" thickBot="1" x14ac:dyDescent="0.2">
      <c r="B27" s="408" t="s">
        <v>1529</v>
      </c>
      <c r="C27" s="1695">
        <v>0</v>
      </c>
      <c r="D27" s="1695">
        <v>-58139</v>
      </c>
      <c r="E27" s="1695">
        <v>0</v>
      </c>
      <c r="F27" s="1695">
        <v>-33</v>
      </c>
      <c r="G27" s="1695">
        <v>-131</v>
      </c>
      <c r="H27" s="1695">
        <v>-180</v>
      </c>
      <c r="I27" s="1876">
        <f t="shared" si="5"/>
        <v>-58483</v>
      </c>
    </row>
    <row r="28" spans="2:9" ht="17.100000000000001" customHeight="1" x14ac:dyDescent="0.15">
      <c r="B28" s="1884" t="s">
        <v>471</v>
      </c>
      <c r="C28" s="1020">
        <v>0</v>
      </c>
      <c r="D28" s="1020">
        <v>-1000</v>
      </c>
      <c r="E28" s="1020">
        <v>0</v>
      </c>
      <c r="F28" s="1020">
        <v>0</v>
      </c>
      <c r="G28" s="1020">
        <v>0</v>
      </c>
      <c r="H28" s="1020">
        <v>0</v>
      </c>
      <c r="I28" s="705">
        <f>SUM(C28:H28)</f>
        <v>-1000</v>
      </c>
    </row>
    <row r="29" spans="2:9" ht="17.100000000000001" customHeight="1" thickBot="1" x14ac:dyDescent="0.2">
      <c r="B29" s="1880" t="s">
        <v>472</v>
      </c>
      <c r="C29" s="1881">
        <v>0</v>
      </c>
      <c r="D29" s="1881">
        <v>0</v>
      </c>
      <c r="E29" s="1881">
        <v>0</v>
      </c>
      <c r="F29" s="1881">
        <v>33</v>
      </c>
      <c r="G29" s="1881">
        <v>0</v>
      </c>
      <c r="H29" s="1881">
        <v>44</v>
      </c>
      <c r="I29" s="1882">
        <f>SUM(C29:H29)</f>
        <v>77</v>
      </c>
    </row>
    <row r="30" spans="2:9" ht="30" customHeight="1" thickBot="1" x14ac:dyDescent="0.2">
      <c r="B30" s="408" t="s">
        <v>1539</v>
      </c>
      <c r="C30" s="1695">
        <f t="shared" ref="C30:H30" si="7">SUM(C27:C29)</f>
        <v>0</v>
      </c>
      <c r="D30" s="1695">
        <f t="shared" si="7"/>
        <v>-59139</v>
      </c>
      <c r="E30" s="1695">
        <f t="shared" si="7"/>
        <v>0</v>
      </c>
      <c r="F30" s="1695">
        <f t="shared" si="7"/>
        <v>0</v>
      </c>
      <c r="G30" s="1695">
        <f t="shared" si="7"/>
        <v>-131</v>
      </c>
      <c r="H30" s="1695">
        <f t="shared" si="7"/>
        <v>-136</v>
      </c>
      <c r="I30" s="1876">
        <f>SUM(C30:H30)</f>
        <v>-59406</v>
      </c>
    </row>
    <row r="31" spans="2:9" ht="30" customHeight="1" thickBot="1" x14ac:dyDescent="0.2">
      <c r="B31" s="408" t="s">
        <v>1540</v>
      </c>
      <c r="C31" s="1695">
        <f t="shared" ref="C31:H31" si="8">C16+C26+C30</f>
        <v>1335</v>
      </c>
      <c r="D31" s="1695">
        <f t="shared" si="8"/>
        <v>186928</v>
      </c>
      <c r="E31" s="1695">
        <f t="shared" si="8"/>
        <v>174152</v>
      </c>
      <c r="F31" s="1695">
        <f t="shared" si="8"/>
        <v>239399</v>
      </c>
      <c r="G31" s="1695">
        <f t="shared" si="8"/>
        <v>80998</v>
      </c>
      <c r="H31" s="1695">
        <f t="shared" si="8"/>
        <v>74559</v>
      </c>
      <c r="I31" s="1876">
        <f>SUM(C31:H31)</f>
        <v>757371</v>
      </c>
    </row>
    <row r="33" spans="2:9" x14ac:dyDescent="0.15">
      <c r="B33" s="366" t="s">
        <v>619</v>
      </c>
      <c r="C33" s="204">
        <f>C31-'BA nota 25'!C4</f>
        <v>0</v>
      </c>
      <c r="D33" s="204">
        <f>D31-'BA nota 25'!C5</f>
        <v>0</v>
      </c>
      <c r="E33" s="204">
        <f>E31-'BA nota 25'!C6</f>
        <v>0</v>
      </c>
      <c r="F33" s="204">
        <f>F31-'BA nota 25'!C7</f>
        <v>0</v>
      </c>
      <c r="G33" s="204">
        <f>G31-'BA nota 25'!C8</f>
        <v>0</v>
      </c>
      <c r="H33" s="204">
        <f>H31-'BA nota 25'!C9</f>
        <v>0</v>
      </c>
      <c r="I33" s="204">
        <f>I31-'BA nota 25'!C10</f>
        <v>0</v>
      </c>
    </row>
    <row r="36" spans="2:9" ht="39.950000000000003" customHeight="1" x14ac:dyDescent="0.15">
      <c r="B36" s="2129" t="s">
        <v>1317</v>
      </c>
      <c r="C36" s="2130" t="s">
        <v>699</v>
      </c>
      <c r="D36" s="2130" t="s">
        <v>269</v>
      </c>
      <c r="E36" s="2130" t="s">
        <v>477</v>
      </c>
      <c r="F36" s="2130" t="s">
        <v>478</v>
      </c>
      <c r="G36" s="2130" t="s">
        <v>162</v>
      </c>
      <c r="H36" s="2131" t="s">
        <v>0</v>
      </c>
      <c r="I36" s="2132" t="s">
        <v>855</v>
      </c>
    </row>
    <row r="37" spans="2:9" ht="32.25" thickBot="1" x14ac:dyDescent="0.2">
      <c r="B37" s="410" t="s">
        <v>1318</v>
      </c>
      <c r="C37" s="1874">
        <v>1335</v>
      </c>
      <c r="D37" s="1874">
        <v>357152</v>
      </c>
      <c r="E37" s="1874">
        <v>578115</v>
      </c>
      <c r="F37" s="1874">
        <v>326062</v>
      </c>
      <c r="G37" s="1874">
        <v>418878</v>
      </c>
      <c r="H37" s="1874">
        <v>72783</v>
      </c>
      <c r="I37" s="1875">
        <f>SUM(C37:H37)</f>
        <v>1754325</v>
      </c>
    </row>
    <row r="38" spans="2:9" ht="17.100000000000001" customHeight="1" thickBot="1" x14ac:dyDescent="0.2">
      <c r="B38" s="408" t="s">
        <v>231</v>
      </c>
      <c r="C38" s="1695">
        <f t="shared" ref="C38:H38" si="9">SUM(C39:C42)</f>
        <v>0</v>
      </c>
      <c r="D38" s="1695">
        <f t="shared" si="9"/>
        <v>666</v>
      </c>
      <c r="E38" s="1695">
        <f t="shared" si="9"/>
        <v>88409</v>
      </c>
      <c r="F38" s="1695">
        <f t="shared" si="9"/>
        <v>87155</v>
      </c>
      <c r="G38" s="1695">
        <f t="shared" si="9"/>
        <v>20160</v>
      </c>
      <c r="H38" s="1695">
        <f t="shared" si="9"/>
        <v>101417</v>
      </c>
      <c r="I38" s="1876">
        <f t="shared" ref="I38:I51" si="10">SUM(C38:H38)</f>
        <v>297807</v>
      </c>
    </row>
    <row r="39" spans="2:9" ht="17.100000000000001" customHeight="1" x14ac:dyDescent="0.15">
      <c r="B39" s="1877" t="s">
        <v>377</v>
      </c>
      <c r="C39" s="1878">
        <v>0</v>
      </c>
      <c r="D39" s="1878">
        <v>146</v>
      </c>
      <c r="E39" s="1878">
        <v>33427</v>
      </c>
      <c r="F39" s="1878">
        <v>81826</v>
      </c>
      <c r="G39" s="1878">
        <v>5856</v>
      </c>
      <c r="H39" s="1878">
        <v>84469</v>
      </c>
      <c r="I39" s="1879">
        <f t="shared" si="10"/>
        <v>205724</v>
      </c>
    </row>
    <row r="40" spans="2:9" ht="17.100000000000001" customHeight="1" x14ac:dyDescent="0.15">
      <c r="B40" s="1013" t="s">
        <v>327</v>
      </c>
      <c r="C40" s="1014">
        <v>0</v>
      </c>
      <c r="D40" s="1014">
        <v>82</v>
      </c>
      <c r="E40" s="1014">
        <v>53984</v>
      </c>
      <c r="F40" s="1014">
        <v>0</v>
      </c>
      <c r="G40" s="1014">
        <v>13706</v>
      </c>
      <c r="H40" s="1014">
        <v>0</v>
      </c>
      <c r="I40" s="698">
        <f t="shared" si="10"/>
        <v>67772</v>
      </c>
    </row>
    <row r="41" spans="2:9" ht="18" hidden="1" customHeight="1" x14ac:dyDescent="0.15">
      <c r="B41" s="1013" t="s">
        <v>1164</v>
      </c>
      <c r="C41" s="1014">
        <v>0</v>
      </c>
      <c r="D41" s="1014">
        <v>0</v>
      </c>
      <c r="E41" s="1014">
        <v>0</v>
      </c>
      <c r="F41" s="1014">
        <v>0</v>
      </c>
      <c r="G41" s="1014">
        <v>0</v>
      </c>
      <c r="H41" s="1014">
        <v>0</v>
      </c>
      <c r="I41" s="698">
        <f t="shared" si="10"/>
        <v>0</v>
      </c>
    </row>
    <row r="42" spans="2:9" ht="17.100000000000001" customHeight="1" thickBot="1" x14ac:dyDescent="0.2">
      <c r="B42" s="1880" t="s">
        <v>468</v>
      </c>
      <c r="C42" s="1881">
        <v>0</v>
      </c>
      <c r="D42" s="1881">
        <v>438</v>
      </c>
      <c r="E42" s="1881">
        <v>998</v>
      </c>
      <c r="F42" s="1881">
        <v>5329</v>
      </c>
      <c r="G42" s="1881">
        <v>598</v>
      </c>
      <c r="H42" s="1881">
        <v>16948</v>
      </c>
      <c r="I42" s="1882">
        <f t="shared" si="10"/>
        <v>24311</v>
      </c>
    </row>
    <row r="43" spans="2:9" ht="17.100000000000001" customHeight="1" thickBot="1" x14ac:dyDescent="0.2">
      <c r="B43" s="408" t="s">
        <v>460</v>
      </c>
      <c r="C43" s="1695">
        <f t="shared" ref="C43:H43" si="11">SUM(C44:C49)</f>
        <v>0</v>
      </c>
      <c r="D43" s="1695">
        <f t="shared" si="11"/>
        <v>-563</v>
      </c>
      <c r="E43" s="1695">
        <f t="shared" si="11"/>
        <v>-37810</v>
      </c>
      <c r="F43" s="1695">
        <f t="shared" si="11"/>
        <v>-78891</v>
      </c>
      <c r="G43" s="1695">
        <f t="shared" si="11"/>
        <v>-28272</v>
      </c>
      <c r="H43" s="1695">
        <f t="shared" si="11"/>
        <v>-89515</v>
      </c>
      <c r="I43" s="1876">
        <f t="shared" si="10"/>
        <v>-235051</v>
      </c>
    </row>
    <row r="44" spans="2:9" ht="17.100000000000001" customHeight="1" x14ac:dyDescent="0.15">
      <c r="B44" s="1877" t="s">
        <v>461</v>
      </c>
      <c r="C44" s="1878">
        <v>0</v>
      </c>
      <c r="D44" s="1878">
        <v>0</v>
      </c>
      <c r="E44" s="1878">
        <v>-5450</v>
      </c>
      <c r="F44" s="1878">
        <v>-74563</v>
      </c>
      <c r="G44" s="1878">
        <v>-1391</v>
      </c>
      <c r="H44" s="1878">
        <v>0</v>
      </c>
      <c r="I44" s="1879">
        <f t="shared" si="10"/>
        <v>-81404</v>
      </c>
    </row>
    <row r="45" spans="2:9" ht="17.100000000000001" customHeight="1" x14ac:dyDescent="0.15">
      <c r="B45" s="1013" t="s">
        <v>469</v>
      </c>
      <c r="C45" s="1014">
        <v>0</v>
      </c>
      <c r="D45" s="1014">
        <v>-562</v>
      </c>
      <c r="E45" s="1014">
        <v>-19899</v>
      </c>
      <c r="F45" s="1014">
        <v>-818</v>
      </c>
      <c r="G45" s="1014">
        <v>-13375</v>
      </c>
      <c r="H45" s="1014">
        <v>0</v>
      </c>
      <c r="I45" s="698">
        <f t="shared" si="10"/>
        <v>-34654</v>
      </c>
    </row>
    <row r="46" spans="2:9" ht="17.100000000000001" customHeight="1" x14ac:dyDescent="0.15">
      <c r="B46" s="1013" t="s">
        <v>328</v>
      </c>
      <c r="C46" s="1014">
        <v>0</v>
      </c>
      <c r="D46" s="1014">
        <v>0</v>
      </c>
      <c r="E46" s="1014">
        <v>0</v>
      </c>
      <c r="F46" s="1014">
        <v>0</v>
      </c>
      <c r="G46" s="1014">
        <v>0</v>
      </c>
      <c r="H46" s="1014">
        <v>-67772</v>
      </c>
      <c r="I46" s="698">
        <f t="shared" si="10"/>
        <v>-67772</v>
      </c>
    </row>
    <row r="47" spans="2:9" ht="17.100000000000001" hidden="1" customHeight="1" x14ac:dyDescent="0.15">
      <c r="B47" s="1013" t="s">
        <v>219</v>
      </c>
      <c r="C47" s="1014">
        <v>0</v>
      </c>
      <c r="D47" s="1014">
        <v>0</v>
      </c>
      <c r="E47" s="1014">
        <v>0</v>
      </c>
      <c r="F47" s="1014">
        <v>0</v>
      </c>
      <c r="G47" s="1014">
        <v>0</v>
      </c>
      <c r="H47" s="1014">
        <v>0</v>
      </c>
      <c r="I47" s="698">
        <f t="shared" si="10"/>
        <v>0</v>
      </c>
    </row>
    <row r="48" spans="2:9" ht="19.5" hidden="1" customHeight="1" x14ac:dyDescent="0.15">
      <c r="B48" s="1013" t="s">
        <v>1164</v>
      </c>
      <c r="C48" s="1014">
        <v>0</v>
      </c>
      <c r="D48" s="1014">
        <v>0</v>
      </c>
      <c r="E48" s="1014">
        <v>0</v>
      </c>
      <c r="F48" s="1014">
        <v>0</v>
      </c>
      <c r="G48" s="1014">
        <v>0</v>
      </c>
      <c r="H48" s="1014">
        <v>0</v>
      </c>
      <c r="I48" s="698">
        <f t="shared" si="10"/>
        <v>0</v>
      </c>
    </row>
    <row r="49" spans="2:9" ht="17.100000000000001" customHeight="1" thickBot="1" x14ac:dyDescent="0.2">
      <c r="B49" s="1880" t="s">
        <v>470</v>
      </c>
      <c r="C49" s="1881">
        <v>0</v>
      </c>
      <c r="D49" s="1881">
        <v>-1</v>
      </c>
      <c r="E49" s="1881">
        <v>-12461</v>
      </c>
      <c r="F49" s="1881">
        <v>-3510</v>
      </c>
      <c r="G49" s="1881">
        <v>-13506</v>
      </c>
      <c r="H49" s="1881">
        <v>-21743</v>
      </c>
      <c r="I49" s="1882">
        <f t="shared" si="10"/>
        <v>-51221</v>
      </c>
    </row>
    <row r="50" spans="2:9" ht="30" customHeight="1" thickBot="1" x14ac:dyDescent="0.2">
      <c r="B50" s="408" t="s">
        <v>1319</v>
      </c>
      <c r="C50" s="1695">
        <f t="shared" ref="C50:H50" si="12">C37+C38+C43</f>
        <v>1335</v>
      </c>
      <c r="D50" s="1695">
        <f t="shared" si="12"/>
        <v>357255</v>
      </c>
      <c r="E50" s="1695">
        <f t="shared" si="12"/>
        <v>628714</v>
      </c>
      <c r="F50" s="1695">
        <f t="shared" si="12"/>
        <v>334326</v>
      </c>
      <c r="G50" s="1695">
        <f t="shared" si="12"/>
        <v>410766</v>
      </c>
      <c r="H50" s="1695">
        <f t="shared" si="12"/>
        <v>84685</v>
      </c>
      <c r="I50" s="1876">
        <f t="shared" si="10"/>
        <v>1817081</v>
      </c>
    </row>
    <row r="51" spans="2:9" ht="30" customHeight="1" thickBot="1" x14ac:dyDescent="0.2">
      <c r="B51" s="408" t="s">
        <v>1320</v>
      </c>
      <c r="C51" s="1695">
        <v>0</v>
      </c>
      <c r="D51" s="1695">
        <v>-98559</v>
      </c>
      <c r="E51" s="1695">
        <v>-461192</v>
      </c>
      <c r="F51" s="1695">
        <v>-100715</v>
      </c>
      <c r="G51" s="1695">
        <v>-320007</v>
      </c>
      <c r="H51" s="1695">
        <v>0</v>
      </c>
      <c r="I51" s="1876">
        <f t="shared" si="10"/>
        <v>-980473</v>
      </c>
    </row>
    <row r="52" spans="2:9" ht="17.100000000000001" customHeight="1" thickBot="1" x14ac:dyDescent="0.2">
      <c r="B52" s="408" t="s">
        <v>513</v>
      </c>
      <c r="C52" s="1695">
        <f t="shared" ref="C52:H52" si="13">SUM(C53:C59)</f>
        <v>0</v>
      </c>
      <c r="D52" s="1695">
        <f t="shared" si="13"/>
        <v>-6905</v>
      </c>
      <c r="E52" s="1695">
        <f t="shared" si="13"/>
        <v>-17949</v>
      </c>
      <c r="F52" s="1695">
        <f t="shared" si="13"/>
        <v>-2368</v>
      </c>
      <c r="G52" s="1695">
        <f t="shared" si="13"/>
        <v>-6381</v>
      </c>
      <c r="H52" s="1695">
        <f t="shared" si="13"/>
        <v>0</v>
      </c>
      <c r="I52" s="1876">
        <f t="shared" ref="I52:I61" si="14">SUM(C52:H52)</f>
        <v>-33603</v>
      </c>
    </row>
    <row r="53" spans="2:9" ht="17.100000000000001" customHeight="1" x14ac:dyDescent="0.15">
      <c r="B53" s="1877" t="s">
        <v>521</v>
      </c>
      <c r="C53" s="1878">
        <v>0</v>
      </c>
      <c r="D53" s="1878">
        <v>-7121</v>
      </c>
      <c r="E53" s="1878">
        <v>-55470</v>
      </c>
      <c r="F53" s="1878">
        <v>-55728</v>
      </c>
      <c r="G53" s="1878">
        <v>-33134</v>
      </c>
      <c r="H53" s="1878">
        <v>0</v>
      </c>
      <c r="I53" s="1879">
        <f t="shared" si="14"/>
        <v>-151453</v>
      </c>
    </row>
    <row r="54" spans="2:9" ht="19.5" hidden="1" customHeight="1" x14ac:dyDescent="0.15">
      <c r="B54" s="1013" t="s">
        <v>1164</v>
      </c>
      <c r="C54" s="1014">
        <v>0</v>
      </c>
      <c r="D54" s="1014">
        <v>0</v>
      </c>
      <c r="E54" s="1014">
        <v>0</v>
      </c>
      <c r="F54" s="1014">
        <v>0</v>
      </c>
      <c r="G54" s="1014">
        <v>0</v>
      </c>
      <c r="H54" s="1014">
        <v>0</v>
      </c>
      <c r="I54" s="698">
        <f t="shared" si="14"/>
        <v>0</v>
      </c>
    </row>
    <row r="55" spans="2:9" ht="17.100000000000001" customHeight="1" x14ac:dyDescent="0.15">
      <c r="B55" s="1013" t="s">
        <v>468</v>
      </c>
      <c r="C55" s="1014">
        <v>0</v>
      </c>
      <c r="D55" s="1014">
        <v>-615</v>
      </c>
      <c r="E55" s="1014">
        <v>-102</v>
      </c>
      <c r="F55" s="1014">
        <v>-39</v>
      </c>
      <c r="G55" s="1014">
        <v>-246</v>
      </c>
      <c r="H55" s="1014">
        <v>0</v>
      </c>
      <c r="I55" s="698">
        <f t="shared" si="14"/>
        <v>-1002</v>
      </c>
    </row>
    <row r="56" spans="2:9" ht="17.100000000000001" customHeight="1" x14ac:dyDescent="0.15">
      <c r="B56" s="1013" t="s">
        <v>461</v>
      </c>
      <c r="C56" s="1014">
        <v>0</v>
      </c>
      <c r="D56" s="1014">
        <v>0</v>
      </c>
      <c r="E56" s="1014">
        <v>5372</v>
      </c>
      <c r="F56" s="1014">
        <v>50173</v>
      </c>
      <c r="G56" s="1014">
        <v>1373</v>
      </c>
      <c r="H56" s="1014">
        <v>0</v>
      </c>
      <c r="I56" s="698">
        <f t="shared" si="14"/>
        <v>56918</v>
      </c>
    </row>
    <row r="57" spans="2:9" ht="17.100000000000001" customHeight="1" x14ac:dyDescent="0.15">
      <c r="B57" s="1013" t="s">
        <v>469</v>
      </c>
      <c r="C57" s="1014">
        <v>0</v>
      </c>
      <c r="D57" s="1014">
        <v>205</v>
      </c>
      <c r="E57" s="1014">
        <v>19757</v>
      </c>
      <c r="F57" s="1014">
        <v>753</v>
      </c>
      <c r="G57" s="1014">
        <v>12341</v>
      </c>
      <c r="H57" s="1014">
        <v>0</v>
      </c>
      <c r="I57" s="698">
        <f t="shared" si="14"/>
        <v>33056</v>
      </c>
    </row>
    <row r="58" spans="2:9" ht="20.25" hidden="1" customHeight="1" x14ac:dyDescent="0.15">
      <c r="B58" s="1013" t="s">
        <v>1164</v>
      </c>
      <c r="C58" s="1014">
        <v>0</v>
      </c>
      <c r="D58" s="1014">
        <v>0</v>
      </c>
      <c r="E58" s="1014">
        <v>0</v>
      </c>
      <c r="F58" s="1014">
        <v>0</v>
      </c>
      <c r="G58" s="1014">
        <v>0</v>
      </c>
      <c r="H58" s="1014">
        <v>0</v>
      </c>
      <c r="I58" s="698">
        <f t="shared" si="14"/>
        <v>0</v>
      </c>
    </row>
    <row r="59" spans="2:9" ht="17.100000000000001" customHeight="1" thickBot="1" x14ac:dyDescent="0.2">
      <c r="B59" s="1880" t="s">
        <v>470</v>
      </c>
      <c r="C59" s="1881">
        <v>0</v>
      </c>
      <c r="D59" s="1881">
        <v>626</v>
      </c>
      <c r="E59" s="1881">
        <v>12494</v>
      </c>
      <c r="F59" s="1881">
        <v>2473</v>
      </c>
      <c r="G59" s="1881">
        <v>13285</v>
      </c>
      <c r="H59" s="1881">
        <v>0</v>
      </c>
      <c r="I59" s="1882">
        <f t="shared" si="14"/>
        <v>28878</v>
      </c>
    </row>
    <row r="60" spans="2:9" ht="30" customHeight="1" thickBot="1" x14ac:dyDescent="0.2">
      <c r="B60" s="408" t="s">
        <v>1321</v>
      </c>
      <c r="C60" s="1695">
        <f t="shared" ref="C60:H60" si="15">C51+C52</f>
        <v>0</v>
      </c>
      <c r="D60" s="1695">
        <f t="shared" si="15"/>
        <v>-105464</v>
      </c>
      <c r="E60" s="1695">
        <f t="shared" si="15"/>
        <v>-479141</v>
      </c>
      <c r="F60" s="1695">
        <f t="shared" si="15"/>
        <v>-103083</v>
      </c>
      <c r="G60" s="1695">
        <f t="shared" si="15"/>
        <v>-326388</v>
      </c>
      <c r="H60" s="1695">
        <f t="shared" si="15"/>
        <v>0</v>
      </c>
      <c r="I60" s="1876">
        <f t="shared" si="14"/>
        <v>-1014076</v>
      </c>
    </row>
    <row r="61" spans="2:9" ht="30" customHeight="1" thickBot="1" x14ac:dyDescent="0.2">
      <c r="B61" s="408" t="s">
        <v>1314</v>
      </c>
      <c r="C61" s="1695">
        <v>0</v>
      </c>
      <c r="D61" s="1695">
        <v>-56139</v>
      </c>
      <c r="E61" s="1695">
        <v>0</v>
      </c>
      <c r="F61" s="1695">
        <v>-25</v>
      </c>
      <c r="G61" s="1695">
        <v>-131</v>
      </c>
      <c r="H61" s="1695">
        <v>-180</v>
      </c>
      <c r="I61" s="1876">
        <f t="shared" si="14"/>
        <v>-56475</v>
      </c>
    </row>
    <row r="62" spans="2:9" ht="17.100000000000001" customHeight="1" x14ac:dyDescent="0.15">
      <c r="B62" s="1884" t="s">
        <v>471</v>
      </c>
      <c r="C62" s="1020">
        <v>0</v>
      </c>
      <c r="D62" s="1020">
        <v>-2000</v>
      </c>
      <c r="E62" s="1020">
        <v>0</v>
      </c>
      <c r="F62" s="1020">
        <v>-13</v>
      </c>
      <c r="G62" s="1020">
        <v>0</v>
      </c>
      <c r="H62" s="1020">
        <v>0</v>
      </c>
      <c r="I62" s="705">
        <f>SUM(C62:H62)</f>
        <v>-2013</v>
      </c>
    </row>
    <row r="63" spans="2:9" ht="17.100000000000001" customHeight="1" thickBot="1" x14ac:dyDescent="0.2">
      <c r="B63" s="1880" t="s">
        <v>472</v>
      </c>
      <c r="C63" s="1881">
        <v>0</v>
      </c>
      <c r="D63" s="1881">
        <v>0</v>
      </c>
      <c r="E63" s="1881">
        <v>0</v>
      </c>
      <c r="F63" s="1881">
        <v>5</v>
      </c>
      <c r="G63" s="1881">
        <v>0</v>
      </c>
      <c r="H63" s="1881">
        <v>0</v>
      </c>
      <c r="I63" s="1882">
        <f>SUM(C63:H63)</f>
        <v>5</v>
      </c>
    </row>
    <row r="64" spans="2:9" ht="30" customHeight="1" thickBot="1" x14ac:dyDescent="0.2">
      <c r="B64" s="408" t="s">
        <v>1322</v>
      </c>
      <c r="C64" s="1695">
        <f t="shared" ref="C64:H64" si="16">SUM(C61:C63)</f>
        <v>0</v>
      </c>
      <c r="D64" s="1695">
        <f t="shared" si="16"/>
        <v>-58139</v>
      </c>
      <c r="E64" s="1695">
        <f t="shared" si="16"/>
        <v>0</v>
      </c>
      <c r="F64" s="1695">
        <f t="shared" si="16"/>
        <v>-33</v>
      </c>
      <c r="G64" s="1695">
        <f t="shared" si="16"/>
        <v>-131</v>
      </c>
      <c r="H64" s="1695">
        <f t="shared" si="16"/>
        <v>-180</v>
      </c>
      <c r="I64" s="1876">
        <f>SUM(C64:H64)</f>
        <v>-58483</v>
      </c>
    </row>
    <row r="65" spans="2:9" ht="30" customHeight="1" thickBot="1" x14ac:dyDescent="0.2">
      <c r="B65" s="408" t="s">
        <v>1323</v>
      </c>
      <c r="C65" s="1695">
        <f t="shared" ref="C65:H65" si="17">C50+C60+C64</f>
        <v>1335</v>
      </c>
      <c r="D65" s="1695">
        <f t="shared" si="17"/>
        <v>193652</v>
      </c>
      <c r="E65" s="1695">
        <f t="shared" si="17"/>
        <v>149573</v>
      </c>
      <c r="F65" s="1695">
        <f t="shared" si="17"/>
        <v>231210</v>
      </c>
      <c r="G65" s="1695">
        <f t="shared" si="17"/>
        <v>84247</v>
      </c>
      <c r="H65" s="1695">
        <f t="shared" si="17"/>
        <v>84505</v>
      </c>
      <c r="I65" s="1876">
        <f>SUM(C65:H65)</f>
        <v>744522</v>
      </c>
    </row>
    <row r="67" spans="2:9" x14ac:dyDescent="0.15">
      <c r="B67" s="366" t="s">
        <v>619</v>
      </c>
      <c r="C67" s="204">
        <f>C65-'BA nota 25'!D4</f>
        <v>0</v>
      </c>
      <c r="D67" s="204">
        <f>D65-'BA nota 25'!D5</f>
        <v>0</v>
      </c>
      <c r="E67" s="204">
        <f>E65-'BA nota 25'!D6</f>
        <v>0</v>
      </c>
      <c r="F67" s="204">
        <f>F65-'BA nota 25'!D7</f>
        <v>0</v>
      </c>
      <c r="G67" s="204">
        <f>G65-'BA nota 25'!D8</f>
        <v>0</v>
      </c>
      <c r="H67" s="204">
        <f>H65-'BA nota 25'!D9</f>
        <v>0</v>
      </c>
      <c r="I67" s="204">
        <f>I65-'BA nota 25'!D10</f>
        <v>0</v>
      </c>
    </row>
  </sheetData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9"/>
  <sheetViews>
    <sheetView zoomScaleNormal="100" workbookViewId="0">
      <selection activeCell="B31" sqref="B31"/>
    </sheetView>
  </sheetViews>
  <sheetFormatPr defaultRowHeight="10.5" x14ac:dyDescent="0.2"/>
  <cols>
    <col min="1" max="1" width="2.28515625" style="75" customWidth="1"/>
    <col min="2" max="2" width="59.7109375" style="101" customWidth="1"/>
    <col min="3" max="4" width="15.7109375" style="101" customWidth="1"/>
    <col min="5" max="16384" width="9.140625" style="76"/>
  </cols>
  <sheetData>
    <row r="3" spans="1:7" ht="17.100000000000001" customHeight="1" x14ac:dyDescent="0.2">
      <c r="B3" s="528"/>
      <c r="C3" s="526" t="s">
        <v>1498</v>
      </c>
      <c r="D3" s="527" t="s">
        <v>1214</v>
      </c>
    </row>
    <row r="4" spans="1:7" s="114" customFormat="1" ht="15" customHeight="1" thickBot="1" x14ac:dyDescent="0.25">
      <c r="A4" s="370"/>
      <c r="B4" s="585" t="s">
        <v>707</v>
      </c>
      <c r="C4" s="1676"/>
      <c r="D4" s="1676"/>
    </row>
    <row r="5" spans="1:7" ht="15" customHeight="1" x14ac:dyDescent="0.2">
      <c r="B5" s="631" t="s">
        <v>144</v>
      </c>
      <c r="C5" s="1890">
        <v>47320</v>
      </c>
      <c r="D5" s="1678">
        <v>50535</v>
      </c>
    </row>
    <row r="6" spans="1:7" ht="15" customHeight="1" x14ac:dyDescent="0.2">
      <c r="B6" s="445" t="s">
        <v>708</v>
      </c>
      <c r="C6" s="1624">
        <v>44575</v>
      </c>
      <c r="D6" s="1619">
        <v>57800</v>
      </c>
    </row>
    <row r="7" spans="1:7" ht="15" customHeight="1" thickBot="1" x14ac:dyDescent="0.25">
      <c r="B7" s="1688" t="s">
        <v>117</v>
      </c>
      <c r="C7" s="1891">
        <v>0</v>
      </c>
      <c r="D7" s="1892">
        <v>3</v>
      </c>
    </row>
    <row r="8" spans="1:7" ht="15" customHeight="1" thickBot="1" x14ac:dyDescent="0.25">
      <c r="B8" s="419" t="s">
        <v>855</v>
      </c>
      <c r="C8" s="536">
        <f>SUM(C5:C7)</f>
        <v>91895</v>
      </c>
      <c r="D8" s="546">
        <f>SUM(D5:D7)</f>
        <v>108338</v>
      </c>
    </row>
    <row r="9" spans="1:7" x14ac:dyDescent="0.2">
      <c r="B9" s="297"/>
      <c r="C9" s="12"/>
      <c r="D9" s="12"/>
      <c r="G9" s="214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3:G32"/>
  <sheetViews>
    <sheetView workbookViewId="0">
      <selection activeCell="B49" sqref="B49"/>
    </sheetView>
  </sheetViews>
  <sheetFormatPr defaultRowHeight="10.5" x14ac:dyDescent="0.2"/>
  <cols>
    <col min="1" max="1" width="2.28515625" style="75" customWidth="1"/>
    <col min="2" max="2" width="59.7109375" style="101" customWidth="1"/>
    <col min="3" max="4" width="15.7109375" style="101" customWidth="1"/>
    <col min="5" max="5" width="9.140625" style="76"/>
    <col min="6" max="6" width="28.42578125" style="76" customWidth="1"/>
    <col min="7" max="16384" width="9.140625" style="76"/>
  </cols>
  <sheetData>
    <row r="3" spans="1:6" ht="17.100000000000001" customHeight="1" thickBot="1" x14ac:dyDescent="0.25">
      <c r="B3" s="528"/>
      <c r="C3" s="526" t="s">
        <v>1498</v>
      </c>
      <c r="D3" s="527" t="s">
        <v>1214</v>
      </c>
    </row>
    <row r="4" spans="1:6" s="114" customFormat="1" ht="17.100000000000001" hidden="1" customHeight="1" thickBot="1" x14ac:dyDescent="0.25">
      <c r="A4" s="370"/>
      <c r="B4" s="410" t="s">
        <v>434</v>
      </c>
      <c r="C4" s="542">
        <f>SUM(C5:C7)</f>
        <v>0</v>
      </c>
      <c r="D4" s="543">
        <f>SUM(D5:D7)</f>
        <v>0</v>
      </c>
      <c r="F4" s="120"/>
    </row>
    <row r="5" spans="1:6" ht="17.100000000000001" hidden="1" customHeight="1" x14ac:dyDescent="0.2">
      <c r="B5" s="406" t="s">
        <v>659</v>
      </c>
      <c r="C5" s="529">
        <v>0</v>
      </c>
      <c r="D5" s="530">
        <v>0</v>
      </c>
    </row>
    <row r="6" spans="1:6" ht="17.100000000000001" hidden="1" customHeight="1" x14ac:dyDescent="0.2">
      <c r="B6" s="407" t="s">
        <v>522</v>
      </c>
      <c r="C6" s="531">
        <v>0</v>
      </c>
      <c r="D6" s="532">
        <v>0</v>
      </c>
    </row>
    <row r="7" spans="1:6" ht="17.100000000000001" hidden="1" customHeight="1" thickBot="1" x14ac:dyDescent="0.25">
      <c r="B7" s="533" t="s">
        <v>233</v>
      </c>
      <c r="C7" s="534">
        <v>0</v>
      </c>
      <c r="D7" s="535">
        <v>0</v>
      </c>
    </row>
    <row r="8" spans="1:6" s="114" customFormat="1" ht="15" customHeight="1" thickBot="1" x14ac:dyDescent="0.25">
      <c r="A8" s="370"/>
      <c r="B8" s="408" t="s">
        <v>523</v>
      </c>
      <c r="C8" s="536">
        <f>SUM(C9:C14)</f>
        <v>848156</v>
      </c>
      <c r="D8" s="537">
        <f>SUM(D9:D14)</f>
        <v>971192</v>
      </c>
    </row>
    <row r="9" spans="1:6" ht="15" customHeight="1" x14ac:dyDescent="0.2">
      <c r="B9" s="406" t="s">
        <v>524</v>
      </c>
      <c r="C9" s="529">
        <v>152110</v>
      </c>
      <c r="D9" s="530">
        <v>222454</v>
      </c>
    </row>
    <row r="10" spans="1:6" ht="15" customHeight="1" x14ac:dyDescent="0.2">
      <c r="B10" s="407" t="s">
        <v>525</v>
      </c>
      <c r="C10" s="531">
        <v>11520</v>
      </c>
      <c r="D10" s="532">
        <v>2365</v>
      </c>
    </row>
    <row r="11" spans="1:6" ht="15" customHeight="1" x14ac:dyDescent="0.2">
      <c r="B11" s="407" t="s">
        <v>526</v>
      </c>
      <c r="C11" s="531">
        <v>171028</v>
      </c>
      <c r="D11" s="532">
        <v>115938</v>
      </c>
    </row>
    <row r="12" spans="1:6" ht="15" customHeight="1" x14ac:dyDescent="0.2">
      <c r="B12" s="407" t="s">
        <v>530</v>
      </c>
      <c r="C12" s="531">
        <v>55792</v>
      </c>
      <c r="D12" s="532">
        <v>56315</v>
      </c>
    </row>
    <row r="13" spans="1:6" ht="15" customHeight="1" x14ac:dyDescent="0.2">
      <c r="B13" s="407" t="s">
        <v>317</v>
      </c>
      <c r="C13" s="531">
        <v>354737</v>
      </c>
      <c r="D13" s="532">
        <v>298791</v>
      </c>
    </row>
    <row r="14" spans="1:6" ht="15" customHeight="1" thickBot="1" x14ac:dyDescent="0.25">
      <c r="B14" s="407" t="s">
        <v>233</v>
      </c>
      <c r="C14" s="531">
        <v>102969</v>
      </c>
      <c r="D14" s="532">
        <v>275329</v>
      </c>
    </row>
    <row r="15" spans="1:6" ht="15" customHeight="1" thickBot="1" x14ac:dyDescent="0.25">
      <c r="B15" s="408" t="s">
        <v>531</v>
      </c>
      <c r="C15" s="536">
        <f>C8+C4</f>
        <v>848156</v>
      </c>
      <c r="D15" s="537">
        <f>D8+D4</f>
        <v>971192</v>
      </c>
    </row>
    <row r="16" spans="1:6" ht="9.9499999999999993" customHeight="1" thickBot="1" x14ac:dyDescent="0.25">
      <c r="B16" s="1893"/>
      <c r="C16" s="1894"/>
      <c r="D16" s="1894"/>
    </row>
    <row r="17" spans="1:7" ht="15" customHeight="1" x14ac:dyDescent="0.2">
      <c r="B17" s="999" t="s">
        <v>319</v>
      </c>
      <c r="C17" s="2133">
        <v>442347</v>
      </c>
      <c r="D17" s="2134">
        <v>643751</v>
      </c>
    </row>
    <row r="18" spans="1:7" ht="15" customHeight="1" thickBot="1" x14ac:dyDescent="0.25">
      <c r="B18" s="414" t="s">
        <v>320</v>
      </c>
      <c r="C18" s="2135">
        <v>405809</v>
      </c>
      <c r="D18" s="2136">
        <v>327441</v>
      </c>
    </row>
    <row r="20" spans="1:7" x14ac:dyDescent="0.2">
      <c r="B20" s="297" t="s">
        <v>619</v>
      </c>
      <c r="C20" s="12">
        <f>C15-'skons bilans'!D16</f>
        <v>0</v>
      </c>
      <c r="D20" s="12">
        <f>D15-'skons bilans'!E16</f>
        <v>0</v>
      </c>
      <c r="G20" s="214"/>
    </row>
    <row r="22" spans="1:7" ht="17.100000000000001" customHeight="1" x14ac:dyDescent="0.2">
      <c r="B22" s="528"/>
      <c r="C22" s="526" t="s">
        <v>1498</v>
      </c>
      <c r="D22" s="527" t="s">
        <v>1214</v>
      </c>
    </row>
    <row r="23" spans="1:7" s="114" customFormat="1" ht="15" customHeight="1" thickBot="1" x14ac:dyDescent="0.25">
      <c r="A23" s="370"/>
      <c r="B23" s="410" t="s">
        <v>201</v>
      </c>
      <c r="C23" s="542">
        <f>SUM(C24:C26)</f>
        <v>206105</v>
      </c>
      <c r="D23" s="543">
        <f>SUM(D24:D26)</f>
        <v>321778</v>
      </c>
    </row>
    <row r="24" spans="1:7" ht="15" customHeight="1" x14ac:dyDescent="0.2">
      <c r="B24" s="406" t="s">
        <v>202</v>
      </c>
      <c r="C24" s="529">
        <v>191726</v>
      </c>
      <c r="D24" s="530">
        <v>310879</v>
      </c>
    </row>
    <row r="25" spans="1:7" ht="15" customHeight="1" x14ac:dyDescent="0.2">
      <c r="B25" s="1013" t="s">
        <v>1620</v>
      </c>
      <c r="C25" s="531">
        <v>5642</v>
      </c>
      <c r="D25" s="532">
        <v>5847</v>
      </c>
    </row>
    <row r="26" spans="1:7" ht="15" customHeight="1" x14ac:dyDescent="0.2">
      <c r="B26" s="407" t="s">
        <v>203</v>
      </c>
      <c r="C26" s="531">
        <v>8737</v>
      </c>
      <c r="D26" s="532">
        <v>5052</v>
      </c>
    </row>
    <row r="27" spans="1:7" ht="15" customHeight="1" thickBot="1" x14ac:dyDescent="0.25">
      <c r="B27" s="533" t="s">
        <v>204</v>
      </c>
      <c r="C27" s="531">
        <v>-14073</v>
      </c>
      <c r="D27" s="532">
        <v>-7627</v>
      </c>
    </row>
    <row r="28" spans="1:7" ht="15" customHeight="1" thickBot="1" x14ac:dyDescent="0.25">
      <c r="B28" s="408" t="s">
        <v>1165</v>
      </c>
      <c r="C28" s="536">
        <f>C23+C27</f>
        <v>192032</v>
      </c>
      <c r="D28" s="537">
        <f>D23+D27</f>
        <v>314151</v>
      </c>
    </row>
    <row r="31" spans="1:7" x14ac:dyDescent="0.2">
      <c r="B31" s="1895"/>
      <c r="C31" s="1896"/>
      <c r="D31" s="1896"/>
    </row>
    <row r="32" spans="1:7" x14ac:dyDescent="0.2">
      <c r="C32" s="1897"/>
      <c r="D32" s="1897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2:F16"/>
  <sheetViews>
    <sheetView zoomScaleNormal="100" workbookViewId="0">
      <selection activeCell="B38" sqref="B38"/>
    </sheetView>
  </sheetViews>
  <sheetFormatPr defaultRowHeight="10.5" x14ac:dyDescent="0.2"/>
  <cols>
    <col min="1" max="1" width="2.28515625" style="75" customWidth="1"/>
    <col min="2" max="2" width="59.7109375" style="101" customWidth="1"/>
    <col min="3" max="4" width="15.7109375" style="101" customWidth="1"/>
    <col min="5" max="16384" width="9.140625" style="76"/>
  </cols>
  <sheetData>
    <row r="2" spans="2:6" ht="17.100000000000001" customHeight="1" x14ac:dyDescent="0.2">
      <c r="B2" s="528"/>
      <c r="C2" s="526" t="s">
        <v>1498</v>
      </c>
      <c r="D2" s="527" t="s">
        <v>1214</v>
      </c>
    </row>
    <row r="3" spans="2:6" ht="17.100000000000001" customHeight="1" x14ac:dyDescent="0.2">
      <c r="B3" s="406" t="s">
        <v>234</v>
      </c>
      <c r="C3" s="529">
        <v>943397</v>
      </c>
      <c r="D3" s="530">
        <v>1235941</v>
      </c>
    </row>
    <row r="4" spans="2:6" ht="17.100000000000001" customHeight="1" x14ac:dyDescent="0.2">
      <c r="B4" s="407" t="s">
        <v>537</v>
      </c>
      <c r="C4" s="531">
        <v>44293</v>
      </c>
      <c r="D4" s="532">
        <v>144870</v>
      </c>
    </row>
    <row r="5" spans="2:6" ht="17.100000000000001" customHeight="1" x14ac:dyDescent="0.2">
      <c r="B5" s="407" t="s">
        <v>534</v>
      </c>
      <c r="C5" s="531">
        <v>6964907</v>
      </c>
      <c r="D5" s="532">
        <v>9374045</v>
      </c>
      <c r="F5" s="214"/>
    </row>
    <row r="6" spans="2:6" ht="17.100000000000001" customHeight="1" x14ac:dyDescent="0.2">
      <c r="B6" s="407" t="s">
        <v>25</v>
      </c>
      <c r="C6" s="531">
        <v>114322</v>
      </c>
      <c r="D6" s="532">
        <v>778145</v>
      </c>
    </row>
    <row r="7" spans="2:6" ht="17.100000000000001" customHeight="1" x14ac:dyDescent="0.2">
      <c r="B7" s="1013" t="s">
        <v>481</v>
      </c>
      <c r="C7" s="1898">
        <v>361725</v>
      </c>
      <c r="D7" s="1899">
        <v>427026</v>
      </c>
    </row>
    <row r="8" spans="2:6" ht="17.100000000000001" customHeight="1" x14ac:dyDescent="0.2">
      <c r="B8" s="407" t="s">
        <v>532</v>
      </c>
      <c r="C8" s="531">
        <v>1280</v>
      </c>
      <c r="D8" s="532">
        <v>2053</v>
      </c>
    </row>
    <row r="9" spans="2:6" ht="17.100000000000001" customHeight="1" thickBot="1" x14ac:dyDescent="0.25">
      <c r="B9" s="1900" t="s">
        <v>28</v>
      </c>
      <c r="C9" s="1901">
        <v>56829</v>
      </c>
      <c r="D9" s="1902">
        <v>57251</v>
      </c>
    </row>
    <row r="10" spans="2:6" ht="17.100000000000001" customHeight="1" thickBot="1" x14ac:dyDescent="0.25">
      <c r="B10" s="2239" t="s">
        <v>788</v>
      </c>
      <c r="C10" s="2240">
        <f>SUM(C3:C9)</f>
        <v>8486753</v>
      </c>
      <c r="D10" s="2241">
        <f>SUM(D3:D9)</f>
        <v>12019331</v>
      </c>
    </row>
    <row r="11" spans="2:6" ht="9.9499999999999993" customHeight="1" thickBot="1" x14ac:dyDescent="0.25">
      <c r="B11" s="1903"/>
      <c r="C11" s="1904"/>
      <c r="D11" s="1904"/>
    </row>
    <row r="12" spans="2:6" ht="17.100000000000001" customHeight="1" x14ac:dyDescent="0.2">
      <c r="B12" s="1884" t="s">
        <v>319</v>
      </c>
      <c r="C12" s="2025">
        <v>4846880</v>
      </c>
      <c r="D12" s="2026">
        <v>5892092</v>
      </c>
    </row>
    <row r="13" spans="2:6" ht="17.100000000000001" customHeight="1" thickBot="1" x14ac:dyDescent="0.25">
      <c r="B13" s="414" t="s">
        <v>320</v>
      </c>
      <c r="C13" s="635">
        <v>3639873</v>
      </c>
      <c r="D13" s="1852">
        <v>6127239</v>
      </c>
    </row>
    <row r="15" spans="2:6" x14ac:dyDescent="0.2">
      <c r="B15" s="297" t="s">
        <v>619</v>
      </c>
      <c r="C15" s="12">
        <f>C10-'skons bilans'!D22</f>
        <v>0</v>
      </c>
      <c r="D15" s="12">
        <f>D10-'skons bilans'!E22</f>
        <v>0</v>
      </c>
    </row>
    <row r="16" spans="2:6" x14ac:dyDescent="0.2">
      <c r="B16" s="297"/>
      <c r="C16" s="318"/>
      <c r="D16" s="31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2:H101"/>
  <sheetViews>
    <sheetView workbookViewId="0">
      <selection activeCell="B39" sqref="B39"/>
    </sheetView>
  </sheetViews>
  <sheetFormatPr defaultRowHeight="10.5" x14ac:dyDescent="0.2"/>
  <cols>
    <col min="1" max="1" width="2.28515625" style="75" customWidth="1"/>
    <col min="2" max="2" width="59.7109375" style="101" customWidth="1"/>
    <col min="3" max="4" width="15.7109375" style="99" customWidth="1"/>
    <col min="5" max="5" width="9.140625" style="76"/>
    <col min="6" max="6" width="15.7109375" style="76" customWidth="1"/>
    <col min="7" max="8" width="9.85546875" style="76" bestFit="1" customWidth="1"/>
    <col min="9" max="16384" width="9.140625" style="76"/>
  </cols>
  <sheetData>
    <row r="2" spans="2:8" ht="17.100000000000001" customHeight="1" x14ac:dyDescent="0.2">
      <c r="B2" s="528"/>
      <c r="C2" s="526" t="s">
        <v>1498</v>
      </c>
      <c r="D2" s="527" t="s">
        <v>1214</v>
      </c>
    </row>
    <row r="3" spans="2:8" ht="17.100000000000001" customHeight="1" thickBot="1" x14ac:dyDescent="0.25">
      <c r="B3" s="1684" t="s">
        <v>540</v>
      </c>
      <c r="C3" s="1685">
        <f>SUM(C4:C8)</f>
        <v>53494909</v>
      </c>
      <c r="D3" s="1686">
        <f>SUM(D4:D8)</f>
        <v>46117051</v>
      </c>
    </row>
    <row r="4" spans="2:8" ht="17.100000000000001" customHeight="1" x14ac:dyDescent="0.2">
      <c r="B4" s="418" t="s">
        <v>234</v>
      </c>
      <c r="C4" s="1905">
        <v>38051354</v>
      </c>
      <c r="D4" s="797">
        <v>32468053</v>
      </c>
    </row>
    <row r="5" spans="2:8" ht="17.100000000000001" customHeight="1" thickBot="1" x14ac:dyDescent="0.25">
      <c r="B5" s="579" t="s">
        <v>537</v>
      </c>
      <c r="C5" s="611">
        <v>15380844</v>
      </c>
      <c r="D5" s="612">
        <v>13604623</v>
      </c>
    </row>
    <row r="6" spans="2:8" ht="17.100000000000001" hidden="1" customHeight="1" x14ac:dyDescent="0.2">
      <c r="B6" s="579" t="s">
        <v>534</v>
      </c>
      <c r="C6" s="611">
        <v>0</v>
      </c>
      <c r="D6" s="612">
        <v>0</v>
      </c>
    </row>
    <row r="7" spans="2:8" ht="17.100000000000001" hidden="1" customHeight="1" thickBot="1" x14ac:dyDescent="0.25">
      <c r="B7" s="1851" t="s">
        <v>538</v>
      </c>
      <c r="C7" s="1906">
        <v>0</v>
      </c>
      <c r="D7" s="1907">
        <v>0</v>
      </c>
    </row>
    <row r="8" spans="2:8" ht="17.100000000000001" customHeight="1" thickBot="1" x14ac:dyDescent="0.25">
      <c r="B8" s="1908" t="s">
        <v>539</v>
      </c>
      <c r="C8" s="1909">
        <f>SUM(C9:C10)</f>
        <v>62711</v>
      </c>
      <c r="D8" s="1910">
        <f>SUM(D9:D10)</f>
        <v>44375</v>
      </c>
    </row>
    <row r="9" spans="2:8" ht="17.100000000000001" customHeight="1" x14ac:dyDescent="0.2">
      <c r="B9" s="1687" t="s">
        <v>535</v>
      </c>
      <c r="C9" s="1905">
        <v>31098</v>
      </c>
      <c r="D9" s="797">
        <v>22205</v>
      </c>
    </row>
    <row r="10" spans="2:8" ht="17.100000000000001" customHeight="1" thickBot="1" x14ac:dyDescent="0.25">
      <c r="B10" s="1688" t="s">
        <v>233</v>
      </c>
      <c r="C10" s="1906">
        <v>31613</v>
      </c>
      <c r="D10" s="1907">
        <v>22170</v>
      </c>
    </row>
    <row r="11" spans="2:8" ht="17.100000000000001" customHeight="1" thickBot="1" x14ac:dyDescent="0.25">
      <c r="B11" s="419" t="s">
        <v>536</v>
      </c>
      <c r="C11" s="1297">
        <f>SUM(C12:C16)</f>
        <v>37383484</v>
      </c>
      <c r="D11" s="1298">
        <f>SUM(D12:D16)</f>
        <v>34423929</v>
      </c>
      <c r="G11" s="371"/>
      <c r="H11" s="372"/>
    </row>
    <row r="12" spans="2:8" ht="17.100000000000001" customHeight="1" x14ac:dyDescent="0.2">
      <c r="B12" s="418" t="s">
        <v>234</v>
      </c>
      <c r="C12" s="1905">
        <v>22065224</v>
      </c>
      <c r="D12" s="797">
        <v>16800113</v>
      </c>
      <c r="G12" s="373"/>
      <c r="H12" s="339"/>
    </row>
    <row r="13" spans="2:8" ht="17.100000000000001" customHeight="1" x14ac:dyDescent="0.2">
      <c r="B13" s="579" t="s">
        <v>537</v>
      </c>
      <c r="C13" s="611">
        <v>8911873</v>
      </c>
      <c r="D13" s="612">
        <v>12209975</v>
      </c>
      <c r="G13" s="373"/>
      <c r="H13" s="339"/>
    </row>
    <row r="14" spans="2:8" ht="17.100000000000001" customHeight="1" x14ac:dyDescent="0.2">
      <c r="B14" s="579" t="s">
        <v>534</v>
      </c>
      <c r="C14" s="611">
        <v>4201768</v>
      </c>
      <c r="D14" s="612">
        <v>3634064</v>
      </c>
      <c r="G14" s="373"/>
      <c r="H14" s="373"/>
    </row>
    <row r="15" spans="2:8" ht="17.100000000000001" customHeight="1" thickBot="1" x14ac:dyDescent="0.25">
      <c r="B15" s="579" t="s">
        <v>538</v>
      </c>
      <c r="C15" s="413">
        <v>1600487</v>
      </c>
      <c r="D15" s="612">
        <v>1093712</v>
      </c>
      <c r="G15" s="373"/>
      <c r="H15" s="373"/>
    </row>
    <row r="16" spans="2:8" ht="17.100000000000001" customHeight="1" thickBot="1" x14ac:dyDescent="0.25">
      <c r="B16" s="1908" t="s">
        <v>539</v>
      </c>
      <c r="C16" s="1909">
        <f>SUM(C17:C18)</f>
        <v>604132</v>
      </c>
      <c r="D16" s="1910">
        <f>SUM(D17:D18)</f>
        <v>686065</v>
      </c>
      <c r="G16" s="374"/>
      <c r="H16" s="374"/>
    </row>
    <row r="17" spans="2:8" ht="17.100000000000001" customHeight="1" x14ac:dyDescent="0.2">
      <c r="B17" s="445" t="s">
        <v>535</v>
      </c>
      <c r="C17" s="611">
        <v>392425</v>
      </c>
      <c r="D17" s="612">
        <v>566645</v>
      </c>
      <c r="G17" s="375"/>
      <c r="H17" s="376"/>
    </row>
    <row r="18" spans="2:8" ht="17.100000000000001" customHeight="1" thickBot="1" x14ac:dyDescent="0.25">
      <c r="B18" s="445" t="s">
        <v>233</v>
      </c>
      <c r="C18" s="611">
        <v>211707</v>
      </c>
      <c r="D18" s="612">
        <v>119420</v>
      </c>
      <c r="G18" s="375"/>
      <c r="H18" s="376"/>
    </row>
    <row r="19" spans="2:8" ht="17.100000000000001" customHeight="1" thickBot="1" x14ac:dyDescent="0.25">
      <c r="B19" s="419" t="s">
        <v>541</v>
      </c>
      <c r="C19" s="1297">
        <f>SUM(C20:C23)</f>
        <v>539569</v>
      </c>
      <c r="D19" s="1298">
        <f>SUM(D20:D23)</f>
        <v>599886</v>
      </c>
    </row>
    <row r="20" spans="2:8" ht="17.100000000000001" customHeight="1" x14ac:dyDescent="0.2">
      <c r="B20" s="579" t="s">
        <v>234</v>
      </c>
      <c r="C20" s="611">
        <v>466078</v>
      </c>
      <c r="D20" s="612">
        <v>468038</v>
      </c>
    </row>
    <row r="21" spans="2:8" ht="17.100000000000001" customHeight="1" thickBot="1" x14ac:dyDescent="0.25">
      <c r="B21" s="579" t="s">
        <v>537</v>
      </c>
      <c r="C21" s="611">
        <v>65507</v>
      </c>
      <c r="D21" s="612">
        <v>131104</v>
      </c>
    </row>
    <row r="22" spans="2:8" ht="17.100000000000001" hidden="1" customHeight="1" thickBot="1" x14ac:dyDescent="0.25">
      <c r="B22" s="579" t="s">
        <v>538</v>
      </c>
      <c r="C22" s="611">
        <v>0</v>
      </c>
      <c r="D22" s="612">
        <v>0</v>
      </c>
    </row>
    <row r="23" spans="2:8" ht="17.100000000000001" customHeight="1" thickBot="1" x14ac:dyDescent="0.25">
      <c r="B23" s="1908" t="s">
        <v>539</v>
      </c>
      <c r="C23" s="1909">
        <f>SUM(C24:C25)</f>
        <v>7984</v>
      </c>
      <c r="D23" s="1910">
        <f>SUM(D24:D25)</f>
        <v>744</v>
      </c>
    </row>
    <row r="24" spans="2:8" ht="17.100000000000001" customHeight="1" x14ac:dyDescent="0.2">
      <c r="B24" s="579" t="s">
        <v>535</v>
      </c>
      <c r="C24" s="611">
        <v>3</v>
      </c>
      <c r="D24" s="612">
        <v>0</v>
      </c>
    </row>
    <row r="25" spans="2:8" ht="17.100000000000001" customHeight="1" thickBot="1" x14ac:dyDescent="0.25">
      <c r="B25" s="579" t="s">
        <v>233</v>
      </c>
      <c r="C25" s="611">
        <v>7981</v>
      </c>
      <c r="D25" s="612">
        <v>744</v>
      </c>
    </row>
    <row r="26" spans="2:8" ht="17.100000000000001" customHeight="1" thickBot="1" x14ac:dyDescent="0.25">
      <c r="B26" s="419" t="s">
        <v>542</v>
      </c>
      <c r="C26" s="1297">
        <f>C3+C11+C19</f>
        <v>91417962</v>
      </c>
      <c r="D26" s="1298">
        <f>D3+D11+D19</f>
        <v>81140866</v>
      </c>
      <c r="F26" s="214"/>
    </row>
    <row r="27" spans="2:8" ht="9.9499999999999993" customHeight="1" thickBot="1" x14ac:dyDescent="0.25">
      <c r="B27" s="1911"/>
      <c r="C27" s="1912"/>
      <c r="D27" s="1912"/>
    </row>
    <row r="28" spans="2:8" ht="17.100000000000001" customHeight="1" x14ac:dyDescent="0.2">
      <c r="B28" s="607" t="s">
        <v>319</v>
      </c>
      <c r="C28" s="1334">
        <v>85191150</v>
      </c>
      <c r="D28" s="1335">
        <v>74696817</v>
      </c>
    </row>
    <row r="29" spans="2:8" ht="17.100000000000001" customHeight="1" thickBot="1" x14ac:dyDescent="0.25">
      <c r="B29" s="581" t="s">
        <v>320</v>
      </c>
      <c r="C29" s="1295">
        <v>6226812</v>
      </c>
      <c r="D29" s="1337">
        <v>6444049</v>
      </c>
    </row>
    <row r="31" spans="2:8" x14ac:dyDescent="0.2">
      <c r="B31" s="297" t="s">
        <v>619</v>
      </c>
      <c r="C31" s="12">
        <f>C26-'skons bilans'!D24</f>
        <v>0</v>
      </c>
      <c r="D31" s="12">
        <f>D26-'skons bilans'!E24</f>
        <v>0</v>
      </c>
    </row>
    <row r="32" spans="2:8" x14ac:dyDescent="0.2">
      <c r="B32" s="297"/>
      <c r="C32" s="12"/>
      <c r="D32" s="12"/>
    </row>
    <row r="37" spans="2:4" x14ac:dyDescent="0.2">
      <c r="B37" s="76"/>
      <c r="C37" s="76"/>
      <c r="D37" s="76"/>
    </row>
    <row r="38" spans="2:4" x14ac:dyDescent="0.2">
      <c r="B38" s="76"/>
      <c r="C38" s="76"/>
      <c r="D38" s="76"/>
    </row>
    <row r="39" spans="2:4" x14ac:dyDescent="0.2">
      <c r="B39" s="76"/>
      <c r="C39" s="76"/>
      <c r="D39" s="76"/>
    </row>
    <row r="40" spans="2:4" x14ac:dyDescent="0.2">
      <c r="B40" s="76"/>
      <c r="C40" s="76"/>
      <c r="D40" s="76"/>
    </row>
    <row r="41" spans="2:4" x14ac:dyDescent="0.2">
      <c r="B41" s="76"/>
      <c r="C41" s="76"/>
      <c r="D41" s="76"/>
    </row>
    <row r="42" spans="2:4" x14ac:dyDescent="0.2">
      <c r="B42" s="76"/>
      <c r="C42" s="76"/>
      <c r="D42" s="76"/>
    </row>
    <row r="43" spans="2:4" x14ac:dyDescent="0.2">
      <c r="B43" s="76"/>
      <c r="C43" s="76"/>
      <c r="D43" s="76"/>
    </row>
    <row r="44" spans="2:4" x14ac:dyDescent="0.2">
      <c r="B44" s="76"/>
      <c r="C44" s="76"/>
      <c r="D44" s="76"/>
    </row>
    <row r="45" spans="2:4" x14ac:dyDescent="0.2">
      <c r="B45" s="76"/>
      <c r="C45" s="76"/>
      <c r="D45" s="76"/>
    </row>
    <row r="46" spans="2:4" x14ac:dyDescent="0.2">
      <c r="B46" s="76"/>
      <c r="C46" s="76"/>
      <c r="D46" s="76"/>
    </row>
    <row r="47" spans="2:4" x14ac:dyDescent="0.2">
      <c r="B47" s="76"/>
      <c r="C47" s="76"/>
      <c r="D47" s="76"/>
    </row>
    <row r="48" spans="2:4" x14ac:dyDescent="0.2">
      <c r="B48" s="76"/>
      <c r="C48" s="76"/>
      <c r="D48" s="76"/>
    </row>
    <row r="49" spans="2:4" x14ac:dyDescent="0.2">
      <c r="B49" s="76"/>
      <c r="C49" s="76"/>
      <c r="D49" s="76"/>
    </row>
    <row r="50" spans="2:4" x14ac:dyDescent="0.2">
      <c r="B50" s="76"/>
      <c r="C50" s="76"/>
      <c r="D50" s="76"/>
    </row>
    <row r="51" spans="2:4" x14ac:dyDescent="0.2">
      <c r="B51" s="76"/>
      <c r="C51" s="76"/>
      <c r="D51" s="76"/>
    </row>
    <row r="52" spans="2:4" x14ac:dyDescent="0.2">
      <c r="B52" s="76"/>
      <c r="C52" s="76"/>
      <c r="D52" s="76"/>
    </row>
    <row r="53" spans="2:4" x14ac:dyDescent="0.2">
      <c r="B53" s="76"/>
      <c r="C53" s="76"/>
      <c r="D53" s="76"/>
    </row>
    <row r="54" spans="2:4" x14ac:dyDescent="0.2">
      <c r="B54" s="76"/>
      <c r="C54" s="76"/>
      <c r="D54" s="76"/>
    </row>
    <row r="55" spans="2:4" x14ac:dyDescent="0.2">
      <c r="B55" s="76"/>
      <c r="C55" s="76"/>
      <c r="D55" s="76"/>
    </row>
    <row r="56" spans="2:4" x14ac:dyDescent="0.2">
      <c r="B56" s="76"/>
      <c r="C56" s="76"/>
      <c r="D56" s="76"/>
    </row>
    <row r="57" spans="2:4" x14ac:dyDescent="0.2">
      <c r="B57" s="76"/>
      <c r="C57" s="76"/>
      <c r="D57" s="76"/>
    </row>
    <row r="58" spans="2:4" x14ac:dyDescent="0.2">
      <c r="B58" s="76"/>
      <c r="C58" s="76"/>
      <c r="D58" s="76"/>
    </row>
    <row r="59" spans="2:4" x14ac:dyDescent="0.2">
      <c r="B59" s="76"/>
      <c r="C59" s="76"/>
      <c r="D59" s="76"/>
    </row>
    <row r="60" spans="2:4" x14ac:dyDescent="0.2">
      <c r="B60" s="76"/>
      <c r="C60" s="76"/>
      <c r="D60" s="76"/>
    </row>
    <row r="61" spans="2:4" x14ac:dyDescent="0.2">
      <c r="B61" s="76"/>
      <c r="C61" s="76"/>
      <c r="D61" s="76"/>
    </row>
    <row r="62" spans="2:4" x14ac:dyDescent="0.2">
      <c r="B62" s="76"/>
      <c r="C62" s="76"/>
      <c r="D62" s="76"/>
    </row>
    <row r="63" spans="2:4" x14ac:dyDescent="0.2">
      <c r="B63" s="76"/>
      <c r="C63" s="76"/>
      <c r="D63" s="76"/>
    </row>
    <row r="64" spans="2:4" x14ac:dyDescent="0.2">
      <c r="B64" s="76"/>
      <c r="C64" s="76"/>
      <c r="D64" s="76"/>
    </row>
    <row r="65" spans="2:4" x14ac:dyDescent="0.2">
      <c r="B65" s="76"/>
      <c r="C65" s="76"/>
      <c r="D65" s="76"/>
    </row>
    <row r="66" spans="2:4" x14ac:dyDescent="0.2">
      <c r="B66" s="76"/>
      <c r="C66" s="76"/>
      <c r="D66" s="76"/>
    </row>
    <row r="67" spans="2:4" x14ac:dyDescent="0.2">
      <c r="B67" s="76"/>
      <c r="C67" s="76"/>
      <c r="D67" s="76"/>
    </row>
    <row r="68" spans="2:4" x14ac:dyDescent="0.2">
      <c r="B68" s="76"/>
      <c r="C68" s="76"/>
      <c r="D68" s="76"/>
    </row>
    <row r="69" spans="2:4" x14ac:dyDescent="0.2">
      <c r="B69" s="76"/>
      <c r="C69" s="76"/>
      <c r="D69" s="76"/>
    </row>
    <row r="70" spans="2:4" x14ac:dyDescent="0.2">
      <c r="B70" s="76"/>
      <c r="C70" s="76"/>
      <c r="D70" s="76"/>
    </row>
    <row r="71" spans="2:4" x14ac:dyDescent="0.2">
      <c r="B71" s="76"/>
      <c r="C71" s="76"/>
      <c r="D71" s="76"/>
    </row>
    <row r="72" spans="2:4" x14ac:dyDescent="0.2">
      <c r="B72" s="76"/>
      <c r="C72" s="76"/>
      <c r="D72" s="76"/>
    </row>
    <row r="73" spans="2:4" x14ac:dyDescent="0.2">
      <c r="B73" s="76"/>
      <c r="C73" s="76"/>
      <c r="D73" s="76"/>
    </row>
    <row r="74" spans="2:4" x14ac:dyDescent="0.2">
      <c r="B74" s="113"/>
    </row>
    <row r="75" spans="2:4" x14ac:dyDescent="0.2">
      <c r="B75" s="113"/>
    </row>
    <row r="76" spans="2:4" x14ac:dyDescent="0.2">
      <c r="B76" s="113"/>
    </row>
    <row r="77" spans="2:4" x14ac:dyDescent="0.2">
      <c r="B77" s="113"/>
    </row>
    <row r="78" spans="2:4" x14ac:dyDescent="0.2">
      <c r="B78" s="113"/>
    </row>
    <row r="79" spans="2:4" x14ac:dyDescent="0.2">
      <c r="B79" s="113"/>
    </row>
    <row r="80" spans="2:4" x14ac:dyDescent="0.2">
      <c r="B80" s="113"/>
    </row>
    <row r="81" spans="2:2" x14ac:dyDescent="0.2">
      <c r="B81" s="113"/>
    </row>
    <row r="82" spans="2:2" x14ac:dyDescent="0.2">
      <c r="B82" s="113"/>
    </row>
    <row r="83" spans="2:2" x14ac:dyDescent="0.2">
      <c r="B83" s="113"/>
    </row>
    <row r="84" spans="2:2" x14ac:dyDescent="0.2">
      <c r="B84" s="113"/>
    </row>
    <row r="85" spans="2:2" x14ac:dyDescent="0.2">
      <c r="B85" s="113"/>
    </row>
    <row r="86" spans="2:2" x14ac:dyDescent="0.2">
      <c r="B86" s="113"/>
    </row>
    <row r="87" spans="2:2" x14ac:dyDescent="0.2">
      <c r="B87" s="113"/>
    </row>
    <row r="88" spans="2:2" x14ac:dyDescent="0.2">
      <c r="B88" s="113"/>
    </row>
    <row r="89" spans="2:2" x14ac:dyDescent="0.2">
      <c r="B89" s="113"/>
    </row>
    <row r="90" spans="2:2" x14ac:dyDescent="0.2">
      <c r="B90" s="113"/>
    </row>
    <row r="91" spans="2:2" x14ac:dyDescent="0.2">
      <c r="B91" s="113"/>
    </row>
    <row r="92" spans="2:2" x14ac:dyDescent="0.2">
      <c r="B92" s="113"/>
    </row>
    <row r="93" spans="2:2" x14ac:dyDescent="0.2">
      <c r="B93" s="113"/>
    </row>
    <row r="94" spans="2:2" x14ac:dyDescent="0.2">
      <c r="B94" s="113"/>
    </row>
    <row r="95" spans="2:2" x14ac:dyDescent="0.2">
      <c r="B95" s="113"/>
    </row>
    <row r="96" spans="2:2" x14ac:dyDescent="0.2">
      <c r="B96" s="113"/>
    </row>
    <row r="97" spans="2:2" x14ac:dyDescent="0.2">
      <c r="B97" s="113"/>
    </row>
    <row r="98" spans="2:2" x14ac:dyDescent="0.2">
      <c r="B98" s="113"/>
    </row>
    <row r="99" spans="2:2" x14ac:dyDescent="0.2">
      <c r="B99" s="113"/>
    </row>
    <row r="100" spans="2:2" x14ac:dyDescent="0.2">
      <c r="B100" s="113"/>
    </row>
    <row r="101" spans="2:2" x14ac:dyDescent="0.2">
      <c r="B101" s="113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>
    <pageSetUpPr fitToPage="1"/>
  </sheetPr>
  <dimension ref="A2:I159"/>
  <sheetViews>
    <sheetView topLeftCell="A7" zoomScale="90" zoomScaleNormal="90" workbookViewId="0">
      <selection activeCell="D27" sqref="D27"/>
    </sheetView>
  </sheetViews>
  <sheetFormatPr defaultRowHeight="10.5" x14ac:dyDescent="0.2"/>
  <cols>
    <col min="1" max="1" width="25.85546875" style="377" customWidth="1"/>
    <col min="2" max="2" width="15.7109375" style="378" customWidth="1"/>
    <col min="3" max="3" width="16.7109375" style="378" customWidth="1"/>
    <col min="4" max="4" width="32.5703125" style="378" customWidth="1"/>
    <col min="5" max="5" width="16.7109375" style="378" customWidth="1"/>
    <col min="6" max="6" width="16.7109375" style="377" customWidth="1"/>
    <col min="7" max="7" width="9.140625" style="377"/>
    <col min="8" max="8" width="9.5703125" style="377" bestFit="1" customWidth="1"/>
    <col min="9" max="16384" width="9.140625" style="377"/>
  </cols>
  <sheetData>
    <row r="2" spans="1:6" x14ac:dyDescent="0.2">
      <c r="A2" s="2576" t="s">
        <v>974</v>
      </c>
      <c r="B2" s="2576"/>
      <c r="C2" s="2576"/>
      <c r="D2" s="2576"/>
      <c r="E2" s="2576"/>
    </row>
    <row r="4" spans="1:6" ht="17.100000000000001" customHeight="1" x14ac:dyDescent="0.2">
      <c r="A4" s="2580" t="s">
        <v>1521</v>
      </c>
      <c r="B4" s="2580"/>
    </row>
    <row r="5" spans="1:6" ht="24.95" customHeight="1" x14ac:dyDescent="0.2">
      <c r="A5" s="1914" t="s">
        <v>431</v>
      </c>
      <c r="B5" s="1915" t="s">
        <v>543</v>
      </c>
      <c r="C5" s="1915" t="s">
        <v>695</v>
      </c>
      <c r="D5" s="1915" t="s">
        <v>389</v>
      </c>
      <c r="E5" s="1916" t="s">
        <v>544</v>
      </c>
      <c r="F5" s="1917" t="s">
        <v>32</v>
      </c>
    </row>
    <row r="6" spans="1:6" ht="17.100000000000001" customHeight="1" thickBot="1" x14ac:dyDescent="0.25">
      <c r="A6" s="2140" t="s">
        <v>546</v>
      </c>
      <c r="B6" s="2141">
        <f>SUM(B7:B35)</f>
        <v>1102190</v>
      </c>
      <c r="C6" s="2142"/>
      <c r="D6" s="2142"/>
      <c r="E6" s="2142"/>
      <c r="F6" s="2143">
        <f>SUM(F7:F35)</f>
        <v>1101802</v>
      </c>
    </row>
    <row r="7" spans="1:6" ht="17.100000000000001" customHeight="1" x14ac:dyDescent="0.2">
      <c r="A7" s="2144" t="s">
        <v>1026</v>
      </c>
      <c r="B7" s="2145">
        <v>86000</v>
      </c>
      <c r="C7" s="2146">
        <v>2.0899999999999998E-2</v>
      </c>
      <c r="D7" s="2147" t="s">
        <v>1031</v>
      </c>
      <c r="E7" s="2148" t="s">
        <v>1673</v>
      </c>
      <c r="F7" s="2149">
        <v>85995</v>
      </c>
    </row>
    <row r="8" spans="1:6" ht="17.100000000000001" customHeight="1" x14ac:dyDescent="0.2">
      <c r="A8" s="1990" t="s">
        <v>1026</v>
      </c>
      <c r="B8" s="2150">
        <v>100000</v>
      </c>
      <c r="C8" s="2151">
        <v>2.1000000000000001E-2</v>
      </c>
      <c r="D8" s="2147" t="s">
        <v>1031</v>
      </c>
      <c r="E8" s="2152" t="s">
        <v>1674</v>
      </c>
      <c r="F8" s="2153">
        <v>99982</v>
      </c>
    </row>
    <row r="9" spans="1:6" ht="17.100000000000001" customHeight="1" x14ac:dyDescent="0.2">
      <c r="A9" s="1990" t="s">
        <v>1026</v>
      </c>
      <c r="B9" s="2150">
        <v>50000</v>
      </c>
      <c r="C9" s="2151">
        <v>1.9400000000000001E-2</v>
      </c>
      <c r="D9" s="2147" t="s">
        <v>1031</v>
      </c>
      <c r="E9" s="2152" t="s">
        <v>1675</v>
      </c>
      <c r="F9" s="2153">
        <v>49987</v>
      </c>
    </row>
    <row r="10" spans="1:6" ht="17.100000000000001" customHeight="1" x14ac:dyDescent="0.2">
      <c r="A10" s="1990" t="s">
        <v>1026</v>
      </c>
      <c r="B10" s="2150">
        <v>25000</v>
      </c>
      <c r="C10" s="2151">
        <v>1.9300000000000001E-2</v>
      </c>
      <c r="D10" s="2147" t="s">
        <v>1031</v>
      </c>
      <c r="E10" s="2152" t="s">
        <v>1676</v>
      </c>
      <c r="F10" s="2153">
        <v>24988</v>
      </c>
    </row>
    <row r="11" spans="1:6" ht="17.100000000000001" customHeight="1" x14ac:dyDescent="0.2">
      <c r="A11" s="1990" t="s">
        <v>1026</v>
      </c>
      <c r="B11" s="2150">
        <v>10000</v>
      </c>
      <c r="C11" s="2151">
        <v>2.12E-2</v>
      </c>
      <c r="D11" s="2147" t="s">
        <v>1031</v>
      </c>
      <c r="E11" s="2152" t="s">
        <v>1677</v>
      </c>
      <c r="F11" s="2153">
        <v>9995</v>
      </c>
    </row>
    <row r="12" spans="1:6" ht="17.100000000000001" customHeight="1" x14ac:dyDescent="0.2">
      <c r="A12" s="1990" t="s">
        <v>1026</v>
      </c>
      <c r="B12" s="2150">
        <v>10000</v>
      </c>
      <c r="C12" s="2151">
        <v>2.12E-2</v>
      </c>
      <c r="D12" s="2147" t="s">
        <v>1031</v>
      </c>
      <c r="E12" s="2152" t="s">
        <v>1678</v>
      </c>
      <c r="F12" s="2153">
        <v>9995</v>
      </c>
    </row>
    <row r="13" spans="1:6" ht="17.100000000000001" customHeight="1" x14ac:dyDescent="0.2">
      <c r="A13" s="1990" t="s">
        <v>1026</v>
      </c>
      <c r="B13" s="2150">
        <v>25000</v>
      </c>
      <c r="C13" s="2151">
        <v>1.9199999999999998E-2</v>
      </c>
      <c r="D13" s="2147" t="s">
        <v>1031</v>
      </c>
      <c r="E13" s="2152" t="s">
        <v>1679</v>
      </c>
      <c r="F13" s="2153">
        <v>24984</v>
      </c>
    </row>
    <row r="14" spans="1:6" ht="17.100000000000001" customHeight="1" x14ac:dyDescent="0.2">
      <c r="A14" s="1990" t="s">
        <v>1026</v>
      </c>
      <c r="B14" s="2150">
        <v>18000</v>
      </c>
      <c r="C14" s="2151">
        <v>1.9199999999999998E-2</v>
      </c>
      <c r="D14" s="2147" t="s">
        <v>1031</v>
      </c>
      <c r="E14" s="2152" t="s">
        <v>1680</v>
      </c>
      <c r="F14" s="2153">
        <v>17985</v>
      </c>
    </row>
    <row r="15" spans="1:6" ht="17.100000000000001" customHeight="1" x14ac:dyDescent="0.2">
      <c r="A15" s="1990" t="s">
        <v>1026</v>
      </c>
      <c r="B15" s="2150">
        <v>20000</v>
      </c>
      <c r="C15" s="2151">
        <v>1.9599999999999999E-2</v>
      </c>
      <c r="D15" s="2147" t="s">
        <v>1031</v>
      </c>
      <c r="E15" s="2152" t="s">
        <v>1681</v>
      </c>
      <c r="F15" s="2153">
        <v>19981</v>
      </c>
    </row>
    <row r="16" spans="1:6" ht="17.100000000000001" customHeight="1" x14ac:dyDescent="0.2">
      <c r="A16" s="1990" t="s">
        <v>1026</v>
      </c>
      <c r="B16" s="2150">
        <v>10000</v>
      </c>
      <c r="C16" s="2151">
        <v>2.12E-2</v>
      </c>
      <c r="D16" s="2147" t="s">
        <v>1031</v>
      </c>
      <c r="E16" s="2152" t="s">
        <v>1682</v>
      </c>
      <c r="F16" s="2153">
        <v>9988</v>
      </c>
    </row>
    <row r="17" spans="1:6" ht="17.100000000000001" customHeight="1" x14ac:dyDescent="0.2">
      <c r="A17" s="1990" t="s">
        <v>1026</v>
      </c>
      <c r="B17" s="2150">
        <v>18000</v>
      </c>
      <c r="C17" s="2151">
        <v>2.01E-2</v>
      </c>
      <c r="D17" s="2147" t="s">
        <v>1031</v>
      </c>
      <c r="E17" s="2152" t="s">
        <v>1683</v>
      </c>
      <c r="F17" s="2153">
        <v>17970</v>
      </c>
    </row>
    <row r="18" spans="1:6" ht="17.100000000000001" customHeight="1" x14ac:dyDescent="0.2">
      <c r="A18" s="1990" t="s">
        <v>1026</v>
      </c>
      <c r="B18" s="2150">
        <v>15000</v>
      </c>
      <c r="C18" s="2151">
        <v>2.12E-2</v>
      </c>
      <c r="D18" s="2147" t="s">
        <v>1031</v>
      </c>
      <c r="E18" s="2152" t="s">
        <v>1684</v>
      </c>
      <c r="F18" s="2153">
        <v>14970</v>
      </c>
    </row>
    <row r="19" spans="1:6" ht="17.100000000000001" customHeight="1" x14ac:dyDescent="0.2">
      <c r="A19" s="1990" t="s">
        <v>1026</v>
      </c>
      <c r="B19" s="2150">
        <v>12000</v>
      </c>
      <c r="C19" s="2151">
        <v>2.12E-2</v>
      </c>
      <c r="D19" s="2147" t="s">
        <v>1031</v>
      </c>
      <c r="E19" s="2152" t="s">
        <v>1685</v>
      </c>
      <c r="F19" s="2153">
        <v>11972</v>
      </c>
    </row>
    <row r="20" spans="1:6" ht="17.100000000000001" customHeight="1" x14ac:dyDescent="0.2">
      <c r="A20" s="1990" t="s">
        <v>1026</v>
      </c>
      <c r="B20" s="2150">
        <v>30000</v>
      </c>
      <c r="C20" s="2151">
        <v>2.01E-2</v>
      </c>
      <c r="D20" s="2147" t="s">
        <v>1031</v>
      </c>
      <c r="E20" s="2152" t="s">
        <v>1685</v>
      </c>
      <c r="F20" s="2153">
        <v>29933</v>
      </c>
    </row>
    <row r="21" spans="1:6" ht="17.100000000000001" customHeight="1" x14ac:dyDescent="0.2">
      <c r="A21" s="1990" t="s">
        <v>1026</v>
      </c>
      <c r="B21" s="2150">
        <v>17000</v>
      </c>
      <c r="C21" s="2151">
        <v>2.1299999999999999E-2</v>
      </c>
      <c r="D21" s="2147" t="s">
        <v>1031</v>
      </c>
      <c r="E21" s="2152" t="s">
        <v>1686</v>
      </c>
      <c r="F21" s="2153">
        <v>16953</v>
      </c>
    </row>
    <row r="22" spans="1:6" ht="17.100000000000001" customHeight="1" x14ac:dyDescent="0.2">
      <c r="A22" s="1990" t="s">
        <v>1026</v>
      </c>
      <c r="B22" s="2150">
        <v>10000</v>
      </c>
      <c r="C22" s="2151">
        <v>2.0400000000000001E-2</v>
      </c>
      <c r="D22" s="2147" t="s">
        <v>1031</v>
      </c>
      <c r="E22" s="2152" t="s">
        <v>1687</v>
      </c>
      <c r="F22" s="2153">
        <v>9973</v>
      </c>
    </row>
    <row r="23" spans="1:6" ht="17.100000000000001" customHeight="1" x14ac:dyDescent="0.2">
      <c r="A23" s="1990" t="s">
        <v>1026</v>
      </c>
      <c r="B23" s="2150">
        <v>70000</v>
      </c>
      <c r="C23" s="2151">
        <v>2.0400000000000001E-2</v>
      </c>
      <c r="D23" s="2147" t="s">
        <v>1031</v>
      </c>
      <c r="E23" s="2152" t="s">
        <v>1688</v>
      </c>
      <c r="F23" s="2153">
        <v>69795</v>
      </c>
    </row>
    <row r="24" spans="1:6" ht="17.100000000000001" customHeight="1" x14ac:dyDescent="0.2">
      <c r="A24" s="1990" t="s">
        <v>1026</v>
      </c>
      <c r="B24" s="2150">
        <v>11000</v>
      </c>
      <c r="C24" s="2151">
        <v>2.0899999999999998E-2</v>
      </c>
      <c r="D24" s="2147" t="s">
        <v>1031</v>
      </c>
      <c r="E24" s="2152" t="s">
        <v>1688</v>
      </c>
      <c r="F24" s="2153">
        <v>10967</v>
      </c>
    </row>
    <row r="25" spans="1:6" ht="17.100000000000001" customHeight="1" x14ac:dyDescent="0.2">
      <c r="A25" s="1990" t="s">
        <v>1026</v>
      </c>
      <c r="B25" s="2150">
        <v>3600</v>
      </c>
      <c r="C25" s="2151">
        <v>2.1000000000000001E-2</v>
      </c>
      <c r="D25" s="2147" t="s">
        <v>1031</v>
      </c>
      <c r="E25" s="2152" t="s">
        <v>1688</v>
      </c>
      <c r="F25" s="2153">
        <v>3589</v>
      </c>
    </row>
    <row r="26" spans="1:6" ht="17.100000000000001" customHeight="1" x14ac:dyDescent="0.2">
      <c r="A26" s="1990" t="s">
        <v>1026</v>
      </c>
      <c r="B26" s="2150">
        <v>37200</v>
      </c>
      <c r="C26" s="2151">
        <v>2.1299999999999999E-2</v>
      </c>
      <c r="D26" s="2147" t="s">
        <v>1031</v>
      </c>
      <c r="E26" s="2152" t="s">
        <v>1689</v>
      </c>
      <c r="F26" s="2153">
        <v>36951</v>
      </c>
    </row>
    <row r="27" spans="1:6" ht="17.100000000000001" customHeight="1" x14ac:dyDescent="0.2">
      <c r="A27" s="1990" t="s">
        <v>1026</v>
      </c>
      <c r="B27" s="2150">
        <v>15000</v>
      </c>
      <c r="C27" s="2151">
        <v>2.1299999999999999E-2</v>
      </c>
      <c r="D27" s="2147" t="s">
        <v>1031</v>
      </c>
      <c r="E27" s="2152" t="s">
        <v>1690</v>
      </c>
      <c r="F27" s="2153">
        <v>14936</v>
      </c>
    </row>
    <row r="28" spans="1:6" ht="17.100000000000001" customHeight="1" x14ac:dyDescent="0.2">
      <c r="A28" s="1990" t="s">
        <v>1026</v>
      </c>
      <c r="B28" s="2150">
        <v>22000</v>
      </c>
      <c r="C28" s="2151">
        <v>2.1299999999999999E-2</v>
      </c>
      <c r="D28" s="2147" t="s">
        <v>1031</v>
      </c>
      <c r="E28" s="2152" t="s">
        <v>1691</v>
      </c>
      <c r="F28" s="2153">
        <v>21896</v>
      </c>
    </row>
    <row r="29" spans="1:6" ht="17.100000000000001" customHeight="1" x14ac:dyDescent="0.2">
      <c r="A29" s="1990" t="s">
        <v>1026</v>
      </c>
      <c r="B29" s="2150">
        <v>30000</v>
      </c>
      <c r="C29" s="2151">
        <v>2.1299999999999999E-2</v>
      </c>
      <c r="D29" s="2147" t="s">
        <v>1031</v>
      </c>
      <c r="E29" s="2152" t="s">
        <v>1692</v>
      </c>
      <c r="F29" s="2153">
        <v>29853</v>
      </c>
    </row>
    <row r="30" spans="1:6" ht="17.100000000000001" customHeight="1" x14ac:dyDescent="0.2">
      <c r="A30" s="1990" t="s">
        <v>1026</v>
      </c>
      <c r="B30" s="2150">
        <v>20000</v>
      </c>
      <c r="C30" s="2151">
        <v>2.1499999999999998E-2</v>
      </c>
      <c r="D30" s="2147" t="s">
        <v>1031</v>
      </c>
      <c r="E30" s="2152" t="s">
        <v>1693</v>
      </c>
      <c r="F30" s="2153">
        <v>19888</v>
      </c>
    </row>
    <row r="31" spans="1:6" ht="17.100000000000001" customHeight="1" x14ac:dyDescent="0.2">
      <c r="A31" s="1990" t="s">
        <v>1026</v>
      </c>
      <c r="B31" s="2150">
        <v>39900</v>
      </c>
      <c r="C31" s="2151">
        <v>2.1999999999999999E-2</v>
      </c>
      <c r="D31" s="2147" t="s">
        <v>1031</v>
      </c>
      <c r="E31" s="2152" t="s">
        <v>1694</v>
      </c>
      <c r="F31" s="2153">
        <v>39606</v>
      </c>
    </row>
    <row r="32" spans="1:6" ht="17.100000000000001" customHeight="1" x14ac:dyDescent="0.2">
      <c r="A32" s="1990" t="s">
        <v>1027</v>
      </c>
      <c r="B32" s="2150">
        <v>200000</v>
      </c>
      <c r="C32" s="2151">
        <v>3.09E-2</v>
      </c>
      <c r="D32" s="2147" t="s">
        <v>1032</v>
      </c>
      <c r="E32" s="2152" t="s">
        <v>1694</v>
      </c>
      <c r="F32" s="2153">
        <v>201188</v>
      </c>
    </row>
    <row r="33" spans="1:8" ht="17.100000000000001" customHeight="1" x14ac:dyDescent="0.2">
      <c r="A33" s="1990" t="s">
        <v>1027</v>
      </c>
      <c r="B33" s="2150">
        <v>153250</v>
      </c>
      <c r="C33" s="2151">
        <v>2.7900000000000001E-2</v>
      </c>
      <c r="D33" s="2147" t="s">
        <v>1032</v>
      </c>
      <c r="E33" s="2152" t="s">
        <v>1695</v>
      </c>
      <c r="F33" s="2153">
        <v>153104</v>
      </c>
    </row>
    <row r="34" spans="1:8" ht="17.100000000000001" customHeight="1" thickBot="1" x14ac:dyDescent="0.25">
      <c r="A34" s="861" t="s">
        <v>1034</v>
      </c>
      <c r="B34" s="2154">
        <v>44240.000000000007</v>
      </c>
      <c r="C34" s="2155">
        <v>1.6959999999999999E-2</v>
      </c>
      <c r="D34" s="2156" t="s">
        <v>1032</v>
      </c>
      <c r="E34" s="2157" t="s">
        <v>1696</v>
      </c>
      <c r="F34" s="2158">
        <v>44378</v>
      </c>
    </row>
    <row r="35" spans="1:8" ht="17.100000000000001" hidden="1" customHeight="1" x14ac:dyDescent="0.2">
      <c r="A35" s="406"/>
      <c r="B35" s="2137"/>
      <c r="C35" s="2138"/>
      <c r="D35" s="1919"/>
      <c r="E35" s="1920"/>
      <c r="F35" s="2139"/>
    </row>
    <row r="36" spans="1:8" ht="24.95" hidden="1" customHeight="1" thickBot="1" x14ac:dyDescent="0.25">
      <c r="A36" s="1914" t="s">
        <v>431</v>
      </c>
      <c r="B36" s="1915" t="s">
        <v>543</v>
      </c>
      <c r="C36" s="1915" t="s">
        <v>695</v>
      </c>
      <c r="D36" s="1915" t="s">
        <v>389</v>
      </c>
      <c r="E36" s="1916" t="s">
        <v>544</v>
      </c>
      <c r="F36" s="1917" t="s">
        <v>32</v>
      </c>
    </row>
    <row r="37" spans="1:8" ht="17.100000000000001" customHeight="1" thickBot="1" x14ac:dyDescent="0.25">
      <c r="A37" s="2219" t="s">
        <v>545</v>
      </c>
      <c r="B37" s="2220">
        <f>SUM(B38:B70)</f>
        <v>11522883</v>
      </c>
      <c r="C37" s="2221"/>
      <c r="D37" s="2221"/>
      <c r="E37" s="2221"/>
      <c r="F37" s="2222">
        <f>SUM(F38:F70)</f>
        <v>11558587</v>
      </c>
      <c r="H37" s="379"/>
    </row>
    <row r="38" spans="1:8" ht="17.100000000000001" customHeight="1" x14ac:dyDescent="0.2">
      <c r="A38" s="2159" t="s">
        <v>1034</v>
      </c>
      <c r="B38" s="2160">
        <v>33180</v>
      </c>
      <c r="C38" s="2161">
        <v>6.11E-3</v>
      </c>
      <c r="D38" s="2147" t="s">
        <v>1032</v>
      </c>
      <c r="E38" s="2162" t="s">
        <v>1697</v>
      </c>
      <c r="F38" s="2163">
        <v>33202</v>
      </c>
    </row>
    <row r="39" spans="1:8" ht="17.100000000000001" customHeight="1" x14ac:dyDescent="0.2">
      <c r="A39" s="1990" t="s">
        <v>1027</v>
      </c>
      <c r="B39" s="2160">
        <v>108900</v>
      </c>
      <c r="C39" s="2151">
        <v>3.5000000000000003E-2</v>
      </c>
      <c r="D39" s="2147" t="s">
        <v>1032</v>
      </c>
      <c r="E39" s="2162" t="s">
        <v>1698</v>
      </c>
      <c r="F39" s="2163">
        <v>107954</v>
      </c>
    </row>
    <row r="40" spans="1:8" ht="17.100000000000001" customHeight="1" x14ac:dyDescent="0.2">
      <c r="A40" s="1990" t="s">
        <v>1028</v>
      </c>
      <c r="B40" s="2160">
        <v>823913</v>
      </c>
      <c r="C40" s="2151">
        <v>2.5000000000000001E-2</v>
      </c>
      <c r="D40" s="2147" t="s">
        <v>114</v>
      </c>
      <c r="E40" s="2162" t="s">
        <v>1699</v>
      </c>
      <c r="F40" s="2163">
        <v>826810</v>
      </c>
    </row>
    <row r="41" spans="1:8" ht="17.100000000000001" customHeight="1" x14ac:dyDescent="0.2">
      <c r="A41" s="1990" t="s">
        <v>1034</v>
      </c>
      <c r="B41" s="2160">
        <v>221200.00000000003</v>
      </c>
      <c r="C41" s="2161">
        <v>8.1700000000000002E-3</v>
      </c>
      <c r="D41" s="2147" t="s">
        <v>1032</v>
      </c>
      <c r="E41" s="2162" t="s">
        <v>1700</v>
      </c>
      <c r="F41" s="2163">
        <v>221338</v>
      </c>
    </row>
    <row r="42" spans="1:8" ht="17.100000000000001" customHeight="1" x14ac:dyDescent="0.2">
      <c r="A42" s="1990" t="s">
        <v>1034</v>
      </c>
      <c r="B42" s="2160">
        <v>88480.000000000015</v>
      </c>
      <c r="C42" s="2161">
        <v>1.115E-2</v>
      </c>
      <c r="D42" s="2147" t="s">
        <v>1032</v>
      </c>
      <c r="E42" s="2162" t="s">
        <v>1700</v>
      </c>
      <c r="F42" s="2163">
        <v>88459</v>
      </c>
    </row>
    <row r="43" spans="1:8" ht="17.100000000000001" customHeight="1" x14ac:dyDescent="0.2">
      <c r="A43" s="1990" t="s">
        <v>1029</v>
      </c>
      <c r="B43" s="2160">
        <v>81862</v>
      </c>
      <c r="C43" s="2161">
        <v>2.3199999999999998E-2</v>
      </c>
      <c r="D43" s="2147" t="s">
        <v>114</v>
      </c>
      <c r="E43" s="2162" t="s">
        <v>1701</v>
      </c>
      <c r="F43" s="2163">
        <v>81994</v>
      </c>
    </row>
    <row r="44" spans="1:8" ht="17.100000000000001" customHeight="1" x14ac:dyDescent="0.2">
      <c r="A44" s="1990" t="s">
        <v>1026</v>
      </c>
      <c r="B44" s="2160">
        <v>12000</v>
      </c>
      <c r="C44" s="2151">
        <v>3.2399999999999998E-2</v>
      </c>
      <c r="D44" s="2147" t="s">
        <v>1031</v>
      </c>
      <c r="E44" s="2162" t="s">
        <v>1702</v>
      </c>
      <c r="F44" s="2163">
        <v>12030</v>
      </c>
    </row>
    <row r="45" spans="1:8" ht="17.100000000000001" customHeight="1" x14ac:dyDescent="0.2">
      <c r="A45" s="1990" t="s">
        <v>1026</v>
      </c>
      <c r="B45" s="2160">
        <v>50000</v>
      </c>
      <c r="C45" s="2151">
        <v>3.1699999999999999E-2</v>
      </c>
      <c r="D45" s="2147" t="s">
        <v>1031</v>
      </c>
      <c r="E45" s="2162" t="s">
        <v>1703</v>
      </c>
      <c r="F45" s="2163">
        <v>50055</v>
      </c>
    </row>
    <row r="46" spans="1:8" ht="17.100000000000001" customHeight="1" x14ac:dyDescent="0.2">
      <c r="A46" s="1990" t="s">
        <v>1030</v>
      </c>
      <c r="B46" s="2160">
        <v>2212000</v>
      </c>
      <c r="C46" s="2161">
        <v>2.375E-2</v>
      </c>
      <c r="D46" s="2147" t="s">
        <v>114</v>
      </c>
      <c r="E46" s="2162" t="s">
        <v>1704</v>
      </c>
      <c r="F46" s="2163">
        <v>2243819</v>
      </c>
    </row>
    <row r="47" spans="1:8" ht="17.100000000000001" customHeight="1" x14ac:dyDescent="0.2">
      <c r="A47" s="1990" t="s">
        <v>1027</v>
      </c>
      <c r="B47" s="2160">
        <v>80000</v>
      </c>
      <c r="C47" s="2151">
        <v>2.81E-2</v>
      </c>
      <c r="D47" s="2147" t="s">
        <v>1032</v>
      </c>
      <c r="E47" s="2162" t="s">
        <v>1705</v>
      </c>
      <c r="F47" s="2163">
        <v>80015</v>
      </c>
    </row>
    <row r="48" spans="1:8" ht="17.100000000000001" customHeight="1" x14ac:dyDescent="0.2">
      <c r="A48" s="1990" t="s">
        <v>1034</v>
      </c>
      <c r="B48" s="2160">
        <v>221200.00000000003</v>
      </c>
      <c r="C48" s="2161">
        <v>5.5900000000000004E-3</v>
      </c>
      <c r="D48" s="2147" t="s">
        <v>1032</v>
      </c>
      <c r="E48" s="2162" t="s">
        <v>1706</v>
      </c>
      <c r="F48" s="2163">
        <v>221138</v>
      </c>
    </row>
    <row r="49" spans="1:6" ht="17.100000000000001" customHeight="1" x14ac:dyDescent="0.2">
      <c r="A49" s="1990" t="s">
        <v>1027</v>
      </c>
      <c r="B49" s="2160">
        <v>47900</v>
      </c>
      <c r="C49" s="2151">
        <v>2.9100000000000001E-2</v>
      </c>
      <c r="D49" s="2147" t="s">
        <v>1032</v>
      </c>
      <c r="E49" s="2162" t="s">
        <v>1707</v>
      </c>
      <c r="F49" s="2163">
        <v>48737</v>
      </c>
    </row>
    <row r="50" spans="1:6" ht="17.100000000000001" customHeight="1" x14ac:dyDescent="0.2">
      <c r="A50" s="1990" t="s">
        <v>1027</v>
      </c>
      <c r="B50" s="2160">
        <v>100000</v>
      </c>
      <c r="C50" s="2151">
        <v>2.9100000000000001E-2</v>
      </c>
      <c r="D50" s="2147" t="s">
        <v>1032</v>
      </c>
      <c r="E50" s="2162" t="s">
        <v>1707</v>
      </c>
      <c r="F50" s="2163">
        <v>101698</v>
      </c>
    </row>
    <row r="51" spans="1:6" ht="17.100000000000001" customHeight="1" x14ac:dyDescent="0.2">
      <c r="A51" s="1990" t="s">
        <v>1034</v>
      </c>
      <c r="B51" s="2160">
        <v>221200.00000000003</v>
      </c>
      <c r="C51" s="2161">
        <v>3.7299999999999998E-3</v>
      </c>
      <c r="D51" s="2147" t="s">
        <v>1032</v>
      </c>
      <c r="E51" s="2162" t="s">
        <v>1708</v>
      </c>
      <c r="F51" s="2163">
        <v>220904</v>
      </c>
    </row>
    <row r="52" spans="1:6" ht="17.100000000000001" customHeight="1" x14ac:dyDescent="0.2">
      <c r="A52" s="1990" t="s">
        <v>1034</v>
      </c>
      <c r="B52" s="2160">
        <v>132720</v>
      </c>
      <c r="C52" s="2151">
        <v>2.75E-2</v>
      </c>
      <c r="D52" s="2147" t="s">
        <v>1032</v>
      </c>
      <c r="E52" s="2162" t="s">
        <v>1709</v>
      </c>
      <c r="F52" s="2163">
        <v>132936</v>
      </c>
    </row>
    <row r="53" spans="1:6" ht="17.100000000000001" customHeight="1" x14ac:dyDescent="0.2">
      <c r="A53" s="1990" t="s">
        <v>1027</v>
      </c>
      <c r="B53" s="2160">
        <v>415200</v>
      </c>
      <c r="C53" s="2151">
        <v>2.8299999999999999E-2</v>
      </c>
      <c r="D53" s="2147" t="s">
        <v>1032</v>
      </c>
      <c r="E53" s="2162" t="s">
        <v>1710</v>
      </c>
      <c r="F53" s="2163">
        <v>415014</v>
      </c>
    </row>
    <row r="54" spans="1:6" ht="17.100000000000001" customHeight="1" x14ac:dyDescent="0.2">
      <c r="A54" s="1990" t="s">
        <v>1030</v>
      </c>
      <c r="B54" s="2160">
        <v>2212000</v>
      </c>
      <c r="C54" s="2161">
        <v>1.3979999999999999E-2</v>
      </c>
      <c r="D54" s="2147" t="s">
        <v>114</v>
      </c>
      <c r="E54" s="2162" t="s">
        <v>1711</v>
      </c>
      <c r="F54" s="2163">
        <v>2215056</v>
      </c>
    </row>
    <row r="55" spans="1:6" ht="17.100000000000001" customHeight="1" x14ac:dyDescent="0.2">
      <c r="A55" s="1990" t="s">
        <v>1027</v>
      </c>
      <c r="B55" s="2160">
        <v>300000</v>
      </c>
      <c r="C55" s="2151">
        <v>2.93E-2</v>
      </c>
      <c r="D55" s="2147" t="s">
        <v>1032</v>
      </c>
      <c r="E55" s="2162" t="s">
        <v>1712</v>
      </c>
      <c r="F55" s="2163">
        <v>300040</v>
      </c>
    </row>
    <row r="56" spans="1:6" ht="17.100000000000001" customHeight="1" x14ac:dyDescent="0.2">
      <c r="A56" s="1990" t="s">
        <v>1034</v>
      </c>
      <c r="B56" s="2160">
        <v>221200.00000000003</v>
      </c>
      <c r="C56" s="2161">
        <v>5.5599999999999998E-3</v>
      </c>
      <c r="D56" s="2147" t="s">
        <v>1032</v>
      </c>
      <c r="E56" s="2162" t="s">
        <v>1713</v>
      </c>
      <c r="F56" s="2163">
        <v>220776</v>
      </c>
    </row>
    <row r="57" spans="1:6" ht="17.100000000000001" customHeight="1" x14ac:dyDescent="0.2">
      <c r="A57" s="1990" t="s">
        <v>1027</v>
      </c>
      <c r="B57" s="2160">
        <v>255000</v>
      </c>
      <c r="C57" s="2151">
        <v>2.8799999999999999E-2</v>
      </c>
      <c r="D57" s="2147" t="s">
        <v>1032</v>
      </c>
      <c r="E57" s="2162" t="s">
        <v>1714</v>
      </c>
      <c r="F57" s="2163">
        <v>254664</v>
      </c>
    </row>
    <row r="58" spans="1:6" ht="17.100000000000001" customHeight="1" x14ac:dyDescent="0.2">
      <c r="A58" s="1990" t="s">
        <v>1030</v>
      </c>
      <c r="B58" s="2160">
        <v>2212000</v>
      </c>
      <c r="C58" s="2151">
        <v>0.02</v>
      </c>
      <c r="D58" s="2147" t="s">
        <v>114</v>
      </c>
      <c r="E58" s="2162" t="s">
        <v>1715</v>
      </c>
      <c r="F58" s="2163">
        <v>2202780</v>
      </c>
    </row>
    <row r="59" spans="1:6" ht="17.100000000000001" customHeight="1" x14ac:dyDescent="0.2">
      <c r="A59" s="1990" t="s">
        <v>1034</v>
      </c>
      <c r="B59" s="2160">
        <v>88480.000000000015</v>
      </c>
      <c r="C59" s="2161">
        <v>1.1350000000000001E-2</v>
      </c>
      <c r="D59" s="2147" t="s">
        <v>1032</v>
      </c>
      <c r="E59" s="2162" t="s">
        <v>1716</v>
      </c>
      <c r="F59" s="2163">
        <v>88701</v>
      </c>
    </row>
    <row r="60" spans="1:6" ht="17.100000000000001" customHeight="1" x14ac:dyDescent="0.2">
      <c r="A60" s="1990" t="s">
        <v>1027</v>
      </c>
      <c r="B60" s="2160">
        <v>200000</v>
      </c>
      <c r="C60" s="2151">
        <v>2.58E-2</v>
      </c>
      <c r="D60" s="2147" t="s">
        <v>1032</v>
      </c>
      <c r="E60" s="2162" t="s">
        <v>1717</v>
      </c>
      <c r="F60" s="2163">
        <v>200391</v>
      </c>
    </row>
    <row r="61" spans="1:6" ht="17.100000000000001" customHeight="1" x14ac:dyDescent="0.2">
      <c r="A61" s="1990" t="s">
        <v>1027</v>
      </c>
      <c r="B61" s="2160">
        <v>283200</v>
      </c>
      <c r="C61" s="2151">
        <v>2.7199999999999998E-2</v>
      </c>
      <c r="D61" s="2147" t="s">
        <v>1032</v>
      </c>
      <c r="E61" s="2162" t="s">
        <v>1718</v>
      </c>
      <c r="F61" s="2163">
        <v>285582</v>
      </c>
    </row>
    <row r="62" spans="1:6" ht="17.100000000000001" customHeight="1" x14ac:dyDescent="0.2">
      <c r="A62" s="1990" t="s">
        <v>1027</v>
      </c>
      <c r="B62" s="2160">
        <v>200000</v>
      </c>
      <c r="C62" s="2151">
        <v>2.7199999999999998E-2</v>
      </c>
      <c r="D62" s="2147" t="s">
        <v>1032</v>
      </c>
      <c r="E62" s="2162" t="s">
        <v>1719</v>
      </c>
      <c r="F62" s="2163">
        <v>201224</v>
      </c>
    </row>
    <row r="63" spans="1:6" ht="17.100000000000001" customHeight="1" x14ac:dyDescent="0.2">
      <c r="A63" s="1990" t="s">
        <v>1027</v>
      </c>
      <c r="B63" s="2160">
        <v>250000</v>
      </c>
      <c r="C63" s="2151">
        <v>2.6700000000000002E-2</v>
      </c>
      <c r="D63" s="2147" t="s">
        <v>1032</v>
      </c>
      <c r="E63" s="2162" t="s">
        <v>1720</v>
      </c>
      <c r="F63" s="2163">
        <v>250506</v>
      </c>
    </row>
    <row r="64" spans="1:6" ht="17.100000000000001" customHeight="1" x14ac:dyDescent="0.2">
      <c r="A64" s="1990" t="s">
        <v>1034</v>
      </c>
      <c r="B64" s="2160">
        <v>48664.000000000007</v>
      </c>
      <c r="C64" s="2161">
        <v>1.285E-2</v>
      </c>
      <c r="D64" s="2147" t="s">
        <v>1032</v>
      </c>
      <c r="E64" s="2162" t="s">
        <v>1721</v>
      </c>
      <c r="F64" s="2163">
        <v>48781</v>
      </c>
    </row>
    <row r="65" spans="1:6" ht="17.100000000000001" customHeight="1" x14ac:dyDescent="0.2">
      <c r="A65" s="1990" t="s">
        <v>1034</v>
      </c>
      <c r="B65" s="2160">
        <v>57512.000000000007</v>
      </c>
      <c r="C65" s="2151">
        <v>1.18E-2</v>
      </c>
      <c r="D65" s="2147" t="s">
        <v>1032</v>
      </c>
      <c r="E65" s="2162" t="s">
        <v>1722</v>
      </c>
      <c r="F65" s="2163">
        <v>57450</v>
      </c>
    </row>
    <row r="66" spans="1:6" ht="17.100000000000001" customHeight="1" x14ac:dyDescent="0.2">
      <c r="A66" s="1990" t="s">
        <v>1034</v>
      </c>
      <c r="B66" s="2160">
        <v>154840</v>
      </c>
      <c r="C66" s="2161">
        <v>1.183E-2</v>
      </c>
      <c r="D66" s="2147" t="s">
        <v>1032</v>
      </c>
      <c r="E66" s="2162" t="s">
        <v>1722</v>
      </c>
      <c r="F66" s="2163">
        <v>154819</v>
      </c>
    </row>
    <row r="67" spans="1:6" ht="17.100000000000001" customHeight="1" x14ac:dyDescent="0.2">
      <c r="A67" s="1990" t="s">
        <v>1034</v>
      </c>
      <c r="B67" s="2160">
        <v>35392</v>
      </c>
      <c r="C67" s="2151">
        <v>3.5000000000000003E-2</v>
      </c>
      <c r="D67" s="2147" t="s">
        <v>1032</v>
      </c>
      <c r="E67" s="2162" t="s">
        <v>1723</v>
      </c>
      <c r="F67" s="2163">
        <v>35816</v>
      </c>
    </row>
    <row r="68" spans="1:6" ht="17.100000000000001" customHeight="1" x14ac:dyDescent="0.2">
      <c r="A68" s="1990" t="s">
        <v>1034</v>
      </c>
      <c r="B68" s="2160">
        <v>66360</v>
      </c>
      <c r="C68" s="2151">
        <v>3.5000000000000003E-2</v>
      </c>
      <c r="D68" s="2147" t="s">
        <v>1032</v>
      </c>
      <c r="E68" s="2162" t="s">
        <v>1724</v>
      </c>
      <c r="F68" s="2163">
        <v>67198</v>
      </c>
    </row>
    <row r="69" spans="1:6" ht="17.100000000000001" customHeight="1" thickBot="1" x14ac:dyDescent="0.25">
      <c r="A69" s="1990" t="s">
        <v>1034</v>
      </c>
      <c r="B69" s="2160">
        <v>88480.000000000015</v>
      </c>
      <c r="C69" s="2151">
        <v>3.2000000000000001E-2</v>
      </c>
      <c r="D69" s="2147" t="s">
        <v>1032</v>
      </c>
      <c r="E69" s="2162" t="s">
        <v>1725</v>
      </c>
      <c r="F69" s="2163">
        <v>88700</v>
      </c>
    </row>
    <row r="70" spans="1:6" ht="17.100000000000001" hidden="1" customHeight="1" x14ac:dyDescent="0.2">
      <c r="A70" s="655"/>
      <c r="B70" s="2164"/>
      <c r="C70" s="2165"/>
      <c r="D70" s="2147"/>
      <c r="E70" s="2152"/>
      <c r="F70" s="2166"/>
    </row>
    <row r="71" spans="1:6" ht="17.100000000000001" hidden="1" customHeight="1" x14ac:dyDescent="0.2">
      <c r="A71" s="655"/>
      <c r="B71" s="2164"/>
      <c r="C71" s="2165"/>
      <c r="D71" s="2147"/>
      <c r="E71" s="2152"/>
      <c r="F71" s="2166"/>
    </row>
    <row r="72" spans="1:6" ht="17.100000000000001" hidden="1" customHeight="1" x14ac:dyDescent="0.2">
      <c r="A72" s="655"/>
      <c r="B72" s="2164"/>
      <c r="C72" s="2165"/>
      <c r="D72" s="2147"/>
      <c r="E72" s="2152"/>
      <c r="F72" s="2166"/>
    </row>
    <row r="73" spans="1:6" ht="17.100000000000001" hidden="1" customHeight="1" x14ac:dyDescent="0.2">
      <c r="A73" s="655"/>
      <c r="B73" s="2164"/>
      <c r="C73" s="2165"/>
      <c r="D73" s="2147"/>
      <c r="E73" s="2152"/>
      <c r="F73" s="2166"/>
    </row>
    <row r="74" spans="1:6" ht="17.100000000000001" hidden="1" customHeight="1" thickBot="1" x14ac:dyDescent="0.25">
      <c r="A74" s="921"/>
      <c r="B74" s="2167"/>
      <c r="C74" s="2168"/>
      <c r="D74" s="2169"/>
      <c r="E74" s="2170"/>
      <c r="F74" s="2171"/>
    </row>
    <row r="75" spans="1:6" ht="17.100000000000001" customHeight="1" thickBot="1" x14ac:dyDescent="0.25">
      <c r="A75" s="2577" t="s">
        <v>705</v>
      </c>
      <c r="B75" s="2578"/>
      <c r="C75" s="2578"/>
      <c r="D75" s="2578"/>
      <c r="E75" s="2578"/>
      <c r="F75" s="2172">
        <f>F6+F37</f>
        <v>12660389</v>
      </c>
    </row>
    <row r="76" spans="1:6" ht="12.95" customHeight="1" x14ac:dyDescent="0.2"/>
    <row r="77" spans="1:6" ht="17.100000000000001" customHeight="1" x14ac:dyDescent="0.2">
      <c r="A77" s="206"/>
      <c r="D77" s="380"/>
      <c r="F77" s="381"/>
    </row>
    <row r="78" spans="1:6" ht="20.25" customHeight="1" x14ac:dyDescent="0.2">
      <c r="A78" s="206"/>
      <c r="D78" s="380"/>
      <c r="F78" s="381"/>
    </row>
    <row r="79" spans="1:6" x14ac:dyDescent="0.2">
      <c r="F79" s="382"/>
    </row>
    <row r="81" spans="1:8" ht="17.100000000000001" customHeight="1" x14ac:dyDescent="0.2">
      <c r="A81" s="2580" t="s">
        <v>1297</v>
      </c>
      <c r="B81" s="2580"/>
    </row>
    <row r="82" spans="1:8" ht="24.95" customHeight="1" x14ac:dyDescent="0.2">
      <c r="A82" s="1914" t="s">
        <v>431</v>
      </c>
      <c r="B82" s="1915" t="s">
        <v>543</v>
      </c>
      <c r="C82" s="1915" t="s">
        <v>695</v>
      </c>
      <c r="D82" s="1915" t="s">
        <v>389</v>
      </c>
      <c r="E82" s="1916" t="s">
        <v>544</v>
      </c>
      <c r="F82" s="1917" t="s">
        <v>32</v>
      </c>
    </row>
    <row r="83" spans="1:8" ht="17.100000000000001" customHeight="1" thickBot="1" x14ac:dyDescent="0.25">
      <c r="A83" s="2140" t="s">
        <v>546</v>
      </c>
      <c r="B83" s="2141">
        <f>SUM(B84:B93)</f>
        <v>326250</v>
      </c>
      <c r="C83" s="2142"/>
      <c r="D83" s="2142"/>
      <c r="E83" s="2142"/>
      <c r="F83" s="2143">
        <f>SUM(F84:F93)</f>
        <v>327231</v>
      </c>
    </row>
    <row r="84" spans="1:8" ht="17.100000000000001" customHeight="1" x14ac:dyDescent="0.2">
      <c r="A84" s="2159" t="s">
        <v>1027</v>
      </c>
      <c r="B84" s="2160">
        <v>145750</v>
      </c>
      <c r="C84" s="2173">
        <v>2.9499999999999998E-2</v>
      </c>
      <c r="D84" s="2174" t="s">
        <v>1032</v>
      </c>
      <c r="E84" s="2162" t="s">
        <v>1726</v>
      </c>
      <c r="F84" s="2163">
        <v>146359</v>
      </c>
    </row>
    <row r="85" spans="1:8" ht="17.100000000000001" customHeight="1" x14ac:dyDescent="0.2">
      <c r="A85" s="1990" t="s">
        <v>1027</v>
      </c>
      <c r="B85" s="2160">
        <v>149500</v>
      </c>
      <c r="C85" s="2173">
        <v>3.5900000000000001E-2</v>
      </c>
      <c r="D85" s="2147" t="s">
        <v>1033</v>
      </c>
      <c r="E85" s="2162" t="s">
        <v>1727</v>
      </c>
      <c r="F85" s="2163">
        <v>150809</v>
      </c>
    </row>
    <row r="86" spans="1:8" ht="17.100000000000001" customHeight="1" thickBot="1" x14ac:dyDescent="0.25">
      <c r="A86" s="861" t="s">
        <v>1027</v>
      </c>
      <c r="B86" s="2154">
        <v>31000</v>
      </c>
      <c r="C86" s="2156">
        <v>3.5000000000000003E-2</v>
      </c>
      <c r="D86" s="2156" t="s">
        <v>1032</v>
      </c>
      <c r="E86" s="2157" t="s">
        <v>1728</v>
      </c>
      <c r="F86" s="2158">
        <v>30063</v>
      </c>
    </row>
    <row r="87" spans="1:8" ht="17.100000000000001" hidden="1" customHeight="1" x14ac:dyDescent="0.2">
      <c r="A87" s="412"/>
      <c r="B87" s="1918"/>
      <c r="C87" s="1919"/>
      <c r="D87" s="1919"/>
      <c r="E87" s="1920"/>
      <c r="F87" s="1921"/>
    </row>
    <row r="88" spans="1:8" ht="17.100000000000001" hidden="1" customHeight="1" x14ac:dyDescent="0.2">
      <c r="A88" s="1013"/>
      <c r="B88" s="1922"/>
      <c r="C88" s="1923"/>
      <c r="D88" s="1923"/>
      <c r="E88" s="1924"/>
      <c r="F88" s="1925"/>
    </row>
    <row r="89" spans="1:8" ht="17.100000000000001" hidden="1" customHeight="1" x14ac:dyDescent="0.2">
      <c r="A89" s="1013"/>
      <c r="B89" s="1922"/>
      <c r="C89" s="1923"/>
      <c r="D89" s="1923"/>
      <c r="E89" s="1924"/>
      <c r="F89" s="1925"/>
    </row>
    <row r="90" spans="1:8" ht="17.100000000000001" hidden="1" customHeight="1" x14ac:dyDescent="0.2">
      <c r="A90" s="1013"/>
      <c r="B90" s="1922"/>
      <c r="C90" s="1923"/>
      <c r="D90" s="1923"/>
      <c r="E90" s="1924"/>
      <c r="F90" s="1925"/>
    </row>
    <row r="91" spans="1:8" ht="17.100000000000001" hidden="1" customHeight="1" x14ac:dyDescent="0.2">
      <c r="A91" s="1013"/>
      <c r="B91" s="1922"/>
      <c r="C91" s="1923"/>
      <c r="D91" s="1923"/>
      <c r="E91" s="1924"/>
      <c r="F91" s="1925"/>
    </row>
    <row r="92" spans="1:8" ht="17.100000000000001" hidden="1" customHeight="1" x14ac:dyDescent="0.2">
      <c r="A92" s="1013"/>
      <c r="B92" s="1922"/>
      <c r="C92" s="1923"/>
      <c r="D92" s="1923"/>
      <c r="E92" s="1924"/>
      <c r="F92" s="1925"/>
    </row>
    <row r="93" spans="1:8" ht="24.95" hidden="1" customHeight="1" x14ac:dyDescent="0.2">
      <c r="A93" s="1801"/>
      <c r="B93" s="1926"/>
      <c r="C93" s="1927"/>
      <c r="D93" s="1928"/>
      <c r="E93" s="1929"/>
      <c r="F93" s="1930"/>
    </row>
    <row r="94" spans="1:8" ht="24.95" hidden="1" customHeight="1" x14ac:dyDescent="0.2">
      <c r="A94" s="1914" t="s">
        <v>431</v>
      </c>
      <c r="B94" s="1915" t="s">
        <v>543</v>
      </c>
      <c r="C94" s="1915" t="s">
        <v>695</v>
      </c>
      <c r="D94" s="1915" t="s">
        <v>389</v>
      </c>
      <c r="E94" s="1916" t="s">
        <v>544</v>
      </c>
      <c r="F94" s="1917" t="s">
        <v>32</v>
      </c>
    </row>
    <row r="95" spans="1:8" ht="17.100000000000001" customHeight="1" thickBot="1" x14ac:dyDescent="0.25">
      <c r="A95" s="2140" t="s">
        <v>545</v>
      </c>
      <c r="B95" s="2141">
        <f>SUM(B96:B123)</f>
        <v>8590656</v>
      </c>
      <c r="C95" s="2142"/>
      <c r="D95" s="2142"/>
      <c r="E95" s="2142"/>
      <c r="F95" s="2143">
        <f>SUM(F96:F123)</f>
        <v>8618964</v>
      </c>
      <c r="H95" s="379"/>
    </row>
    <row r="96" spans="1:8" ht="17.100000000000001" customHeight="1" x14ac:dyDescent="0.2">
      <c r="A96" s="2159" t="s">
        <v>1027</v>
      </c>
      <c r="B96" s="2160">
        <v>200000</v>
      </c>
      <c r="C96" s="2173">
        <v>3.1E-2</v>
      </c>
      <c r="D96" s="2174" t="s">
        <v>1032</v>
      </c>
      <c r="E96" s="2162" t="s">
        <v>1694</v>
      </c>
      <c r="F96" s="2163">
        <v>201054</v>
      </c>
    </row>
    <row r="97" spans="1:6" ht="17.100000000000001" customHeight="1" x14ac:dyDescent="0.2">
      <c r="A97" s="1990" t="s">
        <v>1027</v>
      </c>
      <c r="B97" s="2160">
        <v>153250</v>
      </c>
      <c r="C97" s="2173">
        <v>2.75E-2</v>
      </c>
      <c r="D97" s="2147" t="s">
        <v>1032</v>
      </c>
      <c r="E97" s="2152" t="s">
        <v>1695</v>
      </c>
      <c r="F97" s="2153">
        <v>152918</v>
      </c>
    </row>
    <row r="98" spans="1:6" ht="17.100000000000001" customHeight="1" x14ac:dyDescent="0.2">
      <c r="A98" s="1990" t="s">
        <v>1034</v>
      </c>
      <c r="B98" s="2160">
        <v>42516</v>
      </c>
      <c r="C98" s="2173">
        <v>1.9300000000000001E-2</v>
      </c>
      <c r="D98" s="2147" t="s">
        <v>1032</v>
      </c>
      <c r="E98" s="2152" t="s">
        <v>1696</v>
      </c>
      <c r="F98" s="2153">
        <v>42747</v>
      </c>
    </row>
    <row r="99" spans="1:6" ht="17.100000000000001" customHeight="1" x14ac:dyDescent="0.2">
      <c r="A99" s="1990" t="s">
        <v>1034</v>
      </c>
      <c r="B99" s="2160">
        <v>31887</v>
      </c>
      <c r="C99" s="2173">
        <v>8.5000000000000006E-3</v>
      </c>
      <c r="D99" s="2147" t="s">
        <v>1032</v>
      </c>
      <c r="E99" s="2152" t="s">
        <v>1697</v>
      </c>
      <c r="F99" s="2153">
        <v>31958</v>
      </c>
    </row>
    <row r="100" spans="1:6" ht="17.100000000000001" customHeight="1" x14ac:dyDescent="0.2">
      <c r="A100" s="1990" t="s">
        <v>1027</v>
      </c>
      <c r="B100" s="2160">
        <v>108900</v>
      </c>
      <c r="C100" s="2173">
        <v>3.4599999999999999E-2</v>
      </c>
      <c r="D100" s="2147" t="s">
        <v>1032</v>
      </c>
      <c r="E100" s="2152" t="s">
        <v>1698</v>
      </c>
      <c r="F100" s="2153">
        <v>107881</v>
      </c>
    </row>
    <row r="101" spans="1:6" ht="17.100000000000001" customHeight="1" x14ac:dyDescent="0.2">
      <c r="A101" s="1990" t="s">
        <v>1028</v>
      </c>
      <c r="B101" s="2160">
        <v>786617</v>
      </c>
      <c r="C101" s="2173">
        <v>2.5000000000000001E-2</v>
      </c>
      <c r="D101" s="2147" t="s">
        <v>114</v>
      </c>
      <c r="E101" s="2152" t="s">
        <v>1699</v>
      </c>
      <c r="F101" s="2153">
        <v>788687</v>
      </c>
    </row>
    <row r="102" spans="1:6" ht="17.100000000000001" customHeight="1" x14ac:dyDescent="0.2">
      <c r="A102" s="1990" t="s">
        <v>1034</v>
      </c>
      <c r="B102" s="2160">
        <v>212580</v>
      </c>
      <c r="C102" s="2173">
        <v>1.0800000000000001E-2</v>
      </c>
      <c r="D102" s="2147" t="s">
        <v>1032</v>
      </c>
      <c r="E102" s="2152" t="s">
        <v>1700</v>
      </c>
      <c r="F102" s="2153">
        <v>213187</v>
      </c>
    </row>
    <row r="103" spans="1:6" ht="17.100000000000001" customHeight="1" x14ac:dyDescent="0.2">
      <c r="A103" s="1990" t="s">
        <v>1034</v>
      </c>
      <c r="B103" s="2160">
        <v>85032</v>
      </c>
      <c r="C103" s="2173">
        <v>1.12E-2</v>
      </c>
      <c r="D103" s="2147" t="s">
        <v>1032</v>
      </c>
      <c r="E103" s="2152" t="s">
        <v>1700</v>
      </c>
      <c r="F103" s="2153">
        <v>85094</v>
      </c>
    </row>
    <row r="104" spans="1:6" ht="17.100000000000001" customHeight="1" x14ac:dyDescent="0.2">
      <c r="A104" s="1990" t="s">
        <v>1029</v>
      </c>
      <c r="B104" s="2160">
        <v>78849</v>
      </c>
      <c r="C104" s="2173">
        <v>2.3199999999999998E-2</v>
      </c>
      <c r="D104" s="2147" t="s">
        <v>114</v>
      </c>
      <c r="E104" s="2152" t="s">
        <v>1701</v>
      </c>
      <c r="F104" s="2153">
        <v>78977</v>
      </c>
    </row>
    <row r="105" spans="1:6" ht="17.100000000000001" customHeight="1" x14ac:dyDescent="0.2">
      <c r="A105" s="1990" t="s">
        <v>1026</v>
      </c>
      <c r="B105" s="2160">
        <v>12000</v>
      </c>
      <c r="C105" s="2173">
        <v>3.2399999999999998E-2</v>
      </c>
      <c r="D105" s="2147" t="s">
        <v>1031</v>
      </c>
      <c r="E105" s="2152" t="s">
        <v>1702</v>
      </c>
      <c r="F105" s="2153">
        <v>11813</v>
      </c>
    </row>
    <row r="106" spans="1:6" ht="17.100000000000001" customHeight="1" x14ac:dyDescent="0.2">
      <c r="A106" s="1990" t="s">
        <v>1026</v>
      </c>
      <c r="B106" s="2160">
        <v>50000</v>
      </c>
      <c r="C106" s="2173">
        <v>3.1800000000000002E-2</v>
      </c>
      <c r="D106" s="2147" t="s">
        <v>1031</v>
      </c>
      <c r="E106" s="2152" t="s">
        <v>1703</v>
      </c>
      <c r="F106" s="2153">
        <v>49803</v>
      </c>
    </row>
    <row r="107" spans="1:6" ht="17.100000000000001" customHeight="1" x14ac:dyDescent="0.2">
      <c r="A107" s="1990" t="s">
        <v>1030</v>
      </c>
      <c r="B107" s="2160">
        <v>2130750</v>
      </c>
      <c r="C107" s="2173">
        <v>2.375E-2</v>
      </c>
      <c r="D107" s="2147" t="s">
        <v>114</v>
      </c>
      <c r="E107" s="2152" t="s">
        <v>1704</v>
      </c>
      <c r="F107" s="2153">
        <v>2158072</v>
      </c>
    </row>
    <row r="108" spans="1:6" ht="17.100000000000001" customHeight="1" x14ac:dyDescent="0.2">
      <c r="A108" s="1990" t="s">
        <v>1027</v>
      </c>
      <c r="B108" s="2160">
        <v>80000</v>
      </c>
      <c r="C108" s="2173">
        <v>2.7699999999999999E-2</v>
      </c>
      <c r="D108" s="2147" t="s">
        <v>1032</v>
      </c>
      <c r="E108" s="2152" t="s">
        <v>1705</v>
      </c>
      <c r="F108" s="2153">
        <v>79985</v>
      </c>
    </row>
    <row r="109" spans="1:6" ht="17.100000000000001" customHeight="1" x14ac:dyDescent="0.2">
      <c r="A109" s="1990" t="s">
        <v>1034</v>
      </c>
      <c r="B109" s="2160">
        <v>212580</v>
      </c>
      <c r="C109" s="2173">
        <v>8.2000000000000007E-3</v>
      </c>
      <c r="D109" s="2147" t="s">
        <v>1032</v>
      </c>
      <c r="E109" s="2152" t="s">
        <v>1706</v>
      </c>
      <c r="F109" s="2153">
        <v>212991</v>
      </c>
    </row>
    <row r="110" spans="1:6" ht="17.100000000000001" customHeight="1" x14ac:dyDescent="0.2">
      <c r="A110" s="1990" t="s">
        <v>1034</v>
      </c>
      <c r="B110" s="2160">
        <v>212580</v>
      </c>
      <c r="C110" s="2173">
        <v>5.5999999999999999E-3</v>
      </c>
      <c r="D110" s="2147" t="s">
        <v>1032</v>
      </c>
      <c r="E110" s="2152" t="s">
        <v>1708</v>
      </c>
      <c r="F110" s="2153">
        <v>213084</v>
      </c>
    </row>
    <row r="111" spans="1:6" ht="17.100000000000001" customHeight="1" x14ac:dyDescent="0.2">
      <c r="A111" s="1990" t="s">
        <v>1034</v>
      </c>
      <c r="B111" s="2160">
        <v>127548</v>
      </c>
      <c r="C111" s="2173">
        <v>2.75E-2</v>
      </c>
      <c r="D111" s="2147" t="s">
        <v>1032</v>
      </c>
      <c r="E111" s="2152" t="s">
        <v>1709</v>
      </c>
      <c r="F111" s="2153">
        <v>127653</v>
      </c>
    </row>
    <row r="112" spans="1:6" ht="17.100000000000001" customHeight="1" x14ac:dyDescent="0.2">
      <c r="A112" s="1990" t="s">
        <v>1027</v>
      </c>
      <c r="B112" s="2160">
        <v>415000</v>
      </c>
      <c r="C112" s="2173">
        <v>2.8199999999999999E-2</v>
      </c>
      <c r="D112" s="2147" t="s">
        <v>1032</v>
      </c>
      <c r="E112" s="2152" t="s">
        <v>1710</v>
      </c>
      <c r="F112" s="2153">
        <v>415782</v>
      </c>
    </row>
    <row r="113" spans="1:6" ht="17.100000000000001" customHeight="1" x14ac:dyDescent="0.2">
      <c r="A113" s="1990" t="s">
        <v>1027</v>
      </c>
      <c r="B113" s="2160">
        <v>255000</v>
      </c>
      <c r="C113" s="2173">
        <v>2.87E-2</v>
      </c>
      <c r="D113" s="2147" t="s">
        <v>1032</v>
      </c>
      <c r="E113" s="2152" t="s">
        <v>1729</v>
      </c>
      <c r="F113" s="2153">
        <v>255215</v>
      </c>
    </row>
    <row r="114" spans="1:6" ht="17.100000000000001" customHeight="1" x14ac:dyDescent="0.2">
      <c r="A114" s="1990" t="s">
        <v>1030</v>
      </c>
      <c r="B114" s="2160">
        <v>2130750</v>
      </c>
      <c r="C114" s="2173">
        <v>0.02</v>
      </c>
      <c r="D114" s="2147" t="s">
        <v>114</v>
      </c>
      <c r="E114" s="2152" t="s">
        <v>1715</v>
      </c>
      <c r="F114" s="2153">
        <v>2119199</v>
      </c>
    </row>
    <row r="115" spans="1:6" ht="17.100000000000001" customHeight="1" x14ac:dyDescent="0.2">
      <c r="A115" s="1990" t="s">
        <v>1034</v>
      </c>
      <c r="B115" s="2160">
        <v>85230</v>
      </c>
      <c r="C115" s="2173">
        <v>1.14E-2</v>
      </c>
      <c r="D115" s="2147" t="s">
        <v>1032</v>
      </c>
      <c r="E115" s="2152" t="s">
        <v>1716</v>
      </c>
      <c r="F115" s="2153">
        <v>85543</v>
      </c>
    </row>
    <row r="116" spans="1:6" ht="17.100000000000001" customHeight="1" x14ac:dyDescent="0.2">
      <c r="A116" s="1990" t="s">
        <v>1027</v>
      </c>
      <c r="B116" s="2160">
        <v>200000</v>
      </c>
      <c r="C116" s="2173">
        <v>2.5899999999999999E-2</v>
      </c>
      <c r="D116" s="2147" t="s">
        <v>1032</v>
      </c>
      <c r="E116" s="2152" t="s">
        <v>1717</v>
      </c>
      <c r="F116" s="2153">
        <v>200919</v>
      </c>
    </row>
    <row r="117" spans="1:6" ht="17.100000000000001" customHeight="1" x14ac:dyDescent="0.2">
      <c r="A117" s="1990" t="s">
        <v>1027</v>
      </c>
      <c r="B117" s="2160">
        <v>300000</v>
      </c>
      <c r="C117" s="2173">
        <v>2.7199999999999998E-2</v>
      </c>
      <c r="D117" s="2147" t="s">
        <v>1032</v>
      </c>
      <c r="E117" s="2152" t="s">
        <v>1718</v>
      </c>
      <c r="F117" s="2153">
        <v>302336</v>
      </c>
    </row>
    <row r="118" spans="1:6" ht="17.100000000000001" customHeight="1" x14ac:dyDescent="0.2">
      <c r="A118" s="1990" t="s">
        <v>1027</v>
      </c>
      <c r="B118" s="2160">
        <v>200000</v>
      </c>
      <c r="C118" s="2173">
        <v>2.7300000000000001E-2</v>
      </c>
      <c r="D118" s="2147" t="s">
        <v>1032</v>
      </c>
      <c r="E118" s="2152" t="s">
        <v>1719</v>
      </c>
      <c r="F118" s="2153">
        <v>201153</v>
      </c>
    </row>
    <row r="119" spans="1:6" ht="17.100000000000001" customHeight="1" x14ac:dyDescent="0.2">
      <c r="A119" s="1990" t="s">
        <v>1027</v>
      </c>
      <c r="B119" s="2160">
        <v>250000</v>
      </c>
      <c r="C119" s="2173">
        <v>2.6800000000000001E-2</v>
      </c>
      <c r="D119" s="2147" t="s">
        <v>1032</v>
      </c>
      <c r="E119" s="2152" t="s">
        <v>1720</v>
      </c>
      <c r="F119" s="2153">
        <v>251421</v>
      </c>
    </row>
    <row r="120" spans="1:6" ht="17.100000000000001" customHeight="1" x14ac:dyDescent="0.2">
      <c r="A120" s="1990" t="s">
        <v>1034</v>
      </c>
      <c r="B120" s="2160">
        <v>46768</v>
      </c>
      <c r="C120" s="2173">
        <v>1.29E-2</v>
      </c>
      <c r="D120" s="2147" t="s">
        <v>1032</v>
      </c>
      <c r="E120" s="2152" t="s">
        <v>1721</v>
      </c>
      <c r="F120" s="2153">
        <v>47158</v>
      </c>
    </row>
    <row r="121" spans="1:6" ht="17.100000000000001" customHeight="1" x14ac:dyDescent="0.2">
      <c r="A121" s="1990" t="s">
        <v>1034</v>
      </c>
      <c r="B121" s="2160">
        <v>34013</v>
      </c>
      <c r="C121" s="2173">
        <v>3.5000000000000003E-2</v>
      </c>
      <c r="D121" s="2147" t="s">
        <v>1032</v>
      </c>
      <c r="E121" s="2152" t="s">
        <v>1723</v>
      </c>
      <c r="F121" s="2153">
        <v>34432</v>
      </c>
    </row>
    <row r="122" spans="1:6" ht="17.100000000000001" customHeight="1" x14ac:dyDescent="0.2">
      <c r="A122" s="1990" t="s">
        <v>1034</v>
      </c>
      <c r="B122" s="2160">
        <v>63774</v>
      </c>
      <c r="C122" s="2173">
        <v>3.5000000000000003E-2</v>
      </c>
      <c r="D122" s="2147" t="s">
        <v>1032</v>
      </c>
      <c r="E122" s="2152" t="s">
        <v>1724</v>
      </c>
      <c r="F122" s="2153">
        <v>64621</v>
      </c>
    </row>
    <row r="123" spans="1:6" ht="17.100000000000001" customHeight="1" thickBot="1" x14ac:dyDescent="0.25">
      <c r="A123" s="1990" t="s">
        <v>1034</v>
      </c>
      <c r="B123" s="2160">
        <v>85032</v>
      </c>
      <c r="C123" s="2173">
        <v>3.2000000000000001E-2</v>
      </c>
      <c r="D123" s="2147" t="s">
        <v>1032</v>
      </c>
      <c r="E123" s="2152" t="s">
        <v>1725</v>
      </c>
      <c r="F123" s="2153">
        <v>85281</v>
      </c>
    </row>
    <row r="124" spans="1:6" ht="17.100000000000001" hidden="1" customHeight="1" x14ac:dyDescent="0.2">
      <c r="A124" s="1990"/>
      <c r="B124" s="2150"/>
      <c r="C124" s="2147"/>
      <c r="D124" s="2147"/>
      <c r="E124" s="2152"/>
      <c r="F124" s="2153"/>
    </row>
    <row r="125" spans="1:6" ht="17.100000000000001" hidden="1" customHeight="1" x14ac:dyDescent="0.2">
      <c r="A125" s="1990"/>
      <c r="B125" s="2150"/>
      <c r="C125" s="2147"/>
      <c r="D125" s="2147"/>
      <c r="E125" s="2152"/>
      <c r="F125" s="2153"/>
    </row>
    <row r="126" spans="1:6" ht="17.100000000000001" hidden="1" customHeight="1" x14ac:dyDescent="0.2">
      <c r="A126" s="1990"/>
      <c r="B126" s="2150"/>
      <c r="C126" s="2147"/>
      <c r="D126" s="2147"/>
      <c r="E126" s="2152"/>
      <c r="F126" s="2153"/>
    </row>
    <row r="127" spans="1:6" ht="17.100000000000001" hidden="1" customHeight="1" x14ac:dyDescent="0.2">
      <c r="A127" s="1990"/>
      <c r="B127" s="2150"/>
      <c r="C127" s="2147"/>
      <c r="D127" s="2147"/>
      <c r="E127" s="2152"/>
      <c r="F127" s="2153"/>
    </row>
    <row r="128" spans="1:6" ht="17.100000000000001" hidden="1" customHeight="1" x14ac:dyDescent="0.2">
      <c r="A128" s="1990"/>
      <c r="B128" s="2150"/>
      <c r="C128" s="2147"/>
      <c r="D128" s="2147"/>
      <c r="E128" s="2152"/>
      <c r="F128" s="2153"/>
    </row>
    <row r="129" spans="1:9" ht="17.100000000000001" hidden="1" customHeight="1" x14ac:dyDescent="0.2">
      <c r="A129" s="1990"/>
      <c r="B129" s="2150"/>
      <c r="C129" s="2147"/>
      <c r="D129" s="2147"/>
      <c r="E129" s="2152"/>
      <c r="F129" s="2153"/>
    </row>
    <row r="130" spans="1:9" ht="17.100000000000001" hidden="1" customHeight="1" x14ac:dyDescent="0.2">
      <c r="A130" s="1990"/>
      <c r="B130" s="2150"/>
      <c r="C130" s="2147"/>
      <c r="D130" s="2147"/>
      <c r="E130" s="2152"/>
      <c r="F130" s="2153"/>
    </row>
    <row r="131" spans="1:9" ht="17.100000000000001" hidden="1" customHeight="1" x14ac:dyDescent="0.2">
      <c r="A131" s="1990"/>
      <c r="B131" s="2150"/>
      <c r="C131" s="2147"/>
      <c r="D131" s="2147"/>
      <c r="E131" s="2152"/>
      <c r="F131" s="2153"/>
    </row>
    <row r="132" spans="1:9" ht="17.100000000000001" hidden="1" customHeight="1" x14ac:dyDescent="0.2">
      <c r="A132" s="1990"/>
      <c r="B132" s="2150"/>
      <c r="C132" s="2147"/>
      <c r="D132" s="2147"/>
      <c r="E132" s="2152"/>
      <c r="F132" s="2153"/>
    </row>
    <row r="133" spans="1:9" ht="17.100000000000001" hidden="1" customHeight="1" thickBot="1" x14ac:dyDescent="0.25">
      <c r="A133" s="2175"/>
      <c r="B133" s="2176"/>
      <c r="C133" s="2177"/>
      <c r="D133" s="2178"/>
      <c r="E133" s="2179"/>
      <c r="F133" s="2180"/>
    </row>
    <row r="134" spans="1:9" ht="17.100000000000001" customHeight="1" thickBot="1" x14ac:dyDescent="0.25">
      <c r="A134" s="2577" t="s">
        <v>705</v>
      </c>
      <c r="B134" s="2578"/>
      <c r="C134" s="2578"/>
      <c r="D134" s="2578"/>
      <c r="E134" s="2578"/>
      <c r="F134" s="2172">
        <f>F83+F95</f>
        <v>8946195</v>
      </c>
      <c r="I134" s="379"/>
    </row>
    <row r="135" spans="1:9" x14ac:dyDescent="0.2">
      <c r="F135" s="382"/>
    </row>
    <row r="136" spans="1:9" s="33" customFormat="1" x14ac:dyDescent="0.2">
      <c r="F136" s="1931"/>
    </row>
    <row r="137" spans="1:9" s="33" customFormat="1" x14ac:dyDescent="0.2"/>
    <row r="138" spans="1:9" s="33" customFormat="1" x14ac:dyDescent="0.2"/>
    <row r="139" spans="1:9" s="33" customFormat="1" x14ac:dyDescent="0.2"/>
    <row r="140" spans="1:9" s="33" customFormat="1" x14ac:dyDescent="0.2"/>
    <row r="141" spans="1:9" s="33" customFormat="1" x14ac:dyDescent="0.2"/>
    <row r="142" spans="1:9" s="33" customFormat="1" x14ac:dyDescent="0.2"/>
    <row r="143" spans="1:9" s="33" customFormat="1" x14ac:dyDescent="0.2"/>
    <row r="144" spans="1:9" s="33" customFormat="1" x14ac:dyDescent="0.2"/>
    <row r="145" spans="1:6" s="33" customFormat="1" x14ac:dyDescent="0.2"/>
    <row r="146" spans="1:6" s="33" customFormat="1" x14ac:dyDescent="0.2"/>
    <row r="147" spans="1:6" s="33" customFormat="1" x14ac:dyDescent="0.2"/>
    <row r="148" spans="1:6" s="33" customFormat="1" x14ac:dyDescent="0.2"/>
    <row r="149" spans="1:6" s="33" customFormat="1" x14ac:dyDescent="0.2"/>
    <row r="150" spans="1:6" s="33" customFormat="1" x14ac:dyDescent="0.2"/>
    <row r="151" spans="1:6" s="33" customFormat="1" x14ac:dyDescent="0.2"/>
    <row r="152" spans="1:6" s="33" customFormat="1" x14ac:dyDescent="0.2"/>
    <row r="153" spans="1:6" s="33" customFormat="1" x14ac:dyDescent="0.2"/>
    <row r="154" spans="1:6" s="33" customFormat="1" x14ac:dyDescent="0.2"/>
    <row r="155" spans="1:6" s="33" customFormat="1" x14ac:dyDescent="0.2"/>
    <row r="156" spans="1:6" x14ac:dyDescent="0.2">
      <c r="A156" s="2579"/>
      <c r="B156" s="2579"/>
      <c r="E156" s="380"/>
    </row>
    <row r="157" spans="1:6" x14ac:dyDescent="0.2">
      <c r="E157" s="33"/>
      <c r="F157" s="33"/>
    </row>
    <row r="158" spans="1:6" x14ac:dyDescent="0.2">
      <c r="E158" s="380"/>
    </row>
    <row r="159" spans="1:6" x14ac:dyDescent="0.2">
      <c r="E159" s="33"/>
      <c r="F159" s="33"/>
    </row>
  </sheetData>
  <mergeCells count="6">
    <mergeCell ref="A2:E2"/>
    <mergeCell ref="A75:E75"/>
    <mergeCell ref="A134:E134"/>
    <mergeCell ref="A156:B156"/>
    <mergeCell ref="A4:B4"/>
    <mergeCell ref="A81:B81"/>
  </mergeCells>
  <phoneticPr fontId="2" type="noConversion"/>
  <pageMargins left="0.75" right="0.75" top="1" bottom="1" header="0.5" footer="0.5"/>
  <pageSetup paperSize="9" scale="70" fitToHeight="3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2:D12"/>
  <sheetViews>
    <sheetView workbookViewId="0">
      <selection activeCell="B36" sqref="B36"/>
    </sheetView>
  </sheetViews>
  <sheetFormatPr defaultRowHeight="10.5" x14ac:dyDescent="0.2"/>
  <cols>
    <col min="1" max="1" width="2.28515625" style="75" customWidth="1"/>
    <col min="2" max="2" width="59.7109375" style="101" customWidth="1"/>
    <col min="3" max="4" width="15.7109375" style="101" customWidth="1"/>
    <col min="5" max="5" width="10.28515625" style="76" bestFit="1" customWidth="1"/>
    <col min="6" max="16384" width="9.140625" style="76"/>
  </cols>
  <sheetData>
    <row r="2" spans="2:4" ht="17.100000000000001" customHeight="1" x14ac:dyDescent="0.2">
      <c r="B2" s="528"/>
      <c r="C2" s="526" t="s">
        <v>1498</v>
      </c>
      <c r="D2" s="527" t="s">
        <v>1214</v>
      </c>
    </row>
    <row r="3" spans="2:4" ht="17.100000000000001" customHeight="1" thickBot="1" x14ac:dyDescent="0.25">
      <c r="B3" s="1932" t="s">
        <v>376</v>
      </c>
      <c r="C3" s="1933">
        <v>8946195</v>
      </c>
      <c r="D3" s="1934">
        <v>10341742</v>
      </c>
    </row>
    <row r="4" spans="2:4" ht="17.100000000000001" customHeight="1" x14ac:dyDescent="0.2">
      <c r="B4" s="1935" t="s">
        <v>91</v>
      </c>
      <c r="C4" s="1936">
        <v>7859557</v>
      </c>
      <c r="D4" s="1937">
        <v>1545905</v>
      </c>
    </row>
    <row r="5" spans="2:4" ht="17.100000000000001" customHeight="1" x14ac:dyDescent="0.2">
      <c r="B5" s="445" t="s">
        <v>92</v>
      </c>
      <c r="C5" s="580">
        <v>-4226595</v>
      </c>
      <c r="D5" s="1669">
        <v>-3056217</v>
      </c>
    </row>
    <row r="6" spans="2:4" ht="17.100000000000001" hidden="1" customHeight="1" x14ac:dyDescent="0.2">
      <c r="B6" s="445" t="s">
        <v>93</v>
      </c>
      <c r="C6" s="580">
        <v>0</v>
      </c>
      <c r="D6" s="1669">
        <v>0</v>
      </c>
    </row>
    <row r="7" spans="2:4" ht="17.100000000000001" customHeight="1" x14ac:dyDescent="0.2">
      <c r="B7" s="445" t="s">
        <v>369</v>
      </c>
      <c r="C7" s="580">
        <v>266976</v>
      </c>
      <c r="D7" s="1669">
        <v>88980</v>
      </c>
    </row>
    <row r="8" spans="2:4" ht="17.100000000000001" customHeight="1" thickBot="1" x14ac:dyDescent="0.25">
      <c r="B8" s="1938" t="s">
        <v>828</v>
      </c>
      <c r="C8" s="673">
        <v>-185744</v>
      </c>
      <c r="D8" s="1939">
        <v>25785</v>
      </c>
    </row>
    <row r="9" spans="2:4" ht="17.100000000000001" customHeight="1" thickBot="1" x14ac:dyDescent="0.25">
      <c r="B9" s="419" t="s">
        <v>96</v>
      </c>
      <c r="C9" s="545">
        <f>SUM(C3:C8)</f>
        <v>12660389</v>
      </c>
      <c r="D9" s="546">
        <f>SUM(D3:D8)</f>
        <v>8946195</v>
      </c>
    </row>
    <row r="10" spans="2:4" x14ac:dyDescent="0.2">
      <c r="B10" s="225"/>
      <c r="C10" s="234"/>
      <c r="D10" s="234"/>
    </row>
    <row r="11" spans="2:4" x14ac:dyDescent="0.2">
      <c r="B11" s="297" t="s">
        <v>619</v>
      </c>
      <c r="C11" s="12">
        <f>C9-'skons bilans'!D25</f>
        <v>0</v>
      </c>
      <c r="D11" s="12">
        <f>D9-'skons bilans'!E25</f>
        <v>0</v>
      </c>
    </row>
    <row r="12" spans="2:4" x14ac:dyDescent="0.2">
      <c r="B12" s="297"/>
      <c r="C12" s="318"/>
      <c r="D12" s="31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pageSetUpPr fitToPage="1"/>
  </sheetPr>
  <dimension ref="A2:G25"/>
  <sheetViews>
    <sheetView topLeftCell="E1" zoomScaleNormal="100" workbookViewId="0">
      <selection activeCell="F30" sqref="F30"/>
    </sheetView>
  </sheetViews>
  <sheetFormatPr defaultRowHeight="10.5" x14ac:dyDescent="0.2"/>
  <cols>
    <col min="1" max="1" width="26.140625" style="383" customWidth="1"/>
    <col min="2" max="2" width="10.85546875" style="383" customWidth="1"/>
    <col min="3" max="3" width="10" style="383" customWidth="1"/>
    <col min="4" max="4" width="17.28515625" style="383" bestFit="1" customWidth="1"/>
    <col min="5" max="5" width="16.7109375" style="383" customWidth="1"/>
    <col min="6" max="6" width="13.85546875" style="383" customWidth="1"/>
    <col min="7" max="7" width="13.7109375" style="383" customWidth="1"/>
    <col min="8" max="8" width="12.85546875" style="383" customWidth="1"/>
    <col min="9" max="16384" width="9.140625" style="383"/>
  </cols>
  <sheetData>
    <row r="2" spans="1:7" ht="39.950000000000003" customHeight="1" x14ac:dyDescent="0.2">
      <c r="A2" s="1940" t="s">
        <v>756</v>
      </c>
      <c r="B2" s="799" t="s">
        <v>543</v>
      </c>
      <c r="C2" s="799" t="s">
        <v>547</v>
      </c>
      <c r="D2" s="799" t="s">
        <v>375</v>
      </c>
      <c r="E2" s="799" t="s">
        <v>374</v>
      </c>
      <c r="F2" s="799" t="s">
        <v>544</v>
      </c>
      <c r="G2" s="796" t="s">
        <v>975</v>
      </c>
    </row>
    <row r="3" spans="1:7" ht="24.95" customHeight="1" thickBot="1" x14ac:dyDescent="0.25">
      <c r="A3" s="1913" t="s">
        <v>1521</v>
      </c>
      <c r="B3" s="1941"/>
      <c r="C3" s="1941"/>
      <c r="D3" s="1941"/>
      <c r="E3" s="1941"/>
      <c r="F3" s="1941"/>
      <c r="G3" s="1941"/>
    </row>
    <row r="4" spans="1:7" ht="24.95" customHeight="1" thickBot="1" x14ac:dyDescent="0.25">
      <c r="A4" s="1942" t="s">
        <v>859</v>
      </c>
      <c r="B4" s="1943">
        <v>400000</v>
      </c>
      <c r="C4" s="1944" t="s">
        <v>618</v>
      </c>
      <c r="D4" s="1948" t="s">
        <v>928</v>
      </c>
      <c r="E4" s="2181">
        <v>0.45979999999999999</v>
      </c>
      <c r="F4" s="1945" t="s">
        <v>94</v>
      </c>
      <c r="G4" s="1946">
        <v>1647425</v>
      </c>
    </row>
    <row r="5" spans="1:7" ht="24.95" customHeight="1" thickBot="1" x14ac:dyDescent="0.25">
      <c r="A5" s="1942" t="s">
        <v>859</v>
      </c>
      <c r="B5" s="1943">
        <v>80000</v>
      </c>
      <c r="C5" s="1944" t="s">
        <v>618</v>
      </c>
      <c r="D5" s="1948" t="s">
        <v>1621</v>
      </c>
      <c r="E5" s="2181">
        <v>2.6612</v>
      </c>
      <c r="F5" s="1945" t="s">
        <v>1079</v>
      </c>
      <c r="G5" s="1946">
        <v>329676</v>
      </c>
    </row>
    <row r="6" spans="1:7" ht="24.95" customHeight="1" thickBot="1" x14ac:dyDescent="0.25">
      <c r="A6" s="1942" t="s">
        <v>859</v>
      </c>
      <c r="B6" s="1943">
        <v>170000</v>
      </c>
      <c r="C6" s="1944" t="s">
        <v>618</v>
      </c>
      <c r="D6" s="1948" t="s">
        <v>1633</v>
      </c>
      <c r="E6" s="2181">
        <v>1.4668000000000001</v>
      </c>
      <c r="F6" s="1945" t="s">
        <v>1079</v>
      </c>
      <c r="G6" s="1946">
        <v>702308</v>
      </c>
    </row>
    <row r="7" spans="1:7" ht="24.95" customHeight="1" thickBot="1" x14ac:dyDescent="0.25">
      <c r="A7" s="1942" t="s">
        <v>1580</v>
      </c>
      <c r="B7" s="1943">
        <v>500000</v>
      </c>
      <c r="C7" s="1944" t="s">
        <v>615</v>
      </c>
      <c r="D7" s="1948" t="s">
        <v>1005</v>
      </c>
      <c r="E7" s="2181">
        <v>4</v>
      </c>
      <c r="F7" s="1945" t="s">
        <v>1006</v>
      </c>
      <c r="G7" s="1946">
        <v>500573</v>
      </c>
    </row>
    <row r="8" spans="1:7" ht="24.95" customHeight="1" thickBot="1" x14ac:dyDescent="0.25">
      <c r="A8" s="1942" t="s">
        <v>1580</v>
      </c>
      <c r="B8" s="1943">
        <v>750000</v>
      </c>
      <c r="C8" s="1944" t="s">
        <v>615</v>
      </c>
      <c r="D8" s="1948" t="s">
        <v>1101</v>
      </c>
      <c r="E8" s="2181">
        <v>3.86</v>
      </c>
      <c r="F8" s="1945" t="s">
        <v>1175</v>
      </c>
      <c r="G8" s="1946">
        <v>763367</v>
      </c>
    </row>
    <row r="9" spans="1:7" ht="24.95" customHeight="1" thickBot="1" x14ac:dyDescent="0.25">
      <c r="A9" s="1487"/>
      <c r="B9" s="1756"/>
      <c r="C9" s="1756"/>
      <c r="D9" s="1756"/>
      <c r="E9" s="1755"/>
      <c r="F9" s="1756"/>
      <c r="G9" s="1947">
        <f>SUM(G4:G8)</f>
        <v>3943349</v>
      </c>
    </row>
    <row r="10" spans="1:7" x14ac:dyDescent="0.2">
      <c r="A10" s="384"/>
      <c r="B10" s="377"/>
      <c r="C10" s="377"/>
      <c r="D10" s="377"/>
      <c r="F10" s="385"/>
      <c r="G10" s="386"/>
    </row>
    <row r="11" spans="1:7" x14ac:dyDescent="0.2">
      <c r="F11" s="385" t="s">
        <v>619</v>
      </c>
      <c r="G11" s="387">
        <f>G9-'skons bilans'!D32</f>
        <v>0</v>
      </c>
    </row>
    <row r="14" spans="1:7" ht="39.950000000000003" customHeight="1" x14ac:dyDescent="0.2">
      <c r="A14" s="1940" t="s">
        <v>756</v>
      </c>
      <c r="B14" s="799" t="s">
        <v>543</v>
      </c>
      <c r="C14" s="799" t="s">
        <v>547</v>
      </c>
      <c r="D14" s="799" t="s">
        <v>375</v>
      </c>
      <c r="E14" s="799" t="s">
        <v>374</v>
      </c>
      <c r="F14" s="799" t="s">
        <v>544</v>
      </c>
      <c r="G14" s="796" t="s">
        <v>975</v>
      </c>
    </row>
    <row r="15" spans="1:7" ht="24.95" customHeight="1" thickBot="1" x14ac:dyDescent="0.25">
      <c r="A15" s="1913" t="s">
        <v>1297</v>
      </c>
      <c r="B15" s="1941"/>
      <c r="C15" s="1941"/>
      <c r="D15" s="1941"/>
      <c r="E15" s="1941"/>
      <c r="F15" s="1941"/>
      <c r="G15" s="1941"/>
    </row>
    <row r="16" spans="1:7" ht="24.95" customHeight="1" thickBot="1" x14ac:dyDescent="0.25">
      <c r="A16" s="1942" t="s">
        <v>859</v>
      </c>
      <c r="B16" s="1943">
        <v>400000</v>
      </c>
      <c r="C16" s="1944" t="s">
        <v>618</v>
      </c>
      <c r="D16" s="1948" t="s">
        <v>928</v>
      </c>
      <c r="E16" s="2181">
        <v>0.38</v>
      </c>
      <c r="F16" s="1945" t="s">
        <v>94</v>
      </c>
      <c r="G16" s="1946">
        <v>1576159</v>
      </c>
    </row>
    <row r="17" spans="1:7" ht="24.95" customHeight="1" thickBot="1" x14ac:dyDescent="0.25">
      <c r="A17" s="1942" t="s">
        <v>859</v>
      </c>
      <c r="B17" s="1943">
        <v>80000</v>
      </c>
      <c r="C17" s="1944" t="s">
        <v>618</v>
      </c>
      <c r="D17" s="1948" t="s">
        <v>95</v>
      </c>
      <c r="E17" s="2181">
        <v>0.63100000000000001</v>
      </c>
      <c r="F17" s="1945" t="s">
        <v>1079</v>
      </c>
      <c r="G17" s="1946">
        <v>315213</v>
      </c>
    </row>
    <row r="18" spans="1:7" ht="24.95" customHeight="1" thickBot="1" x14ac:dyDescent="0.25">
      <c r="A18" s="1942" t="s">
        <v>859</v>
      </c>
      <c r="B18" s="1943">
        <v>170000</v>
      </c>
      <c r="C18" s="1944" t="s">
        <v>618</v>
      </c>
      <c r="D18" s="1948" t="s">
        <v>1633</v>
      </c>
      <c r="E18" s="2181">
        <v>1.4750000000000001</v>
      </c>
      <c r="F18" s="1945" t="s">
        <v>1079</v>
      </c>
      <c r="G18" s="1946">
        <v>672003</v>
      </c>
    </row>
    <row r="19" spans="1:7" ht="24.95" customHeight="1" thickBot="1" x14ac:dyDescent="0.25">
      <c r="A19" s="1942" t="s">
        <v>1580</v>
      </c>
      <c r="B19" s="1943">
        <v>500000</v>
      </c>
      <c r="C19" s="1944" t="s">
        <v>615</v>
      </c>
      <c r="D19" s="1948" t="s">
        <v>1005</v>
      </c>
      <c r="E19" s="2181">
        <v>4.0199999999999996</v>
      </c>
      <c r="F19" s="1945" t="s">
        <v>1006</v>
      </c>
      <c r="G19" s="1946">
        <v>500567</v>
      </c>
    </row>
    <row r="20" spans="1:7" ht="24.95" customHeight="1" thickBot="1" x14ac:dyDescent="0.25">
      <c r="A20" s="1942" t="s">
        <v>1580</v>
      </c>
      <c r="B20" s="1943">
        <v>750000</v>
      </c>
      <c r="C20" s="1944" t="s">
        <v>615</v>
      </c>
      <c r="D20" s="1948" t="s">
        <v>1101</v>
      </c>
      <c r="E20" s="2181">
        <v>3.89</v>
      </c>
      <c r="F20" s="1945" t="s">
        <v>1175</v>
      </c>
      <c r="G20" s="1946">
        <v>763373</v>
      </c>
    </row>
    <row r="21" spans="1:7" ht="24.95" hidden="1" customHeight="1" thickBot="1" x14ac:dyDescent="0.25">
      <c r="A21" s="1942"/>
      <c r="B21" s="1943"/>
      <c r="C21" s="1944"/>
      <c r="D21" s="1948"/>
      <c r="E21" s="1949"/>
      <c r="F21" s="1945"/>
      <c r="G21" s="1946"/>
    </row>
    <row r="22" spans="1:7" ht="24.95" hidden="1" customHeight="1" thickBot="1" x14ac:dyDescent="0.25">
      <c r="A22" s="1942"/>
      <c r="B22" s="1943"/>
      <c r="C22" s="1944"/>
      <c r="D22" s="1948"/>
      <c r="E22" s="1949"/>
      <c r="F22" s="1945"/>
      <c r="G22" s="1946"/>
    </row>
    <row r="23" spans="1:7" ht="24.95" customHeight="1" thickBot="1" x14ac:dyDescent="0.25">
      <c r="A23" s="1487"/>
      <c r="B23" s="1756"/>
      <c r="C23" s="1756"/>
      <c r="D23" s="1756"/>
      <c r="E23" s="1755"/>
      <c r="F23" s="1756"/>
      <c r="G23" s="1947">
        <f>SUM(G16:G20)</f>
        <v>3827315</v>
      </c>
    </row>
    <row r="24" spans="1:7" x14ac:dyDescent="0.2">
      <c r="A24" s="384"/>
      <c r="B24" s="377"/>
      <c r="C24" s="377"/>
      <c r="D24" s="377"/>
      <c r="F24" s="385"/>
      <c r="G24" s="386"/>
    </row>
    <row r="25" spans="1:7" x14ac:dyDescent="0.2">
      <c r="F25" s="385"/>
      <c r="G25" s="387"/>
    </row>
  </sheetData>
  <phoneticPr fontId="2" type="noConversion"/>
  <pageMargins left="0.75" right="0.75" top="1" bottom="1" header="0.5" footer="0.5"/>
  <pageSetup paperSize="9" scale="49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2:E16"/>
  <sheetViews>
    <sheetView zoomScaleNormal="100" workbookViewId="0">
      <selection activeCell="C34" sqref="C34"/>
    </sheetView>
  </sheetViews>
  <sheetFormatPr defaultRowHeight="10.5" x14ac:dyDescent="0.2"/>
  <cols>
    <col min="1" max="1" width="2.28515625" style="75" customWidth="1"/>
    <col min="2" max="2" width="59.7109375" style="101" customWidth="1"/>
    <col min="3" max="4" width="15.7109375" style="101" customWidth="1"/>
    <col min="5" max="16384" width="9.140625" style="76"/>
  </cols>
  <sheetData>
    <row r="2" spans="2:5" ht="17.100000000000001" customHeight="1" x14ac:dyDescent="0.2">
      <c r="B2" s="528"/>
      <c r="C2" s="526" t="s">
        <v>1498</v>
      </c>
      <c r="D2" s="527" t="s">
        <v>1214</v>
      </c>
    </row>
    <row r="3" spans="2:5" ht="17.100000000000001" customHeight="1" thickBot="1" x14ac:dyDescent="0.25">
      <c r="B3" s="1684" t="s">
        <v>376</v>
      </c>
      <c r="C3" s="1950">
        <v>3827315</v>
      </c>
      <c r="D3" s="1951">
        <v>4127724</v>
      </c>
    </row>
    <row r="4" spans="2:5" ht="17.100000000000001" hidden="1" customHeight="1" x14ac:dyDescent="0.2">
      <c r="B4" s="1952" t="s">
        <v>97</v>
      </c>
      <c r="C4" s="1860">
        <v>0</v>
      </c>
      <c r="D4" s="1861">
        <v>0</v>
      </c>
    </row>
    <row r="5" spans="2:5" ht="17.100000000000001" hidden="1" customHeight="1" x14ac:dyDescent="0.2">
      <c r="B5" s="1953" t="s">
        <v>91</v>
      </c>
      <c r="C5" s="1954">
        <v>0</v>
      </c>
      <c r="D5" s="1955">
        <v>0</v>
      </c>
    </row>
    <row r="6" spans="2:5" ht="17.100000000000001" customHeight="1" x14ac:dyDescent="0.2">
      <c r="B6" s="1576" t="s">
        <v>98</v>
      </c>
      <c r="C6" s="1956">
        <v>0</v>
      </c>
      <c r="D6" s="1957">
        <v>-637661</v>
      </c>
    </row>
    <row r="7" spans="2:5" ht="17.100000000000001" customHeight="1" x14ac:dyDescent="0.2">
      <c r="B7" s="590" t="s">
        <v>369</v>
      </c>
      <c r="C7" s="1956">
        <v>115635</v>
      </c>
      <c r="D7" s="1957">
        <v>337144</v>
      </c>
    </row>
    <row r="8" spans="2:5" ht="17.100000000000001" customHeight="1" thickBot="1" x14ac:dyDescent="0.25">
      <c r="B8" s="1958" t="s">
        <v>828</v>
      </c>
      <c r="C8" s="1959">
        <v>399</v>
      </c>
      <c r="D8" s="1960">
        <v>108</v>
      </c>
    </row>
    <row r="9" spans="2:5" ht="17.100000000000001" customHeight="1" thickBot="1" x14ac:dyDescent="0.25">
      <c r="B9" s="419" t="s">
        <v>549</v>
      </c>
      <c r="C9" s="545">
        <f>SUM(C3:C8)</f>
        <v>3943349</v>
      </c>
      <c r="D9" s="546">
        <f>SUM(D3:D8)</f>
        <v>3827315</v>
      </c>
      <c r="E9" s="388"/>
    </row>
    <row r="10" spans="2:5" ht="9.9499999999999993" customHeight="1" thickBot="1" x14ac:dyDescent="0.25">
      <c r="B10" s="1961"/>
      <c r="C10" s="1962"/>
      <c r="D10" s="1962"/>
    </row>
    <row r="11" spans="2:5" ht="17.100000000000001" customHeight="1" x14ac:dyDescent="0.2">
      <c r="B11" s="607" t="s">
        <v>319</v>
      </c>
      <c r="C11" s="1860">
        <v>1664119</v>
      </c>
      <c r="D11" s="1861">
        <v>16799</v>
      </c>
    </row>
    <row r="12" spans="2:5" ht="17.100000000000001" customHeight="1" thickBot="1" x14ac:dyDescent="0.25">
      <c r="B12" s="581" t="s">
        <v>320</v>
      </c>
      <c r="C12" s="1965">
        <v>2279230</v>
      </c>
      <c r="D12" s="1966">
        <v>3810516</v>
      </c>
    </row>
    <row r="13" spans="2:5" x14ac:dyDescent="0.2">
      <c r="B13" s="225"/>
      <c r="C13" s="234"/>
      <c r="D13" s="389"/>
    </row>
    <row r="14" spans="2:5" x14ac:dyDescent="0.2">
      <c r="B14" s="297" t="s">
        <v>619</v>
      </c>
      <c r="C14" s="12">
        <f>C9-'skons bilans'!D32</f>
        <v>0</v>
      </c>
      <c r="D14" s="12">
        <f>D9-'skons bilans'!E32</f>
        <v>0</v>
      </c>
    </row>
    <row r="16" spans="2:5" x14ac:dyDescent="0.2">
      <c r="C16" s="318"/>
      <c r="D16" s="31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2:G78"/>
  <sheetViews>
    <sheetView topLeftCell="A29" workbookViewId="0">
      <selection activeCell="F67" sqref="F67"/>
    </sheetView>
  </sheetViews>
  <sheetFormatPr defaultRowHeight="10.5" x14ac:dyDescent="0.2"/>
  <cols>
    <col min="1" max="1" width="2.28515625" style="75" customWidth="1"/>
    <col min="2" max="2" width="59.7109375" style="101" customWidth="1"/>
    <col min="3" max="4" width="15.7109375" style="101" customWidth="1"/>
    <col min="5" max="5" width="9.140625" style="76"/>
    <col min="6" max="6" width="13.7109375" style="76" bestFit="1" customWidth="1"/>
    <col min="7" max="16384" width="9.140625" style="76"/>
  </cols>
  <sheetData>
    <row r="2" spans="2:4" ht="17.100000000000001" customHeight="1" x14ac:dyDescent="0.2">
      <c r="B2" s="528"/>
      <c r="C2" s="526" t="s">
        <v>1498</v>
      </c>
      <c r="D2" s="527" t="s">
        <v>1214</v>
      </c>
    </row>
    <row r="3" spans="2:4" ht="17.100000000000001" customHeight="1" thickBot="1" x14ac:dyDescent="0.25">
      <c r="B3" s="585" t="s">
        <v>571</v>
      </c>
      <c r="C3" s="1299"/>
      <c r="D3" s="1299"/>
    </row>
    <row r="4" spans="2:4" ht="17.100000000000001" customHeight="1" x14ac:dyDescent="0.2">
      <c r="B4" s="607" t="s">
        <v>550</v>
      </c>
      <c r="C4" s="609">
        <v>62604</v>
      </c>
      <c r="D4" s="610">
        <v>26492</v>
      </c>
    </row>
    <row r="5" spans="2:4" ht="17.100000000000001" customHeight="1" x14ac:dyDescent="0.2">
      <c r="B5" s="579" t="s">
        <v>696</v>
      </c>
      <c r="C5" s="611">
        <v>781638</v>
      </c>
      <c r="D5" s="612">
        <v>412278</v>
      </c>
    </row>
    <row r="6" spans="2:4" ht="17.100000000000001" hidden="1" customHeight="1" x14ac:dyDescent="0.2">
      <c r="B6" s="579" t="s">
        <v>551</v>
      </c>
      <c r="C6" s="611">
        <v>0</v>
      </c>
      <c r="D6" s="612">
        <v>0</v>
      </c>
    </row>
    <row r="7" spans="2:4" ht="17.100000000000001" customHeight="1" x14ac:dyDescent="0.2">
      <c r="B7" s="579" t="s">
        <v>552</v>
      </c>
      <c r="C7" s="611">
        <v>604402</v>
      </c>
      <c r="D7" s="612">
        <v>561832</v>
      </c>
    </row>
    <row r="8" spans="2:4" ht="17.100000000000001" customHeight="1" x14ac:dyDescent="0.2">
      <c r="B8" s="579" t="s">
        <v>553</v>
      </c>
      <c r="C8" s="611">
        <v>173116</v>
      </c>
      <c r="D8" s="612">
        <v>141842</v>
      </c>
    </row>
    <row r="9" spans="2:4" ht="17.100000000000001" customHeight="1" x14ac:dyDescent="0.2">
      <c r="B9" s="579" t="s">
        <v>554</v>
      </c>
      <c r="C9" s="611">
        <v>313611</v>
      </c>
      <c r="D9" s="612">
        <v>303608</v>
      </c>
    </row>
    <row r="10" spans="2:4" ht="17.100000000000001" customHeight="1" x14ac:dyDescent="0.2">
      <c r="B10" s="445" t="s">
        <v>1041</v>
      </c>
      <c r="C10" s="611">
        <v>14417</v>
      </c>
      <c r="D10" s="795">
        <v>14241</v>
      </c>
    </row>
    <row r="11" spans="2:4" ht="17.100000000000001" customHeight="1" x14ac:dyDescent="0.2">
      <c r="B11" s="579" t="s">
        <v>1007</v>
      </c>
      <c r="C11" s="611">
        <v>24096</v>
      </c>
      <c r="D11" s="795">
        <v>24102</v>
      </c>
    </row>
    <row r="12" spans="2:4" ht="17.100000000000001" customHeight="1" x14ac:dyDescent="0.2">
      <c r="B12" s="579" t="s">
        <v>1415</v>
      </c>
      <c r="C12" s="611">
        <v>155200</v>
      </c>
      <c r="D12" s="795">
        <v>151083</v>
      </c>
    </row>
    <row r="13" spans="2:4" ht="17.100000000000001" customHeight="1" thickBot="1" x14ac:dyDescent="0.25">
      <c r="B13" s="1851" t="s">
        <v>233</v>
      </c>
      <c r="C13" s="1906">
        <v>49706</v>
      </c>
      <c r="D13" s="1907">
        <v>128613</v>
      </c>
    </row>
    <row r="14" spans="2:4" ht="17.100000000000001" customHeight="1" thickBot="1" x14ac:dyDescent="0.25">
      <c r="B14" s="419" t="s">
        <v>99</v>
      </c>
      <c r="C14" s="545">
        <f>SUM(C4:C13)</f>
        <v>2178790</v>
      </c>
      <c r="D14" s="546">
        <f>SUM(D4:D13)</f>
        <v>1764091</v>
      </c>
    </row>
    <row r="16" spans="2:4" x14ac:dyDescent="0.2">
      <c r="B16" s="297" t="s">
        <v>619</v>
      </c>
      <c r="C16" s="12">
        <f>C14-'skons bilans'!D28</f>
        <v>0</v>
      </c>
      <c r="D16" s="12">
        <f>D14-'skons bilans'!E28</f>
        <v>0</v>
      </c>
    </row>
    <row r="18" spans="2:7" x14ac:dyDescent="0.2">
      <c r="B18" s="390"/>
      <c r="C18" s="1967"/>
      <c r="D18" s="1967"/>
      <c r="G18" s="214"/>
    </row>
    <row r="21" spans="2:7" ht="21" x14ac:dyDescent="0.2">
      <c r="B21" s="101" t="s">
        <v>1008</v>
      </c>
    </row>
    <row r="23" spans="2:7" ht="17.100000000000001" customHeight="1" x14ac:dyDescent="0.2">
      <c r="B23" s="528"/>
      <c r="C23" s="526" t="s">
        <v>1498</v>
      </c>
      <c r="D23" s="527" t="s">
        <v>1214</v>
      </c>
    </row>
    <row r="24" spans="2:7" ht="15" customHeight="1" thickBot="1" x14ac:dyDescent="0.25">
      <c r="B24" s="585" t="s">
        <v>1009</v>
      </c>
      <c r="C24" s="1299"/>
      <c r="D24" s="1299"/>
    </row>
    <row r="25" spans="2:7" ht="15" customHeight="1" thickBot="1" x14ac:dyDescent="0.25">
      <c r="B25" s="419" t="s">
        <v>561</v>
      </c>
      <c r="C25" s="605">
        <f>SUM(C26:C28)</f>
        <v>14241</v>
      </c>
      <c r="D25" s="606">
        <f>SUM(D26:D28)</f>
        <v>12012</v>
      </c>
    </row>
    <row r="26" spans="2:7" ht="15" customHeight="1" x14ac:dyDescent="0.2">
      <c r="B26" s="1687" t="s">
        <v>1010</v>
      </c>
      <c r="C26" s="1905">
        <v>7149</v>
      </c>
      <c r="D26" s="797">
        <v>6500</v>
      </c>
    </row>
    <row r="27" spans="2:7" ht="15" customHeight="1" x14ac:dyDescent="0.2">
      <c r="B27" s="445" t="s">
        <v>1011</v>
      </c>
      <c r="C27" s="611">
        <v>4381</v>
      </c>
      <c r="D27" s="612">
        <v>3386</v>
      </c>
    </row>
    <row r="28" spans="2:7" ht="15" customHeight="1" thickBot="1" x14ac:dyDescent="0.25">
      <c r="B28" s="634" t="s">
        <v>1012</v>
      </c>
      <c r="C28" s="613">
        <v>2711</v>
      </c>
      <c r="D28" s="614">
        <v>2126</v>
      </c>
    </row>
    <row r="29" spans="2:7" ht="15" customHeight="1" thickBot="1" x14ac:dyDescent="0.25">
      <c r="B29" s="419" t="s">
        <v>100</v>
      </c>
      <c r="C29" s="605">
        <f>C30+C34+C38+C42+C46</f>
        <v>176</v>
      </c>
      <c r="D29" s="606">
        <f>D30+D34+D38+D42+D46</f>
        <v>2229</v>
      </c>
    </row>
    <row r="30" spans="2:7" ht="15" customHeight="1" thickBot="1" x14ac:dyDescent="0.25">
      <c r="B30" s="419" t="s">
        <v>1013</v>
      </c>
      <c r="C30" s="605">
        <f>SUM(C31:C33)</f>
        <v>766</v>
      </c>
      <c r="D30" s="606">
        <f>SUM(D31:D33)</f>
        <v>602</v>
      </c>
    </row>
    <row r="31" spans="2:7" ht="15" customHeight="1" x14ac:dyDescent="0.2">
      <c r="B31" s="1687" t="s">
        <v>1010</v>
      </c>
      <c r="C31" s="1905">
        <v>525</v>
      </c>
      <c r="D31" s="797">
        <v>314</v>
      </c>
    </row>
    <row r="32" spans="2:7" ht="15" customHeight="1" x14ac:dyDescent="0.2">
      <c r="B32" s="445" t="s">
        <v>1011</v>
      </c>
      <c r="C32" s="611">
        <v>140</v>
      </c>
      <c r="D32" s="612">
        <v>207</v>
      </c>
    </row>
    <row r="33" spans="2:4" ht="15" customHeight="1" thickBot="1" x14ac:dyDescent="0.25">
      <c r="B33" s="634" t="s">
        <v>1012</v>
      </c>
      <c r="C33" s="613">
        <v>101</v>
      </c>
      <c r="D33" s="614">
        <v>81</v>
      </c>
    </row>
    <row r="34" spans="2:4" ht="15" customHeight="1" thickBot="1" x14ac:dyDescent="0.25">
      <c r="B34" s="419" t="s">
        <v>1014</v>
      </c>
      <c r="C34" s="605">
        <f>SUM(C35:C37)</f>
        <v>488</v>
      </c>
      <c r="D34" s="606">
        <f>SUM(D35:D37)</f>
        <v>525</v>
      </c>
    </row>
    <row r="35" spans="2:4" ht="15" customHeight="1" x14ac:dyDescent="0.2">
      <c r="B35" s="1687" t="s">
        <v>1010</v>
      </c>
      <c r="C35" s="1905">
        <v>309</v>
      </c>
      <c r="D35" s="797">
        <v>166</v>
      </c>
    </row>
    <row r="36" spans="2:4" ht="15" customHeight="1" x14ac:dyDescent="0.2">
      <c r="B36" s="445" t="s">
        <v>1011</v>
      </c>
      <c r="C36" s="611">
        <v>102</v>
      </c>
      <c r="D36" s="612">
        <v>295</v>
      </c>
    </row>
    <row r="37" spans="2:4" ht="15" customHeight="1" thickBot="1" x14ac:dyDescent="0.25">
      <c r="B37" s="634" t="s">
        <v>1012</v>
      </c>
      <c r="C37" s="613">
        <v>77</v>
      </c>
      <c r="D37" s="614">
        <v>64</v>
      </c>
    </row>
    <row r="38" spans="2:4" ht="24.95" customHeight="1" thickBot="1" x14ac:dyDescent="0.25">
      <c r="B38" s="419" t="s">
        <v>1488</v>
      </c>
      <c r="C38" s="605">
        <f>SUM(C39:C41)</f>
        <v>-344</v>
      </c>
      <c r="D38" s="606">
        <f>SUM(D39:D41)</f>
        <v>1965</v>
      </c>
    </row>
    <row r="39" spans="2:4" ht="15" customHeight="1" x14ac:dyDescent="0.2">
      <c r="B39" s="1687" t="s">
        <v>1010</v>
      </c>
      <c r="C39" s="1905">
        <v>-604</v>
      </c>
      <c r="D39" s="797">
        <v>728</v>
      </c>
    </row>
    <row r="40" spans="2:4" ht="15" customHeight="1" x14ac:dyDescent="0.2">
      <c r="B40" s="445" t="s">
        <v>1011</v>
      </c>
      <c r="C40" s="611">
        <v>-199</v>
      </c>
      <c r="D40" s="612">
        <v>508</v>
      </c>
    </row>
    <row r="41" spans="2:4" ht="15" customHeight="1" thickBot="1" x14ac:dyDescent="0.25">
      <c r="B41" s="634" t="s">
        <v>1012</v>
      </c>
      <c r="C41" s="613">
        <v>459</v>
      </c>
      <c r="D41" s="614">
        <v>729</v>
      </c>
    </row>
    <row r="42" spans="2:4" ht="15" hidden="1" customHeight="1" thickBot="1" x14ac:dyDescent="0.25">
      <c r="B42" s="419" t="s">
        <v>1038</v>
      </c>
      <c r="C42" s="605">
        <f>SUM(C43:C45)</f>
        <v>0</v>
      </c>
      <c r="D42" s="606">
        <f>SUM(D43:D45)</f>
        <v>0</v>
      </c>
    </row>
    <row r="43" spans="2:4" ht="15" hidden="1" customHeight="1" x14ac:dyDescent="0.2">
      <c r="B43" s="1687" t="s">
        <v>1010</v>
      </c>
      <c r="C43" s="1905">
        <v>0</v>
      </c>
      <c r="D43" s="797">
        <v>0</v>
      </c>
    </row>
    <row r="44" spans="2:4" ht="17.100000000000001" hidden="1" customHeight="1" x14ac:dyDescent="0.2">
      <c r="B44" s="445" t="s">
        <v>1011</v>
      </c>
      <c r="C44" s="611">
        <v>0</v>
      </c>
      <c r="D44" s="612">
        <v>0</v>
      </c>
    </row>
    <row r="45" spans="2:4" ht="17.100000000000001" hidden="1" customHeight="1" thickBot="1" x14ac:dyDescent="0.25">
      <c r="B45" s="634" t="s">
        <v>1012</v>
      </c>
      <c r="C45" s="613">
        <v>0</v>
      </c>
      <c r="D45" s="614">
        <v>0</v>
      </c>
    </row>
    <row r="46" spans="2:4" ht="15" customHeight="1" thickBot="1" x14ac:dyDescent="0.25">
      <c r="B46" s="419" t="s">
        <v>1015</v>
      </c>
      <c r="C46" s="605">
        <f>SUM(C47:C49)</f>
        <v>-734</v>
      </c>
      <c r="D46" s="606">
        <f>SUM(D47:D49)</f>
        <v>-863</v>
      </c>
    </row>
    <row r="47" spans="2:4" ht="15" customHeight="1" x14ac:dyDescent="0.2">
      <c r="B47" s="1687" t="s">
        <v>1010</v>
      </c>
      <c r="C47" s="1905">
        <v>-375</v>
      </c>
      <c r="D47" s="797">
        <v>-559</v>
      </c>
    </row>
    <row r="48" spans="2:4" ht="15" customHeight="1" x14ac:dyDescent="0.2">
      <c r="B48" s="445" t="s">
        <v>1011</v>
      </c>
      <c r="C48" s="611">
        <v>0</v>
      </c>
      <c r="D48" s="612">
        <v>-15</v>
      </c>
    </row>
    <row r="49" spans="1:4" ht="15" customHeight="1" thickBot="1" x14ac:dyDescent="0.25">
      <c r="B49" s="634" t="s">
        <v>1012</v>
      </c>
      <c r="C49" s="613">
        <v>-359</v>
      </c>
      <c r="D49" s="614">
        <v>-289</v>
      </c>
    </row>
    <row r="50" spans="1:4" ht="15" customHeight="1" thickBot="1" x14ac:dyDescent="0.25">
      <c r="B50" s="419" t="s">
        <v>563</v>
      </c>
      <c r="C50" s="605">
        <f>C25+C29</f>
        <v>14417</v>
      </c>
      <c r="D50" s="606">
        <f>D25+D29</f>
        <v>14241</v>
      </c>
    </row>
    <row r="51" spans="1:4" ht="15" customHeight="1" x14ac:dyDescent="0.2">
      <c r="B51" s="1687" t="s">
        <v>1010</v>
      </c>
      <c r="C51" s="1905">
        <v>7004</v>
      </c>
      <c r="D51" s="797">
        <v>7149</v>
      </c>
    </row>
    <row r="52" spans="1:4" ht="15" customHeight="1" x14ac:dyDescent="0.2">
      <c r="B52" s="445" t="s">
        <v>1011</v>
      </c>
      <c r="C52" s="611">
        <v>4424</v>
      </c>
      <c r="D52" s="612">
        <v>4381</v>
      </c>
    </row>
    <row r="53" spans="1:4" ht="15" customHeight="1" thickBot="1" x14ac:dyDescent="0.25">
      <c r="B53" s="634" t="s">
        <v>1012</v>
      </c>
      <c r="C53" s="613">
        <v>2989</v>
      </c>
      <c r="D53" s="614">
        <v>2711</v>
      </c>
    </row>
    <row r="54" spans="1:4" ht="11.25" thickBot="1" x14ac:dyDescent="0.25">
      <c r="D54" s="340"/>
    </row>
    <row r="55" spans="1:4" s="114" customFormat="1" ht="15" customHeight="1" thickBot="1" x14ac:dyDescent="0.25">
      <c r="A55" s="370"/>
      <c r="B55" s="419" t="s">
        <v>319</v>
      </c>
      <c r="C55" s="605">
        <f>SUM(C56:C58)</f>
        <v>869</v>
      </c>
      <c r="D55" s="606">
        <f>SUM(D56:D58)</f>
        <v>1136</v>
      </c>
    </row>
    <row r="56" spans="1:4" ht="15" customHeight="1" x14ac:dyDescent="0.2">
      <c r="B56" s="1687" t="s">
        <v>1010</v>
      </c>
      <c r="C56" s="1905">
        <v>568</v>
      </c>
      <c r="D56" s="797">
        <v>865</v>
      </c>
    </row>
    <row r="57" spans="1:4" ht="15" customHeight="1" x14ac:dyDescent="0.2">
      <c r="B57" s="445" t="s">
        <v>1011</v>
      </c>
      <c r="C57" s="611">
        <v>248</v>
      </c>
      <c r="D57" s="612">
        <v>223</v>
      </c>
    </row>
    <row r="58" spans="1:4" ht="15" customHeight="1" thickBot="1" x14ac:dyDescent="0.25">
      <c r="B58" s="634" t="s">
        <v>1012</v>
      </c>
      <c r="C58" s="613">
        <v>53</v>
      </c>
      <c r="D58" s="614">
        <v>48</v>
      </c>
    </row>
    <row r="59" spans="1:4" s="114" customFormat="1" ht="15" customHeight="1" thickBot="1" x14ac:dyDescent="0.25">
      <c r="A59" s="370"/>
      <c r="B59" s="419" t="s">
        <v>320</v>
      </c>
      <c r="C59" s="605">
        <f>SUM(C60:C62)</f>
        <v>13548</v>
      </c>
      <c r="D59" s="606">
        <f>SUM(D60:D62)</f>
        <v>13105</v>
      </c>
    </row>
    <row r="60" spans="1:4" ht="15" customHeight="1" x14ac:dyDescent="0.2">
      <c r="B60" s="1687" t="s">
        <v>1010</v>
      </c>
      <c r="C60" s="1905">
        <v>6436</v>
      </c>
      <c r="D60" s="797">
        <v>6284</v>
      </c>
    </row>
    <row r="61" spans="1:4" ht="15" customHeight="1" x14ac:dyDescent="0.2">
      <c r="B61" s="445" t="s">
        <v>1011</v>
      </c>
      <c r="C61" s="611">
        <v>4176</v>
      </c>
      <c r="D61" s="612">
        <v>4158</v>
      </c>
    </row>
    <row r="62" spans="1:4" ht="15" customHeight="1" thickBot="1" x14ac:dyDescent="0.25">
      <c r="B62" s="634" t="s">
        <v>1012</v>
      </c>
      <c r="C62" s="613">
        <v>2936</v>
      </c>
      <c r="D62" s="614">
        <v>2663</v>
      </c>
    </row>
    <row r="65" spans="2:4" ht="17.100000000000001" customHeight="1" x14ac:dyDescent="0.2">
      <c r="B65" s="528"/>
      <c r="C65" s="526" t="s">
        <v>1498</v>
      </c>
      <c r="D65" s="527" t="s">
        <v>1214</v>
      </c>
    </row>
    <row r="66" spans="2:4" ht="15" customHeight="1" thickBot="1" x14ac:dyDescent="0.25">
      <c r="B66" s="1968" t="s">
        <v>1076</v>
      </c>
      <c r="C66" s="1969"/>
      <c r="D66" s="1969"/>
    </row>
    <row r="67" spans="2:4" ht="15" customHeight="1" thickBot="1" x14ac:dyDescent="0.25">
      <c r="B67" s="419" t="s">
        <v>1037</v>
      </c>
      <c r="C67" s="605">
        <f>SUM(C68:C70)</f>
        <v>-1323</v>
      </c>
      <c r="D67" s="606">
        <f>SUM(D68:D70)</f>
        <v>488</v>
      </c>
    </row>
    <row r="68" spans="2:4" ht="15" customHeight="1" x14ac:dyDescent="0.2">
      <c r="B68" s="1687" t="s">
        <v>1010</v>
      </c>
      <c r="C68" s="1905">
        <v>-603</v>
      </c>
      <c r="D68" s="797">
        <v>193</v>
      </c>
    </row>
    <row r="69" spans="2:4" ht="15" customHeight="1" x14ac:dyDescent="0.2">
      <c r="B69" s="445" t="s">
        <v>1011</v>
      </c>
      <c r="C69" s="611">
        <v>-392</v>
      </c>
      <c r="D69" s="612">
        <v>134</v>
      </c>
    </row>
    <row r="70" spans="2:4" ht="15" customHeight="1" thickBot="1" x14ac:dyDescent="0.25">
      <c r="B70" s="634" t="s">
        <v>1012</v>
      </c>
      <c r="C70" s="613">
        <v>-328</v>
      </c>
      <c r="D70" s="614">
        <v>161</v>
      </c>
    </row>
    <row r="71" spans="2:4" ht="15" customHeight="1" thickBot="1" x14ac:dyDescent="0.25">
      <c r="B71" s="419" t="s">
        <v>1016</v>
      </c>
      <c r="C71" s="605">
        <f>SUM(C72:C74)</f>
        <v>270</v>
      </c>
      <c r="D71" s="606">
        <f>SUM(D72:D74)</f>
        <v>489</v>
      </c>
    </row>
    <row r="72" spans="2:4" ht="15" customHeight="1" x14ac:dyDescent="0.2">
      <c r="B72" s="1687" t="s">
        <v>1010</v>
      </c>
      <c r="C72" s="1905">
        <v>114</v>
      </c>
      <c r="D72" s="797">
        <v>262</v>
      </c>
    </row>
    <row r="73" spans="2:4" ht="15" customHeight="1" x14ac:dyDescent="0.2">
      <c r="B73" s="445" t="s">
        <v>1011</v>
      </c>
      <c r="C73" s="611">
        <v>130</v>
      </c>
      <c r="D73" s="612">
        <v>-52</v>
      </c>
    </row>
    <row r="74" spans="2:4" ht="15" customHeight="1" thickBot="1" x14ac:dyDescent="0.25">
      <c r="B74" s="634" t="s">
        <v>1012</v>
      </c>
      <c r="C74" s="613">
        <v>26</v>
      </c>
      <c r="D74" s="614">
        <v>279</v>
      </c>
    </row>
    <row r="75" spans="2:4" ht="15" customHeight="1" thickBot="1" x14ac:dyDescent="0.25">
      <c r="B75" s="419" t="s">
        <v>1017</v>
      </c>
      <c r="C75" s="605">
        <f>SUM(C76:C78)</f>
        <v>709</v>
      </c>
      <c r="D75" s="606">
        <f>SUM(D76:D78)</f>
        <v>988</v>
      </c>
    </row>
    <row r="76" spans="2:4" ht="15" customHeight="1" x14ac:dyDescent="0.2">
      <c r="B76" s="1687" t="s">
        <v>1010</v>
      </c>
      <c r="C76" s="1905">
        <v>-115</v>
      </c>
      <c r="D76" s="797">
        <v>273</v>
      </c>
    </row>
    <row r="77" spans="2:4" ht="15" customHeight="1" x14ac:dyDescent="0.2">
      <c r="B77" s="445" t="s">
        <v>1011</v>
      </c>
      <c r="C77" s="611">
        <v>63</v>
      </c>
      <c r="D77" s="612">
        <v>426</v>
      </c>
    </row>
    <row r="78" spans="2:4" ht="15" customHeight="1" thickBot="1" x14ac:dyDescent="0.25">
      <c r="B78" s="634" t="s">
        <v>1012</v>
      </c>
      <c r="C78" s="613">
        <v>761</v>
      </c>
      <c r="D78" s="614">
        <v>289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4"/>
  <sheetViews>
    <sheetView workbookViewId="0">
      <selection activeCell="B1" sqref="B1:G63"/>
    </sheetView>
  </sheetViews>
  <sheetFormatPr defaultRowHeight="12.75" x14ac:dyDescent="0.2"/>
  <cols>
    <col min="1" max="1" width="4.28515625" customWidth="1"/>
    <col min="2" max="2" width="35" customWidth="1"/>
    <col min="3" max="7" width="11.7109375" customWidth="1"/>
  </cols>
  <sheetData>
    <row r="1" spans="1:7" ht="13.5" thickBot="1" x14ac:dyDescent="0.25">
      <c r="A1" s="2687"/>
      <c r="B1" s="2701"/>
      <c r="C1" s="2687"/>
      <c r="D1" s="2687"/>
      <c r="E1" s="2687"/>
      <c r="F1" s="2687"/>
      <c r="G1" s="2687"/>
    </row>
    <row r="2" spans="1:7" ht="13.5" thickTop="1" x14ac:dyDescent="0.2">
      <c r="A2" s="2687"/>
      <c r="B2" s="2717"/>
      <c r="C2" s="2717"/>
      <c r="D2" s="2718"/>
      <c r="E2" s="2717"/>
      <c r="F2" s="2717"/>
      <c r="G2" s="2774"/>
    </row>
    <row r="3" spans="1:7" ht="21" x14ac:dyDescent="0.2">
      <c r="A3" s="2687"/>
      <c r="B3" s="2749" t="s">
        <v>1838</v>
      </c>
      <c r="C3" s="2775">
        <v>2015</v>
      </c>
      <c r="D3" s="2751">
        <v>2016</v>
      </c>
      <c r="E3" s="2752" t="s">
        <v>1862</v>
      </c>
      <c r="F3" s="2776" t="s">
        <v>1840</v>
      </c>
      <c r="G3" s="2777" t="s">
        <v>1863</v>
      </c>
    </row>
    <row r="4" spans="1:7" x14ac:dyDescent="0.2">
      <c r="A4" s="2687"/>
      <c r="B4" s="2724" t="s">
        <v>1859</v>
      </c>
      <c r="C4" s="2778">
        <v>1060.7</v>
      </c>
      <c r="D4" s="2726">
        <v>1023.9</v>
      </c>
      <c r="E4" s="2727">
        <v>-36.799999999999997</v>
      </c>
      <c r="F4" s="2753">
        <v>-3.465375587422681E-2</v>
      </c>
      <c r="G4" s="2779">
        <v>0.62520608169994496</v>
      </c>
    </row>
    <row r="5" spans="1:7" x14ac:dyDescent="0.2">
      <c r="A5" s="2687"/>
      <c r="B5" s="2724" t="s">
        <v>1864</v>
      </c>
      <c r="C5" s="2778">
        <v>537.4</v>
      </c>
      <c r="D5" s="2726">
        <v>498.6</v>
      </c>
      <c r="E5" s="2727">
        <v>-38.799999999999997</v>
      </c>
      <c r="F5" s="2753">
        <v>-7.2279718510083302E-2</v>
      </c>
      <c r="G5" s="2779">
        <v>0.30445136471881296</v>
      </c>
    </row>
    <row r="6" spans="1:7" x14ac:dyDescent="0.2">
      <c r="A6" s="2687"/>
      <c r="B6" s="2724" t="s">
        <v>1158</v>
      </c>
      <c r="C6" s="2778">
        <v>80.2</v>
      </c>
      <c r="D6" s="2726">
        <v>90.9</v>
      </c>
      <c r="E6" s="2727">
        <v>10.7</v>
      </c>
      <c r="F6" s="2753">
        <v>0.13341280159467295</v>
      </c>
      <c r="G6" s="2779">
        <v>5.5504671185198758E-2</v>
      </c>
    </row>
    <row r="7" spans="1:7" x14ac:dyDescent="0.2">
      <c r="A7" s="2687"/>
      <c r="B7" s="2724" t="s">
        <v>28</v>
      </c>
      <c r="C7" s="2778">
        <v>-60.4</v>
      </c>
      <c r="D7" s="2726">
        <v>24.3</v>
      </c>
      <c r="E7" s="2727">
        <v>84.8</v>
      </c>
      <c r="F7" s="2753">
        <v>-1.4036586375300057</v>
      </c>
      <c r="G7" s="2779">
        <v>1.4837882396043231E-2</v>
      </c>
    </row>
    <row r="8" spans="1:7" x14ac:dyDescent="0.2">
      <c r="A8" s="2687"/>
      <c r="B8" s="2780" t="s">
        <v>1865</v>
      </c>
      <c r="C8" s="2781">
        <v>1617.9</v>
      </c>
      <c r="D8" s="2771">
        <v>1637.7</v>
      </c>
      <c r="E8" s="2772">
        <v>19.899999999999999</v>
      </c>
      <c r="F8" s="2773">
        <v>1.2289121189166918E-2</v>
      </c>
      <c r="G8" s="2782">
        <v>1</v>
      </c>
    </row>
    <row r="9" spans="1:7" ht="13.5" thickBot="1" x14ac:dyDescent="0.25">
      <c r="A9" s="2687"/>
      <c r="B9" s="2717"/>
      <c r="C9" s="2717"/>
      <c r="D9" s="2739"/>
      <c r="E9" s="2717"/>
      <c r="F9" s="2717"/>
      <c r="G9" s="2783"/>
    </row>
    <row r="10" spans="1:7" ht="13.5" thickTop="1" x14ac:dyDescent="0.2">
      <c r="A10" s="2687"/>
      <c r="B10" s="2687"/>
      <c r="C10" s="2687"/>
      <c r="D10" s="2687"/>
      <c r="E10" s="2687"/>
      <c r="F10" s="2687"/>
      <c r="G10" s="2687"/>
    </row>
    <row r="11" spans="1:7" x14ac:dyDescent="0.2">
      <c r="A11" s="2687"/>
      <c r="B11" s="2687"/>
      <c r="C11" s="2711"/>
      <c r="D11" s="2711"/>
      <c r="E11" s="2687"/>
      <c r="F11" s="2687"/>
      <c r="G11" s="2687"/>
    </row>
    <row r="12" spans="1:7" x14ac:dyDescent="0.2">
      <c r="A12" s="2849"/>
      <c r="B12" s="2849" t="s">
        <v>1859</v>
      </c>
      <c r="C12" s="2850"/>
      <c r="D12" s="2850"/>
      <c r="E12" s="2849"/>
      <c r="F12" s="2849"/>
      <c r="G12" s="2849"/>
    </row>
    <row r="13" spans="1:7" ht="13.5" thickBot="1" x14ac:dyDescent="0.25">
      <c r="A13" s="2687"/>
      <c r="B13" s="2687"/>
      <c r="C13" s="2687"/>
      <c r="D13" s="2687"/>
      <c r="E13" s="2687"/>
      <c r="F13" s="2687"/>
      <c r="G13" s="2687"/>
    </row>
    <row r="14" spans="1:7" ht="13.5" thickTop="1" x14ac:dyDescent="0.2">
      <c r="A14" s="2687"/>
      <c r="B14" s="2717"/>
      <c r="C14" s="2717"/>
      <c r="D14" s="2718"/>
      <c r="E14" s="2717"/>
      <c r="F14" s="2717"/>
      <c r="G14" s="2701"/>
    </row>
    <row r="15" spans="1:7" ht="21" x14ac:dyDescent="0.2">
      <c r="A15" s="2687"/>
      <c r="B15" s="2851" t="s">
        <v>1838</v>
      </c>
      <c r="C15" s="2852">
        <v>2015</v>
      </c>
      <c r="D15" s="2853">
        <v>2016</v>
      </c>
      <c r="E15" s="2752" t="s">
        <v>1839</v>
      </c>
      <c r="F15" s="2854" t="s">
        <v>1840</v>
      </c>
      <c r="G15" s="2855"/>
    </row>
    <row r="16" spans="1:7" x14ac:dyDescent="0.2">
      <c r="A16" s="2687"/>
      <c r="B16" s="2856" t="s">
        <v>721</v>
      </c>
      <c r="C16" s="2857">
        <v>1565.6</v>
      </c>
      <c r="D16" s="2858">
        <v>1762.4</v>
      </c>
      <c r="E16" s="2859">
        <v>196.9</v>
      </c>
      <c r="F16" s="2860">
        <v>0.12574397442989116</v>
      </c>
      <c r="G16" s="2861"/>
    </row>
    <row r="17" spans="1:7" x14ac:dyDescent="0.2">
      <c r="A17" s="2687"/>
      <c r="B17" s="2856" t="s">
        <v>725</v>
      </c>
      <c r="C17" s="2857">
        <v>507.3</v>
      </c>
      <c r="D17" s="2858">
        <v>517.70000000000005</v>
      </c>
      <c r="E17" s="2859">
        <v>10.4</v>
      </c>
      <c r="F17" s="2860">
        <v>2.0459858935590658E-2</v>
      </c>
      <c r="G17" s="2861"/>
    </row>
    <row r="18" spans="1:7" x14ac:dyDescent="0.2">
      <c r="A18" s="2687"/>
      <c r="B18" s="2856" t="s">
        <v>726</v>
      </c>
      <c r="C18" s="2857">
        <v>0.1</v>
      </c>
      <c r="D18" s="2858">
        <v>0</v>
      </c>
      <c r="E18" s="2859">
        <v>-0.1</v>
      </c>
      <c r="F18" s="2860">
        <v>-0.93506493506493504</v>
      </c>
      <c r="G18" s="2861"/>
    </row>
    <row r="19" spans="1:7" x14ac:dyDescent="0.2">
      <c r="A19" s="2687"/>
      <c r="B19" s="2856" t="s">
        <v>318</v>
      </c>
      <c r="C19" s="2857">
        <v>95.7</v>
      </c>
      <c r="D19" s="2858">
        <v>100.3</v>
      </c>
      <c r="E19" s="2859">
        <v>4.5999999999999996</v>
      </c>
      <c r="F19" s="2860">
        <v>4.8091898276384715E-2</v>
      </c>
      <c r="G19" s="2861"/>
    </row>
    <row r="20" spans="1:7" ht="31.5" x14ac:dyDescent="0.2">
      <c r="A20" s="2687"/>
      <c r="B20" s="2856" t="s">
        <v>772</v>
      </c>
      <c r="C20" s="2857">
        <v>194</v>
      </c>
      <c r="D20" s="2858">
        <v>230.4</v>
      </c>
      <c r="E20" s="2859">
        <v>36.4</v>
      </c>
      <c r="F20" s="2860">
        <v>0.18771645914076029</v>
      </c>
      <c r="G20" s="2861"/>
    </row>
    <row r="21" spans="1:7" x14ac:dyDescent="0.2">
      <c r="A21" s="2687"/>
      <c r="B21" s="2856" t="s">
        <v>1896</v>
      </c>
      <c r="C21" s="2857">
        <v>3.3</v>
      </c>
      <c r="D21" s="2858">
        <v>-14.8</v>
      </c>
      <c r="E21" s="2859">
        <v>-18.2</v>
      </c>
      <c r="F21" s="2860">
        <v>-5.4267315518893575</v>
      </c>
      <c r="G21" s="2861"/>
    </row>
    <row r="22" spans="1:7" x14ac:dyDescent="0.2">
      <c r="A22" s="2687"/>
      <c r="B22" s="2862" t="s">
        <v>1818</v>
      </c>
      <c r="C22" s="2863">
        <v>2366</v>
      </c>
      <c r="D22" s="2864">
        <v>2596</v>
      </c>
      <c r="E22" s="2865">
        <v>230</v>
      </c>
      <c r="F22" s="2866">
        <v>9.7211429062154631E-2</v>
      </c>
      <c r="G22" s="2861"/>
    </row>
    <row r="23" spans="1:7" ht="21" x14ac:dyDescent="0.2">
      <c r="A23" s="2687"/>
      <c r="B23" s="2856" t="s">
        <v>360</v>
      </c>
      <c r="C23" s="2857">
        <v>-224.3</v>
      </c>
      <c r="D23" s="2858">
        <v>-285</v>
      </c>
      <c r="E23" s="2859">
        <v>-60.7</v>
      </c>
      <c r="F23" s="2860">
        <v>0.27048719800947096</v>
      </c>
      <c r="G23" s="2861"/>
    </row>
    <row r="24" spans="1:7" ht="21" x14ac:dyDescent="0.2">
      <c r="A24" s="2687"/>
      <c r="B24" s="2856" t="s">
        <v>1897</v>
      </c>
      <c r="C24" s="2857">
        <v>-1077.4000000000001</v>
      </c>
      <c r="D24" s="2858">
        <v>-1108.5999999999999</v>
      </c>
      <c r="E24" s="2859">
        <v>-31.2</v>
      </c>
      <c r="F24" s="2860">
        <v>2.8965771872234258E-2</v>
      </c>
      <c r="G24" s="2861"/>
    </row>
    <row r="25" spans="1:7" x14ac:dyDescent="0.2">
      <c r="A25" s="2687"/>
      <c r="B25" s="2867" t="s">
        <v>1898</v>
      </c>
      <c r="C25" s="2868">
        <v>-3.6</v>
      </c>
      <c r="D25" s="2869">
        <v>-178.5</v>
      </c>
      <c r="E25" s="2870">
        <v>-174.9</v>
      </c>
      <c r="F25" s="2871" t="s">
        <v>1899</v>
      </c>
      <c r="G25" s="2861"/>
    </row>
    <row r="26" spans="1:7" x14ac:dyDescent="0.2">
      <c r="A26" s="2687"/>
      <c r="B26" s="2872" t="s">
        <v>1900</v>
      </c>
      <c r="C26" s="2873">
        <v>1060.7</v>
      </c>
      <c r="D26" s="2874">
        <v>1023.9</v>
      </c>
      <c r="E26" s="2875">
        <v>-36.799999999999997</v>
      </c>
      <c r="F26" s="2876">
        <v>-3.465375587422681E-2</v>
      </c>
      <c r="G26" s="2877"/>
    </row>
    <row r="27" spans="1:7" ht="13.5" thickBot="1" x14ac:dyDescent="0.25">
      <c r="A27" s="2687"/>
      <c r="B27" s="2717"/>
      <c r="C27" s="2717"/>
      <c r="D27" s="2739"/>
      <c r="E27" s="2717"/>
      <c r="F27" s="2717"/>
      <c r="G27" s="2688"/>
    </row>
    <row r="28" spans="1:7" ht="13.5" thickTop="1" x14ac:dyDescent="0.2">
      <c r="A28" s="2687"/>
      <c r="B28" s="2687"/>
      <c r="C28" s="2687"/>
      <c r="D28" s="2687"/>
      <c r="E28" s="2687"/>
      <c r="F28" s="2687"/>
      <c r="G28" s="2687"/>
    </row>
    <row r="29" spans="1:7" x14ac:dyDescent="0.2">
      <c r="A29" s="2687"/>
      <c r="B29" s="2687"/>
      <c r="C29" s="2711"/>
      <c r="D29" s="2711"/>
      <c r="E29" s="2687"/>
      <c r="F29" s="2687"/>
      <c r="G29" s="2687"/>
    </row>
    <row r="30" spans="1:7" x14ac:dyDescent="0.2">
      <c r="A30" s="2849"/>
      <c r="B30" s="2849" t="s">
        <v>1178</v>
      </c>
      <c r="C30" s="2850"/>
      <c r="D30" s="2850"/>
      <c r="E30" s="2849"/>
      <c r="F30" s="2849"/>
      <c r="G30" s="2849"/>
    </row>
    <row r="31" spans="1:7" ht="13.5" thickBot="1" x14ac:dyDescent="0.25">
      <c r="A31" s="2687"/>
      <c r="B31" s="2687"/>
      <c r="C31" s="2687"/>
      <c r="D31" s="2687"/>
      <c r="E31" s="2687"/>
      <c r="F31" s="2687"/>
      <c r="G31" s="2687"/>
    </row>
    <row r="32" spans="1:7" ht="13.5" thickTop="1" x14ac:dyDescent="0.2">
      <c r="A32" s="2687"/>
      <c r="B32" s="2717"/>
      <c r="C32" s="2717"/>
      <c r="D32" s="2718"/>
      <c r="E32" s="2717"/>
      <c r="F32" s="2717"/>
      <c r="G32" s="2701"/>
    </row>
    <row r="33" spans="1:7" ht="21" x14ac:dyDescent="0.2">
      <c r="A33" s="2687"/>
      <c r="B33" s="2851" t="s">
        <v>1838</v>
      </c>
      <c r="C33" s="2852">
        <v>2015</v>
      </c>
      <c r="D33" s="2853">
        <v>2016</v>
      </c>
      <c r="E33" s="2752" t="s">
        <v>1839</v>
      </c>
      <c r="F33" s="2854" t="s">
        <v>1840</v>
      </c>
      <c r="G33" s="2855"/>
    </row>
    <row r="34" spans="1:7" x14ac:dyDescent="0.2">
      <c r="A34" s="2687"/>
      <c r="B34" s="2856" t="s">
        <v>721</v>
      </c>
      <c r="C34" s="2778">
        <v>755.2</v>
      </c>
      <c r="D34" s="2858">
        <v>750.5</v>
      </c>
      <c r="E34" s="2878">
        <v>-4.7</v>
      </c>
      <c r="F34" s="2860">
        <v>-6.167493047508299E-3</v>
      </c>
      <c r="G34" s="2861"/>
    </row>
    <row r="35" spans="1:7" x14ac:dyDescent="0.2">
      <c r="A35" s="2687"/>
      <c r="B35" s="2856" t="s">
        <v>725</v>
      </c>
      <c r="C35" s="2778">
        <v>376.7</v>
      </c>
      <c r="D35" s="2858">
        <v>378.8</v>
      </c>
      <c r="E35" s="2878">
        <v>2.1</v>
      </c>
      <c r="F35" s="2860">
        <v>5.5073141506463141E-3</v>
      </c>
      <c r="G35" s="2861"/>
    </row>
    <row r="36" spans="1:7" x14ac:dyDescent="0.2">
      <c r="A36" s="2687"/>
      <c r="B36" s="2856" t="s">
        <v>726</v>
      </c>
      <c r="C36" s="2778">
        <v>14.2</v>
      </c>
      <c r="D36" s="2858">
        <v>0</v>
      </c>
      <c r="E36" s="2878">
        <v>-14.2</v>
      </c>
      <c r="F36" s="2860">
        <v>-1</v>
      </c>
      <c r="G36" s="2861"/>
    </row>
    <row r="37" spans="1:7" x14ac:dyDescent="0.2">
      <c r="A37" s="2687"/>
      <c r="B37" s="2856" t="s">
        <v>318</v>
      </c>
      <c r="C37" s="2778">
        <v>215.8</v>
      </c>
      <c r="D37" s="2858">
        <v>243.6</v>
      </c>
      <c r="E37" s="2878">
        <v>27.9</v>
      </c>
      <c r="F37" s="2860">
        <v>0.12917558170240562</v>
      </c>
      <c r="G37" s="2861"/>
    </row>
    <row r="38" spans="1:7" ht="31.5" x14ac:dyDescent="0.2">
      <c r="A38" s="2687"/>
      <c r="B38" s="2856" t="s">
        <v>772</v>
      </c>
      <c r="C38" s="2778">
        <v>19.100000000000001</v>
      </c>
      <c r="D38" s="2858">
        <v>21</v>
      </c>
      <c r="E38" s="2878">
        <v>1.8</v>
      </c>
      <c r="F38" s="2860">
        <v>9.5908873989409837E-2</v>
      </c>
      <c r="G38" s="2861"/>
    </row>
    <row r="39" spans="1:7" x14ac:dyDescent="0.2">
      <c r="A39" s="2687"/>
      <c r="B39" s="2856" t="s">
        <v>1896</v>
      </c>
      <c r="C39" s="2778">
        <v>29.9</v>
      </c>
      <c r="D39" s="2858">
        <v>18.399999999999999</v>
      </c>
      <c r="E39" s="2878">
        <v>-11.6</v>
      </c>
      <c r="F39" s="2860">
        <v>-0.38703646540161762</v>
      </c>
      <c r="G39" s="2861"/>
    </row>
    <row r="40" spans="1:7" x14ac:dyDescent="0.2">
      <c r="A40" s="2687"/>
      <c r="B40" s="2862" t="s">
        <v>1818</v>
      </c>
      <c r="C40" s="2879">
        <v>1410.9</v>
      </c>
      <c r="D40" s="2864">
        <v>1412.3</v>
      </c>
      <c r="E40" s="2880">
        <v>1.3</v>
      </c>
      <c r="F40" s="2866">
        <v>9.3753277250452349E-4</v>
      </c>
      <c r="G40" s="2861"/>
    </row>
    <row r="41" spans="1:7" ht="21" x14ac:dyDescent="0.2">
      <c r="A41" s="2687"/>
      <c r="B41" s="2856" t="s">
        <v>360</v>
      </c>
      <c r="C41" s="2778">
        <v>-177.8</v>
      </c>
      <c r="D41" s="2858">
        <v>-76.599999999999994</v>
      </c>
      <c r="E41" s="2878">
        <v>101.2</v>
      </c>
      <c r="F41" s="2860">
        <v>-0.56943000911851371</v>
      </c>
      <c r="G41" s="2861"/>
    </row>
    <row r="42" spans="1:7" ht="21" x14ac:dyDescent="0.2">
      <c r="A42" s="2687"/>
      <c r="B42" s="2856" t="s">
        <v>1897</v>
      </c>
      <c r="C42" s="2778">
        <v>-695.7</v>
      </c>
      <c r="D42" s="2858">
        <v>-717</v>
      </c>
      <c r="E42" s="2878">
        <v>-21.3</v>
      </c>
      <c r="F42" s="2860">
        <v>3.0600775583772055E-2</v>
      </c>
      <c r="G42" s="2861"/>
    </row>
    <row r="43" spans="1:7" x14ac:dyDescent="0.2">
      <c r="A43" s="2687"/>
      <c r="B43" s="2867" t="s">
        <v>1898</v>
      </c>
      <c r="C43" s="2778">
        <v>0</v>
      </c>
      <c r="D43" s="2869">
        <v>-120.1</v>
      </c>
      <c r="E43" s="2868">
        <v>-120.1</v>
      </c>
      <c r="F43" s="2860" t="s">
        <v>621</v>
      </c>
      <c r="G43" s="2861"/>
    </row>
    <row r="44" spans="1:7" x14ac:dyDescent="0.2">
      <c r="A44" s="2687"/>
      <c r="B44" s="2872" t="s">
        <v>1901</v>
      </c>
      <c r="C44" s="2873">
        <v>537.4</v>
      </c>
      <c r="D44" s="2874">
        <v>498.6</v>
      </c>
      <c r="E44" s="2881">
        <v>-38.799999999999997</v>
      </c>
      <c r="F44" s="2876">
        <v>-7.2279718510083302E-2</v>
      </c>
      <c r="G44" s="2877"/>
    </row>
    <row r="45" spans="1:7" ht="13.5" thickBot="1" x14ac:dyDescent="0.25">
      <c r="A45" s="2687"/>
      <c r="B45" s="2717"/>
      <c r="C45" s="2717"/>
      <c r="D45" s="2739"/>
      <c r="E45" s="2717"/>
      <c r="F45" s="2717"/>
      <c r="G45" s="2701"/>
    </row>
    <row r="46" spans="1:7" ht="13.5" thickTop="1" x14ac:dyDescent="0.2">
      <c r="A46" s="2687"/>
      <c r="B46" s="2687"/>
      <c r="C46" s="2687"/>
      <c r="D46" s="2687"/>
      <c r="E46" s="2687"/>
      <c r="F46" s="2687"/>
      <c r="G46" s="2701"/>
    </row>
    <row r="47" spans="1:7" x14ac:dyDescent="0.2">
      <c r="A47" s="2687"/>
      <c r="B47" s="2687"/>
      <c r="C47" s="2711"/>
      <c r="D47" s="2711"/>
      <c r="E47" s="2687"/>
      <c r="F47" s="2687"/>
      <c r="G47" s="2701"/>
    </row>
    <row r="48" spans="1:7" x14ac:dyDescent="0.2">
      <c r="A48" s="2849"/>
      <c r="B48" s="2849" t="s">
        <v>1158</v>
      </c>
      <c r="C48" s="2850"/>
      <c r="D48" s="2850"/>
      <c r="E48" s="2850"/>
      <c r="F48" s="2849"/>
      <c r="G48" s="2882"/>
    </row>
    <row r="49" spans="1:7" ht="13.5" thickBot="1" x14ac:dyDescent="0.25">
      <c r="A49" s="2687"/>
      <c r="B49" s="2687"/>
      <c r="C49" s="2687"/>
      <c r="D49" s="2687"/>
      <c r="E49" s="2687"/>
      <c r="F49" s="2687"/>
      <c r="G49" s="2701"/>
    </row>
    <row r="50" spans="1:7" ht="13.5" thickTop="1" x14ac:dyDescent="0.2">
      <c r="A50" s="2687"/>
      <c r="B50" s="2688"/>
      <c r="C50" s="2688"/>
      <c r="D50" s="2690"/>
      <c r="E50" s="2688"/>
      <c r="F50" s="2688"/>
      <c r="G50" s="2701"/>
    </row>
    <row r="51" spans="1:7" ht="21" x14ac:dyDescent="0.2">
      <c r="A51" s="2687"/>
      <c r="B51" s="2883" t="s">
        <v>1838</v>
      </c>
      <c r="C51" s="2884">
        <v>2015</v>
      </c>
      <c r="D51" s="2885">
        <v>2016</v>
      </c>
      <c r="E51" s="2886" t="s">
        <v>1839</v>
      </c>
      <c r="F51" s="2887" t="s">
        <v>1840</v>
      </c>
      <c r="G51" s="2855"/>
    </row>
    <row r="52" spans="1:7" x14ac:dyDescent="0.2">
      <c r="A52" s="2687"/>
      <c r="B52" s="2745" t="s">
        <v>721</v>
      </c>
      <c r="C52" s="2888">
        <v>191.7</v>
      </c>
      <c r="D52" s="2698">
        <v>314.5</v>
      </c>
      <c r="E52" s="2699">
        <v>122.8</v>
      </c>
      <c r="F52" s="2700">
        <v>0.64038222715374027</v>
      </c>
      <c r="G52" s="2861"/>
    </row>
    <row r="53" spans="1:7" x14ac:dyDescent="0.2">
      <c r="A53" s="2687"/>
      <c r="B53" s="2745" t="s">
        <v>725</v>
      </c>
      <c r="C53" s="2888">
        <v>-1.8</v>
      </c>
      <c r="D53" s="2698">
        <v>-4.5999999999999996</v>
      </c>
      <c r="E53" s="2699">
        <v>-2.8</v>
      </c>
      <c r="F53" s="2700">
        <v>1.5275270980836155</v>
      </c>
      <c r="G53" s="2861"/>
    </row>
    <row r="54" spans="1:7" x14ac:dyDescent="0.2">
      <c r="A54" s="2687"/>
      <c r="B54" s="2745" t="s">
        <v>726</v>
      </c>
      <c r="C54" s="2888">
        <v>0.1</v>
      </c>
      <c r="D54" s="2698">
        <v>0.4</v>
      </c>
      <c r="E54" s="2699">
        <v>0.3</v>
      </c>
      <c r="F54" s="2700">
        <v>1.9411764705882351</v>
      </c>
      <c r="G54" s="2861"/>
    </row>
    <row r="55" spans="1:7" x14ac:dyDescent="0.2">
      <c r="A55" s="2687"/>
      <c r="B55" s="2745" t="s">
        <v>318</v>
      </c>
      <c r="C55" s="2888">
        <v>-17.399999999999999</v>
      </c>
      <c r="D55" s="2698">
        <v>-103.3</v>
      </c>
      <c r="E55" s="2699">
        <v>-85.8</v>
      </c>
      <c r="F55" s="2700">
        <v>4.9278350698941686</v>
      </c>
      <c r="G55" s="2861"/>
    </row>
    <row r="56" spans="1:7" ht="31.5" x14ac:dyDescent="0.2">
      <c r="A56" s="2687"/>
      <c r="B56" s="2745" t="s">
        <v>772</v>
      </c>
      <c r="C56" s="2888">
        <v>5.8</v>
      </c>
      <c r="D56" s="2698">
        <v>17.3</v>
      </c>
      <c r="E56" s="2699">
        <v>11.5</v>
      </c>
      <c r="F56" s="2700">
        <v>1.9785294719725517</v>
      </c>
      <c r="G56" s="2861"/>
    </row>
    <row r="57" spans="1:7" x14ac:dyDescent="0.2">
      <c r="A57" s="2687"/>
      <c r="B57" s="2745" t="s">
        <v>1896</v>
      </c>
      <c r="C57" s="2888">
        <v>0.6</v>
      </c>
      <c r="D57" s="2698">
        <v>-0.6</v>
      </c>
      <c r="E57" s="2699">
        <v>-1.2</v>
      </c>
      <c r="F57" s="2700">
        <v>-2.2389028993088931</v>
      </c>
      <c r="G57" s="2861"/>
    </row>
    <row r="58" spans="1:7" x14ac:dyDescent="0.2">
      <c r="A58" s="2687"/>
      <c r="B58" s="2889" t="s">
        <v>1818</v>
      </c>
      <c r="C58" s="2890">
        <v>179</v>
      </c>
      <c r="D58" s="2891">
        <v>223.7</v>
      </c>
      <c r="E58" s="2892">
        <v>44.7</v>
      </c>
      <c r="F58" s="2893">
        <v>0.24969165975915142</v>
      </c>
      <c r="G58" s="2861"/>
    </row>
    <row r="59" spans="1:7" ht="21" x14ac:dyDescent="0.2">
      <c r="A59" s="2687"/>
      <c r="B59" s="2745" t="s">
        <v>360</v>
      </c>
      <c r="C59" s="2888">
        <v>-0.7</v>
      </c>
      <c r="D59" s="2698">
        <v>-1.6</v>
      </c>
      <c r="E59" s="2699">
        <v>-0.9</v>
      </c>
      <c r="F59" s="2700">
        <v>1.1918191550037265</v>
      </c>
      <c r="G59" s="2861"/>
    </row>
    <row r="60" spans="1:7" ht="21" x14ac:dyDescent="0.2">
      <c r="A60" s="2687"/>
      <c r="B60" s="2745" t="s">
        <v>1897</v>
      </c>
      <c r="C60" s="2888">
        <v>-98.1</v>
      </c>
      <c r="D60" s="2698">
        <v>-104.4</v>
      </c>
      <c r="E60" s="2699">
        <v>-6.3</v>
      </c>
      <c r="F60" s="2700">
        <v>6.4405153907681534E-2</v>
      </c>
      <c r="G60" s="2861"/>
    </row>
    <row r="61" spans="1:7" x14ac:dyDescent="0.2">
      <c r="A61" s="2687"/>
      <c r="B61" s="2894" t="s">
        <v>1898</v>
      </c>
      <c r="C61" s="2895">
        <v>0</v>
      </c>
      <c r="D61" s="2896">
        <v>-26.8</v>
      </c>
      <c r="E61" s="2897">
        <v>-26.8</v>
      </c>
      <c r="F61" s="2700" t="s">
        <v>621</v>
      </c>
      <c r="G61" s="2861"/>
    </row>
    <row r="62" spans="1:7" x14ac:dyDescent="0.2">
      <c r="A62" s="2687"/>
      <c r="B62" s="2898" t="s">
        <v>1902</v>
      </c>
      <c r="C62" s="2899">
        <v>80.2</v>
      </c>
      <c r="D62" s="2900">
        <v>90.9</v>
      </c>
      <c r="E62" s="2901">
        <v>10.7</v>
      </c>
      <c r="F62" s="2902">
        <v>0.13341280159467295</v>
      </c>
      <c r="G62" s="2903"/>
    </row>
    <row r="63" spans="1:7" ht="13.5" thickBot="1" x14ac:dyDescent="0.25">
      <c r="A63" s="2687"/>
      <c r="B63" s="2688"/>
      <c r="C63" s="2688"/>
      <c r="D63" s="2716"/>
      <c r="E63" s="2688"/>
      <c r="F63" s="2688"/>
      <c r="G63" s="2701"/>
    </row>
    <row r="64" spans="1:7" ht="13.5" thickTop="1" x14ac:dyDescent="0.2"/>
  </sheetData>
  <pageMargins left="0.7" right="0.7" top="0.75" bottom="0.75" header="0.3" footer="0.3"/>
  <pageSetup paperSize="9" orientation="portrait" r:id="rId1"/>
  <legacy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2:F80"/>
  <sheetViews>
    <sheetView topLeftCell="A10" zoomScaleNormal="85" workbookViewId="0">
      <selection activeCell="G43" sqref="G43"/>
    </sheetView>
  </sheetViews>
  <sheetFormatPr defaultRowHeight="10.5" x14ac:dyDescent="0.2"/>
  <cols>
    <col min="1" max="1" width="2.28515625" style="151" customWidth="1"/>
    <col min="2" max="2" width="59.7109375" style="206" customWidth="1"/>
    <col min="3" max="4" width="15.7109375" style="206" customWidth="1"/>
    <col min="5" max="16384" width="9.140625" style="108"/>
  </cols>
  <sheetData>
    <row r="2" spans="2:6" ht="17.100000000000001" customHeight="1" x14ac:dyDescent="0.2">
      <c r="B2" s="528"/>
      <c r="C2" s="526" t="s">
        <v>1498</v>
      </c>
      <c r="D2" s="527" t="s">
        <v>1214</v>
      </c>
      <c r="E2" s="76"/>
      <c r="F2" s="76"/>
    </row>
    <row r="3" spans="2:6" ht="15" customHeight="1" x14ac:dyDescent="0.2">
      <c r="B3" s="1849" t="s">
        <v>557</v>
      </c>
      <c r="C3" s="1970">
        <v>43435</v>
      </c>
      <c r="D3" s="1971">
        <v>45606</v>
      </c>
      <c r="E3" s="76"/>
      <c r="F3" s="76"/>
    </row>
    <row r="4" spans="2:6" ht="15" customHeight="1" x14ac:dyDescent="0.2">
      <c r="B4" s="579" t="s">
        <v>556</v>
      </c>
      <c r="C4" s="611">
        <v>113192</v>
      </c>
      <c r="D4" s="612">
        <v>99582</v>
      </c>
      <c r="E4" s="76"/>
      <c r="F4" s="76"/>
    </row>
    <row r="5" spans="2:6" ht="15" customHeight="1" thickBot="1" x14ac:dyDescent="0.25">
      <c r="B5" s="581" t="s">
        <v>28</v>
      </c>
      <c r="C5" s="613">
        <v>26127</v>
      </c>
      <c r="D5" s="614">
        <v>80228</v>
      </c>
      <c r="E5" s="76"/>
      <c r="F5" s="76"/>
    </row>
    <row r="6" spans="2:6" ht="15" customHeight="1" thickBot="1" x14ac:dyDescent="0.25">
      <c r="B6" s="419" t="s">
        <v>393</v>
      </c>
      <c r="C6" s="545">
        <f>SUM(C3:C5)</f>
        <v>182754</v>
      </c>
      <c r="D6" s="546">
        <f>SUM(D3:D5)</f>
        <v>225416</v>
      </c>
      <c r="E6" s="76"/>
      <c r="F6" s="76"/>
    </row>
    <row r="7" spans="2:6" ht="17.100000000000001" customHeight="1" x14ac:dyDescent="0.2">
      <c r="C7" s="316"/>
      <c r="D7" s="316"/>
    </row>
    <row r="8" spans="2:6" ht="17.100000000000001" customHeight="1" x14ac:dyDescent="0.2">
      <c r="B8" s="297" t="s">
        <v>619</v>
      </c>
      <c r="C8" s="35">
        <f>C6-'skons bilans'!D32</f>
        <v>-3760595</v>
      </c>
      <c r="D8" s="35">
        <f>D6-'skons bilans'!E32</f>
        <v>-3601899</v>
      </c>
    </row>
    <row r="9" spans="2:6" ht="17.100000000000001" customHeight="1" x14ac:dyDescent="0.2">
      <c r="B9" s="100"/>
      <c r="C9" s="316"/>
      <c r="D9" s="316"/>
    </row>
    <row r="10" spans="2:6" ht="17.100000000000001" customHeight="1" x14ac:dyDescent="0.2">
      <c r="B10" s="528"/>
      <c r="C10" s="526" t="s">
        <v>1498</v>
      </c>
      <c r="D10" s="527" t="s">
        <v>1214</v>
      </c>
    </row>
    <row r="11" spans="2:6" ht="15" customHeight="1" thickBot="1" x14ac:dyDescent="0.25">
      <c r="B11" s="1684" t="s">
        <v>561</v>
      </c>
      <c r="C11" s="1950">
        <f>SUM(C12:C14)</f>
        <v>225416</v>
      </c>
      <c r="D11" s="1951">
        <f>SUM(D12:D14)</f>
        <v>176881</v>
      </c>
    </row>
    <row r="12" spans="2:6" ht="15" customHeight="1" x14ac:dyDescent="0.2">
      <c r="B12" s="1972" t="s">
        <v>558</v>
      </c>
      <c r="C12" s="1620">
        <f>D31</f>
        <v>45606</v>
      </c>
      <c r="D12" s="1974">
        <v>49613</v>
      </c>
    </row>
    <row r="13" spans="2:6" ht="15" customHeight="1" x14ac:dyDescent="0.2">
      <c r="B13" s="579" t="s">
        <v>556</v>
      </c>
      <c r="C13" s="611">
        <f>D32</f>
        <v>99582</v>
      </c>
      <c r="D13" s="612">
        <v>96933</v>
      </c>
    </row>
    <row r="14" spans="2:6" ht="15" customHeight="1" thickBot="1" x14ac:dyDescent="0.25">
      <c r="B14" s="1975" t="s">
        <v>28</v>
      </c>
      <c r="C14" s="1976">
        <f>D33</f>
        <v>80228</v>
      </c>
      <c r="D14" s="1977">
        <v>30335</v>
      </c>
    </row>
    <row r="15" spans="2:6" ht="15" customHeight="1" thickBot="1" x14ac:dyDescent="0.25">
      <c r="B15" s="1978" t="s">
        <v>100</v>
      </c>
      <c r="C15" s="545">
        <f>C16+C20+C24+C25+C26+C27+C28+C29</f>
        <v>-42662</v>
      </c>
      <c r="D15" s="546">
        <f>D16+D20+D24+D25+D26+D27+D28+D29</f>
        <v>48535</v>
      </c>
    </row>
    <row r="16" spans="2:6" ht="15" customHeight="1" thickBot="1" x14ac:dyDescent="0.25">
      <c r="B16" s="1979" t="s">
        <v>390</v>
      </c>
      <c r="C16" s="1963">
        <f>SUM(C17:C19)</f>
        <v>137911</v>
      </c>
      <c r="D16" s="1964">
        <f>SUM(D17:D19)</f>
        <v>215357</v>
      </c>
    </row>
    <row r="17" spans="2:4" ht="15" customHeight="1" x14ac:dyDescent="0.2">
      <c r="B17" s="579" t="s">
        <v>559</v>
      </c>
      <c r="C17" s="611">
        <v>114184</v>
      </c>
      <c r="D17" s="612">
        <v>146689</v>
      </c>
    </row>
    <row r="18" spans="2:4" ht="15" customHeight="1" x14ac:dyDescent="0.2">
      <c r="B18" s="579" t="s">
        <v>831</v>
      </c>
      <c r="C18" s="611">
        <v>19684</v>
      </c>
      <c r="D18" s="612">
        <v>8762</v>
      </c>
    </row>
    <row r="19" spans="2:4" ht="15" customHeight="1" thickBot="1" x14ac:dyDescent="0.25">
      <c r="B19" s="579" t="s">
        <v>832</v>
      </c>
      <c r="C19" s="611">
        <v>4043</v>
      </c>
      <c r="D19" s="612">
        <v>59906</v>
      </c>
    </row>
    <row r="20" spans="2:4" ht="15" customHeight="1" thickBot="1" x14ac:dyDescent="0.25">
      <c r="B20" s="1979" t="s">
        <v>833</v>
      </c>
      <c r="C20" s="1963">
        <f>SUM(C21:C23)</f>
        <v>-119387</v>
      </c>
      <c r="D20" s="1964">
        <f>SUM(D21:D23)</f>
        <v>-150761</v>
      </c>
    </row>
    <row r="21" spans="2:4" ht="15" customHeight="1" x14ac:dyDescent="0.2">
      <c r="B21" s="579" t="s">
        <v>559</v>
      </c>
      <c r="C21" s="611">
        <v>-116646</v>
      </c>
      <c r="D21" s="612">
        <v>-150761</v>
      </c>
    </row>
    <row r="22" spans="2:4" ht="15" customHeight="1" x14ac:dyDescent="0.2">
      <c r="B22" s="579" t="s">
        <v>831</v>
      </c>
      <c r="C22" s="611">
        <v>-2366</v>
      </c>
      <c r="D22" s="612">
        <v>0</v>
      </c>
    </row>
    <row r="23" spans="2:4" ht="15" customHeight="1" x14ac:dyDescent="0.2">
      <c r="B23" s="579" t="s">
        <v>832</v>
      </c>
      <c r="C23" s="611">
        <v>-375</v>
      </c>
      <c r="D23" s="612">
        <v>0</v>
      </c>
    </row>
    <row r="24" spans="2:4" ht="15" customHeight="1" x14ac:dyDescent="0.2">
      <c r="B24" s="579" t="s">
        <v>49</v>
      </c>
      <c r="C24" s="611">
        <v>-61488</v>
      </c>
      <c r="D24" s="612">
        <v>-16167</v>
      </c>
    </row>
    <row r="25" spans="2:4" ht="15" hidden="1" customHeight="1" x14ac:dyDescent="0.2">
      <c r="B25" s="579" t="s">
        <v>562</v>
      </c>
      <c r="C25" s="611">
        <v>0</v>
      </c>
      <c r="D25" s="612">
        <v>0</v>
      </c>
    </row>
    <row r="26" spans="2:4" ht="15" customHeight="1" x14ac:dyDescent="0.2">
      <c r="B26" s="579" t="s">
        <v>1464</v>
      </c>
      <c r="C26" s="611">
        <v>0</v>
      </c>
      <c r="D26" s="612">
        <v>37</v>
      </c>
    </row>
    <row r="27" spans="2:4" ht="15" customHeight="1" x14ac:dyDescent="0.2">
      <c r="B27" s="1851" t="s">
        <v>1166</v>
      </c>
      <c r="C27" s="1906">
        <v>0</v>
      </c>
      <c r="D27" s="1907">
        <v>0</v>
      </c>
    </row>
    <row r="28" spans="2:4" ht="15" customHeight="1" thickBot="1" x14ac:dyDescent="0.25">
      <c r="B28" s="2223" t="s">
        <v>232</v>
      </c>
      <c r="C28" s="2224">
        <v>302</v>
      </c>
      <c r="D28" s="2225">
        <v>69</v>
      </c>
    </row>
    <row r="29" spans="2:4" ht="15" hidden="1" customHeight="1" thickBot="1" x14ac:dyDescent="0.25">
      <c r="B29" s="579" t="s">
        <v>233</v>
      </c>
      <c r="C29" s="611">
        <v>0</v>
      </c>
      <c r="D29" s="612">
        <v>0</v>
      </c>
    </row>
    <row r="30" spans="2:4" ht="15" customHeight="1" thickBot="1" x14ac:dyDescent="0.25">
      <c r="B30" s="1978" t="s">
        <v>563</v>
      </c>
      <c r="C30" s="545">
        <f>C11+C15</f>
        <v>182754</v>
      </c>
      <c r="D30" s="546">
        <f>D11+D15</f>
        <v>225416</v>
      </c>
    </row>
    <row r="31" spans="2:4" ht="15" customHeight="1" x14ac:dyDescent="0.2">
      <c r="B31" s="1972" t="s">
        <v>558</v>
      </c>
      <c r="C31" s="1973">
        <v>43435</v>
      </c>
      <c r="D31" s="1974">
        <v>45606</v>
      </c>
    </row>
    <row r="32" spans="2:4" ht="15" customHeight="1" x14ac:dyDescent="0.2">
      <c r="B32" s="579" t="s">
        <v>556</v>
      </c>
      <c r="C32" s="611">
        <v>113192</v>
      </c>
      <c r="D32" s="612">
        <v>99582</v>
      </c>
    </row>
    <row r="33" spans="2:5" ht="15" customHeight="1" thickBot="1" x14ac:dyDescent="0.25">
      <c r="B33" s="581" t="s">
        <v>28</v>
      </c>
      <c r="C33" s="613">
        <v>26127</v>
      </c>
      <c r="D33" s="614">
        <v>80228</v>
      </c>
    </row>
    <row r="34" spans="2:5" ht="17.100000000000001" customHeight="1" x14ac:dyDescent="0.2">
      <c r="B34" s="340"/>
      <c r="C34" s="276"/>
      <c r="D34" s="276"/>
    </row>
    <row r="35" spans="2:5" ht="17.100000000000001" customHeight="1" x14ac:dyDescent="0.2">
      <c r="B35" s="297" t="s">
        <v>619</v>
      </c>
      <c r="C35" s="315">
        <f>C30-C6</f>
        <v>0</v>
      </c>
      <c r="D35" s="315">
        <f>D30-D6</f>
        <v>0</v>
      </c>
    </row>
    <row r="36" spans="2:5" ht="17.100000000000001" customHeight="1" x14ac:dyDescent="0.2">
      <c r="C36" s="208"/>
      <c r="D36" s="208"/>
    </row>
    <row r="37" spans="2:5" ht="17.100000000000001" customHeight="1" x14ac:dyDescent="0.2">
      <c r="B37" s="528"/>
      <c r="C37" s="526" t="s">
        <v>1498</v>
      </c>
      <c r="D37" s="527" t="s">
        <v>1214</v>
      </c>
      <c r="E37" s="76"/>
    </row>
    <row r="38" spans="2:5" ht="17.100000000000001" customHeight="1" thickBot="1" x14ac:dyDescent="0.25">
      <c r="B38" s="627" t="s">
        <v>631</v>
      </c>
      <c r="C38" s="1855"/>
      <c r="D38" s="1855"/>
      <c r="E38" s="76"/>
    </row>
    <row r="39" spans="2:5" ht="17.100000000000001" customHeight="1" x14ac:dyDescent="0.2">
      <c r="B39" s="1935" t="s">
        <v>528</v>
      </c>
      <c r="C39" s="1980">
        <v>28541249</v>
      </c>
      <c r="D39" s="1937">
        <v>26066206</v>
      </c>
      <c r="E39" s="76"/>
    </row>
    <row r="40" spans="2:5" ht="24.95" customHeight="1" thickBot="1" x14ac:dyDescent="0.25">
      <c r="B40" s="634" t="s">
        <v>373</v>
      </c>
      <c r="C40" s="635">
        <v>-25831</v>
      </c>
      <c r="D40" s="636">
        <v>-31147</v>
      </c>
      <c r="E40" s="76"/>
    </row>
    <row r="41" spans="2:5" ht="17.100000000000001" customHeight="1" thickBot="1" x14ac:dyDescent="0.25">
      <c r="B41" s="419" t="s">
        <v>529</v>
      </c>
      <c r="C41" s="1317">
        <f>SUM(C39:C40)</f>
        <v>28515418</v>
      </c>
      <c r="D41" s="630">
        <f>SUM(D39:D40)</f>
        <v>26035059</v>
      </c>
      <c r="E41" s="76"/>
    </row>
    <row r="42" spans="2:5" ht="9.9499999999999993" customHeight="1" thickBot="1" x14ac:dyDescent="0.25">
      <c r="B42" s="1672"/>
      <c r="C42" s="685"/>
      <c r="D42" s="1315"/>
      <c r="E42" s="76"/>
    </row>
    <row r="43" spans="2:5" ht="17.100000000000001" customHeight="1" thickBot="1" x14ac:dyDescent="0.25">
      <c r="B43" s="598" t="s">
        <v>112</v>
      </c>
      <c r="C43" s="1981"/>
      <c r="D43" s="1640"/>
      <c r="E43" s="76"/>
    </row>
    <row r="44" spans="2:5" ht="17.100000000000001" customHeight="1" x14ac:dyDescent="0.2">
      <c r="B44" s="631" t="s">
        <v>528</v>
      </c>
      <c r="C44" s="632">
        <v>32388</v>
      </c>
      <c r="D44" s="633">
        <v>28259</v>
      </c>
      <c r="E44" s="76"/>
    </row>
    <row r="45" spans="2:5" ht="24.95" customHeight="1" thickBot="1" x14ac:dyDescent="0.25">
      <c r="B45" s="445" t="s">
        <v>984</v>
      </c>
      <c r="C45" s="531">
        <v>-17604</v>
      </c>
      <c r="D45" s="1669">
        <v>-14459</v>
      </c>
      <c r="E45" s="76"/>
    </row>
    <row r="46" spans="2:5" ht="17.100000000000001" customHeight="1" thickBot="1" x14ac:dyDescent="0.25">
      <c r="B46" s="419" t="s">
        <v>529</v>
      </c>
      <c r="C46" s="1317">
        <f>SUM(C44:C45)</f>
        <v>14784</v>
      </c>
      <c r="D46" s="630">
        <f>SUM(D44:D45)</f>
        <v>13800</v>
      </c>
      <c r="E46" s="76"/>
    </row>
    <row r="47" spans="2:5" ht="17.100000000000001" customHeight="1" x14ac:dyDescent="0.2">
      <c r="C47" s="316"/>
      <c r="D47" s="316"/>
    </row>
    <row r="48" spans="2:5" ht="17.100000000000001" customHeight="1" x14ac:dyDescent="0.2">
      <c r="B48" s="297" t="s">
        <v>619</v>
      </c>
      <c r="C48" s="315">
        <f>C31+C40+C45</f>
        <v>0</v>
      </c>
      <c r="D48" s="315">
        <f>D31+D40+D45</f>
        <v>0</v>
      </c>
    </row>
    <row r="49" spans="3:4" x14ac:dyDescent="0.2">
      <c r="C49" s="315"/>
      <c r="D49" s="315"/>
    </row>
    <row r="51" spans="3:4" x14ac:dyDescent="0.2">
      <c r="D51" s="391"/>
    </row>
    <row r="52" spans="3:4" x14ac:dyDescent="0.2">
      <c r="D52" s="391"/>
    </row>
    <row r="53" spans="3:4" x14ac:dyDescent="0.2">
      <c r="D53" s="391"/>
    </row>
    <row r="54" spans="3:4" x14ac:dyDescent="0.2">
      <c r="D54" s="391"/>
    </row>
    <row r="55" spans="3:4" x14ac:dyDescent="0.2">
      <c r="D55" s="391"/>
    </row>
    <row r="56" spans="3:4" x14ac:dyDescent="0.2">
      <c r="D56" s="391"/>
    </row>
    <row r="57" spans="3:4" x14ac:dyDescent="0.2">
      <c r="D57" s="391"/>
    </row>
    <row r="58" spans="3:4" x14ac:dyDescent="0.2">
      <c r="D58" s="391"/>
    </row>
    <row r="59" spans="3:4" x14ac:dyDescent="0.2">
      <c r="D59" s="391"/>
    </row>
    <row r="60" spans="3:4" x14ac:dyDescent="0.2">
      <c r="D60" s="391"/>
    </row>
    <row r="61" spans="3:4" x14ac:dyDescent="0.2">
      <c r="D61" s="391"/>
    </row>
    <row r="62" spans="3:4" x14ac:dyDescent="0.2">
      <c r="D62" s="391"/>
    </row>
    <row r="63" spans="3:4" x14ac:dyDescent="0.2">
      <c r="D63" s="391"/>
    </row>
    <row r="64" spans="3:4" x14ac:dyDescent="0.2">
      <c r="D64" s="391"/>
    </row>
    <row r="65" spans="4:4" x14ac:dyDescent="0.2">
      <c r="D65" s="391"/>
    </row>
    <row r="66" spans="4:4" x14ac:dyDescent="0.2">
      <c r="D66" s="391"/>
    </row>
    <row r="67" spans="4:4" x14ac:dyDescent="0.2">
      <c r="D67" s="391"/>
    </row>
    <row r="68" spans="4:4" x14ac:dyDescent="0.2">
      <c r="D68" s="391"/>
    </row>
    <row r="69" spans="4:4" x14ac:dyDescent="0.2">
      <c r="D69" s="391"/>
    </row>
    <row r="70" spans="4:4" x14ac:dyDescent="0.2">
      <c r="D70" s="391"/>
    </row>
    <row r="71" spans="4:4" x14ac:dyDescent="0.2">
      <c r="D71" s="391"/>
    </row>
    <row r="72" spans="4:4" x14ac:dyDescent="0.2">
      <c r="D72" s="391"/>
    </row>
    <row r="73" spans="4:4" x14ac:dyDescent="0.2">
      <c r="D73" s="391"/>
    </row>
    <row r="74" spans="4:4" x14ac:dyDescent="0.2">
      <c r="D74" s="391"/>
    </row>
    <row r="75" spans="4:4" x14ac:dyDescent="0.2">
      <c r="D75" s="391"/>
    </row>
    <row r="76" spans="4:4" x14ac:dyDescent="0.2">
      <c r="D76" s="391"/>
    </row>
    <row r="77" spans="4:4" x14ac:dyDescent="0.2">
      <c r="D77" s="391"/>
    </row>
    <row r="78" spans="4:4" x14ac:dyDescent="0.2">
      <c r="D78" s="391"/>
    </row>
    <row r="79" spans="4:4" x14ac:dyDescent="0.2">
      <c r="D79" s="391"/>
    </row>
    <row r="80" spans="4:4" x14ac:dyDescent="0.2">
      <c r="D80" s="391"/>
    </row>
  </sheetData>
  <phoneticPr fontId="2" type="noConversion"/>
  <pageMargins left="0.75" right="0.75" top="1" bottom="1" header="0.5" footer="0.5"/>
  <pageSetup paperSize="9" scale="92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2:P91"/>
  <sheetViews>
    <sheetView zoomScale="80" zoomScaleNormal="80" workbookViewId="0">
      <selection activeCell="B40" sqref="B40"/>
    </sheetView>
  </sheetViews>
  <sheetFormatPr defaultRowHeight="10.5" x14ac:dyDescent="0.2"/>
  <cols>
    <col min="1" max="1" width="2.28515625" style="112" customWidth="1"/>
    <col min="2" max="2" width="60.42578125" style="101" customWidth="1"/>
    <col min="3" max="4" width="15" style="113" customWidth="1"/>
    <col min="5" max="5" width="15" style="101" customWidth="1"/>
    <col min="6" max="7" width="15" style="101" hidden="1" customWidth="1"/>
    <col min="8" max="9" width="15" style="101" customWidth="1"/>
    <col min="10" max="16384" width="9.140625" style="101"/>
  </cols>
  <sheetData>
    <row r="2" spans="1:15" s="340" customFormat="1" x14ac:dyDescent="0.2">
      <c r="A2" s="392"/>
      <c r="B2" s="393" t="s">
        <v>669</v>
      </c>
      <c r="C2" s="394"/>
      <c r="D2" s="394"/>
      <c r="E2" s="69"/>
      <c r="F2" s="69"/>
      <c r="G2" s="69"/>
      <c r="H2" s="69"/>
      <c r="I2" s="69"/>
      <c r="J2" s="69"/>
    </row>
    <row r="3" spans="1:15" s="340" customFormat="1" x14ac:dyDescent="0.2">
      <c r="A3" s="392"/>
      <c r="B3" s="67"/>
      <c r="C3" s="395"/>
      <c r="D3" s="395"/>
      <c r="E3" s="69"/>
      <c r="F3" s="69"/>
      <c r="G3" s="69"/>
      <c r="H3" s="69"/>
      <c r="I3" s="69"/>
      <c r="J3" s="69"/>
    </row>
    <row r="4" spans="1:15" s="340" customFormat="1" ht="45" customHeight="1" x14ac:dyDescent="0.2">
      <c r="A4" s="392"/>
      <c r="B4" s="1400" t="s">
        <v>669</v>
      </c>
      <c r="C4" s="1982" t="s">
        <v>1541</v>
      </c>
      <c r="D4" s="1982" t="s">
        <v>976</v>
      </c>
      <c r="E4" s="1982" t="s">
        <v>133</v>
      </c>
      <c r="F4" s="1982" t="s">
        <v>977</v>
      </c>
      <c r="G4" s="1982" t="s">
        <v>369</v>
      </c>
      <c r="H4" s="1982" t="s">
        <v>828</v>
      </c>
      <c r="I4" s="1983" t="s">
        <v>1506</v>
      </c>
      <c r="J4" s="69"/>
    </row>
    <row r="5" spans="1:15" s="340" customFormat="1" ht="17.100000000000001" customHeight="1" x14ac:dyDescent="0.2">
      <c r="A5" s="392"/>
      <c r="B5" s="1984" t="s">
        <v>634</v>
      </c>
      <c r="C5" s="1985">
        <v>102469</v>
      </c>
      <c r="D5" s="1985">
        <v>7007</v>
      </c>
      <c r="E5" s="1985">
        <v>0</v>
      </c>
      <c r="F5" s="1985">
        <v>0</v>
      </c>
      <c r="G5" s="1985">
        <v>0</v>
      </c>
      <c r="H5" s="1985">
        <v>0</v>
      </c>
      <c r="I5" s="1986">
        <f>SUM(C5:H5)</f>
        <v>109476</v>
      </c>
      <c r="J5" s="69"/>
    </row>
    <row r="6" spans="1:15" s="340" customFormat="1" ht="17.100000000000001" customHeight="1" x14ac:dyDescent="0.2">
      <c r="A6" s="392"/>
      <c r="B6" s="1987" t="s">
        <v>635</v>
      </c>
      <c r="C6" s="1988">
        <v>841</v>
      </c>
      <c r="D6" s="1988">
        <v>1187</v>
      </c>
      <c r="E6" s="1988">
        <v>0</v>
      </c>
      <c r="F6" s="1988">
        <v>0</v>
      </c>
      <c r="G6" s="1988">
        <v>0</v>
      </c>
      <c r="H6" s="1988">
        <v>0</v>
      </c>
      <c r="I6" s="1989">
        <f t="shared" ref="I6:I14" si="0">SUM(C6:H6)</f>
        <v>2028</v>
      </c>
      <c r="J6" s="69"/>
    </row>
    <row r="7" spans="1:15" s="340" customFormat="1" ht="17.100000000000001" customHeight="1" x14ac:dyDescent="0.2">
      <c r="A7" s="392"/>
      <c r="B7" s="1987" t="s">
        <v>636</v>
      </c>
      <c r="C7" s="1988">
        <v>43856</v>
      </c>
      <c r="D7" s="1988">
        <v>-15121</v>
      </c>
      <c r="E7" s="1988">
        <v>16185</v>
      </c>
      <c r="F7" s="1988">
        <v>0</v>
      </c>
      <c r="G7" s="1988">
        <v>0</v>
      </c>
      <c r="H7" s="1988">
        <v>0</v>
      </c>
      <c r="I7" s="1989">
        <f t="shared" si="0"/>
        <v>44920</v>
      </c>
      <c r="J7" s="69"/>
    </row>
    <row r="8" spans="1:15" s="340" customFormat="1" ht="17.100000000000001" customHeight="1" x14ac:dyDescent="0.2">
      <c r="A8" s="392"/>
      <c r="B8" s="883" t="s">
        <v>637</v>
      </c>
      <c r="C8" s="1988">
        <v>228699</v>
      </c>
      <c r="D8" s="1988">
        <v>46113</v>
      </c>
      <c r="E8" s="1988">
        <v>0</v>
      </c>
      <c r="F8" s="1988">
        <v>0</v>
      </c>
      <c r="G8" s="1988">
        <v>0</v>
      </c>
      <c r="H8" s="1988">
        <v>0</v>
      </c>
      <c r="I8" s="1989">
        <f t="shared" si="0"/>
        <v>274812</v>
      </c>
      <c r="J8" s="69"/>
    </row>
    <row r="9" spans="1:15" s="340" customFormat="1" ht="17.100000000000001" customHeight="1" x14ac:dyDescent="0.2">
      <c r="A9" s="392"/>
      <c r="B9" s="883" t="s">
        <v>638</v>
      </c>
      <c r="C9" s="1988">
        <v>35258</v>
      </c>
      <c r="D9" s="1988">
        <v>887</v>
      </c>
      <c r="E9" s="1988">
        <v>-65</v>
      </c>
      <c r="F9" s="1988">
        <v>0</v>
      </c>
      <c r="G9" s="1988">
        <v>0</v>
      </c>
      <c r="H9" s="1988">
        <v>0</v>
      </c>
      <c r="I9" s="1989">
        <f t="shared" si="0"/>
        <v>36080</v>
      </c>
      <c r="J9" s="69"/>
    </row>
    <row r="10" spans="1:15" s="340" customFormat="1" ht="17.100000000000001" customHeight="1" x14ac:dyDescent="0.2">
      <c r="A10" s="392"/>
      <c r="B10" s="655" t="s">
        <v>564</v>
      </c>
      <c r="C10" s="1988">
        <v>43463</v>
      </c>
      <c r="D10" s="1988">
        <v>-10224</v>
      </c>
      <c r="E10" s="1988">
        <v>0</v>
      </c>
      <c r="F10" s="1988">
        <v>0</v>
      </c>
      <c r="G10" s="1988">
        <v>0</v>
      </c>
      <c r="H10" s="1988">
        <v>0</v>
      </c>
      <c r="I10" s="1989">
        <f t="shared" si="0"/>
        <v>33239</v>
      </c>
      <c r="J10" s="69"/>
    </row>
    <row r="11" spans="1:15" s="340" customFormat="1" ht="17.100000000000001" customHeight="1" x14ac:dyDescent="0.2">
      <c r="A11" s="392"/>
      <c r="B11" s="1990" t="s">
        <v>639</v>
      </c>
      <c r="C11" s="1988">
        <v>26823</v>
      </c>
      <c r="D11" s="1988">
        <v>-153</v>
      </c>
      <c r="E11" s="1988">
        <v>0</v>
      </c>
      <c r="F11" s="1988">
        <v>0</v>
      </c>
      <c r="G11" s="1988">
        <v>0</v>
      </c>
      <c r="H11" s="1988">
        <v>0</v>
      </c>
      <c r="I11" s="1989">
        <f t="shared" si="0"/>
        <v>26670</v>
      </c>
    </row>
    <row r="12" spans="1:15" s="340" customFormat="1" ht="17.100000000000001" customHeight="1" x14ac:dyDescent="0.2">
      <c r="A12" s="392"/>
      <c r="B12" s="1991" t="s">
        <v>566</v>
      </c>
      <c r="C12" s="1988">
        <v>263</v>
      </c>
      <c r="D12" s="1988">
        <v>-66</v>
      </c>
      <c r="E12" s="1988">
        <v>0</v>
      </c>
      <c r="F12" s="1988">
        <v>0</v>
      </c>
      <c r="G12" s="1988">
        <v>0</v>
      </c>
      <c r="H12" s="1988">
        <v>0</v>
      </c>
      <c r="I12" s="1989">
        <f t="shared" si="0"/>
        <v>197</v>
      </c>
    </row>
    <row r="13" spans="1:15" s="340" customFormat="1" ht="17.100000000000001" customHeight="1" x14ac:dyDescent="0.2">
      <c r="A13" s="392"/>
      <c r="B13" s="1991" t="s">
        <v>640</v>
      </c>
      <c r="C13" s="1988">
        <v>203207</v>
      </c>
      <c r="D13" s="1988">
        <v>57230</v>
      </c>
      <c r="E13" s="1988">
        <v>0</v>
      </c>
      <c r="F13" s="1988">
        <v>0</v>
      </c>
      <c r="G13" s="1988">
        <v>0</v>
      </c>
      <c r="H13" s="1988">
        <v>0</v>
      </c>
      <c r="I13" s="1989">
        <f t="shared" si="0"/>
        <v>260437</v>
      </c>
    </row>
    <row r="14" spans="1:15" s="340" customFormat="1" ht="17.100000000000001" customHeight="1" thickBot="1" x14ac:dyDescent="0.25">
      <c r="A14" s="392"/>
      <c r="B14" s="1992" t="s">
        <v>641</v>
      </c>
      <c r="C14" s="1993">
        <v>93373</v>
      </c>
      <c r="D14" s="1993">
        <v>-21652</v>
      </c>
      <c r="E14" s="1993">
        <v>0</v>
      </c>
      <c r="F14" s="1993">
        <v>0</v>
      </c>
      <c r="G14" s="1993">
        <v>0</v>
      </c>
      <c r="H14" s="1993">
        <v>29</v>
      </c>
      <c r="I14" s="1994">
        <f t="shared" si="0"/>
        <v>71750</v>
      </c>
    </row>
    <row r="15" spans="1:15" s="340" customFormat="1" ht="17.100000000000001" customHeight="1" thickBot="1" x14ac:dyDescent="0.25">
      <c r="A15" s="392"/>
      <c r="B15" s="1230" t="s">
        <v>642</v>
      </c>
      <c r="C15" s="1995">
        <f>SUM(C5:C14)</f>
        <v>778252</v>
      </c>
      <c r="D15" s="1995">
        <f t="shared" ref="D15:I15" si="1">SUM(D5:D14)</f>
        <v>65208</v>
      </c>
      <c r="E15" s="1995">
        <f t="shared" si="1"/>
        <v>16120</v>
      </c>
      <c r="F15" s="1995">
        <f t="shared" si="1"/>
        <v>0</v>
      </c>
      <c r="G15" s="1995">
        <f t="shared" si="1"/>
        <v>0</v>
      </c>
      <c r="H15" s="1995">
        <f t="shared" si="1"/>
        <v>29</v>
      </c>
      <c r="I15" s="1844">
        <f t="shared" si="1"/>
        <v>859609</v>
      </c>
      <c r="K15" s="396"/>
      <c r="M15" s="396"/>
      <c r="N15" s="396"/>
      <c r="O15" s="396"/>
    </row>
    <row r="16" spans="1:15" s="340" customFormat="1" ht="11.25" x14ac:dyDescent="0.2">
      <c r="A16" s="392"/>
      <c r="B16" s="1996"/>
      <c r="C16" s="1997"/>
      <c r="D16" s="1998"/>
      <c r="E16" s="1999"/>
      <c r="F16" s="1999"/>
      <c r="G16" s="1999"/>
      <c r="H16" s="1999"/>
      <c r="I16" s="2000"/>
    </row>
    <row r="17" spans="1:16" s="340" customFormat="1" ht="11.25" x14ac:dyDescent="0.2">
      <c r="A17" s="392"/>
      <c r="B17" s="1996"/>
      <c r="C17" s="1997"/>
      <c r="D17" s="1998"/>
      <c r="E17" s="1999"/>
      <c r="F17" s="1999"/>
      <c r="G17" s="1999"/>
      <c r="H17" s="1999"/>
      <c r="I17" s="2000"/>
    </row>
    <row r="18" spans="1:16" s="340" customFormat="1" x14ac:dyDescent="0.2">
      <c r="A18" s="392"/>
      <c r="B18" s="351"/>
      <c r="C18" s="397"/>
      <c r="D18" s="397"/>
      <c r="E18" s="397"/>
      <c r="F18" s="397"/>
      <c r="G18" s="397"/>
      <c r="H18" s="397"/>
      <c r="I18" s="397"/>
    </row>
    <row r="19" spans="1:16" s="340" customFormat="1" ht="45" customHeight="1" x14ac:dyDescent="0.2">
      <c r="A19" s="392"/>
      <c r="B19" s="1400" t="s">
        <v>669</v>
      </c>
      <c r="C19" s="1982" t="s">
        <v>1324</v>
      </c>
      <c r="D19" s="1982" t="s">
        <v>976</v>
      </c>
      <c r="E19" s="1982" t="s">
        <v>133</v>
      </c>
      <c r="F19" s="1982" t="s">
        <v>977</v>
      </c>
      <c r="G19" s="1982" t="s">
        <v>369</v>
      </c>
      <c r="H19" s="1982" t="s">
        <v>828</v>
      </c>
      <c r="I19" s="1983" t="s">
        <v>1325</v>
      </c>
      <c r="J19" s="69"/>
    </row>
    <row r="20" spans="1:16" s="340" customFormat="1" ht="17.100000000000001" customHeight="1" x14ac:dyDescent="0.2">
      <c r="A20" s="392"/>
      <c r="B20" s="1984" t="s">
        <v>634</v>
      </c>
      <c r="C20" s="1985">
        <v>76855</v>
      </c>
      <c r="D20" s="1985">
        <v>12255</v>
      </c>
      <c r="E20" s="1985">
        <v>0</v>
      </c>
      <c r="F20" s="1985">
        <v>0</v>
      </c>
      <c r="G20" s="1985">
        <v>0</v>
      </c>
      <c r="H20" s="1985">
        <v>13359</v>
      </c>
      <c r="I20" s="1986">
        <f>SUM(C20:H20)</f>
        <v>102469</v>
      </c>
      <c r="J20" s="69"/>
    </row>
    <row r="21" spans="1:16" s="340" customFormat="1" ht="17.100000000000001" customHeight="1" x14ac:dyDescent="0.2">
      <c r="A21" s="392"/>
      <c r="B21" s="1987" t="s">
        <v>635</v>
      </c>
      <c r="C21" s="1988">
        <v>2599</v>
      </c>
      <c r="D21" s="1988">
        <v>-1758</v>
      </c>
      <c r="E21" s="1988">
        <v>0</v>
      </c>
      <c r="F21" s="1988">
        <v>0</v>
      </c>
      <c r="G21" s="1988">
        <v>0</v>
      </c>
      <c r="H21" s="1988">
        <v>0</v>
      </c>
      <c r="I21" s="1989">
        <f t="shared" ref="I21:I29" si="2">SUM(C21:H21)</f>
        <v>841</v>
      </c>
      <c r="J21" s="69"/>
    </row>
    <row r="22" spans="1:16" s="340" customFormat="1" ht="17.100000000000001" customHeight="1" x14ac:dyDescent="0.2">
      <c r="A22" s="392"/>
      <c r="B22" s="1987" t="s">
        <v>636</v>
      </c>
      <c r="C22" s="1988">
        <v>24020</v>
      </c>
      <c r="D22" s="1988">
        <v>15588</v>
      </c>
      <c r="E22" s="1988">
        <v>4248</v>
      </c>
      <c r="F22" s="1988">
        <v>0</v>
      </c>
      <c r="G22" s="1988">
        <v>0</v>
      </c>
      <c r="H22" s="1988">
        <v>0</v>
      </c>
      <c r="I22" s="1989">
        <f t="shared" si="2"/>
        <v>43856</v>
      </c>
      <c r="J22" s="69"/>
    </row>
    <row r="23" spans="1:16" s="340" customFormat="1" ht="17.100000000000001" customHeight="1" x14ac:dyDescent="0.2">
      <c r="A23" s="392"/>
      <c r="B23" s="883" t="s">
        <v>637</v>
      </c>
      <c r="C23" s="1988">
        <v>234186</v>
      </c>
      <c r="D23" s="1988">
        <v>-5487</v>
      </c>
      <c r="E23" s="1988">
        <v>0</v>
      </c>
      <c r="F23" s="1988">
        <v>0</v>
      </c>
      <c r="G23" s="1988">
        <v>0</v>
      </c>
      <c r="H23" s="1988">
        <v>0</v>
      </c>
      <c r="I23" s="1989">
        <f t="shared" si="2"/>
        <v>228699</v>
      </c>
      <c r="J23" s="69"/>
    </row>
    <row r="24" spans="1:16" s="340" customFormat="1" ht="17.100000000000001" customHeight="1" x14ac:dyDescent="0.2">
      <c r="A24" s="392"/>
      <c r="B24" s="883" t="s">
        <v>638</v>
      </c>
      <c r="C24" s="1988">
        <v>36300</v>
      </c>
      <c r="D24" s="1988">
        <v>-1415</v>
      </c>
      <c r="E24" s="1988">
        <v>373</v>
      </c>
      <c r="F24" s="1988">
        <v>0</v>
      </c>
      <c r="G24" s="1988">
        <v>0</v>
      </c>
      <c r="H24" s="1988">
        <v>0</v>
      </c>
      <c r="I24" s="1989">
        <f t="shared" si="2"/>
        <v>35258</v>
      </c>
      <c r="J24" s="69"/>
    </row>
    <row r="25" spans="1:16" s="340" customFormat="1" ht="17.100000000000001" customHeight="1" x14ac:dyDescent="0.2">
      <c r="A25" s="392"/>
      <c r="B25" s="655" t="s">
        <v>564</v>
      </c>
      <c r="C25" s="1988">
        <v>8848</v>
      </c>
      <c r="D25" s="1988">
        <v>34615</v>
      </c>
      <c r="E25" s="1988">
        <v>0</v>
      </c>
      <c r="F25" s="1988">
        <v>0</v>
      </c>
      <c r="G25" s="1988">
        <v>0</v>
      </c>
      <c r="H25" s="1988">
        <v>0</v>
      </c>
      <c r="I25" s="1989">
        <f t="shared" si="2"/>
        <v>43463</v>
      </c>
      <c r="J25" s="69"/>
    </row>
    <row r="26" spans="1:16" s="340" customFormat="1" ht="17.100000000000001" customHeight="1" x14ac:dyDescent="0.2">
      <c r="A26" s="392"/>
      <c r="B26" s="1990" t="s">
        <v>639</v>
      </c>
      <c r="C26" s="1988">
        <v>25635</v>
      </c>
      <c r="D26" s="1988">
        <v>1188</v>
      </c>
      <c r="E26" s="1988">
        <v>0</v>
      </c>
      <c r="F26" s="1988">
        <v>0</v>
      </c>
      <c r="G26" s="1988">
        <v>0</v>
      </c>
      <c r="H26" s="1988">
        <v>0</v>
      </c>
      <c r="I26" s="1989">
        <f t="shared" si="2"/>
        <v>26823</v>
      </c>
    </row>
    <row r="27" spans="1:16" s="340" customFormat="1" ht="17.100000000000001" customHeight="1" x14ac:dyDescent="0.2">
      <c r="A27" s="392"/>
      <c r="B27" s="1991" t="s">
        <v>566</v>
      </c>
      <c r="C27" s="1988">
        <v>6445</v>
      </c>
      <c r="D27" s="1988">
        <v>-6182</v>
      </c>
      <c r="E27" s="1988">
        <v>0</v>
      </c>
      <c r="F27" s="1988">
        <v>0</v>
      </c>
      <c r="G27" s="1988">
        <v>0</v>
      </c>
      <c r="H27" s="1988">
        <v>0</v>
      </c>
      <c r="I27" s="1989">
        <f t="shared" si="2"/>
        <v>263</v>
      </c>
    </row>
    <row r="28" spans="1:16" s="340" customFormat="1" ht="17.100000000000001" customHeight="1" x14ac:dyDescent="0.2">
      <c r="A28" s="392"/>
      <c r="B28" s="1991" t="s">
        <v>640</v>
      </c>
      <c r="C28" s="1988">
        <v>157804</v>
      </c>
      <c r="D28" s="1988">
        <v>45403</v>
      </c>
      <c r="E28" s="1988">
        <v>0</v>
      </c>
      <c r="F28" s="1988">
        <v>0</v>
      </c>
      <c r="G28" s="1988">
        <v>0</v>
      </c>
      <c r="H28" s="1988">
        <v>0</v>
      </c>
      <c r="I28" s="1989">
        <f t="shared" si="2"/>
        <v>203207</v>
      </c>
    </row>
    <row r="29" spans="1:16" s="340" customFormat="1" ht="17.100000000000001" customHeight="1" thickBot="1" x14ac:dyDescent="0.25">
      <c r="A29" s="392"/>
      <c r="B29" s="1992" t="s">
        <v>641</v>
      </c>
      <c r="C29" s="1993">
        <v>72862</v>
      </c>
      <c r="D29" s="1993">
        <v>18679</v>
      </c>
      <c r="E29" s="1993">
        <v>0</v>
      </c>
      <c r="F29" s="1993">
        <v>0</v>
      </c>
      <c r="G29" s="1993">
        <v>0</v>
      </c>
      <c r="H29" s="1993">
        <v>1832</v>
      </c>
      <c r="I29" s="1994">
        <f t="shared" si="2"/>
        <v>93373</v>
      </c>
    </row>
    <row r="30" spans="1:16" s="340" customFormat="1" ht="17.100000000000001" customHeight="1" thickBot="1" x14ac:dyDescent="0.25">
      <c r="A30" s="392"/>
      <c r="B30" s="1230" t="s">
        <v>642</v>
      </c>
      <c r="C30" s="1995">
        <f t="shared" ref="C30:I30" si="3">SUM(C20:C29)</f>
        <v>645554</v>
      </c>
      <c r="D30" s="1995">
        <f t="shared" si="3"/>
        <v>112886</v>
      </c>
      <c r="E30" s="1995">
        <f t="shared" si="3"/>
        <v>4621</v>
      </c>
      <c r="F30" s="1995">
        <f t="shared" si="3"/>
        <v>0</v>
      </c>
      <c r="G30" s="1995">
        <f t="shared" si="3"/>
        <v>0</v>
      </c>
      <c r="H30" s="1995">
        <f t="shared" si="3"/>
        <v>15191</v>
      </c>
      <c r="I30" s="1844">
        <f t="shared" si="3"/>
        <v>778252</v>
      </c>
      <c r="K30" s="2001"/>
      <c r="M30" s="396"/>
      <c r="N30" s="2001"/>
      <c r="O30" s="373"/>
      <c r="P30" s="373"/>
    </row>
    <row r="31" spans="1:16" s="340" customFormat="1" ht="11.25" x14ac:dyDescent="0.2">
      <c r="A31" s="392"/>
      <c r="B31" s="2002"/>
      <c r="C31" s="2003"/>
      <c r="D31" s="2004"/>
      <c r="E31" s="2005"/>
      <c r="F31" s="2005"/>
      <c r="G31" s="2005"/>
      <c r="H31" s="2005"/>
      <c r="I31" s="2006"/>
    </row>
    <row r="32" spans="1:16" s="340" customFormat="1" ht="11.25" x14ac:dyDescent="0.2">
      <c r="A32" s="392"/>
      <c r="B32" s="1996"/>
      <c r="C32" s="1997"/>
      <c r="D32" s="1998"/>
      <c r="E32" s="1999"/>
      <c r="F32" s="1999"/>
      <c r="G32" s="1999"/>
      <c r="H32" s="1999"/>
      <c r="I32" s="2000"/>
    </row>
    <row r="33" spans="1:12" s="340" customFormat="1" x14ac:dyDescent="0.2">
      <c r="A33" s="392"/>
      <c r="B33" s="398"/>
      <c r="C33" s="352"/>
      <c r="D33" s="399"/>
      <c r="I33" s="400"/>
    </row>
    <row r="34" spans="1:12" s="340" customFormat="1" x14ac:dyDescent="0.2">
      <c r="A34" s="392"/>
      <c r="B34" s="401" t="s">
        <v>872</v>
      </c>
      <c r="C34" s="402"/>
      <c r="D34" s="399"/>
    </row>
    <row r="35" spans="1:12" s="340" customFormat="1" x14ac:dyDescent="0.2">
      <c r="A35" s="392"/>
      <c r="B35" s="398"/>
      <c r="C35" s="399"/>
      <c r="D35" s="399"/>
    </row>
    <row r="36" spans="1:12" s="340" customFormat="1" ht="45" customHeight="1" x14ac:dyDescent="0.2">
      <c r="A36" s="392"/>
      <c r="B36" s="1400" t="s">
        <v>872</v>
      </c>
      <c r="C36" s="1982" t="s">
        <v>1541</v>
      </c>
      <c r="D36" s="1982" t="s">
        <v>976</v>
      </c>
      <c r="E36" s="1982" t="s">
        <v>133</v>
      </c>
      <c r="F36" s="1982" t="s">
        <v>977</v>
      </c>
      <c r="G36" s="1982" t="s">
        <v>369</v>
      </c>
      <c r="H36" s="1982" t="s">
        <v>828</v>
      </c>
      <c r="I36" s="1983" t="s">
        <v>1506</v>
      </c>
    </row>
    <row r="37" spans="1:12" s="340" customFormat="1" ht="17.100000000000001" customHeight="1" x14ac:dyDescent="0.2">
      <c r="A37" s="392"/>
      <c r="B37" s="1984" t="s">
        <v>565</v>
      </c>
      <c r="C37" s="1985">
        <v>-76858</v>
      </c>
      <c r="D37" s="1985">
        <v>-3834</v>
      </c>
      <c r="E37" s="1985">
        <v>0</v>
      </c>
      <c r="F37" s="1985">
        <v>0</v>
      </c>
      <c r="G37" s="1985">
        <v>0</v>
      </c>
      <c r="H37" s="1985">
        <v>0</v>
      </c>
      <c r="I37" s="1986">
        <f>SUM(C37:H37)</f>
        <v>-80692</v>
      </c>
    </row>
    <row r="38" spans="1:12" s="340" customFormat="1" ht="17.100000000000001" customHeight="1" x14ac:dyDescent="0.2">
      <c r="A38" s="392"/>
      <c r="B38" s="1987" t="s">
        <v>635</v>
      </c>
      <c r="C38" s="1988">
        <v>-42259</v>
      </c>
      <c r="D38" s="1988">
        <v>-1031</v>
      </c>
      <c r="E38" s="1988">
        <v>564</v>
      </c>
      <c r="F38" s="1988">
        <v>0</v>
      </c>
      <c r="G38" s="1988">
        <v>0</v>
      </c>
      <c r="H38" s="1988">
        <v>0</v>
      </c>
      <c r="I38" s="1989">
        <f t="shared" ref="I38:I44" si="4">SUM(C38:H38)</f>
        <v>-42726</v>
      </c>
    </row>
    <row r="39" spans="1:12" s="340" customFormat="1" ht="17.100000000000001" customHeight="1" x14ac:dyDescent="0.2">
      <c r="A39" s="392"/>
      <c r="B39" s="1987" t="s">
        <v>636</v>
      </c>
      <c r="C39" s="1988">
        <v>-152689</v>
      </c>
      <c r="D39" s="1988">
        <v>-1750</v>
      </c>
      <c r="E39" s="1988">
        <v>87829</v>
      </c>
      <c r="F39" s="1988">
        <v>0</v>
      </c>
      <c r="G39" s="1988">
        <v>0</v>
      </c>
      <c r="H39" s="1988">
        <v>0</v>
      </c>
      <c r="I39" s="1989">
        <f t="shared" si="4"/>
        <v>-66610</v>
      </c>
    </row>
    <row r="40" spans="1:12" s="340" customFormat="1" ht="17.100000000000001" customHeight="1" x14ac:dyDescent="0.2">
      <c r="A40" s="392"/>
      <c r="B40" s="883" t="s">
        <v>1039</v>
      </c>
      <c r="C40" s="1988">
        <v>-38812</v>
      </c>
      <c r="D40" s="1988">
        <v>17916</v>
      </c>
      <c r="E40" s="1988">
        <v>0</v>
      </c>
      <c r="F40" s="1988">
        <v>0</v>
      </c>
      <c r="G40" s="1988">
        <v>0</v>
      </c>
      <c r="H40" s="1988">
        <v>0</v>
      </c>
      <c r="I40" s="1989">
        <f t="shared" si="4"/>
        <v>-20896</v>
      </c>
    </row>
    <row r="41" spans="1:12" s="340" customFormat="1" ht="27" customHeight="1" x14ac:dyDescent="0.2">
      <c r="A41" s="392"/>
      <c r="B41" s="883" t="s">
        <v>1042</v>
      </c>
      <c r="C41" s="1988">
        <v>-50089</v>
      </c>
      <c r="D41" s="1988">
        <v>1729</v>
      </c>
      <c r="E41" s="1988">
        <v>0</v>
      </c>
      <c r="F41" s="1988">
        <v>0</v>
      </c>
      <c r="G41" s="1988">
        <v>0</v>
      </c>
      <c r="H41" s="1988">
        <v>0</v>
      </c>
      <c r="I41" s="1989">
        <f t="shared" si="4"/>
        <v>-48360</v>
      </c>
    </row>
    <row r="42" spans="1:12" s="340" customFormat="1" ht="17.100000000000001" customHeight="1" x14ac:dyDescent="0.2">
      <c r="A42" s="392"/>
      <c r="B42" s="655" t="s">
        <v>1077</v>
      </c>
      <c r="C42" s="1988">
        <v>-18657</v>
      </c>
      <c r="D42" s="1988">
        <v>0</v>
      </c>
      <c r="E42" s="1988">
        <v>0</v>
      </c>
      <c r="F42" s="1988">
        <v>0</v>
      </c>
      <c r="G42" s="1988">
        <v>0</v>
      </c>
      <c r="H42" s="1988">
        <v>0</v>
      </c>
      <c r="I42" s="1989">
        <f t="shared" si="4"/>
        <v>-18657</v>
      </c>
    </row>
    <row r="43" spans="1:12" s="340" customFormat="1" ht="17.100000000000001" customHeight="1" thickBot="1" x14ac:dyDescent="0.25">
      <c r="A43" s="392"/>
      <c r="B43" s="2007" t="s">
        <v>645</v>
      </c>
      <c r="C43" s="1993">
        <v>-33781</v>
      </c>
      <c r="D43" s="1993">
        <v>-8343</v>
      </c>
      <c r="E43" s="1993">
        <v>0</v>
      </c>
      <c r="F43" s="1993">
        <v>0</v>
      </c>
      <c r="G43" s="1993">
        <v>0</v>
      </c>
      <c r="H43" s="1993">
        <v>4</v>
      </c>
      <c r="I43" s="1994">
        <f t="shared" si="4"/>
        <v>-42120</v>
      </c>
    </row>
    <row r="44" spans="1:12" s="340" customFormat="1" ht="17.100000000000001" customHeight="1" thickBot="1" x14ac:dyDescent="0.25">
      <c r="A44" s="392"/>
      <c r="B44" s="2008" t="s">
        <v>646</v>
      </c>
      <c r="C44" s="1995">
        <f t="shared" ref="C44:H44" si="5">SUM(C37:C43)</f>
        <v>-413145</v>
      </c>
      <c r="D44" s="1995">
        <f t="shared" si="5"/>
        <v>4687</v>
      </c>
      <c r="E44" s="1995">
        <f t="shared" si="5"/>
        <v>88393</v>
      </c>
      <c r="F44" s="1995">
        <f t="shared" si="5"/>
        <v>0</v>
      </c>
      <c r="G44" s="1995">
        <f t="shared" si="5"/>
        <v>0</v>
      </c>
      <c r="H44" s="1995">
        <f t="shared" si="5"/>
        <v>4</v>
      </c>
      <c r="I44" s="877">
        <f t="shared" si="4"/>
        <v>-320061</v>
      </c>
      <c r="K44" s="373"/>
      <c r="L44" s="373"/>
    </row>
    <row r="45" spans="1:12" s="340" customFormat="1" ht="11.25" x14ac:dyDescent="0.2">
      <c r="A45" s="392"/>
      <c r="B45" s="1996"/>
      <c r="C45" s="1998"/>
      <c r="D45" s="1998"/>
      <c r="E45" s="1999"/>
      <c r="F45" s="1999"/>
      <c r="G45" s="1999"/>
      <c r="H45" s="1999"/>
      <c r="I45" s="1999"/>
    </row>
    <row r="46" spans="1:12" s="340" customFormat="1" x14ac:dyDescent="0.2">
      <c r="A46" s="392"/>
      <c r="B46" s="398"/>
      <c r="C46" s="399"/>
      <c r="D46" s="399"/>
    </row>
    <row r="47" spans="1:12" s="340" customFormat="1" x14ac:dyDescent="0.2">
      <c r="A47" s="392"/>
      <c r="B47" s="351"/>
      <c r="C47" s="397"/>
      <c r="D47" s="397"/>
      <c r="E47" s="397"/>
      <c r="F47" s="397"/>
      <c r="G47" s="397"/>
      <c r="H47" s="397"/>
      <c r="I47" s="397"/>
    </row>
    <row r="48" spans="1:12" s="340" customFormat="1" ht="45" customHeight="1" x14ac:dyDescent="0.2">
      <c r="A48" s="392"/>
      <c r="B48" s="1400" t="s">
        <v>872</v>
      </c>
      <c r="C48" s="1982" t="s">
        <v>1324</v>
      </c>
      <c r="D48" s="1982" t="s">
        <v>976</v>
      </c>
      <c r="E48" s="1982" t="s">
        <v>133</v>
      </c>
      <c r="F48" s="1982" t="s">
        <v>977</v>
      </c>
      <c r="G48" s="1982" t="s">
        <v>369</v>
      </c>
      <c r="H48" s="1982" t="s">
        <v>828</v>
      </c>
      <c r="I48" s="1983" t="s">
        <v>1325</v>
      </c>
    </row>
    <row r="49" spans="1:16" s="340" customFormat="1" ht="17.100000000000001" customHeight="1" x14ac:dyDescent="0.2">
      <c r="A49" s="392"/>
      <c r="B49" s="1984" t="s">
        <v>565</v>
      </c>
      <c r="C49" s="1985">
        <v>-57998</v>
      </c>
      <c r="D49" s="1985">
        <v>-5507</v>
      </c>
      <c r="E49" s="1985">
        <v>0</v>
      </c>
      <c r="F49" s="1985">
        <v>0</v>
      </c>
      <c r="G49" s="1985">
        <v>0</v>
      </c>
      <c r="H49" s="1985">
        <v>-13353</v>
      </c>
      <c r="I49" s="1986">
        <f>SUM(C49:H49)</f>
        <v>-76858</v>
      </c>
    </row>
    <row r="50" spans="1:16" s="340" customFormat="1" ht="15" customHeight="1" x14ac:dyDescent="0.2">
      <c r="A50" s="392"/>
      <c r="B50" s="1987" t="s">
        <v>635</v>
      </c>
      <c r="C50" s="1988">
        <v>-32125</v>
      </c>
      <c r="D50" s="1988">
        <v>-10884</v>
      </c>
      <c r="E50" s="1988">
        <v>750</v>
      </c>
      <c r="F50" s="1988">
        <v>0</v>
      </c>
      <c r="G50" s="1988">
        <v>0</v>
      </c>
      <c r="H50" s="1988">
        <v>0</v>
      </c>
      <c r="I50" s="1989">
        <f t="shared" ref="I50:I56" si="6">SUM(C50:H50)</f>
        <v>-42259</v>
      </c>
    </row>
    <row r="51" spans="1:16" s="340" customFormat="1" ht="15" customHeight="1" x14ac:dyDescent="0.2">
      <c r="A51" s="392"/>
      <c r="B51" s="1987" t="s">
        <v>636</v>
      </c>
      <c r="C51" s="1988">
        <v>-158373</v>
      </c>
      <c r="D51" s="1988">
        <v>5910</v>
      </c>
      <c r="E51" s="1988">
        <v>-226</v>
      </c>
      <c r="F51" s="1988">
        <v>0</v>
      </c>
      <c r="G51" s="1988">
        <v>0</v>
      </c>
      <c r="H51" s="1988">
        <v>0</v>
      </c>
      <c r="I51" s="1989">
        <f t="shared" si="6"/>
        <v>-152689</v>
      </c>
    </row>
    <row r="52" spans="1:16" s="340" customFormat="1" ht="17.100000000000001" customHeight="1" x14ac:dyDescent="0.2">
      <c r="A52" s="392"/>
      <c r="B52" s="883" t="s">
        <v>1039</v>
      </c>
      <c r="C52" s="1988">
        <v>-40611</v>
      </c>
      <c r="D52" s="1988">
        <v>1799</v>
      </c>
      <c r="E52" s="1988">
        <v>0</v>
      </c>
      <c r="F52" s="1988">
        <v>0</v>
      </c>
      <c r="G52" s="1988">
        <v>0</v>
      </c>
      <c r="H52" s="1988">
        <v>0</v>
      </c>
      <c r="I52" s="1989">
        <f t="shared" si="6"/>
        <v>-38812</v>
      </c>
    </row>
    <row r="53" spans="1:16" s="340" customFormat="1" ht="24.95" customHeight="1" x14ac:dyDescent="0.2">
      <c r="A53" s="392"/>
      <c r="B53" s="883" t="s">
        <v>1042</v>
      </c>
      <c r="C53" s="1988">
        <v>-46845</v>
      </c>
      <c r="D53" s="1988">
        <v>-3244</v>
      </c>
      <c r="E53" s="1988">
        <v>0</v>
      </c>
      <c r="F53" s="1988">
        <v>0</v>
      </c>
      <c r="G53" s="1988">
        <v>0</v>
      </c>
      <c r="H53" s="1988">
        <v>0</v>
      </c>
      <c r="I53" s="1989">
        <f t="shared" si="6"/>
        <v>-50089</v>
      </c>
    </row>
    <row r="54" spans="1:16" s="340" customFormat="1" ht="17.100000000000001" customHeight="1" x14ac:dyDescent="0.2">
      <c r="A54" s="392"/>
      <c r="B54" s="655" t="s">
        <v>1077</v>
      </c>
      <c r="C54" s="1988">
        <v>-18657</v>
      </c>
      <c r="D54" s="1988">
        <v>0</v>
      </c>
      <c r="E54" s="1988">
        <v>0</v>
      </c>
      <c r="F54" s="1988">
        <v>0</v>
      </c>
      <c r="G54" s="1988">
        <v>0</v>
      </c>
      <c r="H54" s="1988">
        <v>0</v>
      </c>
      <c r="I54" s="1989">
        <f t="shared" si="6"/>
        <v>-18657</v>
      </c>
    </row>
    <row r="55" spans="1:16" s="340" customFormat="1" ht="17.100000000000001" customHeight="1" thickBot="1" x14ac:dyDescent="0.25">
      <c r="A55" s="392"/>
      <c r="B55" s="2007" t="s">
        <v>645</v>
      </c>
      <c r="C55" s="1993">
        <v>-28314</v>
      </c>
      <c r="D55" s="1993">
        <v>-5961</v>
      </c>
      <c r="E55" s="1993">
        <v>0</v>
      </c>
      <c r="F55" s="1993">
        <v>0</v>
      </c>
      <c r="G55" s="1993">
        <v>0</v>
      </c>
      <c r="H55" s="1993">
        <v>494</v>
      </c>
      <c r="I55" s="1994">
        <f t="shared" si="6"/>
        <v>-33781</v>
      </c>
    </row>
    <row r="56" spans="1:16" s="340" customFormat="1" ht="17.100000000000001" customHeight="1" thickBot="1" x14ac:dyDescent="0.25">
      <c r="A56" s="392"/>
      <c r="B56" s="2008" t="s">
        <v>646</v>
      </c>
      <c r="C56" s="1995">
        <f t="shared" ref="C56:H56" si="7">SUM(C49:C55)</f>
        <v>-382923</v>
      </c>
      <c r="D56" s="1995">
        <f t="shared" si="7"/>
        <v>-17887</v>
      </c>
      <c r="E56" s="1995">
        <f t="shared" si="7"/>
        <v>524</v>
      </c>
      <c r="F56" s="1995">
        <f t="shared" si="7"/>
        <v>0</v>
      </c>
      <c r="G56" s="1995">
        <f t="shared" si="7"/>
        <v>0</v>
      </c>
      <c r="H56" s="1995">
        <f t="shared" si="7"/>
        <v>-12859</v>
      </c>
      <c r="I56" s="877">
        <f t="shared" si="6"/>
        <v>-413145</v>
      </c>
      <c r="P56" s="373"/>
    </row>
    <row r="57" spans="1:16" s="340" customFormat="1" ht="11.25" x14ac:dyDescent="0.2">
      <c r="A57" s="392"/>
      <c r="B57" s="1996"/>
      <c r="C57" s="1998"/>
      <c r="D57" s="1998"/>
      <c r="E57" s="1999"/>
      <c r="F57" s="1999"/>
      <c r="G57" s="1999"/>
      <c r="H57" s="1999"/>
      <c r="I57" s="1999"/>
    </row>
    <row r="58" spans="1:16" s="340" customFormat="1" x14ac:dyDescent="0.2">
      <c r="A58" s="392"/>
      <c r="B58" s="398"/>
      <c r="C58" s="399"/>
      <c r="D58" s="399"/>
    </row>
    <row r="59" spans="1:16" s="340" customFormat="1" x14ac:dyDescent="0.2">
      <c r="A59" s="392"/>
      <c r="B59" s="351"/>
      <c r="C59" s="397"/>
      <c r="D59" s="397"/>
      <c r="E59" s="397"/>
      <c r="F59" s="397"/>
      <c r="G59" s="397"/>
      <c r="H59" s="397"/>
      <c r="I59" s="397"/>
    </row>
    <row r="60" spans="1:16" s="340" customFormat="1" x14ac:dyDescent="0.2">
      <c r="A60" s="392"/>
      <c r="B60" s="346" t="s">
        <v>633</v>
      </c>
      <c r="C60" s="403"/>
      <c r="D60" s="397"/>
      <c r="E60" s="397"/>
      <c r="F60" s="397"/>
      <c r="G60" s="397"/>
      <c r="H60" s="397"/>
      <c r="I60" s="397"/>
    </row>
    <row r="61" spans="1:16" x14ac:dyDescent="0.2">
      <c r="B61" s="404"/>
      <c r="C61" s="361"/>
      <c r="D61" s="361"/>
    </row>
    <row r="62" spans="1:16" ht="15" customHeight="1" x14ac:dyDescent="0.2">
      <c r="B62" s="2009" t="s">
        <v>633</v>
      </c>
      <c r="C62" s="526" t="s">
        <v>1498</v>
      </c>
      <c r="D62" s="527" t="s">
        <v>1214</v>
      </c>
      <c r="E62" s="206"/>
      <c r="F62" s="206"/>
      <c r="G62" s="206"/>
      <c r="H62" s="206"/>
      <c r="I62" s="206"/>
    </row>
    <row r="63" spans="1:16" ht="15" customHeight="1" x14ac:dyDescent="0.2">
      <c r="B63" s="1687" t="s">
        <v>634</v>
      </c>
      <c r="C63" s="529">
        <v>3173</v>
      </c>
      <c r="D63" s="1668">
        <v>6748</v>
      </c>
    </row>
    <row r="64" spans="1:16" ht="15" customHeight="1" x14ac:dyDescent="0.2">
      <c r="B64" s="445" t="s">
        <v>635</v>
      </c>
      <c r="C64" s="531">
        <v>156</v>
      </c>
      <c r="D64" s="1669">
        <v>-12642</v>
      </c>
    </row>
    <row r="65" spans="2:4" ht="15" customHeight="1" x14ac:dyDescent="0.2">
      <c r="B65" s="445" t="s">
        <v>723</v>
      </c>
      <c r="C65" s="531">
        <v>-16871</v>
      </c>
      <c r="D65" s="1669">
        <v>21498</v>
      </c>
    </row>
    <row r="66" spans="2:4" ht="15" customHeight="1" x14ac:dyDescent="0.2">
      <c r="B66" s="445" t="s">
        <v>637</v>
      </c>
      <c r="C66" s="531">
        <v>46113</v>
      </c>
      <c r="D66" s="1669">
        <v>-5487</v>
      </c>
    </row>
    <row r="67" spans="2:4" ht="15" customHeight="1" x14ac:dyDescent="0.2">
      <c r="B67" s="445" t="s">
        <v>638</v>
      </c>
      <c r="C67" s="531">
        <v>887</v>
      </c>
      <c r="D67" s="1669">
        <v>-1415</v>
      </c>
    </row>
    <row r="68" spans="2:4" ht="15" customHeight="1" x14ac:dyDescent="0.2">
      <c r="B68" s="445" t="s">
        <v>564</v>
      </c>
      <c r="C68" s="531">
        <v>-10224</v>
      </c>
      <c r="D68" s="1669">
        <v>34615</v>
      </c>
    </row>
    <row r="69" spans="2:4" ht="15" customHeight="1" x14ac:dyDescent="0.2">
      <c r="B69" s="445" t="s">
        <v>639</v>
      </c>
      <c r="C69" s="531">
        <v>-153</v>
      </c>
      <c r="D69" s="1669">
        <v>1188</v>
      </c>
    </row>
    <row r="70" spans="2:4" ht="15" customHeight="1" x14ac:dyDescent="0.2">
      <c r="B70" s="445" t="s">
        <v>1039</v>
      </c>
      <c r="C70" s="531">
        <v>17916</v>
      </c>
      <c r="D70" s="1669">
        <v>1799</v>
      </c>
    </row>
    <row r="71" spans="2:4" ht="17.100000000000001" customHeight="1" x14ac:dyDescent="0.2">
      <c r="B71" s="445" t="s">
        <v>1042</v>
      </c>
      <c r="C71" s="531">
        <v>1729</v>
      </c>
      <c r="D71" s="1669">
        <v>-3244</v>
      </c>
    </row>
    <row r="72" spans="2:4" ht="15" customHeight="1" x14ac:dyDescent="0.2">
      <c r="B72" s="445" t="s">
        <v>640</v>
      </c>
      <c r="C72" s="531">
        <v>57230</v>
      </c>
      <c r="D72" s="1669">
        <v>45403</v>
      </c>
    </row>
    <row r="73" spans="2:4" ht="15" customHeight="1" x14ac:dyDescent="0.2">
      <c r="B73" s="445" t="s">
        <v>566</v>
      </c>
      <c r="C73" s="580">
        <v>-66</v>
      </c>
      <c r="D73" s="1669">
        <v>-6182</v>
      </c>
    </row>
    <row r="74" spans="2:4" ht="15" customHeight="1" thickBot="1" x14ac:dyDescent="0.25">
      <c r="B74" s="1688" t="s">
        <v>1040</v>
      </c>
      <c r="C74" s="1856">
        <v>-29995</v>
      </c>
      <c r="D74" s="1857">
        <v>12718</v>
      </c>
    </row>
    <row r="75" spans="2:4" ht="15" customHeight="1" thickBot="1" x14ac:dyDescent="0.25">
      <c r="B75" s="408" t="s">
        <v>1485</v>
      </c>
      <c r="C75" s="545">
        <f>SUM(C63:C74)</f>
        <v>69895</v>
      </c>
      <c r="D75" s="546">
        <f>SUM(D63:D74)</f>
        <v>94999</v>
      </c>
    </row>
    <row r="76" spans="2:4" x14ac:dyDescent="0.2">
      <c r="C76" s="361"/>
      <c r="D76" s="361"/>
    </row>
    <row r="77" spans="2:4" x14ac:dyDescent="0.2">
      <c r="B77" s="404" t="s">
        <v>619</v>
      </c>
      <c r="C77" s="405"/>
      <c r="D77" s="405"/>
    </row>
    <row r="78" spans="2:4" x14ac:dyDescent="0.2">
      <c r="B78" s="404"/>
      <c r="C78" s="36"/>
      <c r="D78" s="36"/>
    </row>
    <row r="79" spans="2:4" x14ac:dyDescent="0.2">
      <c r="C79" s="361"/>
      <c r="D79" s="361"/>
    </row>
    <row r="80" spans="2:4" x14ac:dyDescent="0.2">
      <c r="C80" s="361"/>
      <c r="D80" s="361"/>
    </row>
    <row r="81" spans="2:4" x14ac:dyDescent="0.2">
      <c r="B81" s="206"/>
      <c r="C81" s="361"/>
      <c r="D81" s="361"/>
    </row>
    <row r="82" spans="2:4" x14ac:dyDescent="0.2">
      <c r="C82" s="361"/>
      <c r="D82" s="361"/>
    </row>
    <row r="83" spans="2:4" x14ac:dyDescent="0.2">
      <c r="C83" s="361"/>
      <c r="D83" s="361"/>
    </row>
    <row r="84" spans="2:4" x14ac:dyDescent="0.2">
      <c r="C84" s="361"/>
      <c r="D84" s="361"/>
    </row>
    <row r="85" spans="2:4" x14ac:dyDescent="0.2">
      <c r="C85" s="361"/>
      <c r="D85" s="361"/>
    </row>
    <row r="86" spans="2:4" x14ac:dyDescent="0.2">
      <c r="C86" s="361"/>
      <c r="D86" s="361"/>
    </row>
    <row r="87" spans="2:4" x14ac:dyDescent="0.2">
      <c r="C87" s="361"/>
      <c r="D87" s="361"/>
    </row>
    <row r="88" spans="2:4" x14ac:dyDescent="0.2">
      <c r="C88" s="361"/>
      <c r="D88" s="361"/>
    </row>
    <row r="89" spans="2:4" x14ac:dyDescent="0.2">
      <c r="C89" s="361"/>
      <c r="D89" s="361"/>
    </row>
    <row r="90" spans="2:4" x14ac:dyDescent="0.2">
      <c r="C90" s="361"/>
      <c r="D90" s="361"/>
    </row>
    <row r="91" spans="2:4" x14ac:dyDescent="0.2">
      <c r="C91" s="361"/>
      <c r="D91" s="36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>
    <pageSetUpPr fitToPage="1"/>
  </sheetPr>
  <dimension ref="A1:J149"/>
  <sheetViews>
    <sheetView topLeftCell="A10" zoomScaleNormal="90" workbookViewId="0">
      <selection activeCell="B44" sqref="B44"/>
    </sheetView>
  </sheetViews>
  <sheetFormatPr defaultRowHeight="10.5" x14ac:dyDescent="0.2"/>
  <cols>
    <col min="1" max="1" width="4.42578125" style="75" customWidth="1"/>
    <col min="2" max="2" width="46.7109375" style="101" customWidth="1"/>
    <col min="3" max="6" width="14.7109375" style="101" customWidth="1"/>
    <col min="7" max="16384" width="9.140625" style="76"/>
  </cols>
  <sheetData>
    <row r="1" spans="1:10" x14ac:dyDescent="0.2">
      <c r="B1" s="76"/>
      <c r="C1" s="76"/>
      <c r="D1" s="76"/>
      <c r="E1" s="76"/>
      <c r="F1" s="76"/>
    </row>
    <row r="2" spans="1:10" ht="24.95" customHeight="1" x14ac:dyDescent="0.2">
      <c r="A2" s="2581" t="s">
        <v>1498</v>
      </c>
      <c r="B2" s="2582"/>
      <c r="C2" s="420" t="s">
        <v>144</v>
      </c>
      <c r="D2" s="420" t="s">
        <v>333</v>
      </c>
      <c r="E2" s="420" t="s">
        <v>117</v>
      </c>
      <c r="F2" s="420" t="s">
        <v>855</v>
      </c>
    </row>
    <row r="3" spans="1:10" ht="17.100000000000001" customHeight="1" thickBot="1" x14ac:dyDescent="0.25">
      <c r="A3" s="421" t="s">
        <v>185</v>
      </c>
      <c r="B3" s="422" t="s">
        <v>184</v>
      </c>
      <c r="C3" s="423">
        <f>C4+C15</f>
        <v>24003543</v>
      </c>
      <c r="D3" s="424">
        <f>D4+D15</f>
        <v>6019295</v>
      </c>
      <c r="E3" s="424">
        <f>E4+E15</f>
        <v>1270051</v>
      </c>
      <c r="F3" s="425">
        <f>SUM(C3:E3)</f>
        <v>31292889</v>
      </c>
    </row>
    <row r="4" spans="1:10" ht="17.100000000000001" customHeight="1" thickBot="1" x14ac:dyDescent="0.25">
      <c r="A4" s="426"/>
      <c r="B4" s="427" t="s">
        <v>260</v>
      </c>
      <c r="C4" s="428">
        <f>C5+C9+C14</f>
        <v>22783597</v>
      </c>
      <c r="D4" s="429">
        <f>D5+D9+D14</f>
        <v>4915354</v>
      </c>
      <c r="E4" s="429">
        <f>E5+E9+E14</f>
        <v>982775</v>
      </c>
      <c r="F4" s="430">
        <f t="shared" ref="F4:F23" si="0">SUM(C4:E4)</f>
        <v>28681726</v>
      </c>
    </row>
    <row r="5" spans="1:10" ht="17.100000000000001" customHeight="1" thickBot="1" x14ac:dyDescent="0.25">
      <c r="A5" s="431"/>
      <c r="B5" s="432" t="s">
        <v>187</v>
      </c>
      <c r="C5" s="433">
        <f>SUM(C6:C8)</f>
        <v>19093104</v>
      </c>
      <c r="D5" s="433">
        <f>SUM(D6:D8)</f>
        <v>3200862</v>
      </c>
      <c r="E5" s="433">
        <f>SUM(E6:E8)</f>
        <v>505984</v>
      </c>
      <c r="F5" s="434">
        <f t="shared" si="0"/>
        <v>22799950</v>
      </c>
    </row>
    <row r="6" spans="1:10" ht="17.100000000000001" customHeight="1" x14ac:dyDescent="0.2">
      <c r="A6" s="435"/>
      <c r="B6" s="436" t="s">
        <v>270</v>
      </c>
      <c r="C6" s="437">
        <v>19065282</v>
      </c>
      <c r="D6" s="437">
        <v>3120595</v>
      </c>
      <c r="E6" s="437">
        <v>505984</v>
      </c>
      <c r="F6" s="438">
        <f t="shared" si="0"/>
        <v>22691861</v>
      </c>
    </row>
    <row r="7" spans="1:10" ht="17.100000000000001" customHeight="1" thickBot="1" x14ac:dyDescent="0.25">
      <c r="A7" s="439"/>
      <c r="B7" s="440" t="s">
        <v>573</v>
      </c>
      <c r="C7" s="441">
        <v>27822</v>
      </c>
      <c r="D7" s="441">
        <v>80267</v>
      </c>
      <c r="E7" s="441">
        <v>0</v>
      </c>
      <c r="F7" s="442">
        <f t="shared" si="0"/>
        <v>108089</v>
      </c>
    </row>
    <row r="8" spans="1:10" s="108" customFormat="1" ht="17.100000000000001" hidden="1" customHeight="1" thickBot="1" x14ac:dyDescent="0.25">
      <c r="A8" s="439"/>
      <c r="B8" s="440" t="s">
        <v>574</v>
      </c>
      <c r="C8" s="441">
        <v>0</v>
      </c>
      <c r="D8" s="441">
        <v>0</v>
      </c>
      <c r="E8" s="441">
        <v>0</v>
      </c>
      <c r="F8" s="442">
        <f t="shared" si="0"/>
        <v>0</v>
      </c>
      <c r="G8" s="76"/>
      <c r="H8" s="76"/>
      <c r="I8" s="76"/>
      <c r="J8" s="76"/>
    </row>
    <row r="9" spans="1:10" ht="17.100000000000001" customHeight="1" thickBot="1" x14ac:dyDescent="0.25">
      <c r="A9" s="431"/>
      <c r="B9" s="432" t="s">
        <v>188</v>
      </c>
      <c r="C9" s="433">
        <f>SUM(C10:C13)</f>
        <v>3690163</v>
      </c>
      <c r="D9" s="433">
        <f>SUM(D10:D13)</f>
        <v>1714492</v>
      </c>
      <c r="E9" s="433">
        <f>SUM(E10:E13)</f>
        <v>476791</v>
      </c>
      <c r="F9" s="434">
        <f t="shared" si="0"/>
        <v>5881446</v>
      </c>
    </row>
    <row r="10" spans="1:10" ht="17.100000000000001" customHeight="1" x14ac:dyDescent="0.2">
      <c r="A10" s="439"/>
      <c r="B10" s="440" t="s">
        <v>575</v>
      </c>
      <c r="C10" s="441">
        <v>27603</v>
      </c>
      <c r="D10" s="441">
        <v>0</v>
      </c>
      <c r="E10" s="441">
        <v>0</v>
      </c>
      <c r="F10" s="442">
        <f t="shared" si="0"/>
        <v>27603</v>
      </c>
    </row>
    <row r="11" spans="1:10" ht="17.100000000000001" customHeight="1" x14ac:dyDescent="0.2">
      <c r="A11" s="439"/>
      <c r="B11" s="440" t="s">
        <v>576</v>
      </c>
      <c r="C11" s="441">
        <v>3662560</v>
      </c>
      <c r="D11" s="441">
        <v>1714492</v>
      </c>
      <c r="E11" s="441">
        <v>476791</v>
      </c>
      <c r="F11" s="442">
        <f t="shared" si="0"/>
        <v>5853843</v>
      </c>
    </row>
    <row r="12" spans="1:10" ht="17.100000000000001" hidden="1" customHeight="1" x14ac:dyDescent="0.2">
      <c r="A12" s="439"/>
      <c r="B12" s="440" t="s">
        <v>946</v>
      </c>
      <c r="C12" s="441">
        <v>0</v>
      </c>
      <c r="D12" s="441">
        <v>0</v>
      </c>
      <c r="E12" s="441">
        <v>0</v>
      </c>
      <c r="F12" s="442">
        <f t="shared" si="0"/>
        <v>0</v>
      </c>
    </row>
    <row r="13" spans="1:10" ht="17.100000000000001" hidden="1" customHeight="1" x14ac:dyDescent="0.2">
      <c r="A13" s="439"/>
      <c r="B13" s="440" t="s">
        <v>945</v>
      </c>
      <c r="C13" s="441">
        <v>0</v>
      </c>
      <c r="D13" s="441">
        <v>0</v>
      </c>
      <c r="E13" s="441">
        <v>0</v>
      </c>
      <c r="F13" s="442">
        <f t="shared" si="0"/>
        <v>0</v>
      </c>
    </row>
    <row r="14" spans="1:10" ht="17.100000000000001" customHeight="1" thickBot="1" x14ac:dyDescent="0.25">
      <c r="A14" s="439"/>
      <c r="B14" s="440" t="s">
        <v>189</v>
      </c>
      <c r="C14" s="441">
        <v>330</v>
      </c>
      <c r="D14" s="441">
        <v>0</v>
      </c>
      <c r="E14" s="441">
        <v>0</v>
      </c>
      <c r="F14" s="442">
        <f t="shared" si="0"/>
        <v>330</v>
      </c>
    </row>
    <row r="15" spans="1:10" ht="17.100000000000001" customHeight="1" thickBot="1" x14ac:dyDescent="0.25">
      <c r="A15" s="426"/>
      <c r="B15" s="443" t="s">
        <v>284</v>
      </c>
      <c r="C15" s="429">
        <f>SUM(C16:C18)</f>
        <v>1219946</v>
      </c>
      <c r="D15" s="429">
        <f>SUM(D16:D18)</f>
        <v>1103941</v>
      </c>
      <c r="E15" s="429">
        <f>SUM(E16:E18)</f>
        <v>287276</v>
      </c>
      <c r="F15" s="430">
        <f t="shared" si="0"/>
        <v>2611163</v>
      </c>
    </row>
    <row r="16" spans="1:10" ht="17.100000000000001" customHeight="1" x14ac:dyDescent="0.2">
      <c r="A16" s="444"/>
      <c r="B16" s="445" t="s">
        <v>1465</v>
      </c>
      <c r="C16" s="446">
        <v>24579</v>
      </c>
      <c r="D16" s="446">
        <v>0</v>
      </c>
      <c r="E16" s="446">
        <v>0</v>
      </c>
      <c r="F16" s="447">
        <f t="shared" si="0"/>
        <v>24579</v>
      </c>
    </row>
    <row r="17" spans="1:8" ht="17.100000000000001" customHeight="1" thickBot="1" x14ac:dyDescent="0.25">
      <c r="A17" s="444"/>
      <c r="B17" s="445" t="s">
        <v>1466</v>
      </c>
      <c r="C17" s="446">
        <v>1195367</v>
      </c>
      <c r="D17" s="446">
        <v>1103941</v>
      </c>
      <c r="E17" s="446">
        <v>287276</v>
      </c>
      <c r="F17" s="447">
        <f t="shared" si="0"/>
        <v>2586584</v>
      </c>
    </row>
    <row r="18" spans="1:8" ht="17.100000000000001" hidden="1" customHeight="1" thickBot="1" x14ac:dyDescent="0.25">
      <c r="A18" s="444"/>
      <c r="B18" s="445" t="s">
        <v>189</v>
      </c>
      <c r="C18" s="446">
        <v>0</v>
      </c>
      <c r="D18" s="446">
        <v>0</v>
      </c>
      <c r="E18" s="446">
        <v>0</v>
      </c>
      <c r="F18" s="447">
        <f t="shared" si="0"/>
        <v>0</v>
      </c>
    </row>
    <row r="19" spans="1:8" ht="27.75" customHeight="1" thickBot="1" x14ac:dyDescent="0.25">
      <c r="A19" s="426" t="s">
        <v>186</v>
      </c>
      <c r="B19" s="443" t="s">
        <v>1326</v>
      </c>
      <c r="C19" s="429">
        <f>SUM(C20:C22)</f>
        <v>193096136</v>
      </c>
      <c r="D19" s="429">
        <f>SUM(D20:D22)</f>
        <v>202655510</v>
      </c>
      <c r="E19" s="429">
        <f>SUM(E20:E22)</f>
        <v>33478694</v>
      </c>
      <c r="F19" s="430">
        <f t="shared" si="0"/>
        <v>429230340</v>
      </c>
      <c r="H19" s="76">
        <f>C19-'BA nota 20'!C47-'BA nota 20'!D47</f>
        <v>0</v>
      </c>
    </row>
    <row r="20" spans="1:8" ht="17.100000000000001" customHeight="1" x14ac:dyDescent="0.2">
      <c r="A20" s="444"/>
      <c r="B20" s="445" t="s">
        <v>190</v>
      </c>
      <c r="C20" s="448">
        <v>123790546</v>
      </c>
      <c r="D20" s="448">
        <v>178392935</v>
      </c>
      <c r="E20" s="448">
        <v>32307620</v>
      </c>
      <c r="F20" s="449">
        <f t="shared" si="0"/>
        <v>334491101</v>
      </c>
    </row>
    <row r="21" spans="1:8" ht="17.100000000000001" customHeight="1" x14ac:dyDescent="0.2">
      <c r="A21" s="444"/>
      <c r="B21" s="445" t="s">
        <v>191</v>
      </c>
      <c r="C21" s="448">
        <v>67957593</v>
      </c>
      <c r="D21" s="448">
        <v>20144772</v>
      </c>
      <c r="E21" s="448">
        <v>178595</v>
      </c>
      <c r="F21" s="449">
        <f t="shared" si="0"/>
        <v>88280960</v>
      </c>
    </row>
    <row r="22" spans="1:8" ht="17.100000000000001" customHeight="1" thickBot="1" x14ac:dyDescent="0.25">
      <c r="A22" s="444"/>
      <c r="B22" s="445" t="s">
        <v>192</v>
      </c>
      <c r="C22" s="448">
        <v>1347997</v>
      </c>
      <c r="D22" s="448">
        <v>4117803</v>
      </c>
      <c r="E22" s="448">
        <v>992479</v>
      </c>
      <c r="F22" s="449">
        <f t="shared" si="0"/>
        <v>6458279</v>
      </c>
    </row>
    <row r="23" spans="1:8" ht="17.100000000000001" customHeight="1" thickBot="1" x14ac:dyDescent="0.25">
      <c r="A23" s="426"/>
      <c r="B23" s="443" t="s">
        <v>334</v>
      </c>
      <c r="C23" s="429">
        <f>C3+C19</f>
        <v>217099679</v>
      </c>
      <c r="D23" s="429">
        <f>D3+D19</f>
        <v>208674805</v>
      </c>
      <c r="E23" s="429">
        <f>E3+E19</f>
        <v>34748745</v>
      </c>
      <c r="F23" s="430">
        <f t="shared" si="0"/>
        <v>460523229</v>
      </c>
    </row>
    <row r="24" spans="1:8" x14ac:dyDescent="0.2">
      <c r="B24" s="76"/>
      <c r="C24" s="76"/>
      <c r="D24" s="76"/>
      <c r="E24" s="76"/>
      <c r="F24" s="76"/>
    </row>
    <row r="25" spans="1:8" x14ac:dyDescent="0.2">
      <c r="B25" s="76"/>
      <c r="C25" s="76"/>
      <c r="D25" s="76"/>
      <c r="E25" s="76"/>
      <c r="F25" s="76"/>
    </row>
    <row r="26" spans="1:8" ht="24.95" customHeight="1" x14ac:dyDescent="0.2">
      <c r="A26" s="2581" t="s">
        <v>1214</v>
      </c>
      <c r="B26" s="2582"/>
      <c r="C26" s="420" t="s">
        <v>144</v>
      </c>
      <c r="D26" s="420" t="s">
        <v>333</v>
      </c>
      <c r="E26" s="420" t="s">
        <v>117</v>
      </c>
      <c r="F26" s="420" t="s">
        <v>855</v>
      </c>
    </row>
    <row r="27" spans="1:8" ht="17.100000000000001" customHeight="1" thickBot="1" x14ac:dyDescent="0.25">
      <c r="A27" s="421" t="s">
        <v>185</v>
      </c>
      <c r="B27" s="422" t="s">
        <v>184</v>
      </c>
      <c r="C27" s="423">
        <f>C28+C39</f>
        <v>22375462</v>
      </c>
      <c r="D27" s="424">
        <f>D28+D39</f>
        <v>4127590</v>
      </c>
      <c r="E27" s="424">
        <f>E28+E39</f>
        <v>1423931</v>
      </c>
      <c r="F27" s="425">
        <f t="shared" ref="F27:F47" si="1">SUM(C27:E27)</f>
        <v>27926983</v>
      </c>
    </row>
    <row r="28" spans="1:8" ht="17.100000000000001" customHeight="1" thickBot="1" x14ac:dyDescent="0.25">
      <c r="A28" s="426"/>
      <c r="B28" s="427" t="s">
        <v>260</v>
      </c>
      <c r="C28" s="428">
        <f>C29+C33+C38</f>
        <v>21533811</v>
      </c>
      <c r="D28" s="429">
        <f>D29+D33+D38</f>
        <v>3559763</v>
      </c>
      <c r="E28" s="429">
        <f>E29+E33+E38</f>
        <v>1086854</v>
      </c>
      <c r="F28" s="430">
        <f t="shared" si="1"/>
        <v>26180428</v>
      </c>
    </row>
    <row r="29" spans="1:8" ht="17.100000000000001" customHeight="1" thickBot="1" x14ac:dyDescent="0.25">
      <c r="A29" s="431"/>
      <c r="B29" s="432" t="s">
        <v>187</v>
      </c>
      <c r="C29" s="433">
        <f>SUM(C30:C32)</f>
        <v>18277043</v>
      </c>
      <c r="D29" s="433">
        <f>SUM(D30:D32)</f>
        <v>2150136</v>
      </c>
      <c r="E29" s="433">
        <f>SUM(E30:E32)</f>
        <v>671019</v>
      </c>
      <c r="F29" s="434">
        <f t="shared" si="1"/>
        <v>21098198</v>
      </c>
    </row>
    <row r="30" spans="1:8" ht="17.100000000000001" customHeight="1" x14ac:dyDescent="0.2">
      <c r="A30" s="435"/>
      <c r="B30" s="436" t="s">
        <v>270</v>
      </c>
      <c r="C30" s="437">
        <v>18252231</v>
      </c>
      <c r="D30" s="437">
        <v>2088985</v>
      </c>
      <c r="E30" s="437">
        <v>671019</v>
      </c>
      <c r="F30" s="438">
        <f t="shared" si="1"/>
        <v>21012235</v>
      </c>
    </row>
    <row r="31" spans="1:8" ht="17.100000000000001" customHeight="1" thickBot="1" x14ac:dyDescent="0.25">
      <c r="A31" s="439"/>
      <c r="B31" s="440" t="s">
        <v>573</v>
      </c>
      <c r="C31" s="441">
        <v>24812</v>
      </c>
      <c r="D31" s="441">
        <v>61151</v>
      </c>
      <c r="E31" s="441">
        <v>0</v>
      </c>
      <c r="F31" s="442">
        <f t="shared" si="1"/>
        <v>85963</v>
      </c>
    </row>
    <row r="32" spans="1:8" ht="17.100000000000001" hidden="1" customHeight="1" thickBot="1" x14ac:dyDescent="0.25">
      <c r="A32" s="439"/>
      <c r="B32" s="440" t="s">
        <v>574</v>
      </c>
      <c r="C32" s="441">
        <v>0</v>
      </c>
      <c r="D32" s="441">
        <v>0</v>
      </c>
      <c r="E32" s="441">
        <v>0</v>
      </c>
      <c r="F32" s="442">
        <f t="shared" si="1"/>
        <v>0</v>
      </c>
    </row>
    <row r="33" spans="1:7" ht="17.100000000000001" customHeight="1" thickBot="1" x14ac:dyDescent="0.25">
      <c r="A33" s="431"/>
      <c r="B33" s="432" t="s">
        <v>188</v>
      </c>
      <c r="C33" s="433">
        <f>SUM(C34:C37)</f>
        <v>3256438</v>
      </c>
      <c r="D33" s="433">
        <f>SUM(D34:D37)</f>
        <v>1409627</v>
      </c>
      <c r="E33" s="433">
        <f>SUM(E34:E37)</f>
        <v>415835</v>
      </c>
      <c r="F33" s="434">
        <f t="shared" si="1"/>
        <v>5081900</v>
      </c>
    </row>
    <row r="34" spans="1:7" ht="17.100000000000001" customHeight="1" x14ac:dyDescent="0.2">
      <c r="A34" s="439"/>
      <c r="B34" s="440" t="s">
        <v>575</v>
      </c>
      <c r="C34" s="441">
        <v>11142</v>
      </c>
      <c r="D34" s="441">
        <v>0</v>
      </c>
      <c r="E34" s="441">
        <v>0</v>
      </c>
      <c r="F34" s="442">
        <f t="shared" si="1"/>
        <v>11142</v>
      </c>
    </row>
    <row r="35" spans="1:7" ht="17.100000000000001" customHeight="1" x14ac:dyDescent="0.2">
      <c r="A35" s="439"/>
      <c r="B35" s="440" t="s">
        <v>576</v>
      </c>
      <c r="C35" s="441">
        <v>3228779</v>
      </c>
      <c r="D35" s="441">
        <v>1409627</v>
      </c>
      <c r="E35" s="441">
        <v>415835</v>
      </c>
      <c r="F35" s="442">
        <f t="shared" si="1"/>
        <v>5054241</v>
      </c>
    </row>
    <row r="36" spans="1:7" ht="17.100000000000001" hidden="1" customHeight="1" x14ac:dyDescent="0.2">
      <c r="A36" s="439"/>
      <c r="B36" s="440" t="s">
        <v>946</v>
      </c>
      <c r="C36" s="441">
        <v>0</v>
      </c>
      <c r="D36" s="441">
        <v>0</v>
      </c>
      <c r="E36" s="441">
        <v>0</v>
      </c>
      <c r="F36" s="442">
        <f t="shared" si="1"/>
        <v>0</v>
      </c>
    </row>
    <row r="37" spans="1:7" ht="17.100000000000001" customHeight="1" x14ac:dyDescent="0.2">
      <c r="A37" s="439"/>
      <c r="B37" s="440" t="s">
        <v>945</v>
      </c>
      <c r="C37" s="441">
        <v>16517</v>
      </c>
      <c r="D37" s="441">
        <v>0</v>
      </c>
      <c r="E37" s="441">
        <v>0</v>
      </c>
      <c r="F37" s="442">
        <f t="shared" si="1"/>
        <v>16517</v>
      </c>
    </row>
    <row r="38" spans="1:7" ht="17.100000000000001" customHeight="1" thickBot="1" x14ac:dyDescent="0.25">
      <c r="A38" s="439"/>
      <c r="B38" s="440" t="s">
        <v>189</v>
      </c>
      <c r="C38" s="441">
        <v>330</v>
      </c>
      <c r="D38" s="441">
        <v>0</v>
      </c>
      <c r="E38" s="441">
        <v>0</v>
      </c>
      <c r="F38" s="442">
        <f t="shared" si="1"/>
        <v>330</v>
      </c>
    </row>
    <row r="39" spans="1:7" ht="17.100000000000001" customHeight="1" thickBot="1" x14ac:dyDescent="0.25">
      <c r="A39" s="426"/>
      <c r="B39" s="443" t="s">
        <v>284</v>
      </c>
      <c r="C39" s="429">
        <f>SUM(C40:C42)</f>
        <v>841651</v>
      </c>
      <c r="D39" s="429">
        <f>SUM(D40:D42)</f>
        <v>567827</v>
      </c>
      <c r="E39" s="429">
        <f>SUM(E40:E42)</f>
        <v>337077</v>
      </c>
      <c r="F39" s="430">
        <f t="shared" si="1"/>
        <v>1746555</v>
      </c>
    </row>
    <row r="40" spans="1:7" ht="17.100000000000001" hidden="1" customHeight="1" x14ac:dyDescent="0.2">
      <c r="A40" s="444"/>
      <c r="B40" s="445" t="s">
        <v>1465</v>
      </c>
      <c r="C40" s="446">
        <v>0</v>
      </c>
      <c r="D40" s="446">
        <v>0</v>
      </c>
      <c r="E40" s="446">
        <v>0</v>
      </c>
      <c r="F40" s="447">
        <f t="shared" si="1"/>
        <v>0</v>
      </c>
    </row>
    <row r="41" spans="1:7" ht="17.100000000000001" customHeight="1" thickBot="1" x14ac:dyDescent="0.25">
      <c r="A41" s="444"/>
      <c r="B41" s="445" t="s">
        <v>1466</v>
      </c>
      <c r="C41" s="446">
        <v>841651</v>
      </c>
      <c r="D41" s="446">
        <v>567827</v>
      </c>
      <c r="E41" s="446">
        <v>337077</v>
      </c>
      <c r="F41" s="447">
        <f t="shared" si="1"/>
        <v>1746555</v>
      </c>
    </row>
    <row r="42" spans="1:7" ht="17.100000000000001" hidden="1" customHeight="1" thickBot="1" x14ac:dyDescent="0.25">
      <c r="A42" s="444"/>
      <c r="B42" s="445" t="s">
        <v>189</v>
      </c>
      <c r="C42" s="446">
        <v>0</v>
      </c>
      <c r="D42" s="446">
        <v>0</v>
      </c>
      <c r="E42" s="446">
        <v>0</v>
      </c>
      <c r="F42" s="447">
        <f t="shared" si="1"/>
        <v>0</v>
      </c>
    </row>
    <row r="43" spans="1:7" ht="28.5" customHeight="1" thickBot="1" x14ac:dyDescent="0.25">
      <c r="A43" s="426" t="s">
        <v>186</v>
      </c>
      <c r="B43" s="443" t="s">
        <v>1326</v>
      </c>
      <c r="C43" s="429">
        <f>SUM(C44:C46)</f>
        <v>291068422</v>
      </c>
      <c r="D43" s="429">
        <f>SUM(D44:D46)</f>
        <v>242262437</v>
      </c>
      <c r="E43" s="429">
        <f>SUM(E44:E46)</f>
        <v>45857496</v>
      </c>
      <c r="F43" s="430">
        <f t="shared" si="1"/>
        <v>579188355</v>
      </c>
      <c r="G43" s="108"/>
    </row>
    <row r="44" spans="1:7" ht="17.100000000000001" customHeight="1" x14ac:dyDescent="0.2">
      <c r="A44" s="444"/>
      <c r="B44" s="445" t="s">
        <v>190</v>
      </c>
      <c r="C44" s="448">
        <v>223451729</v>
      </c>
      <c r="D44" s="448">
        <v>227553443</v>
      </c>
      <c r="E44" s="448">
        <v>43004218</v>
      </c>
      <c r="F44" s="449">
        <f t="shared" si="1"/>
        <v>494009390</v>
      </c>
      <c r="G44" s="108"/>
    </row>
    <row r="45" spans="1:7" ht="17.100000000000001" customHeight="1" x14ac:dyDescent="0.2">
      <c r="A45" s="444"/>
      <c r="B45" s="445" t="s">
        <v>191</v>
      </c>
      <c r="C45" s="448">
        <v>66595247</v>
      </c>
      <c r="D45" s="448">
        <v>12656451</v>
      </c>
      <c r="E45" s="448">
        <v>1872328</v>
      </c>
      <c r="F45" s="449">
        <f t="shared" si="1"/>
        <v>81124026</v>
      </c>
      <c r="G45" s="108"/>
    </row>
    <row r="46" spans="1:7" ht="17.100000000000001" customHeight="1" thickBot="1" x14ac:dyDescent="0.25">
      <c r="A46" s="444"/>
      <c r="B46" s="445" t="s">
        <v>192</v>
      </c>
      <c r="C46" s="448">
        <v>1021446</v>
      </c>
      <c r="D46" s="448">
        <v>2052543</v>
      </c>
      <c r="E46" s="448">
        <v>980950</v>
      </c>
      <c r="F46" s="449">
        <f t="shared" si="1"/>
        <v>4054939</v>
      </c>
      <c r="G46" s="108"/>
    </row>
    <row r="47" spans="1:7" ht="17.100000000000001" customHeight="1" thickBot="1" x14ac:dyDescent="0.25">
      <c r="A47" s="426"/>
      <c r="B47" s="443" t="s">
        <v>334</v>
      </c>
      <c r="C47" s="429">
        <f>C27+C43</f>
        <v>313443884</v>
      </c>
      <c r="D47" s="429">
        <f>D27+D43</f>
        <v>246390027</v>
      </c>
      <c r="E47" s="429">
        <f>E27+E43</f>
        <v>47281427</v>
      </c>
      <c r="F47" s="430">
        <f t="shared" si="1"/>
        <v>607115338</v>
      </c>
    </row>
    <row r="48" spans="1:7" x14ac:dyDescent="0.2">
      <c r="B48" s="76"/>
      <c r="C48" s="76"/>
      <c r="D48" s="76"/>
      <c r="E48" s="76"/>
      <c r="F48" s="76"/>
    </row>
    <row r="49" spans="2:6" x14ac:dyDescent="0.2">
      <c r="B49" s="76"/>
      <c r="C49" s="76"/>
      <c r="D49" s="76"/>
      <c r="E49" s="76"/>
      <c r="F49" s="76"/>
    </row>
    <row r="50" spans="2:6" x14ac:dyDescent="0.2">
      <c r="B50" s="76"/>
      <c r="C50" s="76"/>
      <c r="D50" s="76"/>
      <c r="E50" s="76"/>
      <c r="F50" s="76"/>
    </row>
    <row r="51" spans="2:6" x14ac:dyDescent="0.2">
      <c r="B51" s="76"/>
      <c r="C51" s="76"/>
      <c r="D51" s="76"/>
      <c r="E51" s="76"/>
      <c r="F51" s="76"/>
    </row>
    <row r="52" spans="2:6" x14ac:dyDescent="0.2">
      <c r="B52" s="76"/>
      <c r="C52" s="76"/>
      <c r="D52" s="76"/>
      <c r="E52" s="76"/>
      <c r="F52" s="76"/>
    </row>
    <row r="53" spans="2:6" x14ac:dyDescent="0.2">
      <c r="B53" s="76"/>
      <c r="C53" s="76"/>
      <c r="D53" s="76"/>
      <c r="E53" s="76"/>
      <c r="F53" s="76"/>
    </row>
    <row r="54" spans="2:6" x14ac:dyDescent="0.2">
      <c r="B54" s="76"/>
      <c r="C54" s="76"/>
      <c r="D54" s="76"/>
      <c r="E54" s="76"/>
      <c r="F54" s="76"/>
    </row>
    <row r="55" spans="2:6" x14ac:dyDescent="0.2">
      <c r="B55" s="76"/>
      <c r="C55" s="76"/>
      <c r="D55" s="76"/>
      <c r="E55" s="76"/>
      <c r="F55" s="76"/>
    </row>
    <row r="56" spans="2:6" x14ac:dyDescent="0.2">
      <c r="B56" s="76"/>
      <c r="C56" s="76"/>
      <c r="D56" s="76"/>
      <c r="E56" s="76"/>
      <c r="F56" s="76"/>
    </row>
    <row r="57" spans="2:6" x14ac:dyDescent="0.2">
      <c r="B57" s="76"/>
      <c r="C57" s="76"/>
      <c r="D57" s="76"/>
      <c r="E57" s="76"/>
      <c r="F57" s="76"/>
    </row>
    <row r="58" spans="2:6" x14ac:dyDescent="0.2">
      <c r="B58" s="76"/>
      <c r="C58" s="76"/>
      <c r="D58" s="76"/>
      <c r="E58" s="76"/>
      <c r="F58" s="76"/>
    </row>
    <row r="59" spans="2:6" x14ac:dyDescent="0.2">
      <c r="B59" s="76"/>
      <c r="C59" s="76"/>
      <c r="D59" s="76"/>
      <c r="E59" s="76"/>
      <c r="F59" s="76"/>
    </row>
    <row r="60" spans="2:6" x14ac:dyDescent="0.2">
      <c r="B60" s="76"/>
      <c r="C60" s="76"/>
      <c r="D60" s="76"/>
      <c r="E60" s="76"/>
      <c r="F60" s="76"/>
    </row>
    <row r="61" spans="2:6" x14ac:dyDescent="0.2">
      <c r="B61" s="76"/>
      <c r="C61" s="76"/>
      <c r="D61" s="76"/>
      <c r="E61" s="76"/>
      <c r="F61" s="76"/>
    </row>
    <row r="62" spans="2:6" x14ac:dyDescent="0.2">
      <c r="B62" s="76"/>
      <c r="C62" s="76"/>
      <c r="D62" s="76"/>
      <c r="E62" s="76"/>
      <c r="F62" s="76"/>
    </row>
    <row r="63" spans="2:6" x14ac:dyDescent="0.2">
      <c r="B63" s="76"/>
      <c r="C63" s="76"/>
      <c r="D63" s="76"/>
      <c r="E63" s="76"/>
      <c r="F63" s="76"/>
    </row>
    <row r="64" spans="2:6" x14ac:dyDescent="0.2">
      <c r="B64" s="76"/>
      <c r="C64" s="76"/>
      <c r="D64" s="76"/>
      <c r="E64" s="76"/>
      <c r="F64" s="76"/>
    </row>
    <row r="65" spans="2:6" x14ac:dyDescent="0.2">
      <c r="B65" s="76"/>
      <c r="C65" s="76"/>
      <c r="D65" s="76"/>
      <c r="E65" s="76"/>
      <c r="F65" s="76"/>
    </row>
    <row r="66" spans="2:6" x14ac:dyDescent="0.2">
      <c r="B66" s="76"/>
      <c r="C66" s="76"/>
      <c r="D66" s="76"/>
      <c r="E66" s="76"/>
      <c r="F66" s="76"/>
    </row>
    <row r="67" spans="2:6" x14ac:dyDescent="0.2">
      <c r="B67" s="76"/>
      <c r="C67" s="76"/>
      <c r="D67" s="76"/>
      <c r="E67" s="76"/>
      <c r="F67" s="76"/>
    </row>
    <row r="68" spans="2:6" x14ac:dyDescent="0.2">
      <c r="B68" s="76"/>
      <c r="C68" s="76"/>
      <c r="D68" s="76"/>
      <c r="E68" s="76"/>
      <c r="F68" s="76"/>
    </row>
    <row r="69" spans="2:6" x14ac:dyDescent="0.2">
      <c r="B69" s="76"/>
      <c r="C69" s="76"/>
      <c r="D69" s="76"/>
      <c r="E69" s="76"/>
      <c r="F69" s="76"/>
    </row>
    <row r="70" spans="2:6" x14ac:dyDescent="0.2">
      <c r="B70" s="76"/>
      <c r="C70" s="76"/>
      <c r="D70" s="76"/>
      <c r="E70" s="76"/>
      <c r="F70" s="76"/>
    </row>
    <row r="71" spans="2:6" x14ac:dyDescent="0.2">
      <c r="B71" s="76"/>
      <c r="C71" s="76"/>
      <c r="D71" s="76"/>
      <c r="E71" s="76"/>
      <c r="F71" s="76"/>
    </row>
    <row r="72" spans="2:6" x14ac:dyDescent="0.2">
      <c r="B72" s="76"/>
      <c r="C72" s="76"/>
      <c r="D72" s="76"/>
      <c r="E72" s="76"/>
      <c r="F72" s="76"/>
    </row>
    <row r="73" spans="2:6" x14ac:dyDescent="0.2">
      <c r="B73" s="76"/>
      <c r="C73" s="76"/>
      <c r="D73" s="76"/>
      <c r="E73" s="76"/>
      <c r="F73" s="76"/>
    </row>
    <row r="74" spans="2:6" x14ac:dyDescent="0.2">
      <c r="B74" s="76"/>
      <c r="C74" s="76"/>
      <c r="D74" s="76"/>
      <c r="E74" s="76"/>
      <c r="F74" s="76"/>
    </row>
    <row r="75" spans="2:6" x14ac:dyDescent="0.2">
      <c r="B75" s="76"/>
      <c r="C75" s="76"/>
      <c r="D75" s="76"/>
      <c r="E75" s="76"/>
      <c r="F75" s="76"/>
    </row>
    <row r="76" spans="2:6" x14ac:dyDescent="0.2">
      <c r="B76" s="76"/>
      <c r="C76" s="76"/>
      <c r="D76" s="76"/>
      <c r="E76" s="76"/>
      <c r="F76" s="76"/>
    </row>
    <row r="77" spans="2:6" x14ac:dyDescent="0.2">
      <c r="B77" s="76"/>
      <c r="C77" s="76"/>
      <c r="D77" s="76"/>
      <c r="E77" s="76"/>
      <c r="F77" s="76"/>
    </row>
    <row r="78" spans="2:6" x14ac:dyDescent="0.2">
      <c r="B78" s="76"/>
      <c r="C78" s="76"/>
      <c r="D78" s="76"/>
      <c r="E78" s="76"/>
      <c r="F78" s="76"/>
    </row>
    <row r="79" spans="2:6" x14ac:dyDescent="0.2">
      <c r="B79" s="76"/>
      <c r="C79" s="76"/>
      <c r="D79" s="76"/>
      <c r="E79" s="76"/>
      <c r="F79" s="76"/>
    </row>
    <row r="80" spans="2:6" x14ac:dyDescent="0.2">
      <c r="B80" s="76"/>
      <c r="C80" s="76"/>
      <c r="D80" s="76"/>
      <c r="E80" s="76"/>
      <c r="F80" s="76"/>
    </row>
    <row r="81" spans="2:6" x14ac:dyDescent="0.2">
      <c r="B81" s="76"/>
      <c r="C81" s="76"/>
      <c r="D81" s="76"/>
      <c r="E81" s="76"/>
      <c r="F81" s="76"/>
    </row>
    <row r="82" spans="2:6" x14ac:dyDescent="0.2">
      <c r="B82" s="76"/>
      <c r="C82" s="76"/>
      <c r="D82" s="76"/>
      <c r="E82" s="76"/>
      <c r="F82" s="76"/>
    </row>
    <row r="83" spans="2:6" x14ac:dyDescent="0.2">
      <c r="B83" s="76"/>
      <c r="C83" s="76"/>
      <c r="D83" s="76"/>
      <c r="E83" s="76"/>
      <c r="F83" s="76"/>
    </row>
    <row r="84" spans="2:6" x14ac:dyDescent="0.2">
      <c r="B84" s="76"/>
      <c r="C84" s="76"/>
      <c r="D84" s="76"/>
      <c r="E84" s="76"/>
      <c r="F84" s="76"/>
    </row>
    <row r="85" spans="2:6" x14ac:dyDescent="0.2">
      <c r="B85" s="76"/>
      <c r="C85" s="76"/>
      <c r="D85" s="76"/>
      <c r="E85" s="76"/>
      <c r="F85" s="76"/>
    </row>
    <row r="86" spans="2:6" x14ac:dyDescent="0.2">
      <c r="B86" s="76"/>
      <c r="C86" s="76"/>
      <c r="D86" s="76"/>
      <c r="E86" s="76"/>
      <c r="F86" s="76"/>
    </row>
    <row r="87" spans="2:6" x14ac:dyDescent="0.2">
      <c r="B87" s="76"/>
      <c r="C87" s="76"/>
      <c r="D87" s="76"/>
      <c r="E87" s="76"/>
      <c r="F87" s="76"/>
    </row>
    <row r="88" spans="2:6" x14ac:dyDescent="0.2">
      <c r="B88" s="76"/>
      <c r="C88" s="76"/>
      <c r="D88" s="76"/>
      <c r="E88" s="76"/>
      <c r="F88" s="76"/>
    </row>
    <row r="89" spans="2:6" x14ac:dyDescent="0.2">
      <c r="B89" s="76"/>
      <c r="C89" s="76"/>
      <c r="D89" s="76"/>
      <c r="E89" s="76"/>
      <c r="F89" s="76"/>
    </row>
    <row r="90" spans="2:6" x14ac:dyDescent="0.2">
      <c r="B90" s="76"/>
      <c r="C90" s="76"/>
      <c r="D90" s="76"/>
      <c r="E90" s="76"/>
      <c r="F90" s="76"/>
    </row>
    <row r="91" spans="2:6" x14ac:dyDescent="0.2">
      <c r="B91" s="76"/>
      <c r="C91" s="76"/>
      <c r="D91" s="76"/>
      <c r="E91" s="76"/>
      <c r="F91" s="76"/>
    </row>
    <row r="92" spans="2:6" x14ac:dyDescent="0.2">
      <c r="B92" s="76"/>
      <c r="C92" s="76"/>
      <c r="D92" s="76"/>
      <c r="E92" s="76"/>
      <c r="F92" s="76"/>
    </row>
    <row r="93" spans="2:6" x14ac:dyDescent="0.2">
      <c r="B93" s="76"/>
      <c r="C93" s="76"/>
      <c r="D93" s="76"/>
      <c r="E93" s="76"/>
      <c r="F93" s="76"/>
    </row>
    <row r="94" spans="2:6" x14ac:dyDescent="0.2">
      <c r="B94" s="76"/>
      <c r="C94" s="76"/>
      <c r="D94" s="76"/>
      <c r="E94" s="76"/>
      <c r="F94" s="76"/>
    </row>
    <row r="95" spans="2:6" x14ac:dyDescent="0.2">
      <c r="B95" s="76"/>
      <c r="C95" s="76"/>
      <c r="D95" s="76"/>
      <c r="E95" s="76"/>
      <c r="F95" s="76"/>
    </row>
    <row r="96" spans="2:6" x14ac:dyDescent="0.2">
      <c r="B96" s="76"/>
      <c r="C96" s="76"/>
      <c r="D96" s="76"/>
      <c r="E96" s="76"/>
      <c r="F96" s="76"/>
    </row>
    <row r="97" spans="2:6" x14ac:dyDescent="0.2">
      <c r="B97" s="76"/>
      <c r="C97" s="76"/>
      <c r="D97" s="76"/>
      <c r="E97" s="76"/>
      <c r="F97" s="76"/>
    </row>
    <row r="98" spans="2:6" x14ac:dyDescent="0.2">
      <c r="B98" s="76"/>
      <c r="C98" s="76"/>
      <c r="D98" s="76"/>
      <c r="E98" s="76"/>
      <c r="F98" s="76"/>
    </row>
    <row r="99" spans="2:6" x14ac:dyDescent="0.2">
      <c r="B99" s="76"/>
      <c r="C99" s="76"/>
      <c r="D99" s="76"/>
      <c r="E99" s="76"/>
      <c r="F99" s="76"/>
    </row>
    <row r="100" spans="2:6" x14ac:dyDescent="0.2">
      <c r="B100" s="76"/>
      <c r="C100" s="76"/>
      <c r="D100" s="76"/>
      <c r="E100" s="76"/>
      <c r="F100" s="76"/>
    </row>
    <row r="101" spans="2:6" x14ac:dyDescent="0.2">
      <c r="B101" s="76"/>
      <c r="C101" s="76"/>
      <c r="D101" s="76"/>
      <c r="E101" s="76"/>
      <c r="F101" s="76"/>
    </row>
    <row r="102" spans="2:6" x14ac:dyDescent="0.2">
      <c r="B102" s="76"/>
      <c r="C102" s="76"/>
      <c r="D102" s="76"/>
      <c r="E102" s="76"/>
      <c r="F102" s="76"/>
    </row>
    <row r="103" spans="2:6" x14ac:dyDescent="0.2">
      <c r="B103" s="76"/>
      <c r="C103" s="76"/>
      <c r="D103" s="76"/>
      <c r="E103" s="76"/>
      <c r="F103" s="76"/>
    </row>
    <row r="104" spans="2:6" x14ac:dyDescent="0.2">
      <c r="B104" s="76"/>
      <c r="C104" s="76"/>
      <c r="D104" s="76"/>
      <c r="E104" s="76"/>
      <c r="F104" s="76"/>
    </row>
    <row r="105" spans="2:6" x14ac:dyDescent="0.2">
      <c r="B105" s="76"/>
      <c r="C105" s="76"/>
      <c r="D105" s="76"/>
      <c r="E105" s="76"/>
      <c r="F105" s="76"/>
    </row>
    <row r="106" spans="2:6" x14ac:dyDescent="0.2">
      <c r="B106" s="76"/>
      <c r="C106" s="76"/>
      <c r="D106" s="76"/>
      <c r="E106" s="76"/>
      <c r="F106" s="76"/>
    </row>
    <row r="107" spans="2:6" x14ac:dyDescent="0.2">
      <c r="B107" s="76"/>
      <c r="C107" s="76"/>
      <c r="D107" s="76"/>
      <c r="E107" s="76"/>
      <c r="F107" s="76"/>
    </row>
    <row r="108" spans="2:6" x14ac:dyDescent="0.2">
      <c r="B108" s="76"/>
      <c r="C108" s="76"/>
      <c r="D108" s="76"/>
      <c r="E108" s="76"/>
      <c r="F108" s="76"/>
    </row>
    <row r="109" spans="2:6" x14ac:dyDescent="0.2">
      <c r="B109" s="76"/>
      <c r="C109" s="76"/>
      <c r="D109" s="76"/>
      <c r="E109" s="76"/>
      <c r="F109" s="76"/>
    </row>
    <row r="110" spans="2:6" x14ac:dyDescent="0.2">
      <c r="B110" s="76"/>
      <c r="C110" s="76"/>
      <c r="D110" s="76"/>
      <c r="E110" s="76"/>
      <c r="F110" s="76"/>
    </row>
    <row r="111" spans="2:6" x14ac:dyDescent="0.2">
      <c r="B111" s="76"/>
      <c r="C111" s="76"/>
      <c r="D111" s="76"/>
      <c r="E111" s="76"/>
      <c r="F111" s="76"/>
    </row>
    <row r="112" spans="2:6" x14ac:dyDescent="0.2">
      <c r="B112" s="76"/>
      <c r="C112" s="76"/>
      <c r="D112" s="76"/>
      <c r="E112" s="76"/>
      <c r="F112" s="76"/>
    </row>
    <row r="113" spans="2:6" x14ac:dyDescent="0.2">
      <c r="B113" s="76"/>
      <c r="C113" s="76"/>
      <c r="D113" s="76"/>
      <c r="E113" s="76"/>
      <c r="F113" s="76"/>
    </row>
    <row r="114" spans="2:6" x14ac:dyDescent="0.2">
      <c r="B114" s="76"/>
      <c r="C114" s="76"/>
      <c r="D114" s="76"/>
      <c r="E114" s="76"/>
      <c r="F114" s="76"/>
    </row>
    <row r="115" spans="2:6" x14ac:dyDescent="0.2">
      <c r="B115" s="76"/>
      <c r="C115" s="76"/>
      <c r="D115" s="76"/>
      <c r="E115" s="76"/>
      <c r="F115" s="76"/>
    </row>
    <row r="116" spans="2:6" x14ac:dyDescent="0.2">
      <c r="B116" s="76"/>
      <c r="C116" s="76"/>
      <c r="D116" s="76"/>
      <c r="E116" s="76"/>
      <c r="F116" s="76"/>
    </row>
    <row r="117" spans="2:6" x14ac:dyDescent="0.2">
      <c r="B117" s="76"/>
      <c r="C117" s="76"/>
      <c r="D117" s="76"/>
      <c r="E117" s="76"/>
      <c r="F117" s="76"/>
    </row>
    <row r="118" spans="2:6" x14ac:dyDescent="0.2">
      <c r="B118" s="76"/>
      <c r="C118" s="76"/>
      <c r="D118" s="76"/>
      <c r="E118" s="76"/>
      <c r="F118" s="76"/>
    </row>
    <row r="119" spans="2:6" x14ac:dyDescent="0.2">
      <c r="B119" s="76"/>
      <c r="C119" s="76"/>
      <c r="D119" s="76"/>
      <c r="E119" s="76"/>
      <c r="F119" s="76"/>
    </row>
    <row r="120" spans="2:6" x14ac:dyDescent="0.2">
      <c r="B120" s="76"/>
      <c r="C120" s="76"/>
      <c r="D120" s="76"/>
      <c r="E120" s="76"/>
      <c r="F120" s="76"/>
    </row>
    <row r="121" spans="2:6" x14ac:dyDescent="0.2">
      <c r="B121" s="76"/>
      <c r="C121" s="76"/>
      <c r="D121" s="76"/>
      <c r="E121" s="76"/>
      <c r="F121" s="76"/>
    </row>
    <row r="122" spans="2:6" x14ac:dyDescent="0.2">
      <c r="B122" s="76"/>
      <c r="C122" s="76"/>
      <c r="D122" s="76"/>
      <c r="E122" s="76"/>
      <c r="F122" s="76"/>
    </row>
    <row r="123" spans="2:6" x14ac:dyDescent="0.2">
      <c r="B123" s="76"/>
      <c r="C123" s="76"/>
      <c r="D123" s="76"/>
      <c r="E123" s="76"/>
      <c r="F123" s="76"/>
    </row>
    <row r="124" spans="2:6" x14ac:dyDescent="0.2">
      <c r="B124" s="76"/>
      <c r="C124" s="76"/>
      <c r="D124" s="76"/>
      <c r="E124" s="76"/>
      <c r="F124" s="76"/>
    </row>
    <row r="125" spans="2:6" x14ac:dyDescent="0.2">
      <c r="B125" s="76"/>
      <c r="C125" s="76"/>
      <c r="D125" s="76"/>
      <c r="E125" s="76"/>
      <c r="F125" s="76"/>
    </row>
    <row r="126" spans="2:6" x14ac:dyDescent="0.2">
      <c r="B126" s="76"/>
      <c r="C126" s="76"/>
      <c r="D126" s="76"/>
      <c r="E126" s="76"/>
      <c r="F126" s="76"/>
    </row>
    <row r="127" spans="2:6" x14ac:dyDescent="0.2">
      <c r="B127" s="76"/>
      <c r="C127" s="76"/>
      <c r="D127" s="76"/>
      <c r="E127" s="76"/>
      <c r="F127" s="76"/>
    </row>
    <row r="128" spans="2:6" x14ac:dyDescent="0.2">
      <c r="B128" s="76"/>
      <c r="C128" s="76"/>
      <c r="D128" s="76"/>
      <c r="E128" s="76"/>
      <c r="F128" s="76"/>
    </row>
    <row r="129" spans="2:6" x14ac:dyDescent="0.2">
      <c r="B129" s="76"/>
      <c r="C129" s="76"/>
      <c r="D129" s="76"/>
      <c r="E129" s="76"/>
      <c r="F129" s="76"/>
    </row>
    <row r="130" spans="2:6" x14ac:dyDescent="0.2">
      <c r="B130" s="76"/>
      <c r="C130" s="76"/>
      <c r="D130" s="76"/>
      <c r="E130" s="76"/>
      <c r="F130" s="76"/>
    </row>
    <row r="131" spans="2:6" x14ac:dyDescent="0.2">
      <c r="B131" s="76"/>
      <c r="C131" s="76"/>
      <c r="D131" s="76"/>
      <c r="E131" s="76"/>
      <c r="F131" s="76"/>
    </row>
    <row r="132" spans="2:6" x14ac:dyDescent="0.2">
      <c r="B132" s="76"/>
      <c r="C132" s="76"/>
      <c r="D132" s="76"/>
      <c r="E132" s="76"/>
      <c r="F132" s="76"/>
    </row>
    <row r="133" spans="2:6" x14ac:dyDescent="0.2">
      <c r="B133" s="76"/>
      <c r="C133" s="76"/>
      <c r="D133" s="76"/>
      <c r="E133" s="76"/>
      <c r="F133" s="76"/>
    </row>
    <row r="134" spans="2:6" x14ac:dyDescent="0.2">
      <c r="B134" s="76"/>
      <c r="C134" s="76"/>
      <c r="D134" s="76"/>
      <c r="E134" s="76"/>
      <c r="F134" s="76"/>
    </row>
    <row r="135" spans="2:6" x14ac:dyDescent="0.2">
      <c r="B135" s="76"/>
      <c r="C135" s="76"/>
      <c r="D135" s="76"/>
      <c r="E135" s="76"/>
      <c r="F135" s="76"/>
    </row>
    <row r="136" spans="2:6" x14ac:dyDescent="0.2">
      <c r="B136" s="76"/>
      <c r="C136" s="76"/>
      <c r="D136" s="76"/>
      <c r="E136" s="76"/>
      <c r="F136" s="76"/>
    </row>
    <row r="137" spans="2:6" x14ac:dyDescent="0.2">
      <c r="B137" s="76"/>
      <c r="C137" s="76"/>
      <c r="D137" s="76"/>
      <c r="E137" s="76"/>
      <c r="F137" s="76"/>
    </row>
    <row r="138" spans="2:6" x14ac:dyDescent="0.2">
      <c r="B138" s="76"/>
      <c r="C138" s="76"/>
      <c r="D138" s="76"/>
      <c r="E138" s="76"/>
      <c r="F138" s="76"/>
    </row>
    <row r="139" spans="2:6" x14ac:dyDescent="0.2">
      <c r="B139" s="76"/>
      <c r="C139" s="76"/>
      <c r="D139" s="76"/>
      <c r="E139" s="76"/>
      <c r="F139" s="76"/>
    </row>
    <row r="140" spans="2:6" x14ac:dyDescent="0.2">
      <c r="B140" s="76"/>
      <c r="C140" s="76"/>
      <c r="D140" s="76"/>
      <c r="E140" s="76"/>
      <c r="F140" s="76"/>
    </row>
    <row r="141" spans="2:6" x14ac:dyDescent="0.2">
      <c r="B141" s="76"/>
      <c r="C141" s="76"/>
      <c r="D141" s="76"/>
      <c r="E141" s="76"/>
      <c r="F141" s="76"/>
    </row>
    <row r="142" spans="2:6" x14ac:dyDescent="0.2">
      <c r="B142" s="76"/>
      <c r="C142" s="76"/>
      <c r="D142" s="76"/>
      <c r="E142" s="76"/>
      <c r="F142" s="76"/>
    </row>
    <row r="143" spans="2:6" x14ac:dyDescent="0.2">
      <c r="B143" s="76"/>
      <c r="C143" s="76"/>
      <c r="D143" s="76"/>
      <c r="E143" s="76"/>
      <c r="F143" s="76"/>
    </row>
    <row r="144" spans="2:6" x14ac:dyDescent="0.2">
      <c r="B144" s="76"/>
      <c r="C144" s="76"/>
      <c r="D144" s="76"/>
      <c r="E144" s="76"/>
      <c r="F144" s="76"/>
    </row>
    <row r="145" spans="2:6" x14ac:dyDescent="0.2">
      <c r="B145" s="76"/>
      <c r="C145" s="76"/>
      <c r="D145" s="76"/>
      <c r="E145" s="76"/>
      <c r="F145" s="76"/>
    </row>
    <row r="146" spans="2:6" x14ac:dyDescent="0.2">
      <c r="B146" s="76"/>
      <c r="C146" s="76"/>
      <c r="D146" s="76"/>
      <c r="E146" s="76"/>
      <c r="F146" s="76"/>
    </row>
    <row r="147" spans="2:6" x14ac:dyDescent="0.2">
      <c r="B147" s="76"/>
      <c r="C147" s="76"/>
      <c r="D147" s="76"/>
      <c r="E147" s="76"/>
      <c r="F147" s="76"/>
    </row>
    <row r="148" spans="2:6" x14ac:dyDescent="0.2">
      <c r="B148" s="76"/>
      <c r="C148" s="76"/>
      <c r="D148" s="76"/>
      <c r="E148" s="76"/>
      <c r="F148" s="76"/>
    </row>
    <row r="149" spans="2:6" x14ac:dyDescent="0.2">
      <c r="B149" s="76"/>
      <c r="C149" s="76"/>
      <c r="D149" s="76"/>
      <c r="E149" s="76"/>
      <c r="F149" s="76"/>
    </row>
  </sheetData>
  <mergeCells count="2">
    <mergeCell ref="A2:B2"/>
    <mergeCell ref="A26:B26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80" zoomScaleNormal="80" workbookViewId="0">
      <selection activeCell="D32" sqref="D32"/>
    </sheetView>
  </sheetViews>
  <sheetFormatPr defaultRowHeight="11.25" x14ac:dyDescent="0.15"/>
  <cols>
    <col min="1" max="1" width="5.28515625" style="82" customWidth="1"/>
    <col min="2" max="2" width="47.7109375" style="82" customWidth="1"/>
    <col min="3" max="4" width="16" style="82" customWidth="1"/>
    <col min="5" max="5" width="16.7109375" style="82" customWidth="1"/>
    <col min="6" max="9" width="15.7109375" style="82" customWidth="1"/>
    <col min="10" max="11" width="9.140625" style="82"/>
    <col min="12" max="14" width="11.5703125" style="82" bestFit="1" customWidth="1"/>
    <col min="15" max="16384" width="9.140625" style="82"/>
  </cols>
  <sheetData>
    <row r="1" spans="1:9" x14ac:dyDescent="0.15">
      <c r="A1" s="450" t="s">
        <v>1108</v>
      </c>
    </row>
    <row r="8" spans="1:9" x14ac:dyDescent="0.15">
      <c r="B8" s="2027" t="s">
        <v>1498</v>
      </c>
    </row>
    <row r="9" spans="1:9" ht="15.95" customHeight="1" x14ac:dyDescent="0.15">
      <c r="B9" s="2584" t="s">
        <v>1112</v>
      </c>
      <c r="C9" s="2592" t="s">
        <v>371</v>
      </c>
      <c r="D9" s="2593">
        <v>0</v>
      </c>
      <c r="E9" s="2594">
        <v>0</v>
      </c>
      <c r="F9" s="2587" t="s">
        <v>1177</v>
      </c>
      <c r="G9" s="2588"/>
      <c r="H9" s="2589"/>
      <c r="I9" s="2584" t="s">
        <v>1172</v>
      </c>
    </row>
    <row r="10" spans="1:9" ht="30" customHeight="1" x14ac:dyDescent="0.15">
      <c r="B10" s="2584">
        <v>0</v>
      </c>
      <c r="C10" s="2583" t="s">
        <v>1113</v>
      </c>
      <c r="D10" s="2583" t="s">
        <v>1114</v>
      </c>
      <c r="E10" s="2585" t="s">
        <v>1169</v>
      </c>
      <c r="F10" s="2590"/>
      <c r="G10" s="2590"/>
      <c r="H10" s="2591"/>
      <c r="I10" s="2584">
        <v>0</v>
      </c>
    </row>
    <row r="11" spans="1:9" ht="30" customHeight="1" x14ac:dyDescent="0.15">
      <c r="B11" s="2584">
        <v>0</v>
      </c>
      <c r="C11" s="2584">
        <v>0</v>
      </c>
      <c r="D11" s="2584">
        <v>0</v>
      </c>
      <c r="E11" s="2586">
        <v>0</v>
      </c>
      <c r="F11" s="451" t="s">
        <v>1115</v>
      </c>
      <c r="G11" s="452" t="s">
        <v>1154</v>
      </c>
      <c r="H11" s="453" t="s">
        <v>1173</v>
      </c>
      <c r="I11" s="2584">
        <v>0</v>
      </c>
    </row>
    <row r="12" spans="1:9" ht="12" thickBot="1" x14ac:dyDescent="0.2">
      <c r="B12" s="454"/>
      <c r="C12" s="455">
        <v>1</v>
      </c>
      <c r="D12" s="455">
        <v>2</v>
      </c>
      <c r="E12" s="455">
        <v>3</v>
      </c>
      <c r="F12" s="455">
        <v>4</v>
      </c>
      <c r="G12" s="455">
        <v>5</v>
      </c>
      <c r="H12" s="455">
        <v>6</v>
      </c>
      <c r="I12" s="456">
        <v>7</v>
      </c>
    </row>
    <row r="13" spans="1:9" ht="15.95" customHeight="1" thickBot="1" x14ac:dyDescent="0.2">
      <c r="B13" s="457" t="s">
        <v>1174</v>
      </c>
      <c r="C13" s="458">
        <v>35123709</v>
      </c>
      <c r="D13" s="459">
        <v>7428749</v>
      </c>
      <c r="E13" s="459">
        <v>26141678</v>
      </c>
      <c r="F13" s="459">
        <v>0</v>
      </c>
      <c r="G13" s="459">
        <v>0</v>
      </c>
      <c r="H13" s="459">
        <v>0</v>
      </c>
      <c r="I13" s="460">
        <v>26141678</v>
      </c>
    </row>
    <row r="14" spans="1:9" ht="15.95" customHeight="1" x14ac:dyDescent="0.15">
      <c r="B14" s="461" t="s">
        <v>1111</v>
      </c>
      <c r="C14" s="462">
        <v>1816077</v>
      </c>
      <c r="D14" s="463">
        <v>0</v>
      </c>
      <c r="E14" s="463">
        <v>1816077</v>
      </c>
      <c r="F14" s="463">
        <v>0</v>
      </c>
      <c r="G14" s="463">
        <v>0</v>
      </c>
      <c r="H14" s="463">
        <v>0</v>
      </c>
      <c r="I14" s="464">
        <v>1816077</v>
      </c>
    </row>
    <row r="15" spans="1:9" ht="15.95" customHeight="1" x14ac:dyDescent="0.15">
      <c r="B15" s="465" t="s">
        <v>1109</v>
      </c>
      <c r="C15" s="466">
        <v>31754350</v>
      </c>
      <c r="D15" s="467">
        <v>7428749</v>
      </c>
      <c r="E15" s="468">
        <v>24325601</v>
      </c>
      <c r="F15" s="468">
        <v>0</v>
      </c>
      <c r="G15" s="468">
        <v>0</v>
      </c>
      <c r="H15" s="467">
        <v>0</v>
      </c>
      <c r="I15" s="469">
        <v>24325601</v>
      </c>
    </row>
    <row r="16" spans="1:9" ht="15.95" customHeight="1" thickBot="1" x14ac:dyDescent="0.2">
      <c r="B16" s="470" t="s">
        <v>1110</v>
      </c>
      <c r="C16" s="471">
        <v>0</v>
      </c>
      <c r="D16" s="472">
        <v>0</v>
      </c>
      <c r="E16" s="473">
        <v>0</v>
      </c>
      <c r="F16" s="472">
        <v>0</v>
      </c>
      <c r="G16" s="472">
        <v>0</v>
      </c>
      <c r="H16" s="472">
        <v>0</v>
      </c>
      <c r="I16" s="474">
        <v>0</v>
      </c>
    </row>
    <row r="17" spans="2:14" ht="15.95" customHeight="1" thickBot="1" x14ac:dyDescent="0.2">
      <c r="B17" s="475" t="s">
        <v>1116</v>
      </c>
      <c r="C17" s="476">
        <v>1553282</v>
      </c>
      <c r="D17" s="477">
        <v>0</v>
      </c>
      <c r="E17" s="477">
        <v>0</v>
      </c>
      <c r="F17" s="477">
        <v>0</v>
      </c>
      <c r="G17" s="477">
        <v>0</v>
      </c>
      <c r="H17" s="477">
        <v>0</v>
      </c>
      <c r="I17" s="478">
        <v>0</v>
      </c>
    </row>
    <row r="18" spans="2:14" ht="30" customHeight="1" x14ac:dyDescent="0.15">
      <c r="B18" s="479" t="s">
        <v>1206</v>
      </c>
      <c r="C18" s="480">
        <v>457816</v>
      </c>
      <c r="D18" s="481">
        <v>457816</v>
      </c>
      <c r="E18" s="481">
        <v>0</v>
      </c>
      <c r="F18" s="481">
        <v>0</v>
      </c>
      <c r="G18" s="481">
        <v>0</v>
      </c>
      <c r="H18" s="481">
        <v>0</v>
      </c>
      <c r="I18" s="482">
        <v>0</v>
      </c>
    </row>
    <row r="19" spans="2:14" ht="15.95" customHeight="1" x14ac:dyDescent="0.2">
      <c r="B19" s="483" t="s">
        <v>33</v>
      </c>
      <c r="C19" s="466">
        <v>81763277</v>
      </c>
      <c r="D19" s="466">
        <v>7652914</v>
      </c>
      <c r="E19" s="468">
        <v>0</v>
      </c>
      <c r="F19" s="468">
        <v>0</v>
      </c>
      <c r="G19" s="468">
        <v>0</v>
      </c>
      <c r="H19" s="468">
        <v>0</v>
      </c>
      <c r="I19" s="469">
        <v>0</v>
      </c>
      <c r="L19" s="484"/>
      <c r="M19" s="484"/>
      <c r="N19" s="484"/>
    </row>
    <row r="20" spans="2:14" ht="15.95" customHeight="1" x14ac:dyDescent="0.15">
      <c r="B20" s="485" t="s">
        <v>1117</v>
      </c>
      <c r="C20" s="466">
        <v>0</v>
      </c>
      <c r="D20" s="466">
        <v>0</v>
      </c>
      <c r="E20" s="466">
        <v>0</v>
      </c>
      <c r="F20" s="466">
        <v>0</v>
      </c>
      <c r="G20" s="466">
        <v>0</v>
      </c>
      <c r="H20" s="466">
        <v>0</v>
      </c>
      <c r="I20" s="486">
        <v>0</v>
      </c>
    </row>
    <row r="21" spans="2:14" ht="15.95" customHeight="1" thickBot="1" x14ac:dyDescent="0.2">
      <c r="B21" s="487" t="s">
        <v>784</v>
      </c>
      <c r="C21" s="471">
        <v>16398700</v>
      </c>
      <c r="D21" s="488">
        <v>0</v>
      </c>
      <c r="E21" s="488">
        <v>0</v>
      </c>
      <c r="F21" s="488">
        <v>0</v>
      </c>
      <c r="G21" s="488">
        <v>0</v>
      </c>
      <c r="H21" s="488">
        <v>0</v>
      </c>
      <c r="I21" s="489">
        <v>0</v>
      </c>
    </row>
    <row r="22" spans="2:14" ht="15.95" customHeight="1" thickBot="1" x14ac:dyDescent="0.25">
      <c r="B22" s="457" t="s">
        <v>855</v>
      </c>
      <c r="C22" s="490">
        <v>133743502</v>
      </c>
      <c r="D22" s="490">
        <v>15539479</v>
      </c>
      <c r="E22" s="490">
        <v>26141678</v>
      </c>
      <c r="F22" s="490">
        <v>0</v>
      </c>
      <c r="G22" s="490">
        <v>0</v>
      </c>
      <c r="H22" s="490">
        <v>0</v>
      </c>
      <c r="I22" s="491">
        <v>26141678</v>
      </c>
    </row>
    <row r="24" spans="2:14" x14ac:dyDescent="0.15">
      <c r="C24" s="492"/>
      <c r="D24" s="493"/>
    </row>
    <row r="26" spans="2:14" x14ac:dyDescent="0.15">
      <c r="B26" s="2027" t="s">
        <v>1214</v>
      </c>
    </row>
    <row r="27" spans="2:14" ht="15.95" customHeight="1" x14ac:dyDescent="0.15">
      <c r="B27" s="2584" t="s">
        <v>1112</v>
      </c>
      <c r="C27" s="2592" t="s">
        <v>371</v>
      </c>
      <c r="D27" s="2593">
        <v>0</v>
      </c>
      <c r="E27" s="2594">
        <v>0</v>
      </c>
      <c r="F27" s="2587" t="s">
        <v>1177</v>
      </c>
      <c r="G27" s="2588"/>
      <c r="H27" s="2589"/>
      <c r="I27" s="2584" t="s">
        <v>1172</v>
      </c>
    </row>
    <row r="28" spans="2:14" ht="30" customHeight="1" x14ac:dyDescent="0.15">
      <c r="B28" s="2584">
        <v>0</v>
      </c>
      <c r="C28" s="2583" t="s">
        <v>1113</v>
      </c>
      <c r="D28" s="2583" t="s">
        <v>1114</v>
      </c>
      <c r="E28" s="2585" t="s">
        <v>1169</v>
      </c>
      <c r="F28" s="2590"/>
      <c r="G28" s="2590"/>
      <c r="H28" s="2591"/>
      <c r="I28" s="2584">
        <v>0</v>
      </c>
    </row>
    <row r="29" spans="2:14" ht="30" customHeight="1" x14ac:dyDescent="0.15">
      <c r="B29" s="2584">
        <v>0</v>
      </c>
      <c r="C29" s="2584">
        <v>0</v>
      </c>
      <c r="D29" s="2584">
        <v>0</v>
      </c>
      <c r="E29" s="2586">
        <v>0</v>
      </c>
      <c r="F29" s="451" t="s">
        <v>1115</v>
      </c>
      <c r="G29" s="452" t="s">
        <v>1154</v>
      </c>
      <c r="H29" s="453" t="s">
        <v>1173</v>
      </c>
      <c r="I29" s="2584">
        <v>0</v>
      </c>
    </row>
    <row r="30" spans="2:14" ht="12" thickBot="1" x14ac:dyDescent="0.2">
      <c r="B30" s="454"/>
      <c r="C30" s="455">
        <v>1</v>
      </c>
      <c r="D30" s="455">
        <v>2</v>
      </c>
      <c r="E30" s="455">
        <v>3</v>
      </c>
      <c r="F30" s="455">
        <v>4</v>
      </c>
      <c r="G30" s="455">
        <v>5</v>
      </c>
      <c r="H30" s="455">
        <v>6</v>
      </c>
      <c r="I30" s="456">
        <v>7</v>
      </c>
    </row>
    <row r="31" spans="2:14" ht="15.95" customHeight="1" thickBot="1" x14ac:dyDescent="0.2">
      <c r="B31" s="457" t="s">
        <v>1174</v>
      </c>
      <c r="C31" s="458">
        <v>31088265</v>
      </c>
      <c r="D31" s="459">
        <v>5413178</v>
      </c>
      <c r="E31" s="459">
        <v>24486270</v>
      </c>
      <c r="F31" s="459">
        <v>1571852</v>
      </c>
      <c r="G31" s="459">
        <v>668863</v>
      </c>
      <c r="H31" s="459">
        <v>902989</v>
      </c>
      <c r="I31" s="460">
        <v>25389259</v>
      </c>
    </row>
    <row r="32" spans="2:14" ht="15.95" customHeight="1" x14ac:dyDescent="0.15">
      <c r="B32" s="461" t="s">
        <v>1111</v>
      </c>
      <c r="C32" s="462">
        <v>7442384</v>
      </c>
      <c r="D32" s="463">
        <v>0</v>
      </c>
      <c r="E32" s="463">
        <v>7442384</v>
      </c>
      <c r="F32" s="463">
        <v>0</v>
      </c>
      <c r="G32" s="463">
        <v>0</v>
      </c>
      <c r="H32" s="463">
        <v>0</v>
      </c>
      <c r="I32" s="464">
        <v>7442384</v>
      </c>
    </row>
    <row r="33" spans="2:9" ht="15.95" customHeight="1" x14ac:dyDescent="0.15">
      <c r="B33" s="465" t="s">
        <v>1109</v>
      </c>
      <c r="C33" s="466">
        <v>22417117</v>
      </c>
      <c r="D33" s="467">
        <v>5413178</v>
      </c>
      <c r="E33" s="468">
        <v>17003939</v>
      </c>
      <c r="F33" s="468">
        <v>1571852</v>
      </c>
      <c r="G33" s="468">
        <v>668863</v>
      </c>
      <c r="H33" s="467">
        <v>902989</v>
      </c>
      <c r="I33" s="469">
        <v>17906928</v>
      </c>
    </row>
    <row r="34" spans="2:9" ht="15.95" customHeight="1" thickBot="1" x14ac:dyDescent="0.2">
      <c r="B34" s="470" t="s">
        <v>1110</v>
      </c>
      <c r="C34" s="471">
        <v>0</v>
      </c>
      <c r="D34" s="472">
        <v>0</v>
      </c>
      <c r="E34" s="473">
        <v>0</v>
      </c>
      <c r="F34" s="472">
        <v>0</v>
      </c>
      <c r="G34" s="472">
        <v>0</v>
      </c>
      <c r="H34" s="472">
        <v>0</v>
      </c>
      <c r="I34" s="474">
        <v>0</v>
      </c>
    </row>
    <row r="35" spans="2:9" ht="15.95" customHeight="1" thickBot="1" x14ac:dyDescent="0.2">
      <c r="B35" s="475" t="s">
        <v>1116</v>
      </c>
      <c r="C35" s="476">
        <v>1228764</v>
      </c>
      <c r="D35" s="477">
        <v>0</v>
      </c>
      <c r="E35" s="477">
        <v>39947</v>
      </c>
      <c r="F35" s="477">
        <v>0</v>
      </c>
      <c r="G35" s="477">
        <v>0</v>
      </c>
      <c r="H35" s="477">
        <v>0</v>
      </c>
      <c r="I35" s="478">
        <v>39947</v>
      </c>
    </row>
    <row r="36" spans="2:9" ht="30" customHeight="1" x14ac:dyDescent="0.15">
      <c r="B36" s="479" t="s">
        <v>1206</v>
      </c>
      <c r="C36" s="480">
        <v>400273</v>
      </c>
      <c r="D36" s="481">
        <v>400273</v>
      </c>
      <c r="E36" s="481">
        <v>0</v>
      </c>
      <c r="F36" s="481">
        <v>0</v>
      </c>
      <c r="G36" s="481">
        <v>0</v>
      </c>
      <c r="H36" s="481">
        <v>0</v>
      </c>
      <c r="I36" s="482">
        <v>0</v>
      </c>
    </row>
    <row r="37" spans="2:9" ht="15.95" customHeight="1" x14ac:dyDescent="0.15">
      <c r="B37" s="483" t="s">
        <v>33</v>
      </c>
      <c r="C37" s="466">
        <v>78433546</v>
      </c>
      <c r="D37" s="466">
        <v>5768960</v>
      </c>
      <c r="E37" s="468">
        <v>0</v>
      </c>
      <c r="F37" s="468">
        <v>0</v>
      </c>
      <c r="G37" s="468">
        <v>0</v>
      </c>
      <c r="H37" s="468">
        <v>0</v>
      </c>
      <c r="I37" s="469">
        <v>0</v>
      </c>
    </row>
    <row r="38" spans="2:9" ht="15.95" customHeight="1" x14ac:dyDescent="0.15">
      <c r="B38" s="485" t="s">
        <v>1117</v>
      </c>
      <c r="C38" s="466">
        <v>0</v>
      </c>
      <c r="D38" s="466">
        <v>0</v>
      </c>
      <c r="E38" s="466">
        <v>0</v>
      </c>
      <c r="F38" s="466">
        <v>0</v>
      </c>
      <c r="G38" s="466">
        <v>0</v>
      </c>
      <c r="H38" s="466">
        <v>0</v>
      </c>
      <c r="I38" s="486">
        <v>0</v>
      </c>
    </row>
    <row r="39" spans="2:9" ht="15.95" customHeight="1" thickBot="1" x14ac:dyDescent="0.2">
      <c r="B39" s="487" t="s">
        <v>784</v>
      </c>
      <c r="C39" s="471">
        <v>13600937</v>
      </c>
      <c r="D39" s="488">
        <v>0</v>
      </c>
      <c r="E39" s="488">
        <v>0</v>
      </c>
      <c r="F39" s="488">
        <v>0</v>
      </c>
      <c r="G39" s="488">
        <v>0</v>
      </c>
      <c r="H39" s="488">
        <v>0</v>
      </c>
      <c r="I39" s="489">
        <v>0</v>
      </c>
    </row>
    <row r="40" spans="2:9" ht="15.95" customHeight="1" thickBot="1" x14ac:dyDescent="0.25">
      <c r="B40" s="457" t="s">
        <v>855</v>
      </c>
      <c r="C40" s="490">
        <v>123523021</v>
      </c>
      <c r="D40" s="490">
        <v>11582411</v>
      </c>
      <c r="E40" s="490">
        <v>24486270</v>
      </c>
      <c r="F40" s="490">
        <v>1571852</v>
      </c>
      <c r="G40" s="490">
        <v>668863</v>
      </c>
      <c r="H40" s="490">
        <v>902989</v>
      </c>
      <c r="I40" s="491">
        <v>25389259</v>
      </c>
    </row>
    <row r="45" spans="2:9" x14ac:dyDescent="0.15">
      <c r="C45" s="493"/>
      <c r="D45" s="493"/>
    </row>
  </sheetData>
  <mergeCells count="14">
    <mergeCell ref="D28:D29"/>
    <mergeCell ref="E28:E29"/>
    <mergeCell ref="C9:E9"/>
    <mergeCell ref="C10:C11"/>
    <mergeCell ref="D10:D11"/>
    <mergeCell ref="E10:E11"/>
    <mergeCell ref="F9:H10"/>
    <mergeCell ref="I9:I11"/>
    <mergeCell ref="B9:B11"/>
    <mergeCell ref="F27:H28"/>
    <mergeCell ref="I27:I29"/>
    <mergeCell ref="B27:B29"/>
    <mergeCell ref="C27:E27"/>
    <mergeCell ref="C28:C29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"/>
  <sheetViews>
    <sheetView workbookViewId="0">
      <selection activeCell="G36" sqref="G36"/>
    </sheetView>
  </sheetViews>
  <sheetFormatPr defaultRowHeight="10.5" x14ac:dyDescent="0.2"/>
  <cols>
    <col min="1" max="1" width="4.7109375" style="73" customWidth="1"/>
    <col min="2" max="2" width="18.85546875" style="108" customWidth="1"/>
    <col min="3" max="3" width="17.5703125" style="108" customWidth="1"/>
    <col min="4" max="4" width="13.7109375" style="108" bestFit="1" customWidth="1"/>
    <col min="5" max="5" width="13.140625" style="108" bestFit="1" customWidth="1"/>
    <col min="6" max="6" width="15.42578125" style="108" bestFit="1" customWidth="1"/>
    <col min="7" max="7" width="24.85546875" style="108" customWidth="1"/>
    <col min="8" max="8" width="11" style="108" customWidth="1"/>
    <col min="9" max="9" width="26.7109375" style="108" bestFit="1" customWidth="1"/>
    <col min="10" max="10" width="16.140625" style="108" bestFit="1" customWidth="1"/>
    <col min="11" max="11" width="12.7109375" style="108" bestFit="1" customWidth="1"/>
    <col min="12" max="12" width="9.140625" style="108"/>
    <col min="13" max="13" width="12.28515625" style="108" customWidth="1"/>
    <col min="14" max="16384" width="9.140625" style="108"/>
  </cols>
  <sheetData>
    <row r="1" spans="1:65" x14ac:dyDescent="0.2">
      <c r="A1" s="494"/>
    </row>
    <row r="2" spans="1:65" ht="15" customHeight="1" thickBot="1" x14ac:dyDescent="0.25">
      <c r="A2" s="495"/>
      <c r="B2" s="2232" t="s">
        <v>1542</v>
      </c>
      <c r="C2" s="2233"/>
      <c r="D2" s="2233"/>
      <c r="E2" s="2233"/>
      <c r="F2" s="2233"/>
      <c r="G2" s="2233"/>
      <c r="H2" s="2233"/>
    </row>
    <row r="3" spans="1:65" ht="45" customHeight="1" x14ac:dyDescent="0.2">
      <c r="A3" s="496"/>
      <c r="B3" s="497" t="s">
        <v>737</v>
      </c>
      <c r="C3" s="497" t="s">
        <v>271</v>
      </c>
      <c r="D3" s="497" t="s">
        <v>272</v>
      </c>
      <c r="E3" s="497" t="s">
        <v>809</v>
      </c>
      <c r="F3" s="497" t="s">
        <v>746</v>
      </c>
      <c r="G3" s="497" t="s">
        <v>747</v>
      </c>
      <c r="H3" s="2226" t="s">
        <v>273</v>
      </c>
    </row>
    <row r="4" spans="1:65" s="503" customFormat="1" ht="15.95" customHeight="1" thickBot="1" x14ac:dyDescent="0.25">
      <c r="A4" s="498"/>
      <c r="B4" s="499" t="s">
        <v>193</v>
      </c>
      <c r="C4" s="500" t="s">
        <v>621</v>
      </c>
      <c r="D4" s="500" t="s">
        <v>621</v>
      </c>
      <c r="E4" s="525">
        <v>9988000</v>
      </c>
      <c r="F4" s="525">
        <v>39952000</v>
      </c>
      <c r="G4" s="501" t="s">
        <v>274</v>
      </c>
      <c r="H4" s="502">
        <v>1986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</row>
    <row r="5" spans="1:65" s="73" customFormat="1" ht="15.95" customHeight="1" thickBot="1" x14ac:dyDescent="0.25">
      <c r="A5" s="498"/>
      <c r="B5" s="504" t="s">
        <v>194</v>
      </c>
      <c r="C5" s="505" t="s">
        <v>621</v>
      </c>
      <c r="D5" s="505" t="s">
        <v>621</v>
      </c>
      <c r="E5" s="509">
        <v>12000</v>
      </c>
      <c r="F5" s="509">
        <v>48000</v>
      </c>
      <c r="G5" s="506" t="s">
        <v>274</v>
      </c>
      <c r="H5" s="507">
        <v>1986</v>
      </c>
      <c r="J5" s="508"/>
      <c r="K5" s="508"/>
    </row>
    <row r="6" spans="1:65" s="73" customFormat="1" ht="15.95" customHeight="1" thickBot="1" x14ac:dyDescent="0.25">
      <c r="A6" s="498"/>
      <c r="B6" s="504" t="s">
        <v>748</v>
      </c>
      <c r="C6" s="505" t="s">
        <v>621</v>
      </c>
      <c r="D6" s="505" t="s">
        <v>621</v>
      </c>
      <c r="E6" s="509">
        <v>2500000</v>
      </c>
      <c r="F6" s="509">
        <v>10000000</v>
      </c>
      <c r="G6" s="506" t="s">
        <v>274</v>
      </c>
      <c r="H6" s="507" t="s">
        <v>647</v>
      </c>
    </row>
    <row r="7" spans="1:65" s="73" customFormat="1" ht="15.95" customHeight="1" thickBot="1" x14ac:dyDescent="0.25">
      <c r="A7" s="498"/>
      <c r="B7" s="504" t="s">
        <v>748</v>
      </c>
      <c r="C7" s="505" t="s">
        <v>621</v>
      </c>
      <c r="D7" s="505" t="s">
        <v>621</v>
      </c>
      <c r="E7" s="509">
        <v>2000000</v>
      </c>
      <c r="F7" s="509">
        <v>8000000</v>
      </c>
      <c r="G7" s="506" t="s">
        <v>274</v>
      </c>
      <c r="H7" s="507" t="s">
        <v>648</v>
      </c>
    </row>
    <row r="8" spans="1:65" s="73" customFormat="1" ht="15.95" customHeight="1" thickBot="1" x14ac:dyDescent="0.25">
      <c r="A8" s="498"/>
      <c r="B8" s="504" t="s">
        <v>748</v>
      </c>
      <c r="C8" s="505" t="s">
        <v>621</v>
      </c>
      <c r="D8" s="505" t="s">
        <v>621</v>
      </c>
      <c r="E8" s="509">
        <v>4500000</v>
      </c>
      <c r="F8" s="509">
        <v>18000000</v>
      </c>
      <c r="G8" s="506" t="s">
        <v>274</v>
      </c>
      <c r="H8" s="507" t="s">
        <v>649</v>
      </c>
    </row>
    <row r="9" spans="1:65" s="73" customFormat="1" ht="15.95" customHeight="1" thickBot="1" x14ac:dyDescent="0.25">
      <c r="A9" s="498"/>
      <c r="B9" s="504" t="s">
        <v>748</v>
      </c>
      <c r="C9" s="505" t="s">
        <v>621</v>
      </c>
      <c r="D9" s="505" t="s">
        <v>621</v>
      </c>
      <c r="E9" s="509">
        <v>3800000</v>
      </c>
      <c r="F9" s="509">
        <v>15200000</v>
      </c>
      <c r="G9" s="506" t="s">
        <v>274</v>
      </c>
      <c r="H9" s="507" t="s">
        <v>650</v>
      </c>
    </row>
    <row r="10" spans="1:65" s="73" customFormat="1" ht="15.95" customHeight="1" thickBot="1" x14ac:dyDescent="0.25">
      <c r="A10" s="498"/>
      <c r="B10" s="504" t="s">
        <v>748</v>
      </c>
      <c r="C10" s="505" t="s">
        <v>621</v>
      </c>
      <c r="D10" s="505" t="s">
        <v>621</v>
      </c>
      <c r="E10" s="509">
        <v>170500</v>
      </c>
      <c r="F10" s="509">
        <v>682000</v>
      </c>
      <c r="G10" s="506" t="s">
        <v>274</v>
      </c>
      <c r="H10" s="507" t="s">
        <v>651</v>
      </c>
    </row>
    <row r="11" spans="1:65" s="73" customFormat="1" ht="15.95" customHeight="1" thickBot="1" x14ac:dyDescent="0.25">
      <c r="A11" s="498"/>
      <c r="B11" s="504" t="s">
        <v>748</v>
      </c>
      <c r="C11" s="505" t="s">
        <v>621</v>
      </c>
      <c r="D11" s="505" t="s">
        <v>621</v>
      </c>
      <c r="E11" s="509">
        <v>5742625</v>
      </c>
      <c r="F11" s="509">
        <v>22970500</v>
      </c>
      <c r="G11" s="506" t="s">
        <v>274</v>
      </c>
      <c r="H11" s="507" t="s">
        <v>652</v>
      </c>
      <c r="J11" s="102"/>
    </row>
    <row r="12" spans="1:65" s="73" customFormat="1" ht="15.95" customHeight="1" thickBot="1" x14ac:dyDescent="0.25">
      <c r="A12" s="498"/>
      <c r="B12" s="504" t="s">
        <v>748</v>
      </c>
      <c r="C12" s="505" t="s">
        <v>621</v>
      </c>
      <c r="D12" s="505" t="s">
        <v>621</v>
      </c>
      <c r="E12" s="509">
        <v>270847</v>
      </c>
      <c r="F12" s="509">
        <v>1083388</v>
      </c>
      <c r="G12" s="506" t="s">
        <v>274</v>
      </c>
      <c r="H12" s="507" t="s">
        <v>653</v>
      </c>
    </row>
    <row r="13" spans="1:65" s="73" customFormat="1" ht="15.95" customHeight="1" thickBot="1" x14ac:dyDescent="0.25">
      <c r="A13" s="498"/>
      <c r="B13" s="510" t="s">
        <v>748</v>
      </c>
      <c r="C13" s="505" t="s">
        <v>621</v>
      </c>
      <c r="D13" s="505" t="s">
        <v>621</v>
      </c>
      <c r="E13" s="511">
        <v>532063</v>
      </c>
      <c r="F13" s="509">
        <v>2128252</v>
      </c>
      <c r="G13" s="506" t="s">
        <v>274</v>
      </c>
      <c r="H13" s="507" t="s">
        <v>654</v>
      </c>
    </row>
    <row r="14" spans="1:65" ht="15.95" customHeight="1" thickBot="1" x14ac:dyDescent="0.25">
      <c r="A14" s="498"/>
      <c r="B14" s="510" t="s">
        <v>748</v>
      </c>
      <c r="C14" s="505" t="s">
        <v>621</v>
      </c>
      <c r="D14" s="505" t="s">
        <v>621</v>
      </c>
      <c r="E14" s="511">
        <v>144633</v>
      </c>
      <c r="F14" s="509">
        <v>578532</v>
      </c>
      <c r="G14" s="506" t="s">
        <v>274</v>
      </c>
      <c r="H14" s="507" t="s">
        <v>655</v>
      </c>
    </row>
    <row r="15" spans="1:65" ht="15.95" customHeight="1" thickBot="1" x14ac:dyDescent="0.25">
      <c r="A15" s="498"/>
      <c r="B15" s="510" t="s">
        <v>748</v>
      </c>
      <c r="C15" s="505" t="s">
        <v>621</v>
      </c>
      <c r="D15" s="505" t="s">
        <v>621</v>
      </c>
      <c r="E15" s="511">
        <v>30214</v>
      </c>
      <c r="F15" s="509">
        <v>120856</v>
      </c>
      <c r="G15" s="506" t="s">
        <v>274</v>
      </c>
      <c r="H15" s="507" t="s">
        <v>656</v>
      </c>
    </row>
    <row r="16" spans="1:65" ht="15.95" customHeight="1" thickBot="1" x14ac:dyDescent="0.25">
      <c r="A16" s="498"/>
      <c r="B16" s="510" t="s">
        <v>748</v>
      </c>
      <c r="C16" s="505" t="s">
        <v>621</v>
      </c>
      <c r="D16" s="505" t="s">
        <v>621</v>
      </c>
      <c r="E16" s="511">
        <v>12395792</v>
      </c>
      <c r="F16" s="509">
        <v>49583168</v>
      </c>
      <c r="G16" s="506" t="s">
        <v>274</v>
      </c>
      <c r="H16" s="507" t="s">
        <v>643</v>
      </c>
    </row>
    <row r="17" spans="1:8" ht="15.95" customHeight="1" thickBot="1" x14ac:dyDescent="0.25">
      <c r="A17" s="498"/>
      <c r="B17" s="510" t="s">
        <v>748</v>
      </c>
      <c r="C17" s="505" t="s">
        <v>621</v>
      </c>
      <c r="D17" s="505" t="s">
        <v>621</v>
      </c>
      <c r="E17" s="511">
        <v>16072</v>
      </c>
      <c r="F17" s="509">
        <v>64288</v>
      </c>
      <c r="G17" s="506" t="s">
        <v>274</v>
      </c>
      <c r="H17" s="512" t="s">
        <v>508</v>
      </c>
    </row>
    <row r="18" spans="1:8" ht="15.95" customHeight="1" thickBot="1" x14ac:dyDescent="0.25">
      <c r="A18" s="498"/>
      <c r="B18" s="510" t="s">
        <v>748</v>
      </c>
      <c r="C18" s="505" t="s">
        <v>621</v>
      </c>
      <c r="D18" s="505" t="s">
        <v>621</v>
      </c>
      <c r="E18" s="511">
        <v>36230</v>
      </c>
      <c r="F18" s="509">
        <v>144920</v>
      </c>
      <c r="G18" s="506" t="s">
        <v>274</v>
      </c>
      <c r="H18" s="512">
        <v>2012</v>
      </c>
    </row>
    <row r="19" spans="1:8" ht="15.95" customHeight="1" thickBot="1" x14ac:dyDescent="0.25">
      <c r="A19" s="498"/>
      <c r="B19" s="510" t="s">
        <v>748</v>
      </c>
      <c r="C19" s="505" t="s">
        <v>621</v>
      </c>
      <c r="D19" s="505" t="s">
        <v>621</v>
      </c>
      <c r="E19" s="511">
        <v>35037</v>
      </c>
      <c r="F19" s="509">
        <v>140148</v>
      </c>
      <c r="G19" s="506" t="s">
        <v>274</v>
      </c>
      <c r="H19" s="512" t="s">
        <v>982</v>
      </c>
    </row>
    <row r="20" spans="1:8" ht="15.95" customHeight="1" thickBot="1" x14ac:dyDescent="0.25">
      <c r="A20" s="498"/>
      <c r="B20" s="510" t="s">
        <v>748</v>
      </c>
      <c r="C20" s="505" t="s">
        <v>621</v>
      </c>
      <c r="D20" s="505" t="s">
        <v>621</v>
      </c>
      <c r="E20" s="511">
        <v>36044</v>
      </c>
      <c r="F20" s="509">
        <v>144176</v>
      </c>
      <c r="G20" s="506" t="s">
        <v>274</v>
      </c>
      <c r="H20" s="512" t="s">
        <v>1098</v>
      </c>
    </row>
    <row r="21" spans="1:8" ht="15.95" customHeight="1" thickBot="1" x14ac:dyDescent="0.25">
      <c r="A21" s="498"/>
      <c r="B21" s="510" t="s">
        <v>748</v>
      </c>
      <c r="C21" s="505" t="s">
        <v>621</v>
      </c>
      <c r="D21" s="505" t="s">
        <v>621</v>
      </c>
      <c r="E21" s="511">
        <v>28867</v>
      </c>
      <c r="F21" s="509">
        <v>115468</v>
      </c>
      <c r="G21" s="506" t="s">
        <v>274</v>
      </c>
      <c r="H21" s="512" t="s">
        <v>1327</v>
      </c>
    </row>
    <row r="22" spans="1:8" ht="15.95" customHeight="1" thickBot="1" x14ac:dyDescent="0.25">
      <c r="A22" s="498"/>
      <c r="B22" s="510" t="s">
        <v>748</v>
      </c>
      <c r="C22" s="505" t="s">
        <v>621</v>
      </c>
      <c r="D22" s="505" t="s">
        <v>621</v>
      </c>
      <c r="E22" s="513">
        <v>41203</v>
      </c>
      <c r="F22" s="514">
        <v>164812</v>
      </c>
      <c r="G22" s="506" t="s">
        <v>274</v>
      </c>
      <c r="H22" s="512" t="s">
        <v>1543</v>
      </c>
    </row>
    <row r="23" spans="1:8" ht="15.95" hidden="1" customHeight="1" thickBot="1" x14ac:dyDescent="0.25">
      <c r="A23" s="498"/>
      <c r="B23" s="510" t="s">
        <v>748</v>
      </c>
      <c r="C23" s="505" t="s">
        <v>621</v>
      </c>
      <c r="D23" s="505" t="s">
        <v>621</v>
      </c>
      <c r="E23" s="511">
        <v>0</v>
      </c>
      <c r="F23" s="509">
        <v>0</v>
      </c>
      <c r="G23" s="506"/>
      <c r="H23" s="512"/>
    </row>
    <row r="24" spans="1:8" ht="15.95" customHeight="1" thickBot="1" x14ac:dyDescent="0.25">
      <c r="A24" s="37"/>
      <c r="B24" s="515" t="s">
        <v>749</v>
      </c>
      <c r="C24" s="516"/>
      <c r="D24" s="516"/>
      <c r="E24" s="517">
        <f>SUM(E4:E23)</f>
        <v>42280127</v>
      </c>
      <c r="F24" s="518"/>
      <c r="G24" s="518"/>
      <c r="H24" s="519"/>
    </row>
    <row r="25" spans="1:8" ht="15.95" customHeight="1" thickBot="1" x14ac:dyDescent="0.25">
      <c r="A25" s="37"/>
      <c r="B25" s="515" t="s">
        <v>750</v>
      </c>
      <c r="C25" s="516"/>
      <c r="D25" s="516"/>
      <c r="E25" s="516"/>
      <c r="F25" s="517">
        <f>SUM(F4:F24)</f>
        <v>169120508</v>
      </c>
      <c r="G25" s="518"/>
      <c r="H25" s="519"/>
    </row>
    <row r="26" spans="1:8" ht="15.95" customHeight="1" thickBot="1" x14ac:dyDescent="0.25">
      <c r="A26" s="520"/>
      <c r="B26" s="521" t="s">
        <v>751</v>
      </c>
      <c r="C26" s="516"/>
      <c r="D26" s="522">
        <v>4</v>
      </c>
      <c r="E26" s="516"/>
      <c r="F26" s="516"/>
      <c r="G26" s="518"/>
      <c r="H26" s="519"/>
    </row>
    <row r="27" spans="1:8" x14ac:dyDescent="0.2">
      <c r="A27" s="79"/>
      <c r="B27" s="523"/>
      <c r="C27" s="523"/>
      <c r="D27" s="524"/>
      <c r="E27" s="523"/>
      <c r="F27" s="523"/>
      <c r="G27" s="73"/>
      <c r="H27" s="73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2:D11"/>
  <sheetViews>
    <sheetView workbookViewId="0">
      <selection activeCell="C29" sqref="C29"/>
    </sheetView>
  </sheetViews>
  <sheetFormatPr defaultRowHeight="13.5" x14ac:dyDescent="0.2"/>
  <cols>
    <col min="1" max="1" width="2.28515625" style="289" customWidth="1"/>
    <col min="2" max="2" width="59.7109375" style="541" customWidth="1"/>
    <col min="3" max="4" width="15.7109375" style="541" customWidth="1"/>
    <col min="5" max="16384" width="9.140625" style="275"/>
  </cols>
  <sheetData>
    <row r="2" spans="2:4" ht="17.100000000000001" customHeight="1" x14ac:dyDescent="0.2">
      <c r="B2" s="528"/>
      <c r="C2" s="526" t="s">
        <v>1498</v>
      </c>
      <c r="D2" s="527" t="s">
        <v>1214</v>
      </c>
    </row>
    <row r="3" spans="2:4" ht="17.100000000000001" customHeight="1" x14ac:dyDescent="0.2">
      <c r="B3" s="406" t="s">
        <v>666</v>
      </c>
      <c r="C3" s="529">
        <v>4944689</v>
      </c>
      <c r="D3" s="530">
        <v>4883602</v>
      </c>
    </row>
    <row r="4" spans="2:4" ht="17.100000000000001" customHeight="1" x14ac:dyDescent="0.2">
      <c r="B4" s="407" t="s">
        <v>342</v>
      </c>
      <c r="C4" s="531">
        <v>97887</v>
      </c>
      <c r="D4" s="532">
        <v>103972</v>
      </c>
    </row>
    <row r="5" spans="2:4" ht="17.100000000000001" customHeight="1" x14ac:dyDescent="0.2">
      <c r="B5" s="407" t="s">
        <v>942</v>
      </c>
      <c r="C5" s="531">
        <v>1131453</v>
      </c>
      <c r="D5" s="532">
        <v>1095453</v>
      </c>
    </row>
    <row r="6" spans="2:4" ht="17.100000000000001" customHeight="1" x14ac:dyDescent="0.2">
      <c r="B6" s="407" t="s">
        <v>814</v>
      </c>
      <c r="C6" s="531">
        <v>2093668</v>
      </c>
      <c r="D6" s="532">
        <v>889509</v>
      </c>
    </row>
    <row r="7" spans="2:4" ht="17.100000000000001" customHeight="1" thickBot="1" x14ac:dyDescent="0.25">
      <c r="B7" s="533" t="s">
        <v>212</v>
      </c>
      <c r="C7" s="534">
        <v>1219282</v>
      </c>
      <c r="D7" s="535">
        <v>1301246</v>
      </c>
    </row>
    <row r="8" spans="2:4" ht="17.100000000000001" customHeight="1" thickBot="1" x14ac:dyDescent="0.25">
      <c r="B8" s="408" t="s">
        <v>667</v>
      </c>
      <c r="C8" s="536">
        <f>SUM(C3:C7)</f>
        <v>9486979</v>
      </c>
      <c r="D8" s="537">
        <f>SUM(D3:D7)</f>
        <v>8273782</v>
      </c>
    </row>
    <row r="9" spans="2:4" x14ac:dyDescent="0.2">
      <c r="B9" s="538"/>
      <c r="C9" s="538"/>
      <c r="D9" s="538"/>
    </row>
    <row r="10" spans="2:4" x14ac:dyDescent="0.2">
      <c r="B10" s="539" t="s">
        <v>619</v>
      </c>
      <c r="C10" s="539">
        <f>C8-'skons bilans'!D40</f>
        <v>0</v>
      </c>
      <c r="D10" s="539">
        <f>D8-'skons bilans'!E40</f>
        <v>0</v>
      </c>
    </row>
    <row r="11" spans="2:4" x14ac:dyDescent="0.2">
      <c r="B11" s="540"/>
      <c r="C11" s="103"/>
      <c r="D11" s="103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>
    <pageSetUpPr fitToPage="1"/>
  </sheetPr>
  <dimension ref="A2:D30"/>
  <sheetViews>
    <sheetView workbookViewId="0">
      <selection activeCell="C37" sqref="C37"/>
    </sheetView>
  </sheetViews>
  <sheetFormatPr defaultRowHeight="13.5" x14ac:dyDescent="0.3"/>
  <cols>
    <col min="1" max="1" width="2.28515625" style="289" customWidth="1"/>
    <col min="2" max="2" width="59.7109375" style="547" customWidth="1"/>
    <col min="3" max="4" width="15.7109375" style="547" customWidth="1"/>
    <col min="5" max="16384" width="9.140625" style="290"/>
  </cols>
  <sheetData>
    <row r="2" spans="2:4" ht="17.100000000000001" customHeight="1" x14ac:dyDescent="0.3">
      <c r="B2" s="528"/>
      <c r="C2" s="526" t="s">
        <v>1498</v>
      </c>
      <c r="D2" s="527" t="s">
        <v>1214</v>
      </c>
    </row>
    <row r="3" spans="2:4" ht="17.100000000000001" customHeight="1" thickBot="1" x14ac:dyDescent="0.35">
      <c r="B3" s="410" t="s">
        <v>145</v>
      </c>
      <c r="C3" s="542">
        <f>SUM(C4:C6)</f>
        <v>-6004</v>
      </c>
      <c r="D3" s="543">
        <f>SUM(D4:D6)</f>
        <v>-6426</v>
      </c>
    </row>
    <row r="4" spans="2:4" ht="17.100000000000001" customHeight="1" thickBot="1" x14ac:dyDescent="0.35">
      <c r="B4" s="510" t="s">
        <v>150</v>
      </c>
      <c r="C4" s="513">
        <v>3706</v>
      </c>
      <c r="D4" s="544">
        <v>6324</v>
      </c>
    </row>
    <row r="5" spans="2:4" ht="17.100000000000001" customHeight="1" thickBot="1" x14ac:dyDescent="0.35">
      <c r="B5" s="510" t="s">
        <v>151</v>
      </c>
      <c r="C5" s="513">
        <v>-9710</v>
      </c>
      <c r="D5" s="544">
        <v>-12750</v>
      </c>
    </row>
    <row r="6" spans="2:4" ht="17.100000000000001" hidden="1" customHeight="1" thickBot="1" x14ac:dyDescent="0.35">
      <c r="B6" s="510" t="s">
        <v>612</v>
      </c>
      <c r="C6" s="513">
        <v>0</v>
      </c>
      <c r="D6" s="544">
        <v>0</v>
      </c>
    </row>
    <row r="7" spans="2:4" ht="17.100000000000001" customHeight="1" thickBot="1" x14ac:dyDescent="0.35">
      <c r="B7" s="408" t="s">
        <v>146</v>
      </c>
      <c r="C7" s="545">
        <f>SUM(C8:C12)</f>
        <v>-3068</v>
      </c>
      <c r="D7" s="546">
        <f>SUM(D8:D12)</f>
        <v>442354</v>
      </c>
    </row>
    <row r="8" spans="2:4" ht="17.100000000000001" customHeight="1" thickBot="1" x14ac:dyDescent="0.35">
      <c r="B8" s="510" t="s">
        <v>152</v>
      </c>
      <c r="C8" s="513">
        <v>70216</v>
      </c>
      <c r="D8" s="544">
        <v>361479</v>
      </c>
    </row>
    <row r="9" spans="2:4" ht="17.100000000000001" customHeight="1" thickBot="1" x14ac:dyDescent="0.35">
      <c r="B9" s="510" t="s">
        <v>153</v>
      </c>
      <c r="C9" s="513">
        <v>-91302</v>
      </c>
      <c r="D9" s="544">
        <v>-1881</v>
      </c>
    </row>
    <row r="10" spans="2:4" ht="17.100000000000001" customHeight="1" thickBot="1" x14ac:dyDescent="0.35">
      <c r="B10" s="510" t="s">
        <v>154</v>
      </c>
      <c r="C10" s="513">
        <v>1307</v>
      </c>
      <c r="D10" s="544">
        <v>168075</v>
      </c>
    </row>
    <row r="11" spans="2:4" ht="17.100000000000001" hidden="1" customHeight="1" thickBot="1" x14ac:dyDescent="0.35">
      <c r="B11" s="510" t="s">
        <v>155</v>
      </c>
      <c r="C11" s="513">
        <v>0</v>
      </c>
      <c r="D11" s="544">
        <v>0</v>
      </c>
    </row>
    <row r="12" spans="2:4" ht="17.100000000000001" customHeight="1" thickBot="1" x14ac:dyDescent="0.35">
      <c r="B12" s="510" t="s">
        <v>612</v>
      </c>
      <c r="C12" s="513">
        <v>16711</v>
      </c>
      <c r="D12" s="544">
        <v>-85319</v>
      </c>
    </row>
    <row r="13" spans="2:4" ht="17.100000000000001" customHeight="1" thickBot="1" x14ac:dyDescent="0.35">
      <c r="B13" s="408" t="s">
        <v>147</v>
      </c>
      <c r="C13" s="545">
        <f>SUM(C14:C16)</f>
        <v>-1545</v>
      </c>
      <c r="D13" s="546">
        <f>SUM(D14:D16)</f>
        <v>859</v>
      </c>
    </row>
    <row r="14" spans="2:4" ht="17.100000000000001" customHeight="1" thickBot="1" x14ac:dyDescent="0.35">
      <c r="B14" s="510" t="s">
        <v>156</v>
      </c>
      <c r="C14" s="513">
        <v>1065</v>
      </c>
      <c r="D14" s="544">
        <v>1061</v>
      </c>
    </row>
    <row r="15" spans="2:4" ht="17.100000000000001" customHeight="1" thickBot="1" x14ac:dyDescent="0.35">
      <c r="B15" s="510" t="s">
        <v>157</v>
      </c>
      <c r="C15" s="513">
        <v>-2972</v>
      </c>
      <c r="D15" s="544">
        <v>0</v>
      </c>
    </row>
    <row r="16" spans="2:4" ht="17.100000000000001" customHeight="1" thickBot="1" x14ac:dyDescent="0.35">
      <c r="B16" s="510" t="s">
        <v>612</v>
      </c>
      <c r="C16" s="513">
        <v>362</v>
      </c>
      <c r="D16" s="544">
        <v>-202</v>
      </c>
    </row>
    <row r="17" spans="2:4" ht="17.100000000000001" hidden="1" customHeight="1" thickBot="1" x14ac:dyDescent="0.35">
      <c r="B17" s="408" t="s">
        <v>148</v>
      </c>
      <c r="C17" s="545">
        <f>SUM(C18:C19)</f>
        <v>0</v>
      </c>
      <c r="D17" s="546">
        <f>SUM(D18:D19)</f>
        <v>0</v>
      </c>
    </row>
    <row r="18" spans="2:4" ht="17.100000000000001" hidden="1" customHeight="1" thickBot="1" x14ac:dyDescent="0.35">
      <c r="B18" s="510" t="s">
        <v>148</v>
      </c>
      <c r="C18" s="513">
        <v>0</v>
      </c>
      <c r="D18" s="544">
        <v>0</v>
      </c>
    </row>
    <row r="19" spans="2:4" ht="17.100000000000001" hidden="1" customHeight="1" thickBot="1" x14ac:dyDescent="0.35">
      <c r="B19" s="510" t="s">
        <v>612</v>
      </c>
      <c r="C19" s="513">
        <v>0</v>
      </c>
      <c r="D19" s="544">
        <v>0</v>
      </c>
    </row>
    <row r="20" spans="2:4" ht="24.95" customHeight="1" thickBot="1" x14ac:dyDescent="0.35">
      <c r="B20" s="408" t="s">
        <v>992</v>
      </c>
      <c r="C20" s="545">
        <f>SUM(C21:C23)</f>
        <v>-3702</v>
      </c>
      <c r="D20" s="546">
        <f>SUM(D21:D23)</f>
        <v>-3981</v>
      </c>
    </row>
    <row r="21" spans="2:4" ht="17.100000000000001" customHeight="1" thickBot="1" x14ac:dyDescent="0.35">
      <c r="B21" s="510" t="s">
        <v>1003</v>
      </c>
      <c r="C21" s="513">
        <v>27</v>
      </c>
      <c r="D21" s="544">
        <v>30</v>
      </c>
    </row>
    <row r="22" spans="2:4" ht="17.100000000000001" customHeight="1" thickBot="1" x14ac:dyDescent="0.35">
      <c r="B22" s="510" t="s">
        <v>1018</v>
      </c>
      <c r="C22" s="513">
        <v>-4597</v>
      </c>
      <c r="D22" s="544">
        <v>-4944</v>
      </c>
    </row>
    <row r="23" spans="2:4" ht="17.100000000000001" customHeight="1" thickBot="1" x14ac:dyDescent="0.35">
      <c r="B23" s="510" t="s">
        <v>612</v>
      </c>
      <c r="C23" s="513">
        <v>868</v>
      </c>
      <c r="D23" s="544">
        <v>933</v>
      </c>
    </row>
    <row r="24" spans="2:4" ht="17.100000000000001" hidden="1" customHeight="1" thickBot="1" x14ac:dyDescent="0.35">
      <c r="B24" s="408" t="s">
        <v>877</v>
      </c>
      <c r="C24" s="545">
        <f>SUM(C25:C26)</f>
        <v>0</v>
      </c>
      <c r="D24" s="546">
        <f>SUM(D25:D26)</f>
        <v>0</v>
      </c>
    </row>
    <row r="25" spans="2:4" ht="17.100000000000001" hidden="1" customHeight="1" thickBot="1" x14ac:dyDescent="0.35">
      <c r="B25" s="510" t="s">
        <v>877</v>
      </c>
      <c r="C25" s="513">
        <v>0</v>
      </c>
      <c r="D25" s="544">
        <v>0</v>
      </c>
    </row>
    <row r="26" spans="2:4" ht="17.100000000000001" hidden="1" customHeight="1" thickBot="1" x14ac:dyDescent="0.35">
      <c r="B26" s="510" t="s">
        <v>612</v>
      </c>
      <c r="C26" s="513">
        <v>0</v>
      </c>
      <c r="D26" s="544">
        <v>0</v>
      </c>
    </row>
    <row r="27" spans="2:4" ht="17.100000000000001" hidden="1" customHeight="1" thickBot="1" x14ac:dyDescent="0.35">
      <c r="B27" s="408" t="s">
        <v>873</v>
      </c>
      <c r="C27" s="545">
        <f>SUM(C28:C29)</f>
        <v>0</v>
      </c>
      <c r="D27" s="546">
        <f>SUM(D28:D29)</f>
        <v>0</v>
      </c>
    </row>
    <row r="28" spans="2:4" ht="17.100000000000001" hidden="1" customHeight="1" thickBot="1" x14ac:dyDescent="0.35">
      <c r="B28" s="510" t="s">
        <v>158</v>
      </c>
      <c r="C28" s="513">
        <v>0</v>
      </c>
      <c r="D28" s="544">
        <v>0</v>
      </c>
    </row>
    <row r="29" spans="2:4" ht="17.100000000000001" hidden="1" customHeight="1" thickBot="1" x14ac:dyDescent="0.35">
      <c r="B29" s="510" t="s">
        <v>612</v>
      </c>
      <c r="C29" s="513">
        <v>0</v>
      </c>
      <c r="D29" s="544">
        <v>0</v>
      </c>
    </row>
    <row r="30" spans="2:4" ht="17.100000000000001" customHeight="1" thickBot="1" x14ac:dyDescent="0.35">
      <c r="B30" s="408" t="s">
        <v>149</v>
      </c>
      <c r="C30" s="536">
        <f>SUM(C3,C7,C20,C13)</f>
        <v>-14319</v>
      </c>
      <c r="D30" s="537">
        <f>D3+D7+D13+D17+D20+D24+D27</f>
        <v>432806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2:F1088"/>
  <sheetViews>
    <sheetView workbookViewId="0">
      <selection activeCell="B36" sqref="B36"/>
    </sheetView>
  </sheetViews>
  <sheetFormatPr defaultRowHeight="13.5" x14ac:dyDescent="0.2"/>
  <cols>
    <col min="1" max="1" width="2.28515625" style="289" customWidth="1"/>
    <col min="2" max="2" width="59.7109375" style="541" customWidth="1"/>
    <col min="3" max="4" width="15.7109375" style="275" customWidth="1"/>
    <col min="5" max="16384" width="9.140625" style="275"/>
  </cols>
  <sheetData>
    <row r="2" spans="2:6" ht="15" customHeight="1" x14ac:dyDescent="0.2">
      <c r="B2" s="528"/>
      <c r="C2" s="526" t="s">
        <v>1498</v>
      </c>
      <c r="D2" s="527" t="s">
        <v>1214</v>
      </c>
    </row>
    <row r="3" spans="2:6" ht="15" customHeight="1" x14ac:dyDescent="0.2">
      <c r="B3" s="548" t="s">
        <v>709</v>
      </c>
      <c r="C3" s="549">
        <v>9164281</v>
      </c>
      <c r="D3" s="550">
        <v>5938133</v>
      </c>
    </row>
    <row r="4" spans="2:6" ht="15" customHeight="1" x14ac:dyDescent="0.2">
      <c r="B4" s="551" t="s">
        <v>129</v>
      </c>
      <c r="C4" s="552">
        <v>2332739</v>
      </c>
      <c r="D4" s="553">
        <v>539757</v>
      </c>
      <c r="F4" s="277"/>
    </row>
    <row r="5" spans="2:6" ht="15" customHeight="1" thickBot="1" x14ac:dyDescent="0.25">
      <c r="B5" s="551" t="s">
        <v>130</v>
      </c>
      <c r="C5" s="552">
        <v>3503029</v>
      </c>
      <c r="D5" s="553">
        <v>178492</v>
      </c>
    </row>
    <row r="6" spans="2:6" ht="24.95" hidden="1" customHeight="1" thickBot="1" x14ac:dyDescent="0.25">
      <c r="B6" s="554" t="s">
        <v>1462</v>
      </c>
      <c r="C6" s="555">
        <v>0</v>
      </c>
      <c r="D6" s="556">
        <v>0</v>
      </c>
    </row>
    <row r="7" spans="2:6" ht="15" customHeight="1" thickBot="1" x14ac:dyDescent="0.25">
      <c r="B7" s="419" t="s">
        <v>614</v>
      </c>
      <c r="C7" s="545">
        <f>SUM(C3:C6)</f>
        <v>15000049</v>
      </c>
      <c r="D7" s="546">
        <f>SUM(D3:D6)</f>
        <v>6656382</v>
      </c>
    </row>
    <row r="8" spans="2:6" x14ac:dyDescent="0.2">
      <c r="C8" s="4"/>
      <c r="D8" s="4"/>
    </row>
    <row r="9" spans="2:6" x14ac:dyDescent="0.2">
      <c r="C9" s="38"/>
      <c r="D9" s="40"/>
    </row>
    <row r="10" spans="2:6" x14ac:dyDescent="0.2">
      <c r="C10" s="38"/>
      <c r="D10" s="39"/>
    </row>
    <row r="11" spans="2:6" x14ac:dyDescent="0.2">
      <c r="C11" s="38"/>
      <c r="D11" s="39"/>
    </row>
    <row r="12" spans="2:6" x14ac:dyDescent="0.2">
      <c r="C12" s="39"/>
      <c r="D12" s="39"/>
    </row>
    <row r="13" spans="2:6" x14ac:dyDescent="0.2">
      <c r="C13" s="39"/>
      <c r="D13" s="39"/>
    </row>
    <row r="14" spans="2:6" x14ac:dyDescent="0.2">
      <c r="C14" s="41"/>
      <c r="D14" s="39"/>
    </row>
    <row r="15" spans="2:6" x14ac:dyDescent="0.2">
      <c r="C15" s="41"/>
      <c r="D15" s="39"/>
    </row>
    <row r="16" spans="2:6" x14ac:dyDescent="0.2">
      <c r="C16" s="41"/>
      <c r="D16" s="39"/>
    </row>
    <row r="17" spans="2:4" x14ac:dyDescent="0.2">
      <c r="B17" s="557"/>
      <c r="C17" s="41"/>
      <c r="D17" s="39"/>
    </row>
    <row r="18" spans="2:4" x14ac:dyDescent="0.2">
      <c r="C18" s="41"/>
      <c r="D18" s="39"/>
    </row>
    <row r="19" spans="2:4" x14ac:dyDescent="0.2">
      <c r="C19" s="41"/>
      <c r="D19" s="39"/>
    </row>
    <row r="20" spans="2:4" x14ac:dyDescent="0.2">
      <c r="C20" s="41"/>
      <c r="D20" s="39"/>
    </row>
    <row r="21" spans="2:4" x14ac:dyDescent="0.2">
      <c r="C21" s="39"/>
      <c r="D21" s="39"/>
    </row>
    <row r="22" spans="2:4" x14ac:dyDescent="0.2">
      <c r="C22" s="39"/>
      <c r="D22" s="39"/>
    </row>
    <row r="23" spans="2:4" x14ac:dyDescent="0.2">
      <c r="C23" s="39"/>
      <c r="D23" s="39"/>
    </row>
    <row r="24" spans="2:4" x14ac:dyDescent="0.2">
      <c r="C24" s="39"/>
      <c r="D24" s="39"/>
    </row>
    <row r="25" spans="2:4" x14ac:dyDescent="0.2">
      <c r="C25" s="39"/>
      <c r="D25" s="39"/>
    </row>
    <row r="26" spans="2:4" x14ac:dyDescent="0.2">
      <c r="C26" s="39"/>
      <c r="D26" s="39"/>
    </row>
    <row r="27" spans="2:4" x14ac:dyDescent="0.2">
      <c r="C27" s="39"/>
      <c r="D27" s="39"/>
    </row>
    <row r="28" spans="2:4" x14ac:dyDescent="0.2">
      <c r="C28" s="39"/>
      <c r="D28" s="39"/>
    </row>
    <row r="29" spans="2:4" x14ac:dyDescent="0.2">
      <c r="C29" s="39"/>
      <c r="D29" s="39"/>
    </row>
    <row r="30" spans="2:4" x14ac:dyDescent="0.2">
      <c r="C30" s="39"/>
      <c r="D30" s="39"/>
    </row>
    <row r="31" spans="2:4" x14ac:dyDescent="0.2">
      <c r="C31" s="39"/>
      <c r="D31" s="39"/>
    </row>
    <row r="32" spans="2:4" x14ac:dyDescent="0.2">
      <c r="C32" s="39"/>
      <c r="D32" s="39"/>
    </row>
    <row r="33" spans="3:4" x14ac:dyDescent="0.2">
      <c r="C33" s="39"/>
      <c r="D33" s="39"/>
    </row>
    <row r="34" spans="3:4" x14ac:dyDescent="0.2">
      <c r="C34" s="39"/>
      <c r="D34" s="39"/>
    </row>
    <row r="35" spans="3:4" x14ac:dyDescent="0.2">
      <c r="C35" s="39"/>
      <c r="D35" s="39"/>
    </row>
    <row r="36" spans="3:4" x14ac:dyDescent="0.2">
      <c r="C36" s="39"/>
      <c r="D36" s="39"/>
    </row>
    <row r="37" spans="3:4" x14ac:dyDescent="0.2">
      <c r="C37" s="39"/>
      <c r="D37" s="39"/>
    </row>
    <row r="38" spans="3:4" x14ac:dyDescent="0.2">
      <c r="C38" s="39"/>
      <c r="D38" s="39"/>
    </row>
    <row r="39" spans="3:4" x14ac:dyDescent="0.2">
      <c r="C39" s="39"/>
      <c r="D39" s="39"/>
    </row>
    <row r="40" spans="3:4" x14ac:dyDescent="0.2">
      <c r="C40" s="39"/>
      <c r="D40" s="39"/>
    </row>
    <row r="41" spans="3:4" x14ac:dyDescent="0.2">
      <c r="C41" s="39"/>
      <c r="D41" s="39"/>
    </row>
    <row r="42" spans="3:4" x14ac:dyDescent="0.2">
      <c r="C42" s="39"/>
      <c r="D42" s="39"/>
    </row>
    <row r="43" spans="3:4" x14ac:dyDescent="0.2">
      <c r="C43" s="39"/>
      <c r="D43" s="39"/>
    </row>
    <row r="44" spans="3:4" x14ac:dyDescent="0.2">
      <c r="C44" s="39"/>
      <c r="D44" s="39"/>
    </row>
    <row r="45" spans="3:4" x14ac:dyDescent="0.2">
      <c r="C45" s="39"/>
      <c r="D45" s="39"/>
    </row>
    <row r="46" spans="3:4" x14ac:dyDescent="0.2">
      <c r="C46" s="39"/>
      <c r="D46" s="39"/>
    </row>
    <row r="47" spans="3:4" x14ac:dyDescent="0.2">
      <c r="C47" s="39"/>
      <c r="D47" s="39"/>
    </row>
    <row r="48" spans="3:4" x14ac:dyDescent="0.2">
      <c r="C48" s="39"/>
      <c r="D48" s="39"/>
    </row>
    <row r="49" spans="3:4" x14ac:dyDescent="0.2">
      <c r="C49" s="39"/>
      <c r="D49" s="39"/>
    </row>
    <row r="50" spans="3:4" x14ac:dyDescent="0.2">
      <c r="C50" s="39"/>
      <c r="D50" s="39"/>
    </row>
    <row r="51" spans="3:4" x14ac:dyDescent="0.2">
      <c r="C51" s="39"/>
      <c r="D51" s="39"/>
    </row>
    <row r="52" spans="3:4" x14ac:dyDescent="0.2">
      <c r="C52" s="39"/>
      <c r="D52" s="39"/>
    </row>
    <row r="53" spans="3:4" x14ac:dyDescent="0.2">
      <c r="C53" s="39"/>
      <c r="D53" s="39"/>
    </row>
    <row r="54" spans="3:4" x14ac:dyDescent="0.2">
      <c r="C54" s="39"/>
      <c r="D54" s="39"/>
    </row>
    <row r="55" spans="3:4" x14ac:dyDescent="0.2">
      <c r="C55" s="39"/>
      <c r="D55" s="39"/>
    </row>
    <row r="56" spans="3:4" x14ac:dyDescent="0.2">
      <c r="C56" s="39"/>
      <c r="D56" s="39"/>
    </row>
    <row r="57" spans="3:4" x14ac:dyDescent="0.2">
      <c r="C57" s="39"/>
      <c r="D57" s="39"/>
    </row>
    <row r="58" spans="3:4" x14ac:dyDescent="0.2">
      <c r="C58" s="39"/>
      <c r="D58" s="39"/>
    </row>
    <row r="59" spans="3:4" x14ac:dyDescent="0.2">
      <c r="C59" s="39"/>
      <c r="D59" s="39"/>
    </row>
    <row r="60" spans="3:4" x14ac:dyDescent="0.2">
      <c r="C60" s="39"/>
      <c r="D60" s="39"/>
    </row>
    <row r="61" spans="3:4" x14ac:dyDescent="0.2">
      <c r="C61" s="39"/>
      <c r="D61" s="39"/>
    </row>
    <row r="62" spans="3:4" x14ac:dyDescent="0.2">
      <c r="C62" s="39"/>
      <c r="D62" s="39"/>
    </row>
    <row r="63" spans="3:4" x14ac:dyDescent="0.2">
      <c r="C63" s="39"/>
      <c r="D63" s="39"/>
    </row>
    <row r="64" spans="3:4" x14ac:dyDescent="0.2">
      <c r="C64" s="39"/>
      <c r="D64" s="39"/>
    </row>
    <row r="65" spans="3:4" x14ac:dyDescent="0.2">
      <c r="C65" s="39"/>
      <c r="D65" s="39"/>
    </row>
    <row r="66" spans="3:4" x14ac:dyDescent="0.2">
      <c r="C66" s="39"/>
      <c r="D66" s="39"/>
    </row>
    <row r="67" spans="3:4" x14ac:dyDescent="0.2">
      <c r="C67" s="39"/>
      <c r="D67" s="39"/>
    </row>
    <row r="68" spans="3:4" x14ac:dyDescent="0.2">
      <c r="C68" s="39"/>
      <c r="D68" s="39"/>
    </row>
    <row r="69" spans="3:4" x14ac:dyDescent="0.2">
      <c r="C69" s="39"/>
      <c r="D69" s="39"/>
    </row>
    <row r="70" spans="3:4" x14ac:dyDescent="0.2">
      <c r="C70" s="39"/>
      <c r="D70" s="39"/>
    </row>
    <row r="71" spans="3:4" x14ac:dyDescent="0.2">
      <c r="C71" s="39"/>
      <c r="D71" s="39"/>
    </row>
    <row r="72" spans="3:4" x14ac:dyDescent="0.2">
      <c r="C72" s="39"/>
      <c r="D72" s="39"/>
    </row>
    <row r="73" spans="3:4" x14ac:dyDescent="0.2">
      <c r="C73" s="39"/>
      <c r="D73" s="39"/>
    </row>
    <row r="74" spans="3:4" x14ac:dyDescent="0.2">
      <c r="C74" s="39"/>
      <c r="D74" s="39"/>
    </row>
    <row r="75" spans="3:4" x14ac:dyDescent="0.2">
      <c r="C75" s="39"/>
      <c r="D75" s="39"/>
    </row>
    <row r="76" spans="3:4" x14ac:dyDescent="0.2">
      <c r="C76" s="39"/>
      <c r="D76" s="39"/>
    </row>
    <row r="77" spans="3:4" x14ac:dyDescent="0.2">
      <c r="C77" s="39"/>
      <c r="D77" s="39"/>
    </row>
    <row r="78" spans="3:4" x14ac:dyDescent="0.2">
      <c r="C78" s="39"/>
      <c r="D78" s="39"/>
    </row>
    <row r="79" spans="3:4" x14ac:dyDescent="0.2">
      <c r="C79" s="39"/>
      <c r="D79" s="39"/>
    </row>
    <row r="80" spans="3:4" x14ac:dyDescent="0.2">
      <c r="C80" s="39"/>
      <c r="D80" s="39"/>
    </row>
    <row r="81" spans="3:4" x14ac:dyDescent="0.2">
      <c r="C81" s="39"/>
      <c r="D81" s="39"/>
    </row>
    <row r="82" spans="3:4" x14ac:dyDescent="0.2">
      <c r="C82" s="39"/>
      <c r="D82" s="39"/>
    </row>
    <row r="83" spans="3:4" x14ac:dyDescent="0.2">
      <c r="C83" s="39"/>
      <c r="D83" s="39"/>
    </row>
    <row r="84" spans="3:4" x14ac:dyDescent="0.2">
      <c r="C84" s="39"/>
      <c r="D84" s="39"/>
    </row>
    <row r="85" spans="3:4" x14ac:dyDescent="0.2">
      <c r="C85" s="39"/>
      <c r="D85" s="39"/>
    </row>
    <row r="86" spans="3:4" x14ac:dyDescent="0.2">
      <c r="C86" s="39"/>
      <c r="D86" s="39"/>
    </row>
    <row r="87" spans="3:4" x14ac:dyDescent="0.2">
      <c r="C87" s="39"/>
      <c r="D87" s="39"/>
    </row>
    <row r="88" spans="3:4" x14ac:dyDescent="0.2">
      <c r="C88" s="39"/>
      <c r="D88" s="39"/>
    </row>
    <row r="89" spans="3:4" x14ac:dyDescent="0.2">
      <c r="C89" s="39"/>
      <c r="D89" s="39"/>
    </row>
    <row r="90" spans="3:4" x14ac:dyDescent="0.2">
      <c r="C90" s="39"/>
      <c r="D90" s="39"/>
    </row>
    <row r="91" spans="3:4" x14ac:dyDescent="0.2">
      <c r="C91" s="39"/>
      <c r="D91" s="39"/>
    </row>
    <row r="92" spans="3:4" x14ac:dyDescent="0.2">
      <c r="C92" s="39"/>
      <c r="D92" s="39"/>
    </row>
    <row r="93" spans="3:4" x14ac:dyDescent="0.2">
      <c r="C93" s="39"/>
      <c r="D93" s="39"/>
    </row>
    <row r="94" spans="3:4" x14ac:dyDescent="0.2">
      <c r="C94" s="39"/>
      <c r="D94" s="39"/>
    </row>
    <row r="95" spans="3:4" x14ac:dyDescent="0.2">
      <c r="C95" s="39"/>
      <c r="D95" s="39"/>
    </row>
    <row r="96" spans="3:4" x14ac:dyDescent="0.2">
      <c r="C96" s="39"/>
      <c r="D96" s="39"/>
    </row>
    <row r="97" spans="3:4" x14ac:dyDescent="0.2">
      <c r="C97" s="39"/>
      <c r="D97" s="39"/>
    </row>
    <row r="98" spans="3:4" x14ac:dyDescent="0.2">
      <c r="C98" s="39"/>
      <c r="D98" s="39"/>
    </row>
    <row r="99" spans="3:4" x14ac:dyDescent="0.2">
      <c r="C99" s="39"/>
      <c r="D99" s="39"/>
    </row>
    <row r="100" spans="3:4" x14ac:dyDescent="0.2">
      <c r="C100" s="39"/>
      <c r="D100" s="39"/>
    </row>
    <row r="101" spans="3:4" x14ac:dyDescent="0.2">
      <c r="C101" s="39"/>
      <c r="D101" s="39"/>
    </row>
    <row r="102" spans="3:4" x14ac:dyDescent="0.2">
      <c r="C102" s="39"/>
      <c r="D102" s="39"/>
    </row>
    <row r="103" spans="3:4" x14ac:dyDescent="0.2">
      <c r="C103" s="39"/>
      <c r="D103" s="39"/>
    </row>
    <row r="104" spans="3:4" x14ac:dyDescent="0.2">
      <c r="C104" s="39"/>
      <c r="D104" s="39"/>
    </row>
    <row r="105" spans="3:4" x14ac:dyDescent="0.2">
      <c r="C105" s="39"/>
      <c r="D105" s="39"/>
    </row>
    <row r="106" spans="3:4" x14ac:dyDescent="0.2">
      <c r="C106" s="39"/>
      <c r="D106" s="39"/>
    </row>
    <row r="107" spans="3:4" x14ac:dyDescent="0.2">
      <c r="C107" s="39"/>
      <c r="D107" s="39"/>
    </row>
    <row r="108" spans="3:4" x14ac:dyDescent="0.2">
      <c r="C108" s="39"/>
      <c r="D108" s="39"/>
    </row>
    <row r="109" spans="3:4" x14ac:dyDescent="0.2">
      <c r="C109" s="39"/>
      <c r="D109" s="39"/>
    </row>
    <row r="110" spans="3:4" x14ac:dyDescent="0.2">
      <c r="C110" s="39"/>
      <c r="D110" s="39"/>
    </row>
    <row r="111" spans="3:4" x14ac:dyDescent="0.2">
      <c r="C111" s="39"/>
      <c r="D111" s="39"/>
    </row>
    <row r="112" spans="3:4" x14ac:dyDescent="0.2">
      <c r="C112" s="39"/>
      <c r="D112" s="39"/>
    </row>
    <row r="113" spans="3:4" x14ac:dyDescent="0.2">
      <c r="C113" s="39"/>
      <c r="D113" s="39"/>
    </row>
    <row r="114" spans="3:4" x14ac:dyDescent="0.2">
      <c r="C114" s="39"/>
      <c r="D114" s="39"/>
    </row>
    <row r="115" spans="3:4" x14ac:dyDescent="0.2">
      <c r="C115" s="39"/>
      <c r="D115" s="39"/>
    </row>
    <row r="116" spans="3:4" x14ac:dyDescent="0.2">
      <c r="C116" s="39"/>
      <c r="D116" s="39"/>
    </row>
    <row r="117" spans="3:4" x14ac:dyDescent="0.2">
      <c r="C117" s="39"/>
      <c r="D117" s="39"/>
    </row>
    <row r="118" spans="3:4" x14ac:dyDescent="0.2">
      <c r="C118" s="39"/>
      <c r="D118" s="39"/>
    </row>
    <row r="119" spans="3:4" x14ac:dyDescent="0.2">
      <c r="C119" s="39"/>
      <c r="D119" s="39"/>
    </row>
    <row r="120" spans="3:4" x14ac:dyDescent="0.2">
      <c r="C120" s="39"/>
      <c r="D120" s="39"/>
    </row>
    <row r="121" spans="3:4" x14ac:dyDescent="0.2">
      <c r="C121" s="39"/>
      <c r="D121" s="39"/>
    </row>
    <row r="122" spans="3:4" x14ac:dyDescent="0.2">
      <c r="C122" s="39"/>
      <c r="D122" s="39"/>
    </row>
    <row r="123" spans="3:4" x14ac:dyDescent="0.2">
      <c r="C123" s="39"/>
      <c r="D123" s="39"/>
    </row>
    <row r="124" spans="3:4" x14ac:dyDescent="0.2">
      <c r="C124" s="39"/>
      <c r="D124" s="39"/>
    </row>
    <row r="125" spans="3:4" x14ac:dyDescent="0.2">
      <c r="C125" s="39"/>
      <c r="D125" s="39"/>
    </row>
    <row r="126" spans="3:4" x14ac:dyDescent="0.2">
      <c r="C126" s="39"/>
      <c r="D126" s="39"/>
    </row>
    <row r="127" spans="3:4" x14ac:dyDescent="0.2">
      <c r="C127" s="39"/>
      <c r="D127" s="39"/>
    </row>
    <row r="128" spans="3:4" x14ac:dyDescent="0.2">
      <c r="C128" s="39"/>
      <c r="D128" s="39"/>
    </row>
    <row r="129" spans="3:4" x14ac:dyDescent="0.2">
      <c r="C129" s="39"/>
      <c r="D129" s="39"/>
    </row>
    <row r="130" spans="3:4" x14ac:dyDescent="0.2">
      <c r="C130" s="39"/>
      <c r="D130" s="39"/>
    </row>
    <row r="131" spans="3:4" x14ac:dyDescent="0.2">
      <c r="C131" s="39"/>
      <c r="D131" s="39"/>
    </row>
    <row r="132" spans="3:4" x14ac:dyDescent="0.2">
      <c r="C132" s="39"/>
      <c r="D132" s="39"/>
    </row>
    <row r="133" spans="3:4" x14ac:dyDescent="0.2">
      <c r="C133" s="39"/>
      <c r="D133" s="39"/>
    </row>
    <row r="134" spans="3:4" x14ac:dyDescent="0.2">
      <c r="C134" s="39"/>
      <c r="D134" s="39"/>
    </row>
    <row r="135" spans="3:4" x14ac:dyDescent="0.2">
      <c r="C135" s="39"/>
      <c r="D135" s="39"/>
    </row>
    <row r="136" spans="3:4" x14ac:dyDescent="0.2">
      <c r="C136" s="39"/>
      <c r="D136" s="39"/>
    </row>
    <row r="137" spans="3:4" x14ac:dyDescent="0.2">
      <c r="C137" s="39"/>
      <c r="D137" s="39"/>
    </row>
    <row r="138" spans="3:4" x14ac:dyDescent="0.2">
      <c r="C138" s="39"/>
      <c r="D138" s="39"/>
    </row>
    <row r="139" spans="3:4" x14ac:dyDescent="0.2">
      <c r="C139" s="39"/>
      <c r="D139" s="39"/>
    </row>
    <row r="140" spans="3:4" x14ac:dyDescent="0.2">
      <c r="C140" s="39"/>
      <c r="D140" s="39"/>
    </row>
    <row r="141" spans="3:4" x14ac:dyDescent="0.2">
      <c r="C141" s="39"/>
      <c r="D141" s="39"/>
    </row>
    <row r="142" spans="3:4" x14ac:dyDescent="0.2">
      <c r="C142" s="39"/>
      <c r="D142" s="39"/>
    </row>
    <row r="143" spans="3:4" x14ac:dyDescent="0.2">
      <c r="C143" s="39"/>
      <c r="D143" s="39"/>
    </row>
    <row r="144" spans="3:4" x14ac:dyDescent="0.2">
      <c r="C144" s="39"/>
      <c r="D144" s="39"/>
    </row>
    <row r="145" spans="3:4" x14ac:dyDescent="0.2">
      <c r="C145" s="39"/>
      <c r="D145" s="39"/>
    </row>
    <row r="146" spans="3:4" x14ac:dyDescent="0.2">
      <c r="C146" s="39"/>
      <c r="D146" s="39"/>
    </row>
    <row r="147" spans="3:4" x14ac:dyDescent="0.2">
      <c r="C147" s="39"/>
      <c r="D147" s="39"/>
    </row>
    <row r="148" spans="3:4" x14ac:dyDescent="0.2">
      <c r="C148" s="39"/>
      <c r="D148" s="39"/>
    </row>
    <row r="149" spans="3:4" x14ac:dyDescent="0.2">
      <c r="C149" s="39"/>
      <c r="D149" s="39"/>
    </row>
    <row r="150" spans="3:4" x14ac:dyDescent="0.2">
      <c r="C150" s="39"/>
      <c r="D150" s="39"/>
    </row>
    <row r="151" spans="3:4" x14ac:dyDescent="0.2">
      <c r="C151" s="39"/>
      <c r="D151" s="39"/>
    </row>
    <row r="152" spans="3:4" x14ac:dyDescent="0.2">
      <c r="C152" s="39"/>
      <c r="D152" s="39"/>
    </row>
    <row r="153" spans="3:4" x14ac:dyDescent="0.2">
      <c r="C153" s="39"/>
      <c r="D153" s="39"/>
    </row>
    <row r="154" spans="3:4" x14ac:dyDescent="0.2">
      <c r="C154" s="39"/>
      <c r="D154" s="39"/>
    </row>
    <row r="155" spans="3:4" x14ac:dyDescent="0.2">
      <c r="C155" s="39"/>
      <c r="D155" s="39"/>
    </row>
    <row r="156" spans="3:4" x14ac:dyDescent="0.2">
      <c r="C156" s="39"/>
      <c r="D156" s="39"/>
    </row>
    <row r="157" spans="3:4" x14ac:dyDescent="0.2">
      <c r="C157" s="39"/>
      <c r="D157" s="39"/>
    </row>
    <row r="158" spans="3:4" x14ac:dyDescent="0.2">
      <c r="C158" s="39"/>
      <c r="D158" s="39"/>
    </row>
    <row r="159" spans="3:4" x14ac:dyDescent="0.2">
      <c r="C159" s="39"/>
      <c r="D159" s="39"/>
    </row>
    <row r="160" spans="3:4" x14ac:dyDescent="0.2">
      <c r="C160" s="39"/>
      <c r="D160" s="39"/>
    </row>
    <row r="161" spans="3:4" x14ac:dyDescent="0.2">
      <c r="C161" s="39"/>
      <c r="D161" s="39"/>
    </row>
    <row r="162" spans="3:4" x14ac:dyDescent="0.2">
      <c r="C162" s="39"/>
      <c r="D162" s="39"/>
    </row>
    <row r="163" spans="3:4" x14ac:dyDescent="0.2">
      <c r="C163" s="39"/>
      <c r="D163" s="39"/>
    </row>
    <row r="164" spans="3:4" x14ac:dyDescent="0.2">
      <c r="C164" s="39"/>
      <c r="D164" s="39"/>
    </row>
    <row r="165" spans="3:4" x14ac:dyDescent="0.2">
      <c r="C165" s="39"/>
      <c r="D165" s="39"/>
    </row>
    <row r="166" spans="3:4" x14ac:dyDescent="0.2">
      <c r="C166" s="39"/>
      <c r="D166" s="39"/>
    </row>
    <row r="167" spans="3:4" x14ac:dyDescent="0.2">
      <c r="C167" s="39"/>
      <c r="D167" s="39"/>
    </row>
    <row r="168" spans="3:4" x14ac:dyDescent="0.2">
      <c r="C168" s="39"/>
      <c r="D168" s="39"/>
    </row>
    <row r="169" spans="3:4" x14ac:dyDescent="0.2">
      <c r="C169" s="39"/>
      <c r="D169" s="39"/>
    </row>
    <row r="170" spans="3:4" x14ac:dyDescent="0.2">
      <c r="C170" s="39"/>
      <c r="D170" s="39"/>
    </row>
    <row r="171" spans="3:4" x14ac:dyDescent="0.2">
      <c r="C171" s="39"/>
      <c r="D171" s="39"/>
    </row>
    <row r="172" spans="3:4" x14ac:dyDescent="0.2">
      <c r="C172" s="39"/>
      <c r="D172" s="39"/>
    </row>
    <row r="173" spans="3:4" x14ac:dyDescent="0.2">
      <c r="C173" s="39"/>
      <c r="D173" s="39"/>
    </row>
    <row r="174" spans="3:4" x14ac:dyDescent="0.2">
      <c r="C174" s="39"/>
      <c r="D174" s="39"/>
    </row>
    <row r="175" spans="3:4" x14ac:dyDescent="0.2">
      <c r="C175" s="39"/>
      <c r="D175" s="39"/>
    </row>
    <row r="176" spans="3:4" x14ac:dyDescent="0.2">
      <c r="C176" s="39"/>
      <c r="D176" s="39"/>
    </row>
    <row r="177" spans="3:4" x14ac:dyDescent="0.2">
      <c r="C177" s="39"/>
      <c r="D177" s="39"/>
    </row>
    <row r="178" spans="3:4" x14ac:dyDescent="0.2">
      <c r="C178" s="39"/>
      <c r="D178" s="39"/>
    </row>
    <row r="179" spans="3:4" x14ac:dyDescent="0.2">
      <c r="C179" s="39"/>
      <c r="D179" s="39"/>
    </row>
    <row r="180" spans="3:4" x14ac:dyDescent="0.2">
      <c r="C180" s="39"/>
      <c r="D180" s="39"/>
    </row>
    <row r="181" spans="3:4" x14ac:dyDescent="0.2">
      <c r="C181" s="39"/>
      <c r="D181" s="39"/>
    </row>
    <row r="182" spans="3:4" x14ac:dyDescent="0.2">
      <c r="C182" s="39"/>
      <c r="D182" s="39"/>
    </row>
    <row r="183" spans="3:4" x14ac:dyDescent="0.2">
      <c r="C183" s="39"/>
      <c r="D183" s="39"/>
    </row>
    <row r="184" spans="3:4" x14ac:dyDescent="0.2">
      <c r="C184" s="39"/>
      <c r="D184" s="39"/>
    </row>
    <row r="185" spans="3:4" x14ac:dyDescent="0.2">
      <c r="C185" s="39"/>
      <c r="D185" s="39"/>
    </row>
    <row r="186" spans="3:4" x14ac:dyDescent="0.2">
      <c r="C186" s="39"/>
      <c r="D186" s="39"/>
    </row>
    <row r="187" spans="3:4" x14ac:dyDescent="0.2">
      <c r="C187" s="39"/>
      <c r="D187" s="39"/>
    </row>
    <row r="188" spans="3:4" x14ac:dyDescent="0.2">
      <c r="C188" s="39"/>
      <c r="D188" s="39"/>
    </row>
    <row r="189" spans="3:4" x14ac:dyDescent="0.2">
      <c r="C189" s="39"/>
      <c r="D189" s="39"/>
    </row>
    <row r="190" spans="3:4" x14ac:dyDescent="0.2">
      <c r="C190" s="39"/>
      <c r="D190" s="39"/>
    </row>
    <row r="191" spans="3:4" x14ac:dyDescent="0.2">
      <c r="C191" s="39"/>
      <c r="D191" s="39"/>
    </row>
    <row r="192" spans="3:4" x14ac:dyDescent="0.2">
      <c r="C192" s="39"/>
      <c r="D192" s="39"/>
    </row>
    <row r="193" spans="3:4" x14ac:dyDescent="0.2">
      <c r="C193" s="39"/>
      <c r="D193" s="39"/>
    </row>
    <row r="194" spans="3:4" x14ac:dyDescent="0.2">
      <c r="C194" s="39"/>
      <c r="D194" s="39"/>
    </row>
    <row r="195" spans="3:4" x14ac:dyDescent="0.2">
      <c r="C195" s="39"/>
      <c r="D195" s="39"/>
    </row>
    <row r="196" spans="3:4" x14ac:dyDescent="0.2">
      <c r="C196" s="39"/>
      <c r="D196" s="39"/>
    </row>
    <row r="197" spans="3:4" x14ac:dyDescent="0.2">
      <c r="C197" s="39"/>
      <c r="D197" s="39"/>
    </row>
    <row r="198" spans="3:4" x14ac:dyDescent="0.2">
      <c r="C198" s="39"/>
      <c r="D198" s="39"/>
    </row>
    <row r="199" spans="3:4" x14ac:dyDescent="0.2">
      <c r="C199" s="39"/>
      <c r="D199" s="39"/>
    </row>
    <row r="200" spans="3:4" x14ac:dyDescent="0.2">
      <c r="C200" s="39"/>
      <c r="D200" s="39"/>
    </row>
    <row r="201" spans="3:4" x14ac:dyDescent="0.2">
      <c r="C201" s="39"/>
      <c r="D201" s="39"/>
    </row>
    <row r="202" spans="3:4" x14ac:dyDescent="0.2">
      <c r="C202" s="39"/>
      <c r="D202" s="39"/>
    </row>
    <row r="203" spans="3:4" x14ac:dyDescent="0.2">
      <c r="C203" s="39"/>
      <c r="D203" s="39"/>
    </row>
    <row r="204" spans="3:4" x14ac:dyDescent="0.2">
      <c r="C204" s="39"/>
      <c r="D204" s="39"/>
    </row>
    <row r="205" spans="3:4" x14ac:dyDescent="0.2">
      <c r="C205" s="39"/>
      <c r="D205" s="39"/>
    </row>
    <row r="206" spans="3:4" x14ac:dyDescent="0.2">
      <c r="C206" s="39"/>
      <c r="D206" s="39"/>
    </row>
    <row r="207" spans="3:4" x14ac:dyDescent="0.2">
      <c r="C207" s="39"/>
      <c r="D207" s="39"/>
    </row>
    <row r="208" spans="3:4" x14ac:dyDescent="0.2">
      <c r="C208" s="39"/>
      <c r="D208" s="39"/>
    </row>
    <row r="209" spans="3:4" x14ac:dyDescent="0.2">
      <c r="C209" s="39"/>
      <c r="D209" s="39"/>
    </row>
    <row r="210" spans="3:4" x14ac:dyDescent="0.2">
      <c r="C210" s="39"/>
      <c r="D210" s="39"/>
    </row>
    <row r="211" spans="3:4" x14ac:dyDescent="0.2">
      <c r="C211" s="39"/>
      <c r="D211" s="39"/>
    </row>
    <row r="212" spans="3:4" x14ac:dyDescent="0.2">
      <c r="C212" s="39"/>
      <c r="D212" s="39"/>
    </row>
    <row r="213" spans="3:4" x14ac:dyDescent="0.2">
      <c r="C213" s="39"/>
      <c r="D213" s="39"/>
    </row>
    <row r="214" spans="3:4" x14ac:dyDescent="0.2">
      <c r="C214" s="39"/>
      <c r="D214" s="39"/>
    </row>
    <row r="215" spans="3:4" x14ac:dyDescent="0.2">
      <c r="C215" s="39"/>
      <c r="D215" s="39"/>
    </row>
    <row r="216" spans="3:4" x14ac:dyDescent="0.2">
      <c r="C216" s="39"/>
      <c r="D216" s="39"/>
    </row>
    <row r="217" spans="3:4" x14ac:dyDescent="0.2">
      <c r="C217" s="39"/>
      <c r="D217" s="39"/>
    </row>
    <row r="218" spans="3:4" x14ac:dyDescent="0.2">
      <c r="C218" s="39"/>
      <c r="D218" s="39"/>
    </row>
    <row r="219" spans="3:4" x14ac:dyDescent="0.2">
      <c r="C219" s="39"/>
      <c r="D219" s="39"/>
    </row>
    <row r="220" spans="3:4" x14ac:dyDescent="0.2">
      <c r="C220" s="39"/>
      <c r="D220" s="39"/>
    </row>
    <row r="221" spans="3:4" x14ac:dyDescent="0.2">
      <c r="C221" s="39"/>
      <c r="D221" s="39"/>
    </row>
    <row r="222" spans="3:4" x14ac:dyDescent="0.2">
      <c r="C222" s="39"/>
      <c r="D222" s="39"/>
    </row>
    <row r="223" spans="3:4" x14ac:dyDescent="0.2">
      <c r="C223" s="39"/>
      <c r="D223" s="39"/>
    </row>
    <row r="224" spans="3:4" x14ac:dyDescent="0.2">
      <c r="C224" s="39"/>
      <c r="D224" s="39"/>
    </row>
    <row r="225" spans="3:4" x14ac:dyDescent="0.2">
      <c r="C225" s="39"/>
      <c r="D225" s="39"/>
    </row>
    <row r="226" spans="3:4" x14ac:dyDescent="0.2">
      <c r="C226" s="39"/>
      <c r="D226" s="39"/>
    </row>
    <row r="227" spans="3:4" x14ac:dyDescent="0.2">
      <c r="C227" s="39"/>
      <c r="D227" s="39"/>
    </row>
    <row r="228" spans="3:4" x14ac:dyDescent="0.2">
      <c r="C228" s="39"/>
      <c r="D228" s="39"/>
    </row>
    <row r="229" spans="3:4" x14ac:dyDescent="0.2">
      <c r="C229" s="39"/>
      <c r="D229" s="39"/>
    </row>
    <row r="230" spans="3:4" x14ac:dyDescent="0.2">
      <c r="C230" s="39"/>
      <c r="D230" s="39"/>
    </row>
    <row r="231" spans="3:4" x14ac:dyDescent="0.2">
      <c r="C231" s="39"/>
      <c r="D231" s="39"/>
    </row>
    <row r="232" spans="3:4" x14ac:dyDescent="0.2">
      <c r="C232" s="39"/>
      <c r="D232" s="39"/>
    </row>
    <row r="233" spans="3:4" x14ac:dyDescent="0.2">
      <c r="C233" s="39"/>
      <c r="D233" s="39"/>
    </row>
    <row r="234" spans="3:4" x14ac:dyDescent="0.2">
      <c r="C234" s="39"/>
      <c r="D234" s="39"/>
    </row>
    <row r="235" spans="3:4" x14ac:dyDescent="0.2">
      <c r="C235" s="39"/>
      <c r="D235" s="39"/>
    </row>
    <row r="236" spans="3:4" x14ac:dyDescent="0.2">
      <c r="C236" s="39"/>
      <c r="D236" s="39"/>
    </row>
    <row r="237" spans="3:4" x14ac:dyDescent="0.2">
      <c r="C237" s="39"/>
      <c r="D237" s="39"/>
    </row>
    <row r="238" spans="3:4" x14ac:dyDescent="0.2">
      <c r="C238" s="39"/>
      <c r="D238" s="39"/>
    </row>
    <row r="239" spans="3:4" x14ac:dyDescent="0.2">
      <c r="C239" s="39"/>
      <c r="D239" s="39"/>
    </row>
    <row r="240" spans="3:4" x14ac:dyDescent="0.2">
      <c r="C240" s="39"/>
      <c r="D240" s="39"/>
    </row>
    <row r="241" spans="3:4" x14ac:dyDescent="0.2">
      <c r="C241" s="39"/>
      <c r="D241" s="39"/>
    </row>
    <row r="242" spans="3:4" x14ac:dyDescent="0.2">
      <c r="C242" s="39"/>
      <c r="D242" s="39"/>
    </row>
    <row r="243" spans="3:4" x14ac:dyDescent="0.2">
      <c r="C243" s="39"/>
      <c r="D243" s="39"/>
    </row>
    <row r="244" spans="3:4" x14ac:dyDescent="0.2">
      <c r="C244" s="39"/>
      <c r="D244" s="39"/>
    </row>
    <row r="245" spans="3:4" x14ac:dyDescent="0.2">
      <c r="C245" s="39"/>
      <c r="D245" s="39"/>
    </row>
    <row r="246" spans="3:4" x14ac:dyDescent="0.2">
      <c r="C246" s="39"/>
      <c r="D246" s="39"/>
    </row>
    <row r="247" spans="3:4" x14ac:dyDescent="0.2">
      <c r="C247" s="39"/>
      <c r="D247" s="39"/>
    </row>
    <row r="248" spans="3:4" x14ac:dyDescent="0.2">
      <c r="C248" s="39"/>
      <c r="D248" s="39"/>
    </row>
    <row r="249" spans="3:4" x14ac:dyDescent="0.2">
      <c r="C249" s="39"/>
      <c r="D249" s="39"/>
    </row>
    <row r="250" spans="3:4" x14ac:dyDescent="0.2">
      <c r="C250" s="39"/>
      <c r="D250" s="39"/>
    </row>
    <row r="251" spans="3:4" x14ac:dyDescent="0.2">
      <c r="C251" s="39"/>
      <c r="D251" s="39"/>
    </row>
    <row r="252" spans="3:4" x14ac:dyDescent="0.2">
      <c r="C252" s="39"/>
      <c r="D252" s="39"/>
    </row>
    <row r="253" spans="3:4" x14ac:dyDescent="0.2">
      <c r="C253" s="39"/>
      <c r="D253" s="39"/>
    </row>
    <row r="254" spans="3:4" x14ac:dyDescent="0.2">
      <c r="C254" s="39"/>
      <c r="D254" s="39"/>
    </row>
    <row r="255" spans="3:4" x14ac:dyDescent="0.2">
      <c r="C255" s="39"/>
      <c r="D255" s="39"/>
    </row>
    <row r="256" spans="3:4" x14ac:dyDescent="0.2">
      <c r="C256" s="39"/>
      <c r="D256" s="39"/>
    </row>
    <row r="257" spans="3:4" x14ac:dyDescent="0.2">
      <c r="C257" s="39"/>
      <c r="D257" s="39"/>
    </row>
    <row r="258" spans="3:4" x14ac:dyDescent="0.2">
      <c r="C258" s="39"/>
      <c r="D258" s="39"/>
    </row>
    <row r="259" spans="3:4" x14ac:dyDescent="0.2">
      <c r="C259" s="39"/>
      <c r="D259" s="39"/>
    </row>
    <row r="260" spans="3:4" x14ac:dyDescent="0.2">
      <c r="C260" s="39"/>
      <c r="D260" s="39"/>
    </row>
    <row r="261" spans="3:4" x14ac:dyDescent="0.2">
      <c r="C261" s="39"/>
      <c r="D261" s="39"/>
    </row>
    <row r="262" spans="3:4" x14ac:dyDescent="0.2">
      <c r="C262" s="39"/>
      <c r="D262" s="39"/>
    </row>
    <row r="263" spans="3:4" x14ac:dyDescent="0.2">
      <c r="C263" s="39"/>
      <c r="D263" s="39"/>
    </row>
    <row r="264" spans="3:4" x14ac:dyDescent="0.2">
      <c r="C264" s="39"/>
      <c r="D264" s="39"/>
    </row>
    <row r="265" spans="3:4" x14ac:dyDescent="0.2">
      <c r="C265" s="39"/>
      <c r="D265" s="39"/>
    </row>
    <row r="266" spans="3:4" x14ac:dyDescent="0.2">
      <c r="C266" s="39"/>
      <c r="D266" s="39"/>
    </row>
    <row r="267" spans="3:4" x14ac:dyDescent="0.2">
      <c r="C267" s="39"/>
      <c r="D267" s="39"/>
    </row>
    <row r="268" spans="3:4" x14ac:dyDescent="0.2">
      <c r="C268" s="39"/>
      <c r="D268" s="39"/>
    </row>
    <row r="269" spans="3:4" x14ac:dyDescent="0.2">
      <c r="C269" s="39"/>
      <c r="D269" s="39"/>
    </row>
    <row r="270" spans="3:4" x14ac:dyDescent="0.2">
      <c r="C270" s="39"/>
      <c r="D270" s="39"/>
    </row>
    <row r="271" spans="3:4" x14ac:dyDescent="0.2">
      <c r="C271" s="39"/>
      <c r="D271" s="39"/>
    </row>
    <row r="272" spans="3:4" x14ac:dyDescent="0.2">
      <c r="C272" s="39"/>
      <c r="D272" s="39"/>
    </row>
    <row r="273" spans="3:4" x14ac:dyDescent="0.2">
      <c r="C273" s="39"/>
      <c r="D273" s="39"/>
    </row>
    <row r="274" spans="3:4" x14ac:dyDescent="0.2">
      <c r="C274" s="39"/>
      <c r="D274" s="39"/>
    </row>
    <row r="275" spans="3:4" x14ac:dyDescent="0.2">
      <c r="C275" s="39"/>
      <c r="D275" s="39"/>
    </row>
    <row r="276" spans="3:4" x14ac:dyDescent="0.2">
      <c r="C276" s="39"/>
      <c r="D276" s="39"/>
    </row>
    <row r="277" spans="3:4" x14ac:dyDescent="0.2">
      <c r="C277" s="39"/>
      <c r="D277" s="39"/>
    </row>
    <row r="278" spans="3:4" x14ac:dyDescent="0.2">
      <c r="C278" s="39"/>
      <c r="D278" s="39"/>
    </row>
    <row r="279" spans="3:4" x14ac:dyDescent="0.2">
      <c r="C279" s="39"/>
      <c r="D279" s="39"/>
    </row>
    <row r="280" spans="3:4" x14ac:dyDescent="0.2">
      <c r="C280" s="39"/>
      <c r="D280" s="39"/>
    </row>
    <row r="281" spans="3:4" x14ac:dyDescent="0.2">
      <c r="C281" s="39"/>
      <c r="D281" s="39"/>
    </row>
    <row r="282" spans="3:4" x14ac:dyDescent="0.2">
      <c r="C282" s="39"/>
      <c r="D282" s="39"/>
    </row>
    <row r="283" spans="3:4" x14ac:dyDescent="0.2">
      <c r="C283" s="39"/>
      <c r="D283" s="39"/>
    </row>
    <row r="284" spans="3:4" x14ac:dyDescent="0.2">
      <c r="C284" s="39"/>
      <c r="D284" s="39"/>
    </row>
    <row r="285" spans="3:4" x14ac:dyDescent="0.2">
      <c r="C285" s="39"/>
      <c r="D285" s="39"/>
    </row>
    <row r="286" spans="3:4" x14ac:dyDescent="0.2">
      <c r="C286" s="39"/>
      <c r="D286" s="39"/>
    </row>
    <row r="287" spans="3:4" x14ac:dyDescent="0.2">
      <c r="C287" s="39"/>
      <c r="D287" s="39"/>
    </row>
    <row r="288" spans="3:4" x14ac:dyDescent="0.2">
      <c r="C288" s="39"/>
      <c r="D288" s="39"/>
    </row>
    <row r="289" spans="3:4" x14ac:dyDescent="0.2">
      <c r="C289" s="39"/>
      <c r="D289" s="39"/>
    </row>
    <row r="290" spans="3:4" x14ac:dyDescent="0.2">
      <c r="C290" s="39"/>
      <c r="D290" s="39"/>
    </row>
    <row r="291" spans="3:4" x14ac:dyDescent="0.2">
      <c r="C291" s="39"/>
      <c r="D291" s="39"/>
    </row>
    <row r="292" spans="3:4" x14ac:dyDescent="0.2">
      <c r="C292" s="39"/>
      <c r="D292" s="39"/>
    </row>
    <row r="293" spans="3:4" x14ac:dyDescent="0.2">
      <c r="C293" s="39"/>
      <c r="D293" s="39"/>
    </row>
    <row r="294" spans="3:4" x14ac:dyDescent="0.2">
      <c r="C294" s="39"/>
      <c r="D294" s="39"/>
    </row>
    <row r="295" spans="3:4" x14ac:dyDescent="0.2">
      <c r="C295" s="39"/>
      <c r="D295" s="39"/>
    </row>
    <row r="296" spans="3:4" x14ac:dyDescent="0.2">
      <c r="C296" s="39"/>
      <c r="D296" s="39"/>
    </row>
    <row r="297" spans="3:4" x14ac:dyDescent="0.2">
      <c r="C297" s="39"/>
      <c r="D297" s="39"/>
    </row>
    <row r="298" spans="3:4" x14ac:dyDescent="0.2">
      <c r="C298" s="39"/>
      <c r="D298" s="39"/>
    </row>
    <row r="299" spans="3:4" x14ac:dyDescent="0.2">
      <c r="C299" s="39"/>
      <c r="D299" s="39"/>
    </row>
    <row r="300" spans="3:4" x14ac:dyDescent="0.2">
      <c r="C300" s="39"/>
      <c r="D300" s="39"/>
    </row>
    <row r="301" spans="3:4" x14ac:dyDescent="0.2">
      <c r="C301" s="39"/>
      <c r="D301" s="39"/>
    </row>
    <row r="302" spans="3:4" x14ac:dyDescent="0.2">
      <c r="C302" s="39"/>
      <c r="D302" s="39"/>
    </row>
    <row r="303" spans="3:4" x14ac:dyDescent="0.2">
      <c r="C303" s="39"/>
      <c r="D303" s="39"/>
    </row>
    <row r="304" spans="3:4" x14ac:dyDescent="0.2">
      <c r="C304" s="39"/>
      <c r="D304" s="39"/>
    </row>
    <row r="305" spans="3:4" x14ac:dyDescent="0.2">
      <c r="C305" s="39"/>
      <c r="D305" s="39"/>
    </row>
    <row r="306" spans="3:4" x14ac:dyDescent="0.2">
      <c r="C306" s="39"/>
      <c r="D306" s="39"/>
    </row>
    <row r="307" spans="3:4" x14ac:dyDescent="0.2">
      <c r="C307" s="39"/>
      <c r="D307" s="39"/>
    </row>
    <row r="308" spans="3:4" x14ac:dyDescent="0.2">
      <c r="C308" s="39"/>
      <c r="D308" s="39"/>
    </row>
    <row r="309" spans="3:4" x14ac:dyDescent="0.2">
      <c r="C309" s="39"/>
      <c r="D309" s="39"/>
    </row>
    <row r="310" spans="3:4" x14ac:dyDescent="0.2">
      <c r="C310" s="39"/>
      <c r="D310" s="39"/>
    </row>
    <row r="311" spans="3:4" x14ac:dyDescent="0.2">
      <c r="C311" s="39"/>
      <c r="D311" s="39"/>
    </row>
    <row r="312" spans="3:4" x14ac:dyDescent="0.2">
      <c r="C312" s="39"/>
      <c r="D312" s="39"/>
    </row>
    <row r="313" spans="3:4" x14ac:dyDescent="0.2">
      <c r="C313" s="39"/>
      <c r="D313" s="39"/>
    </row>
    <row r="314" spans="3:4" x14ac:dyDescent="0.2">
      <c r="C314" s="39"/>
      <c r="D314" s="39"/>
    </row>
    <row r="315" spans="3:4" x14ac:dyDescent="0.2">
      <c r="C315" s="39"/>
      <c r="D315" s="39"/>
    </row>
    <row r="316" spans="3:4" x14ac:dyDescent="0.2">
      <c r="C316" s="39"/>
      <c r="D316" s="39"/>
    </row>
    <row r="317" spans="3:4" x14ac:dyDescent="0.2">
      <c r="C317" s="39"/>
      <c r="D317" s="39"/>
    </row>
    <row r="318" spans="3:4" x14ac:dyDescent="0.2">
      <c r="C318" s="39"/>
      <c r="D318" s="39"/>
    </row>
    <row r="319" spans="3:4" x14ac:dyDescent="0.2">
      <c r="C319" s="39"/>
      <c r="D319" s="39"/>
    </row>
    <row r="320" spans="3:4" x14ac:dyDescent="0.2">
      <c r="C320" s="39"/>
      <c r="D320" s="39"/>
    </row>
    <row r="321" spans="3:4" x14ac:dyDescent="0.2">
      <c r="C321" s="39"/>
      <c r="D321" s="39"/>
    </row>
    <row r="322" spans="3:4" x14ac:dyDescent="0.2">
      <c r="C322" s="39"/>
      <c r="D322" s="39"/>
    </row>
    <row r="323" spans="3:4" x14ac:dyDescent="0.2">
      <c r="C323" s="39"/>
      <c r="D323" s="39"/>
    </row>
    <row r="324" spans="3:4" x14ac:dyDescent="0.2">
      <c r="C324" s="39"/>
      <c r="D324" s="39"/>
    </row>
    <row r="325" spans="3:4" x14ac:dyDescent="0.2">
      <c r="C325" s="39"/>
      <c r="D325" s="39"/>
    </row>
    <row r="326" spans="3:4" x14ac:dyDescent="0.2">
      <c r="C326" s="39"/>
      <c r="D326" s="39"/>
    </row>
    <row r="327" spans="3:4" x14ac:dyDescent="0.2">
      <c r="C327" s="39"/>
      <c r="D327" s="39"/>
    </row>
    <row r="328" spans="3:4" x14ac:dyDescent="0.2">
      <c r="C328" s="39"/>
      <c r="D328" s="39"/>
    </row>
    <row r="329" spans="3:4" x14ac:dyDescent="0.2">
      <c r="C329" s="39"/>
      <c r="D329" s="39"/>
    </row>
    <row r="330" spans="3:4" x14ac:dyDescent="0.2">
      <c r="C330" s="39"/>
      <c r="D330" s="39"/>
    </row>
    <row r="331" spans="3:4" x14ac:dyDescent="0.2">
      <c r="C331" s="39"/>
      <c r="D331" s="39"/>
    </row>
    <row r="332" spans="3:4" x14ac:dyDescent="0.2">
      <c r="C332" s="39"/>
      <c r="D332" s="39"/>
    </row>
    <row r="333" spans="3:4" x14ac:dyDescent="0.2">
      <c r="C333" s="39"/>
      <c r="D333" s="39"/>
    </row>
    <row r="334" spans="3:4" x14ac:dyDescent="0.2">
      <c r="C334" s="39"/>
      <c r="D334" s="39"/>
    </row>
    <row r="335" spans="3:4" x14ac:dyDescent="0.2">
      <c r="C335" s="39"/>
      <c r="D335" s="39"/>
    </row>
    <row r="336" spans="3:4" x14ac:dyDescent="0.2">
      <c r="C336" s="39"/>
      <c r="D336" s="39"/>
    </row>
    <row r="337" spans="3:4" x14ac:dyDescent="0.2">
      <c r="C337" s="39"/>
      <c r="D337" s="39"/>
    </row>
    <row r="338" spans="3:4" x14ac:dyDescent="0.2">
      <c r="C338" s="39"/>
      <c r="D338" s="39"/>
    </row>
    <row r="339" spans="3:4" x14ac:dyDescent="0.2">
      <c r="C339" s="39"/>
      <c r="D339" s="39"/>
    </row>
    <row r="340" spans="3:4" x14ac:dyDescent="0.2">
      <c r="C340" s="39"/>
      <c r="D340" s="39"/>
    </row>
    <row r="341" spans="3:4" x14ac:dyDescent="0.2">
      <c r="C341" s="39"/>
      <c r="D341" s="39"/>
    </row>
    <row r="342" spans="3:4" x14ac:dyDescent="0.2">
      <c r="C342" s="39"/>
      <c r="D342" s="39"/>
    </row>
    <row r="343" spans="3:4" x14ac:dyDescent="0.2">
      <c r="C343" s="39"/>
      <c r="D343" s="39"/>
    </row>
    <row r="344" spans="3:4" x14ac:dyDescent="0.2">
      <c r="C344" s="39"/>
      <c r="D344" s="39"/>
    </row>
    <row r="345" spans="3:4" x14ac:dyDescent="0.2">
      <c r="C345" s="39"/>
      <c r="D345" s="39"/>
    </row>
    <row r="346" spans="3:4" x14ac:dyDescent="0.2">
      <c r="C346" s="39"/>
      <c r="D346" s="39"/>
    </row>
    <row r="347" spans="3:4" x14ac:dyDescent="0.2">
      <c r="C347" s="39"/>
      <c r="D347" s="39"/>
    </row>
    <row r="348" spans="3:4" x14ac:dyDescent="0.2">
      <c r="C348" s="39"/>
      <c r="D348" s="39"/>
    </row>
    <row r="349" spans="3:4" x14ac:dyDescent="0.2">
      <c r="C349" s="39"/>
      <c r="D349" s="39"/>
    </row>
    <row r="350" spans="3:4" x14ac:dyDescent="0.2">
      <c r="C350" s="39"/>
      <c r="D350" s="39"/>
    </row>
    <row r="351" spans="3:4" x14ac:dyDescent="0.2">
      <c r="C351" s="39"/>
      <c r="D351" s="39"/>
    </row>
    <row r="352" spans="3:4" x14ac:dyDescent="0.2">
      <c r="C352" s="39"/>
      <c r="D352" s="39"/>
    </row>
    <row r="353" spans="3:4" x14ac:dyDescent="0.2">
      <c r="C353" s="39"/>
      <c r="D353" s="39"/>
    </row>
    <row r="354" spans="3:4" x14ac:dyDescent="0.2">
      <c r="C354" s="39"/>
      <c r="D354" s="39"/>
    </row>
    <row r="355" spans="3:4" x14ac:dyDescent="0.2">
      <c r="C355" s="39"/>
      <c r="D355" s="39"/>
    </row>
    <row r="356" spans="3:4" x14ac:dyDescent="0.2">
      <c r="C356" s="39"/>
      <c r="D356" s="39"/>
    </row>
    <row r="357" spans="3:4" x14ac:dyDescent="0.2">
      <c r="C357" s="39"/>
      <c r="D357" s="39"/>
    </row>
    <row r="358" spans="3:4" x14ac:dyDescent="0.2">
      <c r="C358" s="39"/>
      <c r="D358" s="39"/>
    </row>
    <row r="359" spans="3:4" x14ac:dyDescent="0.2">
      <c r="C359" s="39"/>
      <c r="D359" s="39"/>
    </row>
    <row r="360" spans="3:4" x14ac:dyDescent="0.2">
      <c r="C360" s="39"/>
      <c r="D360" s="39"/>
    </row>
    <row r="361" spans="3:4" x14ac:dyDescent="0.2">
      <c r="C361" s="39"/>
      <c r="D361" s="39"/>
    </row>
    <row r="362" spans="3:4" x14ac:dyDescent="0.2">
      <c r="C362" s="39"/>
      <c r="D362" s="39"/>
    </row>
    <row r="363" spans="3:4" x14ac:dyDescent="0.2">
      <c r="C363" s="39"/>
      <c r="D363" s="39"/>
    </row>
    <row r="364" spans="3:4" x14ac:dyDescent="0.2">
      <c r="C364" s="39"/>
      <c r="D364" s="39"/>
    </row>
    <row r="365" spans="3:4" x14ac:dyDescent="0.2">
      <c r="C365" s="39"/>
      <c r="D365" s="39"/>
    </row>
    <row r="366" spans="3:4" x14ac:dyDescent="0.2">
      <c r="C366" s="39"/>
      <c r="D366" s="39"/>
    </row>
    <row r="367" spans="3:4" x14ac:dyDescent="0.2">
      <c r="C367" s="39"/>
      <c r="D367" s="39"/>
    </row>
    <row r="368" spans="3:4" x14ac:dyDescent="0.2">
      <c r="C368" s="39"/>
      <c r="D368" s="39"/>
    </row>
    <row r="369" spans="3:4" x14ac:dyDescent="0.2">
      <c r="C369" s="39"/>
      <c r="D369" s="39"/>
    </row>
    <row r="370" spans="3:4" x14ac:dyDescent="0.2">
      <c r="C370" s="39"/>
      <c r="D370" s="39"/>
    </row>
    <row r="371" spans="3:4" x14ac:dyDescent="0.2">
      <c r="C371" s="39"/>
      <c r="D371" s="39"/>
    </row>
    <row r="372" spans="3:4" x14ac:dyDescent="0.2">
      <c r="C372" s="39"/>
      <c r="D372" s="39"/>
    </row>
    <row r="373" spans="3:4" x14ac:dyDescent="0.2">
      <c r="C373" s="39"/>
      <c r="D373" s="39"/>
    </row>
    <row r="374" spans="3:4" x14ac:dyDescent="0.2">
      <c r="C374" s="39"/>
      <c r="D374" s="39"/>
    </row>
    <row r="375" spans="3:4" x14ac:dyDescent="0.2">
      <c r="C375" s="39"/>
      <c r="D375" s="39"/>
    </row>
    <row r="376" spans="3:4" x14ac:dyDescent="0.2">
      <c r="C376" s="39"/>
      <c r="D376" s="39"/>
    </row>
    <row r="377" spans="3:4" x14ac:dyDescent="0.2">
      <c r="C377" s="39"/>
      <c r="D377" s="39"/>
    </row>
    <row r="378" spans="3:4" x14ac:dyDescent="0.2">
      <c r="C378" s="39"/>
      <c r="D378" s="39"/>
    </row>
    <row r="379" spans="3:4" x14ac:dyDescent="0.2">
      <c r="C379" s="39"/>
      <c r="D379" s="39"/>
    </row>
    <row r="380" spans="3:4" x14ac:dyDescent="0.2">
      <c r="C380" s="39"/>
      <c r="D380" s="39"/>
    </row>
    <row r="381" spans="3:4" x14ac:dyDescent="0.2">
      <c r="C381" s="39"/>
      <c r="D381" s="39"/>
    </row>
    <row r="382" spans="3:4" x14ac:dyDescent="0.2">
      <c r="C382" s="39"/>
      <c r="D382" s="39"/>
    </row>
    <row r="383" spans="3:4" x14ac:dyDescent="0.2">
      <c r="C383" s="39"/>
      <c r="D383" s="39"/>
    </row>
    <row r="384" spans="3:4" x14ac:dyDescent="0.2">
      <c r="C384" s="39"/>
      <c r="D384" s="39"/>
    </row>
    <row r="385" spans="3:4" x14ac:dyDescent="0.2">
      <c r="C385" s="39"/>
      <c r="D385" s="39"/>
    </row>
    <row r="386" spans="3:4" x14ac:dyDescent="0.2">
      <c r="C386" s="39"/>
      <c r="D386" s="39"/>
    </row>
    <row r="387" spans="3:4" x14ac:dyDescent="0.2">
      <c r="C387" s="39"/>
      <c r="D387" s="39"/>
    </row>
    <row r="388" spans="3:4" x14ac:dyDescent="0.2">
      <c r="C388" s="39"/>
      <c r="D388" s="39"/>
    </row>
    <row r="389" spans="3:4" x14ac:dyDescent="0.2">
      <c r="C389" s="39"/>
      <c r="D389" s="39"/>
    </row>
    <row r="390" spans="3:4" x14ac:dyDescent="0.2">
      <c r="C390" s="39"/>
      <c r="D390" s="39"/>
    </row>
    <row r="391" spans="3:4" x14ac:dyDescent="0.2">
      <c r="C391" s="39"/>
      <c r="D391" s="39"/>
    </row>
    <row r="392" spans="3:4" x14ac:dyDescent="0.2">
      <c r="C392" s="39"/>
      <c r="D392" s="39"/>
    </row>
    <row r="393" spans="3:4" x14ac:dyDescent="0.2">
      <c r="C393" s="39"/>
      <c r="D393" s="39"/>
    </row>
    <row r="394" spans="3:4" x14ac:dyDescent="0.2">
      <c r="C394" s="39"/>
      <c r="D394" s="39"/>
    </row>
    <row r="395" spans="3:4" x14ac:dyDescent="0.2">
      <c r="C395" s="39"/>
      <c r="D395" s="39"/>
    </row>
    <row r="396" spans="3:4" x14ac:dyDescent="0.2">
      <c r="C396" s="39"/>
      <c r="D396" s="39"/>
    </row>
    <row r="397" spans="3:4" x14ac:dyDescent="0.2">
      <c r="C397" s="39"/>
      <c r="D397" s="39"/>
    </row>
    <row r="398" spans="3:4" x14ac:dyDescent="0.2">
      <c r="C398" s="39"/>
      <c r="D398" s="39"/>
    </row>
    <row r="399" spans="3:4" x14ac:dyDescent="0.2">
      <c r="C399" s="39"/>
      <c r="D399" s="39"/>
    </row>
    <row r="400" spans="3:4" x14ac:dyDescent="0.2">
      <c r="C400" s="39"/>
      <c r="D400" s="39"/>
    </row>
    <row r="401" spans="3:4" x14ac:dyDescent="0.2">
      <c r="C401" s="39"/>
      <c r="D401" s="39"/>
    </row>
    <row r="402" spans="3:4" x14ac:dyDescent="0.2">
      <c r="C402" s="39"/>
      <c r="D402" s="39"/>
    </row>
    <row r="403" spans="3:4" x14ac:dyDescent="0.2">
      <c r="C403" s="39"/>
      <c r="D403" s="39"/>
    </row>
    <row r="404" spans="3:4" x14ac:dyDescent="0.2">
      <c r="C404" s="39"/>
      <c r="D404" s="39"/>
    </row>
    <row r="405" spans="3:4" x14ac:dyDescent="0.2">
      <c r="C405" s="39"/>
      <c r="D405" s="39"/>
    </row>
    <row r="406" spans="3:4" x14ac:dyDescent="0.2">
      <c r="C406" s="39"/>
      <c r="D406" s="39"/>
    </row>
    <row r="407" spans="3:4" x14ac:dyDescent="0.2">
      <c r="C407" s="39"/>
      <c r="D407" s="39"/>
    </row>
    <row r="408" spans="3:4" x14ac:dyDescent="0.2">
      <c r="C408" s="39"/>
      <c r="D408" s="39"/>
    </row>
    <row r="409" spans="3:4" x14ac:dyDescent="0.2">
      <c r="C409" s="39"/>
      <c r="D409" s="39"/>
    </row>
    <row r="410" spans="3:4" x14ac:dyDescent="0.2">
      <c r="C410" s="39"/>
      <c r="D410" s="39"/>
    </row>
    <row r="411" spans="3:4" x14ac:dyDescent="0.2">
      <c r="C411" s="39"/>
      <c r="D411" s="39"/>
    </row>
    <row r="412" spans="3:4" x14ac:dyDescent="0.2">
      <c r="C412" s="39"/>
      <c r="D412" s="39"/>
    </row>
    <row r="413" spans="3:4" x14ac:dyDescent="0.2">
      <c r="C413" s="39"/>
      <c r="D413" s="39"/>
    </row>
    <row r="414" spans="3:4" x14ac:dyDescent="0.2">
      <c r="C414" s="39"/>
      <c r="D414" s="39"/>
    </row>
    <row r="415" spans="3:4" x14ac:dyDescent="0.2">
      <c r="C415" s="39"/>
      <c r="D415" s="39"/>
    </row>
    <row r="416" spans="3:4" x14ac:dyDescent="0.2">
      <c r="C416" s="39"/>
      <c r="D416" s="39"/>
    </row>
    <row r="417" spans="3:4" x14ac:dyDescent="0.2">
      <c r="C417" s="39"/>
      <c r="D417" s="39"/>
    </row>
    <row r="418" spans="3:4" x14ac:dyDescent="0.2">
      <c r="C418" s="39"/>
      <c r="D418" s="39"/>
    </row>
    <row r="419" spans="3:4" x14ac:dyDescent="0.2">
      <c r="C419" s="39"/>
      <c r="D419" s="39"/>
    </row>
    <row r="420" spans="3:4" x14ac:dyDescent="0.2">
      <c r="C420" s="39"/>
      <c r="D420" s="39"/>
    </row>
    <row r="421" spans="3:4" x14ac:dyDescent="0.2">
      <c r="C421" s="39"/>
      <c r="D421" s="39"/>
    </row>
    <row r="422" spans="3:4" x14ac:dyDescent="0.2">
      <c r="C422" s="39"/>
      <c r="D422" s="39"/>
    </row>
    <row r="423" spans="3:4" x14ac:dyDescent="0.2">
      <c r="C423" s="39"/>
      <c r="D423" s="39"/>
    </row>
    <row r="424" spans="3:4" x14ac:dyDescent="0.2">
      <c r="C424" s="39"/>
      <c r="D424" s="39"/>
    </row>
    <row r="425" spans="3:4" x14ac:dyDescent="0.2">
      <c r="C425" s="39"/>
      <c r="D425" s="39"/>
    </row>
    <row r="426" spans="3:4" x14ac:dyDescent="0.2">
      <c r="C426" s="39"/>
      <c r="D426" s="39"/>
    </row>
    <row r="427" spans="3:4" x14ac:dyDescent="0.2">
      <c r="C427" s="39"/>
      <c r="D427" s="39"/>
    </row>
    <row r="428" spans="3:4" x14ac:dyDescent="0.2">
      <c r="C428" s="39"/>
      <c r="D428" s="39"/>
    </row>
    <row r="429" spans="3:4" x14ac:dyDescent="0.2">
      <c r="C429" s="39"/>
      <c r="D429" s="39"/>
    </row>
    <row r="430" spans="3:4" x14ac:dyDescent="0.2">
      <c r="C430" s="39"/>
      <c r="D430" s="39"/>
    </row>
    <row r="431" spans="3:4" x14ac:dyDescent="0.2">
      <c r="C431" s="39"/>
      <c r="D431" s="39"/>
    </row>
    <row r="432" spans="3:4" x14ac:dyDescent="0.2">
      <c r="C432" s="39"/>
      <c r="D432" s="39"/>
    </row>
    <row r="433" spans="3:4" x14ac:dyDescent="0.2">
      <c r="C433" s="39"/>
      <c r="D433" s="39"/>
    </row>
    <row r="434" spans="3:4" x14ac:dyDescent="0.2">
      <c r="C434" s="39"/>
      <c r="D434" s="39"/>
    </row>
    <row r="435" spans="3:4" x14ac:dyDescent="0.2">
      <c r="C435" s="39"/>
      <c r="D435" s="39"/>
    </row>
    <row r="436" spans="3:4" x14ac:dyDescent="0.2">
      <c r="C436" s="39"/>
      <c r="D436" s="39"/>
    </row>
    <row r="437" spans="3:4" x14ac:dyDescent="0.2">
      <c r="C437" s="39"/>
      <c r="D437" s="39"/>
    </row>
    <row r="438" spans="3:4" x14ac:dyDescent="0.2">
      <c r="C438" s="39"/>
      <c r="D438" s="39"/>
    </row>
    <row r="439" spans="3:4" x14ac:dyDescent="0.2">
      <c r="C439" s="39"/>
      <c r="D439" s="39"/>
    </row>
    <row r="440" spans="3:4" x14ac:dyDescent="0.2">
      <c r="C440" s="39"/>
      <c r="D440" s="39"/>
    </row>
    <row r="441" spans="3:4" x14ac:dyDescent="0.2">
      <c r="C441" s="39"/>
      <c r="D441" s="39"/>
    </row>
    <row r="442" spans="3:4" x14ac:dyDescent="0.2">
      <c r="C442" s="39"/>
      <c r="D442" s="39"/>
    </row>
    <row r="443" spans="3:4" x14ac:dyDescent="0.2">
      <c r="C443" s="39"/>
      <c r="D443" s="39"/>
    </row>
    <row r="444" spans="3:4" x14ac:dyDescent="0.2">
      <c r="C444" s="39"/>
      <c r="D444" s="39"/>
    </row>
    <row r="445" spans="3:4" x14ac:dyDescent="0.2">
      <c r="C445" s="39"/>
      <c r="D445" s="39"/>
    </row>
    <row r="446" spans="3:4" x14ac:dyDescent="0.2">
      <c r="C446" s="39"/>
      <c r="D446" s="39"/>
    </row>
    <row r="447" spans="3:4" x14ac:dyDescent="0.2">
      <c r="C447" s="39"/>
      <c r="D447" s="39"/>
    </row>
    <row r="448" spans="3:4" x14ac:dyDescent="0.2">
      <c r="C448" s="39"/>
      <c r="D448" s="39"/>
    </row>
    <row r="449" spans="3:4" x14ac:dyDescent="0.2">
      <c r="C449" s="39"/>
      <c r="D449" s="39"/>
    </row>
    <row r="450" spans="3:4" x14ac:dyDescent="0.2">
      <c r="C450" s="39"/>
      <c r="D450" s="39"/>
    </row>
    <row r="451" spans="3:4" x14ac:dyDescent="0.2">
      <c r="C451" s="39"/>
      <c r="D451" s="39"/>
    </row>
    <row r="452" spans="3:4" x14ac:dyDescent="0.2">
      <c r="C452" s="39"/>
      <c r="D452" s="39"/>
    </row>
    <row r="453" spans="3:4" x14ac:dyDescent="0.2">
      <c r="C453" s="39"/>
      <c r="D453" s="39"/>
    </row>
    <row r="454" spans="3:4" x14ac:dyDescent="0.2">
      <c r="C454" s="39"/>
      <c r="D454" s="39"/>
    </row>
    <row r="455" spans="3:4" x14ac:dyDescent="0.2">
      <c r="C455" s="39"/>
      <c r="D455" s="39"/>
    </row>
    <row r="456" spans="3:4" x14ac:dyDescent="0.2">
      <c r="C456" s="39"/>
      <c r="D456" s="39"/>
    </row>
    <row r="457" spans="3:4" x14ac:dyDescent="0.2">
      <c r="C457" s="39"/>
      <c r="D457" s="39"/>
    </row>
    <row r="458" spans="3:4" x14ac:dyDescent="0.2">
      <c r="C458" s="39"/>
      <c r="D458" s="39"/>
    </row>
    <row r="459" spans="3:4" x14ac:dyDescent="0.2">
      <c r="C459" s="39"/>
      <c r="D459" s="39"/>
    </row>
    <row r="460" spans="3:4" x14ac:dyDescent="0.2">
      <c r="C460" s="39"/>
      <c r="D460" s="39"/>
    </row>
    <row r="461" spans="3:4" x14ac:dyDescent="0.2">
      <c r="C461" s="39"/>
      <c r="D461" s="39"/>
    </row>
    <row r="462" spans="3:4" x14ac:dyDescent="0.2">
      <c r="C462" s="39"/>
      <c r="D462" s="39"/>
    </row>
    <row r="463" spans="3:4" x14ac:dyDescent="0.2">
      <c r="C463" s="39"/>
      <c r="D463" s="39"/>
    </row>
    <row r="464" spans="3:4" x14ac:dyDescent="0.2">
      <c r="C464" s="39"/>
      <c r="D464" s="39"/>
    </row>
    <row r="465" spans="3:4" x14ac:dyDescent="0.2">
      <c r="C465" s="39"/>
      <c r="D465" s="39"/>
    </row>
    <row r="466" spans="3:4" x14ac:dyDescent="0.2">
      <c r="C466" s="39"/>
      <c r="D466" s="39"/>
    </row>
    <row r="467" spans="3:4" x14ac:dyDescent="0.2">
      <c r="C467" s="39"/>
      <c r="D467" s="39"/>
    </row>
    <row r="468" spans="3:4" x14ac:dyDescent="0.2">
      <c r="C468" s="39"/>
      <c r="D468" s="39"/>
    </row>
    <row r="469" spans="3:4" x14ac:dyDescent="0.2">
      <c r="C469" s="39"/>
      <c r="D469" s="39"/>
    </row>
    <row r="470" spans="3:4" x14ac:dyDescent="0.2">
      <c r="C470" s="39"/>
      <c r="D470" s="39"/>
    </row>
    <row r="471" spans="3:4" x14ac:dyDescent="0.2">
      <c r="C471" s="39"/>
      <c r="D471" s="39"/>
    </row>
    <row r="472" spans="3:4" x14ac:dyDescent="0.2">
      <c r="C472" s="39"/>
      <c r="D472" s="39"/>
    </row>
    <row r="473" spans="3:4" x14ac:dyDescent="0.2">
      <c r="C473" s="39"/>
      <c r="D473" s="39"/>
    </row>
    <row r="474" spans="3:4" x14ac:dyDescent="0.2">
      <c r="C474" s="39"/>
      <c r="D474" s="39"/>
    </row>
    <row r="475" spans="3:4" x14ac:dyDescent="0.2">
      <c r="C475" s="39"/>
      <c r="D475" s="39"/>
    </row>
    <row r="476" spans="3:4" x14ac:dyDescent="0.2">
      <c r="C476" s="39"/>
      <c r="D476" s="39"/>
    </row>
    <row r="477" spans="3:4" x14ac:dyDescent="0.2">
      <c r="C477" s="39"/>
      <c r="D477" s="39"/>
    </row>
    <row r="478" spans="3:4" x14ac:dyDescent="0.2">
      <c r="C478" s="39"/>
      <c r="D478" s="39"/>
    </row>
    <row r="479" spans="3:4" x14ac:dyDescent="0.2">
      <c r="C479" s="39"/>
      <c r="D479" s="39"/>
    </row>
    <row r="480" spans="3:4" x14ac:dyDescent="0.2">
      <c r="C480" s="39"/>
      <c r="D480" s="39"/>
    </row>
    <row r="481" spans="3:4" x14ac:dyDescent="0.2">
      <c r="C481" s="39"/>
      <c r="D481" s="39"/>
    </row>
    <row r="482" spans="3:4" x14ac:dyDescent="0.2">
      <c r="C482" s="39"/>
      <c r="D482" s="39"/>
    </row>
    <row r="483" spans="3:4" x14ac:dyDescent="0.2">
      <c r="C483" s="39"/>
      <c r="D483" s="39"/>
    </row>
    <row r="484" spans="3:4" x14ac:dyDescent="0.2">
      <c r="C484" s="39"/>
      <c r="D484" s="39"/>
    </row>
    <row r="485" spans="3:4" x14ac:dyDescent="0.2">
      <c r="C485" s="39"/>
      <c r="D485" s="39"/>
    </row>
    <row r="486" spans="3:4" x14ac:dyDescent="0.2">
      <c r="C486" s="39"/>
      <c r="D486" s="39"/>
    </row>
    <row r="487" spans="3:4" x14ac:dyDescent="0.2">
      <c r="C487" s="39"/>
      <c r="D487" s="39"/>
    </row>
    <row r="488" spans="3:4" x14ac:dyDescent="0.2">
      <c r="C488" s="39"/>
      <c r="D488" s="39"/>
    </row>
    <row r="489" spans="3:4" x14ac:dyDescent="0.2">
      <c r="C489" s="39"/>
      <c r="D489" s="39"/>
    </row>
    <row r="490" spans="3:4" x14ac:dyDescent="0.2">
      <c r="C490" s="39"/>
      <c r="D490" s="39"/>
    </row>
    <row r="491" spans="3:4" x14ac:dyDescent="0.2">
      <c r="C491" s="39"/>
      <c r="D491" s="39"/>
    </row>
    <row r="492" spans="3:4" x14ac:dyDescent="0.2">
      <c r="C492" s="39"/>
      <c r="D492" s="39"/>
    </row>
    <row r="493" spans="3:4" x14ac:dyDescent="0.2">
      <c r="C493" s="39"/>
      <c r="D493" s="39"/>
    </row>
    <row r="494" spans="3:4" x14ac:dyDescent="0.2">
      <c r="C494" s="39"/>
      <c r="D494" s="39"/>
    </row>
    <row r="495" spans="3:4" x14ac:dyDescent="0.2">
      <c r="C495" s="39"/>
      <c r="D495" s="39"/>
    </row>
    <row r="496" spans="3:4" x14ac:dyDescent="0.2">
      <c r="C496" s="39"/>
      <c r="D496" s="39"/>
    </row>
    <row r="497" spans="3:4" x14ac:dyDescent="0.2">
      <c r="C497" s="39"/>
      <c r="D497" s="39"/>
    </row>
    <row r="498" spans="3:4" x14ac:dyDescent="0.2">
      <c r="C498" s="39"/>
      <c r="D498" s="39"/>
    </row>
    <row r="499" spans="3:4" x14ac:dyDescent="0.2">
      <c r="C499" s="39"/>
      <c r="D499" s="39"/>
    </row>
    <row r="500" spans="3:4" x14ac:dyDescent="0.2">
      <c r="C500" s="39"/>
      <c r="D500" s="39"/>
    </row>
    <row r="501" spans="3:4" x14ac:dyDescent="0.2">
      <c r="C501" s="39"/>
      <c r="D501" s="39"/>
    </row>
    <row r="502" spans="3:4" x14ac:dyDescent="0.2">
      <c r="C502" s="39"/>
      <c r="D502" s="39"/>
    </row>
    <row r="503" spans="3:4" x14ac:dyDescent="0.2">
      <c r="C503" s="39"/>
      <c r="D503" s="39"/>
    </row>
    <row r="504" spans="3:4" x14ac:dyDescent="0.2">
      <c r="C504" s="39"/>
      <c r="D504" s="39"/>
    </row>
    <row r="505" spans="3:4" x14ac:dyDescent="0.2">
      <c r="C505" s="39"/>
      <c r="D505" s="39"/>
    </row>
    <row r="506" spans="3:4" x14ac:dyDescent="0.2">
      <c r="C506" s="39"/>
      <c r="D506" s="39"/>
    </row>
    <row r="507" spans="3:4" x14ac:dyDescent="0.2">
      <c r="C507" s="39"/>
      <c r="D507" s="39"/>
    </row>
    <row r="508" spans="3:4" x14ac:dyDescent="0.2">
      <c r="C508" s="39"/>
      <c r="D508" s="39"/>
    </row>
    <row r="509" spans="3:4" x14ac:dyDescent="0.2">
      <c r="C509" s="39"/>
      <c r="D509" s="39"/>
    </row>
    <row r="510" spans="3:4" x14ac:dyDescent="0.2">
      <c r="C510" s="39"/>
      <c r="D510" s="39"/>
    </row>
    <row r="511" spans="3:4" x14ac:dyDescent="0.2">
      <c r="C511" s="39"/>
      <c r="D511" s="39"/>
    </row>
    <row r="512" spans="3:4" x14ac:dyDescent="0.2">
      <c r="C512" s="39"/>
      <c r="D512" s="39"/>
    </row>
    <row r="513" spans="3:4" x14ac:dyDescent="0.2">
      <c r="C513" s="39"/>
      <c r="D513" s="39"/>
    </row>
    <row r="514" spans="3:4" x14ac:dyDescent="0.2">
      <c r="C514" s="39"/>
      <c r="D514" s="39"/>
    </row>
    <row r="515" spans="3:4" x14ac:dyDescent="0.2">
      <c r="C515" s="39"/>
      <c r="D515" s="39"/>
    </row>
    <row r="516" spans="3:4" x14ac:dyDescent="0.2">
      <c r="C516" s="39"/>
      <c r="D516" s="39"/>
    </row>
    <row r="517" spans="3:4" x14ac:dyDescent="0.2">
      <c r="C517" s="39"/>
      <c r="D517" s="39"/>
    </row>
    <row r="518" spans="3:4" x14ac:dyDescent="0.2">
      <c r="C518" s="39"/>
      <c r="D518" s="39"/>
    </row>
    <row r="519" spans="3:4" x14ac:dyDescent="0.2">
      <c r="C519" s="39"/>
      <c r="D519" s="39"/>
    </row>
    <row r="520" spans="3:4" x14ac:dyDescent="0.2">
      <c r="C520" s="39"/>
      <c r="D520" s="39"/>
    </row>
    <row r="521" spans="3:4" x14ac:dyDescent="0.2">
      <c r="C521" s="39"/>
      <c r="D521" s="39"/>
    </row>
    <row r="522" spans="3:4" x14ac:dyDescent="0.2">
      <c r="C522" s="39"/>
      <c r="D522" s="39"/>
    </row>
    <row r="523" spans="3:4" x14ac:dyDescent="0.2">
      <c r="C523" s="39"/>
      <c r="D523" s="39"/>
    </row>
    <row r="524" spans="3:4" x14ac:dyDescent="0.2">
      <c r="C524" s="39"/>
      <c r="D524" s="39"/>
    </row>
    <row r="525" spans="3:4" x14ac:dyDescent="0.2">
      <c r="C525" s="39"/>
      <c r="D525" s="39"/>
    </row>
    <row r="526" spans="3:4" x14ac:dyDescent="0.2">
      <c r="C526" s="39"/>
      <c r="D526" s="39"/>
    </row>
    <row r="527" spans="3:4" x14ac:dyDescent="0.2">
      <c r="C527" s="39"/>
      <c r="D527" s="39"/>
    </row>
    <row r="528" spans="3:4" x14ac:dyDescent="0.2">
      <c r="C528" s="39"/>
      <c r="D528" s="39"/>
    </row>
    <row r="529" spans="3:4" x14ac:dyDescent="0.2">
      <c r="C529" s="39"/>
      <c r="D529" s="39"/>
    </row>
    <row r="530" spans="3:4" x14ac:dyDescent="0.2">
      <c r="C530" s="39"/>
      <c r="D530" s="39"/>
    </row>
    <row r="531" spans="3:4" x14ac:dyDescent="0.2">
      <c r="C531" s="39"/>
      <c r="D531" s="39"/>
    </row>
    <row r="532" spans="3:4" x14ac:dyDescent="0.2">
      <c r="C532" s="39"/>
      <c r="D532" s="39"/>
    </row>
    <row r="533" spans="3:4" x14ac:dyDescent="0.2">
      <c r="C533" s="39"/>
      <c r="D533" s="39"/>
    </row>
    <row r="534" spans="3:4" x14ac:dyDescent="0.2">
      <c r="C534" s="39"/>
      <c r="D534" s="39"/>
    </row>
    <row r="535" spans="3:4" x14ac:dyDescent="0.2">
      <c r="C535" s="39"/>
      <c r="D535" s="39"/>
    </row>
    <row r="536" spans="3:4" x14ac:dyDescent="0.2">
      <c r="C536" s="39"/>
      <c r="D536" s="39"/>
    </row>
    <row r="537" spans="3:4" x14ac:dyDescent="0.2">
      <c r="C537" s="39"/>
      <c r="D537" s="39"/>
    </row>
    <row r="538" spans="3:4" x14ac:dyDescent="0.2">
      <c r="C538" s="39"/>
      <c r="D538" s="39"/>
    </row>
    <row r="539" spans="3:4" x14ac:dyDescent="0.2">
      <c r="C539" s="39"/>
      <c r="D539" s="39"/>
    </row>
    <row r="540" spans="3:4" x14ac:dyDescent="0.2">
      <c r="C540" s="39"/>
      <c r="D540" s="39"/>
    </row>
    <row r="541" spans="3:4" x14ac:dyDescent="0.2">
      <c r="C541" s="39"/>
      <c r="D541" s="39"/>
    </row>
    <row r="542" spans="3:4" x14ac:dyDescent="0.2">
      <c r="C542" s="39"/>
      <c r="D542" s="39"/>
    </row>
    <row r="543" spans="3:4" x14ac:dyDescent="0.2">
      <c r="C543" s="39"/>
      <c r="D543" s="39"/>
    </row>
    <row r="544" spans="3:4" x14ac:dyDescent="0.2">
      <c r="C544" s="39"/>
      <c r="D544" s="39"/>
    </row>
    <row r="545" spans="3:4" x14ac:dyDescent="0.2">
      <c r="C545" s="39"/>
      <c r="D545" s="39"/>
    </row>
    <row r="546" spans="3:4" x14ac:dyDescent="0.2">
      <c r="C546" s="39"/>
      <c r="D546" s="39"/>
    </row>
    <row r="547" spans="3:4" x14ac:dyDescent="0.2">
      <c r="C547" s="39"/>
      <c r="D547" s="39"/>
    </row>
    <row r="548" spans="3:4" x14ac:dyDescent="0.2">
      <c r="C548" s="39"/>
      <c r="D548" s="39"/>
    </row>
    <row r="549" spans="3:4" x14ac:dyDescent="0.2">
      <c r="C549" s="39"/>
      <c r="D549" s="39"/>
    </row>
    <row r="550" spans="3:4" x14ac:dyDescent="0.2">
      <c r="C550" s="39"/>
      <c r="D550" s="39"/>
    </row>
    <row r="551" spans="3:4" x14ac:dyDescent="0.2">
      <c r="C551" s="39"/>
      <c r="D551" s="39"/>
    </row>
    <row r="552" spans="3:4" x14ac:dyDescent="0.2">
      <c r="C552" s="39"/>
      <c r="D552" s="39"/>
    </row>
    <row r="553" spans="3:4" x14ac:dyDescent="0.2">
      <c r="C553" s="39"/>
      <c r="D553" s="39"/>
    </row>
    <row r="554" spans="3:4" x14ac:dyDescent="0.2">
      <c r="C554" s="39"/>
      <c r="D554" s="39"/>
    </row>
    <row r="555" spans="3:4" x14ac:dyDescent="0.2">
      <c r="C555" s="39"/>
      <c r="D555" s="39"/>
    </row>
    <row r="556" spans="3:4" x14ac:dyDescent="0.2">
      <c r="C556" s="39"/>
      <c r="D556" s="39"/>
    </row>
    <row r="557" spans="3:4" x14ac:dyDescent="0.2">
      <c r="C557" s="39"/>
      <c r="D557" s="39"/>
    </row>
    <row r="558" spans="3:4" x14ac:dyDescent="0.2">
      <c r="C558" s="39"/>
      <c r="D558" s="39"/>
    </row>
    <row r="559" spans="3:4" x14ac:dyDescent="0.2">
      <c r="C559" s="39"/>
      <c r="D559" s="39"/>
    </row>
    <row r="560" spans="3:4" x14ac:dyDescent="0.2">
      <c r="C560" s="39"/>
      <c r="D560" s="39"/>
    </row>
    <row r="561" spans="3:4" x14ac:dyDescent="0.2">
      <c r="C561" s="39"/>
      <c r="D561" s="39"/>
    </row>
    <row r="562" spans="3:4" x14ac:dyDescent="0.2">
      <c r="C562" s="39"/>
      <c r="D562" s="39"/>
    </row>
    <row r="563" spans="3:4" x14ac:dyDescent="0.2">
      <c r="C563" s="39"/>
      <c r="D563" s="39"/>
    </row>
    <row r="564" spans="3:4" x14ac:dyDescent="0.2">
      <c r="C564" s="39"/>
      <c r="D564" s="39"/>
    </row>
    <row r="565" spans="3:4" x14ac:dyDescent="0.2">
      <c r="C565" s="39"/>
      <c r="D565" s="39"/>
    </row>
    <row r="566" spans="3:4" x14ac:dyDescent="0.2">
      <c r="C566" s="39"/>
      <c r="D566" s="39"/>
    </row>
    <row r="567" spans="3:4" x14ac:dyDescent="0.2">
      <c r="C567" s="39"/>
      <c r="D567" s="39"/>
    </row>
    <row r="568" spans="3:4" x14ac:dyDescent="0.2">
      <c r="C568" s="39"/>
      <c r="D568" s="39"/>
    </row>
    <row r="569" spans="3:4" x14ac:dyDescent="0.2">
      <c r="C569" s="39"/>
      <c r="D569" s="39"/>
    </row>
    <row r="570" spans="3:4" x14ac:dyDescent="0.2">
      <c r="C570" s="39"/>
      <c r="D570" s="39"/>
    </row>
    <row r="571" spans="3:4" x14ac:dyDescent="0.2">
      <c r="C571" s="39"/>
      <c r="D571" s="39"/>
    </row>
    <row r="572" spans="3:4" x14ac:dyDescent="0.2">
      <c r="C572" s="39"/>
      <c r="D572" s="39"/>
    </row>
    <row r="573" spans="3:4" x14ac:dyDescent="0.2">
      <c r="C573" s="39"/>
      <c r="D573" s="39"/>
    </row>
    <row r="574" spans="3:4" x14ac:dyDescent="0.2">
      <c r="C574" s="39"/>
      <c r="D574" s="39"/>
    </row>
    <row r="575" spans="3:4" x14ac:dyDescent="0.2">
      <c r="C575" s="39"/>
      <c r="D575" s="39"/>
    </row>
    <row r="576" spans="3:4" x14ac:dyDescent="0.2">
      <c r="C576" s="39"/>
      <c r="D576" s="39"/>
    </row>
    <row r="577" spans="3:4" x14ac:dyDescent="0.2">
      <c r="C577" s="39"/>
      <c r="D577" s="39"/>
    </row>
    <row r="578" spans="3:4" x14ac:dyDescent="0.2">
      <c r="C578" s="39"/>
      <c r="D578" s="39"/>
    </row>
    <row r="579" spans="3:4" x14ac:dyDescent="0.2">
      <c r="C579" s="39"/>
      <c r="D579" s="39"/>
    </row>
    <row r="580" spans="3:4" x14ac:dyDescent="0.2">
      <c r="C580" s="39"/>
      <c r="D580" s="39"/>
    </row>
    <row r="581" spans="3:4" x14ac:dyDescent="0.2">
      <c r="C581" s="39"/>
      <c r="D581" s="39"/>
    </row>
    <row r="582" spans="3:4" x14ac:dyDescent="0.2">
      <c r="C582" s="39"/>
      <c r="D582" s="39"/>
    </row>
    <row r="583" spans="3:4" x14ac:dyDescent="0.2">
      <c r="C583" s="39"/>
      <c r="D583" s="39"/>
    </row>
    <row r="584" spans="3:4" x14ac:dyDescent="0.2">
      <c r="C584" s="39"/>
      <c r="D584" s="39"/>
    </row>
    <row r="585" spans="3:4" x14ac:dyDescent="0.2">
      <c r="C585" s="39"/>
      <c r="D585" s="39"/>
    </row>
    <row r="586" spans="3:4" x14ac:dyDescent="0.2">
      <c r="C586" s="39"/>
      <c r="D586" s="39"/>
    </row>
    <row r="587" spans="3:4" x14ac:dyDescent="0.2">
      <c r="C587" s="39"/>
      <c r="D587" s="39"/>
    </row>
    <row r="588" spans="3:4" x14ac:dyDescent="0.2">
      <c r="C588" s="39"/>
      <c r="D588" s="39"/>
    </row>
    <row r="589" spans="3:4" x14ac:dyDescent="0.2">
      <c r="C589" s="39"/>
      <c r="D589" s="39"/>
    </row>
    <row r="590" spans="3:4" x14ac:dyDescent="0.2">
      <c r="C590" s="39"/>
      <c r="D590" s="39"/>
    </row>
    <row r="591" spans="3:4" x14ac:dyDescent="0.2">
      <c r="C591" s="39"/>
      <c r="D591" s="39"/>
    </row>
    <row r="592" spans="3:4" x14ac:dyDescent="0.2">
      <c r="C592" s="39"/>
      <c r="D592" s="39"/>
    </row>
    <row r="593" spans="3:4" x14ac:dyDescent="0.2">
      <c r="C593" s="39"/>
      <c r="D593" s="39"/>
    </row>
    <row r="594" spans="3:4" x14ac:dyDescent="0.2">
      <c r="C594" s="39"/>
      <c r="D594" s="39"/>
    </row>
    <row r="595" spans="3:4" x14ac:dyDescent="0.2">
      <c r="C595" s="39"/>
      <c r="D595" s="39"/>
    </row>
    <row r="596" spans="3:4" x14ac:dyDescent="0.2">
      <c r="C596" s="39"/>
      <c r="D596" s="39"/>
    </row>
    <row r="597" spans="3:4" x14ac:dyDescent="0.2">
      <c r="C597" s="39"/>
      <c r="D597" s="39"/>
    </row>
    <row r="598" spans="3:4" x14ac:dyDescent="0.2">
      <c r="C598" s="39"/>
      <c r="D598" s="39"/>
    </row>
    <row r="599" spans="3:4" x14ac:dyDescent="0.2">
      <c r="C599" s="39"/>
      <c r="D599" s="39"/>
    </row>
    <row r="600" spans="3:4" x14ac:dyDescent="0.2">
      <c r="C600" s="39"/>
      <c r="D600" s="39"/>
    </row>
    <row r="601" spans="3:4" x14ac:dyDescent="0.2">
      <c r="C601" s="39"/>
      <c r="D601" s="39"/>
    </row>
    <row r="602" spans="3:4" x14ac:dyDescent="0.2">
      <c r="C602" s="39"/>
      <c r="D602" s="39"/>
    </row>
    <row r="603" spans="3:4" x14ac:dyDescent="0.2">
      <c r="C603" s="39"/>
      <c r="D603" s="39"/>
    </row>
    <row r="604" spans="3:4" x14ac:dyDescent="0.2">
      <c r="C604" s="39"/>
      <c r="D604" s="39"/>
    </row>
    <row r="605" spans="3:4" x14ac:dyDescent="0.2">
      <c r="C605" s="39"/>
      <c r="D605" s="39"/>
    </row>
    <row r="606" spans="3:4" x14ac:dyDescent="0.2">
      <c r="C606" s="39"/>
      <c r="D606" s="39"/>
    </row>
    <row r="607" spans="3:4" x14ac:dyDescent="0.2">
      <c r="C607" s="39"/>
      <c r="D607" s="39"/>
    </row>
    <row r="608" spans="3:4" x14ac:dyDescent="0.2">
      <c r="C608" s="39"/>
      <c r="D608" s="39"/>
    </row>
    <row r="609" spans="3:4" x14ac:dyDescent="0.2">
      <c r="C609" s="39"/>
      <c r="D609" s="39"/>
    </row>
    <row r="610" spans="3:4" x14ac:dyDescent="0.2">
      <c r="C610" s="39"/>
      <c r="D610" s="39"/>
    </row>
    <row r="611" spans="3:4" x14ac:dyDescent="0.2">
      <c r="C611" s="39"/>
      <c r="D611" s="39"/>
    </row>
    <row r="612" spans="3:4" x14ac:dyDescent="0.2">
      <c r="C612" s="39"/>
      <c r="D612" s="39"/>
    </row>
    <row r="613" spans="3:4" x14ac:dyDescent="0.2">
      <c r="C613" s="39"/>
      <c r="D613" s="39"/>
    </row>
    <row r="614" spans="3:4" x14ac:dyDescent="0.2">
      <c r="C614" s="39"/>
      <c r="D614" s="39"/>
    </row>
    <row r="615" spans="3:4" x14ac:dyDescent="0.2">
      <c r="C615" s="39"/>
      <c r="D615" s="39"/>
    </row>
    <row r="616" spans="3:4" x14ac:dyDescent="0.2">
      <c r="C616" s="39"/>
      <c r="D616" s="39"/>
    </row>
    <row r="617" spans="3:4" x14ac:dyDescent="0.2">
      <c r="C617" s="39"/>
      <c r="D617" s="39"/>
    </row>
    <row r="618" spans="3:4" x14ac:dyDescent="0.2">
      <c r="C618" s="39"/>
      <c r="D618" s="39"/>
    </row>
    <row r="619" spans="3:4" x14ac:dyDescent="0.2">
      <c r="C619" s="39"/>
      <c r="D619" s="39"/>
    </row>
    <row r="620" spans="3:4" x14ac:dyDescent="0.2">
      <c r="C620" s="39"/>
      <c r="D620" s="39"/>
    </row>
    <row r="621" spans="3:4" x14ac:dyDescent="0.2">
      <c r="C621" s="39"/>
      <c r="D621" s="39"/>
    </row>
    <row r="622" spans="3:4" x14ac:dyDescent="0.2">
      <c r="C622" s="39"/>
      <c r="D622" s="39"/>
    </row>
    <row r="623" spans="3:4" x14ac:dyDescent="0.2">
      <c r="C623" s="39"/>
      <c r="D623" s="39"/>
    </row>
    <row r="624" spans="3:4" x14ac:dyDescent="0.2">
      <c r="C624" s="39"/>
      <c r="D624" s="39"/>
    </row>
    <row r="625" spans="3:4" x14ac:dyDescent="0.2">
      <c r="C625" s="39"/>
      <c r="D625" s="39"/>
    </row>
    <row r="626" spans="3:4" x14ac:dyDescent="0.2">
      <c r="C626" s="39"/>
      <c r="D626" s="39"/>
    </row>
    <row r="627" spans="3:4" x14ac:dyDescent="0.2">
      <c r="C627" s="39"/>
      <c r="D627" s="39"/>
    </row>
    <row r="628" spans="3:4" x14ac:dyDescent="0.2">
      <c r="C628" s="39"/>
      <c r="D628" s="39"/>
    </row>
    <row r="629" spans="3:4" x14ac:dyDescent="0.2">
      <c r="C629" s="39"/>
      <c r="D629" s="39"/>
    </row>
    <row r="630" spans="3:4" x14ac:dyDescent="0.2">
      <c r="C630" s="39"/>
      <c r="D630" s="39"/>
    </row>
    <row r="631" spans="3:4" x14ac:dyDescent="0.2">
      <c r="C631" s="39"/>
      <c r="D631" s="39"/>
    </row>
    <row r="632" spans="3:4" x14ac:dyDescent="0.2">
      <c r="C632" s="39"/>
      <c r="D632" s="39"/>
    </row>
    <row r="633" spans="3:4" x14ac:dyDescent="0.2">
      <c r="C633" s="39"/>
      <c r="D633" s="39"/>
    </row>
    <row r="634" spans="3:4" x14ac:dyDescent="0.2">
      <c r="C634" s="39"/>
      <c r="D634" s="39"/>
    </row>
    <row r="635" spans="3:4" x14ac:dyDescent="0.2">
      <c r="C635" s="39"/>
      <c r="D635" s="39"/>
    </row>
    <row r="636" spans="3:4" x14ac:dyDescent="0.2">
      <c r="C636" s="39"/>
      <c r="D636" s="39"/>
    </row>
    <row r="637" spans="3:4" x14ac:dyDescent="0.2">
      <c r="C637" s="39"/>
      <c r="D637" s="39"/>
    </row>
    <row r="638" spans="3:4" x14ac:dyDescent="0.2">
      <c r="C638" s="39"/>
      <c r="D638" s="39"/>
    </row>
    <row r="639" spans="3:4" x14ac:dyDescent="0.2">
      <c r="C639" s="39"/>
      <c r="D639" s="39"/>
    </row>
    <row r="640" spans="3:4" x14ac:dyDescent="0.2">
      <c r="C640" s="39"/>
      <c r="D640" s="39"/>
    </row>
    <row r="641" spans="3:4" x14ac:dyDescent="0.2">
      <c r="C641" s="39"/>
      <c r="D641" s="39"/>
    </row>
    <row r="642" spans="3:4" x14ac:dyDescent="0.2">
      <c r="C642" s="39"/>
      <c r="D642" s="39"/>
    </row>
    <row r="643" spans="3:4" x14ac:dyDescent="0.2">
      <c r="C643" s="39"/>
      <c r="D643" s="39"/>
    </row>
    <row r="644" spans="3:4" x14ac:dyDescent="0.2">
      <c r="C644" s="39"/>
      <c r="D644" s="39"/>
    </row>
    <row r="645" spans="3:4" x14ac:dyDescent="0.2">
      <c r="C645" s="39"/>
      <c r="D645" s="39"/>
    </row>
    <row r="646" spans="3:4" x14ac:dyDescent="0.2">
      <c r="C646" s="39"/>
      <c r="D646" s="39"/>
    </row>
    <row r="647" spans="3:4" x14ac:dyDescent="0.2">
      <c r="C647" s="39"/>
      <c r="D647" s="39"/>
    </row>
    <row r="648" spans="3:4" x14ac:dyDescent="0.2">
      <c r="C648" s="39"/>
      <c r="D648" s="39"/>
    </row>
    <row r="649" spans="3:4" x14ac:dyDescent="0.2">
      <c r="C649" s="39"/>
      <c r="D649" s="39"/>
    </row>
    <row r="650" spans="3:4" x14ac:dyDescent="0.2">
      <c r="C650" s="39"/>
      <c r="D650" s="39"/>
    </row>
    <row r="651" spans="3:4" x14ac:dyDescent="0.2">
      <c r="C651" s="39"/>
      <c r="D651" s="39"/>
    </row>
    <row r="652" spans="3:4" x14ac:dyDescent="0.2">
      <c r="C652" s="39"/>
      <c r="D652" s="39"/>
    </row>
    <row r="653" spans="3:4" x14ac:dyDescent="0.2">
      <c r="C653" s="39"/>
      <c r="D653" s="39"/>
    </row>
    <row r="654" spans="3:4" x14ac:dyDescent="0.2">
      <c r="C654" s="39"/>
      <c r="D654" s="39"/>
    </row>
    <row r="655" spans="3:4" x14ac:dyDescent="0.2">
      <c r="C655" s="39"/>
      <c r="D655" s="39"/>
    </row>
    <row r="656" spans="3:4" x14ac:dyDescent="0.2">
      <c r="C656" s="39"/>
      <c r="D656" s="39"/>
    </row>
    <row r="657" spans="3:4" x14ac:dyDescent="0.2">
      <c r="C657" s="39"/>
      <c r="D657" s="39"/>
    </row>
    <row r="658" spans="3:4" x14ac:dyDescent="0.2">
      <c r="C658" s="39"/>
      <c r="D658" s="39"/>
    </row>
    <row r="659" spans="3:4" x14ac:dyDescent="0.2">
      <c r="C659" s="39"/>
      <c r="D659" s="39"/>
    </row>
    <row r="660" spans="3:4" x14ac:dyDescent="0.2">
      <c r="C660" s="39"/>
      <c r="D660" s="39"/>
    </row>
    <row r="661" spans="3:4" x14ac:dyDescent="0.2">
      <c r="C661" s="39"/>
      <c r="D661" s="39"/>
    </row>
    <row r="662" spans="3:4" x14ac:dyDescent="0.2">
      <c r="C662" s="39"/>
      <c r="D662" s="39"/>
    </row>
    <row r="663" spans="3:4" x14ac:dyDescent="0.2">
      <c r="C663" s="39"/>
      <c r="D663" s="39"/>
    </row>
    <row r="664" spans="3:4" x14ac:dyDescent="0.2">
      <c r="C664" s="39"/>
      <c r="D664" s="39"/>
    </row>
    <row r="665" spans="3:4" x14ac:dyDescent="0.2">
      <c r="C665" s="39"/>
      <c r="D665" s="39"/>
    </row>
    <row r="666" spans="3:4" x14ac:dyDescent="0.2">
      <c r="C666" s="39"/>
      <c r="D666" s="39"/>
    </row>
    <row r="667" spans="3:4" x14ac:dyDescent="0.2">
      <c r="C667" s="39"/>
      <c r="D667" s="39"/>
    </row>
    <row r="668" spans="3:4" x14ac:dyDescent="0.2">
      <c r="C668" s="39"/>
      <c r="D668" s="39"/>
    </row>
    <row r="669" spans="3:4" x14ac:dyDescent="0.2">
      <c r="C669" s="39"/>
      <c r="D669" s="39"/>
    </row>
    <row r="670" spans="3:4" x14ac:dyDescent="0.2">
      <c r="C670" s="39"/>
      <c r="D670" s="39"/>
    </row>
    <row r="671" spans="3:4" x14ac:dyDescent="0.2">
      <c r="C671" s="39"/>
      <c r="D671" s="39"/>
    </row>
    <row r="672" spans="3:4" x14ac:dyDescent="0.2">
      <c r="C672" s="39"/>
      <c r="D672" s="39"/>
    </row>
    <row r="673" spans="3:4" x14ac:dyDescent="0.2">
      <c r="C673" s="39"/>
      <c r="D673" s="39"/>
    </row>
    <row r="674" spans="3:4" x14ac:dyDescent="0.2">
      <c r="C674" s="39"/>
      <c r="D674" s="39"/>
    </row>
    <row r="675" spans="3:4" x14ac:dyDescent="0.2">
      <c r="C675" s="39"/>
      <c r="D675" s="39"/>
    </row>
    <row r="676" spans="3:4" x14ac:dyDescent="0.2">
      <c r="C676" s="39"/>
      <c r="D676" s="39"/>
    </row>
    <row r="677" spans="3:4" x14ac:dyDescent="0.2">
      <c r="C677" s="39"/>
      <c r="D677" s="39"/>
    </row>
    <row r="678" spans="3:4" x14ac:dyDescent="0.2">
      <c r="C678" s="39"/>
      <c r="D678" s="39"/>
    </row>
    <row r="679" spans="3:4" x14ac:dyDescent="0.2">
      <c r="C679" s="39"/>
      <c r="D679" s="39"/>
    </row>
    <row r="680" spans="3:4" x14ac:dyDescent="0.2">
      <c r="C680" s="39"/>
      <c r="D680" s="39"/>
    </row>
    <row r="681" spans="3:4" x14ac:dyDescent="0.2">
      <c r="C681" s="39"/>
      <c r="D681" s="39"/>
    </row>
    <row r="682" spans="3:4" x14ac:dyDescent="0.2">
      <c r="C682" s="39"/>
      <c r="D682" s="39"/>
    </row>
    <row r="683" spans="3:4" x14ac:dyDescent="0.2">
      <c r="C683" s="39"/>
      <c r="D683" s="39"/>
    </row>
    <row r="684" spans="3:4" x14ac:dyDescent="0.2">
      <c r="C684" s="39"/>
      <c r="D684" s="39"/>
    </row>
    <row r="685" spans="3:4" x14ac:dyDescent="0.2">
      <c r="C685" s="39"/>
      <c r="D685" s="39"/>
    </row>
    <row r="686" spans="3:4" x14ac:dyDescent="0.2">
      <c r="C686" s="39"/>
      <c r="D686" s="39"/>
    </row>
    <row r="687" spans="3:4" x14ac:dyDescent="0.2">
      <c r="C687" s="39"/>
      <c r="D687" s="39"/>
    </row>
    <row r="688" spans="3:4" x14ac:dyDescent="0.2">
      <c r="C688" s="39"/>
      <c r="D688" s="39"/>
    </row>
    <row r="689" spans="3:4" x14ac:dyDescent="0.2">
      <c r="C689" s="39"/>
      <c r="D689" s="39"/>
    </row>
    <row r="690" spans="3:4" x14ac:dyDescent="0.2">
      <c r="C690" s="39"/>
      <c r="D690" s="39"/>
    </row>
    <row r="691" spans="3:4" x14ac:dyDescent="0.2">
      <c r="C691" s="39"/>
      <c r="D691" s="39"/>
    </row>
    <row r="692" spans="3:4" x14ac:dyDescent="0.2">
      <c r="C692" s="39"/>
      <c r="D692" s="39"/>
    </row>
    <row r="693" spans="3:4" x14ac:dyDescent="0.2">
      <c r="C693" s="39"/>
      <c r="D693" s="39"/>
    </row>
    <row r="694" spans="3:4" x14ac:dyDescent="0.2">
      <c r="C694" s="39"/>
      <c r="D694" s="39"/>
    </row>
    <row r="695" spans="3:4" x14ac:dyDescent="0.2">
      <c r="C695" s="39"/>
      <c r="D695" s="39"/>
    </row>
    <row r="696" spans="3:4" x14ac:dyDescent="0.2">
      <c r="C696" s="39"/>
      <c r="D696" s="39"/>
    </row>
    <row r="697" spans="3:4" x14ac:dyDescent="0.2">
      <c r="C697" s="39"/>
      <c r="D697" s="39"/>
    </row>
    <row r="698" spans="3:4" x14ac:dyDescent="0.2">
      <c r="C698" s="39"/>
      <c r="D698" s="39"/>
    </row>
    <row r="699" spans="3:4" x14ac:dyDescent="0.2">
      <c r="C699" s="39"/>
      <c r="D699" s="39"/>
    </row>
    <row r="700" spans="3:4" x14ac:dyDescent="0.2">
      <c r="C700" s="39"/>
      <c r="D700" s="39"/>
    </row>
    <row r="701" spans="3:4" x14ac:dyDescent="0.2">
      <c r="C701" s="39"/>
      <c r="D701" s="39"/>
    </row>
    <row r="702" spans="3:4" x14ac:dyDescent="0.2">
      <c r="C702" s="39"/>
      <c r="D702" s="39"/>
    </row>
    <row r="703" spans="3:4" x14ac:dyDescent="0.2">
      <c r="C703" s="39"/>
      <c r="D703" s="39"/>
    </row>
    <row r="704" spans="3:4" x14ac:dyDescent="0.2">
      <c r="C704" s="39"/>
      <c r="D704" s="39"/>
    </row>
    <row r="705" spans="3:4" x14ac:dyDescent="0.2">
      <c r="C705" s="39"/>
      <c r="D705" s="39"/>
    </row>
    <row r="706" spans="3:4" x14ac:dyDescent="0.2">
      <c r="C706" s="39"/>
      <c r="D706" s="39"/>
    </row>
    <row r="707" spans="3:4" x14ac:dyDescent="0.2">
      <c r="C707" s="39"/>
      <c r="D707" s="39"/>
    </row>
    <row r="708" spans="3:4" x14ac:dyDescent="0.2">
      <c r="C708" s="39"/>
      <c r="D708" s="39"/>
    </row>
    <row r="709" spans="3:4" x14ac:dyDescent="0.2">
      <c r="C709" s="39"/>
      <c r="D709" s="39"/>
    </row>
    <row r="710" spans="3:4" x14ac:dyDescent="0.2">
      <c r="C710" s="39"/>
      <c r="D710" s="39"/>
    </row>
    <row r="711" spans="3:4" x14ac:dyDescent="0.2">
      <c r="C711" s="39"/>
      <c r="D711" s="39"/>
    </row>
    <row r="712" spans="3:4" x14ac:dyDescent="0.2">
      <c r="C712" s="39"/>
      <c r="D712" s="39"/>
    </row>
    <row r="713" spans="3:4" x14ac:dyDescent="0.2">
      <c r="C713" s="39"/>
      <c r="D713" s="39"/>
    </row>
    <row r="714" spans="3:4" x14ac:dyDescent="0.2">
      <c r="C714" s="39"/>
      <c r="D714" s="39"/>
    </row>
    <row r="715" spans="3:4" x14ac:dyDescent="0.2">
      <c r="C715" s="39"/>
      <c r="D715" s="39"/>
    </row>
    <row r="716" spans="3:4" x14ac:dyDescent="0.2">
      <c r="C716" s="39"/>
      <c r="D716" s="39"/>
    </row>
    <row r="717" spans="3:4" x14ac:dyDescent="0.2">
      <c r="C717" s="39"/>
      <c r="D717" s="39"/>
    </row>
    <row r="718" spans="3:4" x14ac:dyDescent="0.2">
      <c r="C718" s="39"/>
      <c r="D718" s="39"/>
    </row>
    <row r="719" spans="3:4" x14ac:dyDescent="0.2">
      <c r="C719" s="39"/>
      <c r="D719" s="39"/>
    </row>
    <row r="720" spans="3:4" x14ac:dyDescent="0.2">
      <c r="C720" s="39"/>
      <c r="D720" s="39"/>
    </row>
    <row r="721" spans="3:4" x14ac:dyDescent="0.2">
      <c r="C721" s="39"/>
      <c r="D721" s="39"/>
    </row>
    <row r="722" spans="3:4" x14ac:dyDescent="0.2">
      <c r="C722" s="39"/>
      <c r="D722" s="39"/>
    </row>
    <row r="723" spans="3:4" x14ac:dyDescent="0.2">
      <c r="C723" s="39"/>
      <c r="D723" s="39"/>
    </row>
    <row r="724" spans="3:4" x14ac:dyDescent="0.2">
      <c r="C724" s="39"/>
      <c r="D724" s="39"/>
    </row>
    <row r="725" spans="3:4" x14ac:dyDescent="0.2">
      <c r="C725" s="39"/>
      <c r="D725" s="39"/>
    </row>
    <row r="726" spans="3:4" x14ac:dyDescent="0.2">
      <c r="C726" s="39"/>
      <c r="D726" s="39"/>
    </row>
    <row r="727" spans="3:4" x14ac:dyDescent="0.2">
      <c r="C727" s="39"/>
      <c r="D727" s="39"/>
    </row>
    <row r="728" spans="3:4" x14ac:dyDescent="0.2">
      <c r="C728" s="39"/>
      <c r="D728" s="39"/>
    </row>
    <row r="729" spans="3:4" x14ac:dyDescent="0.2">
      <c r="C729" s="39"/>
      <c r="D729" s="39"/>
    </row>
    <row r="730" spans="3:4" x14ac:dyDescent="0.2">
      <c r="C730" s="39"/>
      <c r="D730" s="39"/>
    </row>
    <row r="731" spans="3:4" x14ac:dyDescent="0.2">
      <c r="C731" s="39"/>
      <c r="D731" s="39"/>
    </row>
    <row r="732" spans="3:4" x14ac:dyDescent="0.2">
      <c r="C732" s="39"/>
      <c r="D732" s="39"/>
    </row>
    <row r="733" spans="3:4" x14ac:dyDescent="0.2">
      <c r="C733" s="39"/>
      <c r="D733" s="39"/>
    </row>
    <row r="734" spans="3:4" x14ac:dyDescent="0.2">
      <c r="C734" s="39"/>
      <c r="D734" s="39"/>
    </row>
    <row r="735" spans="3:4" x14ac:dyDescent="0.2">
      <c r="C735" s="39"/>
      <c r="D735" s="39"/>
    </row>
    <row r="736" spans="3:4" x14ac:dyDescent="0.2">
      <c r="C736" s="39"/>
      <c r="D736" s="39"/>
    </row>
    <row r="737" spans="3:4" x14ac:dyDescent="0.2">
      <c r="C737" s="39"/>
      <c r="D737" s="39"/>
    </row>
    <row r="738" spans="3:4" x14ac:dyDescent="0.2">
      <c r="C738" s="39"/>
      <c r="D738" s="39"/>
    </row>
    <row r="739" spans="3:4" x14ac:dyDescent="0.2">
      <c r="C739" s="39"/>
      <c r="D739" s="39"/>
    </row>
    <row r="740" spans="3:4" x14ac:dyDescent="0.2">
      <c r="C740" s="39"/>
      <c r="D740" s="39"/>
    </row>
    <row r="741" spans="3:4" x14ac:dyDescent="0.2">
      <c r="C741" s="39"/>
      <c r="D741" s="39"/>
    </row>
    <row r="742" spans="3:4" x14ac:dyDescent="0.2">
      <c r="C742" s="39"/>
      <c r="D742" s="39"/>
    </row>
    <row r="743" spans="3:4" x14ac:dyDescent="0.2">
      <c r="C743" s="39"/>
      <c r="D743" s="39"/>
    </row>
    <row r="744" spans="3:4" x14ac:dyDescent="0.2">
      <c r="C744" s="39"/>
      <c r="D744" s="39"/>
    </row>
    <row r="745" spans="3:4" x14ac:dyDescent="0.2">
      <c r="C745" s="39"/>
      <c r="D745" s="39"/>
    </row>
    <row r="746" spans="3:4" x14ac:dyDescent="0.2">
      <c r="C746" s="39"/>
      <c r="D746" s="39"/>
    </row>
    <row r="747" spans="3:4" x14ac:dyDescent="0.2">
      <c r="C747" s="39"/>
      <c r="D747" s="39"/>
    </row>
    <row r="748" spans="3:4" x14ac:dyDescent="0.2">
      <c r="C748" s="39"/>
      <c r="D748" s="39"/>
    </row>
    <row r="749" spans="3:4" x14ac:dyDescent="0.2">
      <c r="C749" s="39"/>
      <c r="D749" s="39"/>
    </row>
    <row r="750" spans="3:4" x14ac:dyDescent="0.2">
      <c r="C750" s="39"/>
      <c r="D750" s="39"/>
    </row>
    <row r="751" spans="3:4" x14ac:dyDescent="0.2">
      <c r="C751" s="39"/>
      <c r="D751" s="39"/>
    </row>
    <row r="752" spans="3:4" x14ac:dyDescent="0.2">
      <c r="C752" s="39"/>
      <c r="D752" s="39"/>
    </row>
    <row r="753" spans="3:4" x14ac:dyDescent="0.2">
      <c r="C753" s="39"/>
      <c r="D753" s="39"/>
    </row>
    <row r="754" spans="3:4" x14ac:dyDescent="0.2">
      <c r="C754" s="39"/>
      <c r="D754" s="39"/>
    </row>
    <row r="755" spans="3:4" x14ac:dyDescent="0.2">
      <c r="C755" s="39"/>
      <c r="D755" s="39"/>
    </row>
    <row r="756" spans="3:4" x14ac:dyDescent="0.2">
      <c r="C756" s="39"/>
      <c r="D756" s="39"/>
    </row>
    <row r="757" spans="3:4" x14ac:dyDescent="0.2">
      <c r="C757" s="39"/>
      <c r="D757" s="39"/>
    </row>
    <row r="758" spans="3:4" x14ac:dyDescent="0.2">
      <c r="C758" s="39"/>
      <c r="D758" s="39"/>
    </row>
    <row r="759" spans="3:4" x14ac:dyDescent="0.2">
      <c r="C759" s="39"/>
      <c r="D759" s="39"/>
    </row>
    <row r="760" spans="3:4" x14ac:dyDescent="0.2">
      <c r="C760" s="39"/>
      <c r="D760" s="39"/>
    </row>
    <row r="761" spans="3:4" x14ac:dyDescent="0.2">
      <c r="C761" s="39"/>
      <c r="D761" s="39"/>
    </row>
    <row r="762" spans="3:4" x14ac:dyDescent="0.2">
      <c r="C762" s="39"/>
      <c r="D762" s="39"/>
    </row>
    <row r="763" spans="3:4" x14ac:dyDescent="0.2">
      <c r="C763" s="39"/>
      <c r="D763" s="39"/>
    </row>
    <row r="764" spans="3:4" x14ac:dyDescent="0.2">
      <c r="C764" s="39"/>
      <c r="D764" s="39"/>
    </row>
    <row r="765" spans="3:4" x14ac:dyDescent="0.2">
      <c r="C765" s="39"/>
      <c r="D765" s="39"/>
    </row>
    <row r="766" spans="3:4" x14ac:dyDescent="0.2">
      <c r="C766" s="39"/>
      <c r="D766" s="39"/>
    </row>
    <row r="767" spans="3:4" x14ac:dyDescent="0.2">
      <c r="C767" s="39"/>
      <c r="D767" s="39"/>
    </row>
    <row r="768" spans="3:4" x14ac:dyDescent="0.2">
      <c r="C768" s="39"/>
      <c r="D768" s="39"/>
    </row>
    <row r="769" spans="3:4" x14ac:dyDescent="0.2">
      <c r="C769" s="39"/>
      <c r="D769" s="39"/>
    </row>
    <row r="770" spans="3:4" x14ac:dyDescent="0.2">
      <c r="C770" s="39"/>
      <c r="D770" s="39"/>
    </row>
    <row r="771" spans="3:4" x14ac:dyDescent="0.2">
      <c r="C771" s="39"/>
      <c r="D771" s="39"/>
    </row>
    <row r="772" spans="3:4" x14ac:dyDescent="0.2">
      <c r="C772" s="39"/>
      <c r="D772" s="39"/>
    </row>
    <row r="773" spans="3:4" x14ac:dyDescent="0.2">
      <c r="C773" s="39"/>
      <c r="D773" s="39"/>
    </row>
    <row r="774" spans="3:4" x14ac:dyDescent="0.2">
      <c r="C774" s="39"/>
      <c r="D774" s="39"/>
    </row>
    <row r="775" spans="3:4" x14ac:dyDescent="0.2">
      <c r="C775" s="39"/>
      <c r="D775" s="39"/>
    </row>
    <row r="776" spans="3:4" x14ac:dyDescent="0.2">
      <c r="C776" s="39"/>
      <c r="D776" s="39"/>
    </row>
    <row r="777" spans="3:4" x14ac:dyDescent="0.2">
      <c r="C777" s="39"/>
      <c r="D777" s="39"/>
    </row>
    <row r="778" spans="3:4" x14ac:dyDescent="0.2">
      <c r="C778" s="39"/>
      <c r="D778" s="39"/>
    </row>
    <row r="779" spans="3:4" x14ac:dyDescent="0.2">
      <c r="C779" s="39"/>
      <c r="D779" s="39"/>
    </row>
    <row r="780" spans="3:4" x14ac:dyDescent="0.2">
      <c r="C780" s="39"/>
      <c r="D780" s="39"/>
    </row>
    <row r="781" spans="3:4" x14ac:dyDescent="0.2">
      <c r="C781" s="39"/>
      <c r="D781" s="39"/>
    </row>
    <row r="782" spans="3:4" x14ac:dyDescent="0.2">
      <c r="C782" s="39"/>
      <c r="D782" s="39"/>
    </row>
    <row r="783" spans="3:4" x14ac:dyDescent="0.2">
      <c r="C783" s="39"/>
      <c r="D783" s="39"/>
    </row>
    <row r="784" spans="3:4" x14ac:dyDescent="0.2">
      <c r="C784" s="39"/>
      <c r="D784" s="39"/>
    </row>
    <row r="785" spans="3:4" x14ac:dyDescent="0.2">
      <c r="C785" s="39"/>
      <c r="D785" s="39"/>
    </row>
    <row r="786" spans="3:4" x14ac:dyDescent="0.2">
      <c r="C786" s="39"/>
      <c r="D786" s="39"/>
    </row>
    <row r="787" spans="3:4" x14ac:dyDescent="0.2">
      <c r="C787" s="39"/>
      <c r="D787" s="39"/>
    </row>
    <row r="788" spans="3:4" x14ac:dyDescent="0.2">
      <c r="C788" s="39"/>
      <c r="D788" s="39"/>
    </row>
    <row r="789" spans="3:4" x14ac:dyDescent="0.2">
      <c r="C789" s="39"/>
      <c r="D789" s="39"/>
    </row>
    <row r="790" spans="3:4" x14ac:dyDescent="0.2">
      <c r="C790" s="39"/>
      <c r="D790" s="39"/>
    </row>
    <row r="791" spans="3:4" x14ac:dyDescent="0.2">
      <c r="C791" s="39"/>
      <c r="D791" s="39"/>
    </row>
    <row r="792" spans="3:4" x14ac:dyDescent="0.2">
      <c r="C792" s="39"/>
      <c r="D792" s="39"/>
    </row>
    <row r="793" spans="3:4" x14ac:dyDescent="0.2">
      <c r="C793" s="39"/>
      <c r="D793" s="39"/>
    </row>
    <row r="794" spans="3:4" x14ac:dyDescent="0.2">
      <c r="C794" s="39"/>
      <c r="D794" s="39"/>
    </row>
    <row r="795" spans="3:4" x14ac:dyDescent="0.2">
      <c r="C795" s="39"/>
      <c r="D795" s="39"/>
    </row>
    <row r="796" spans="3:4" x14ac:dyDescent="0.2">
      <c r="C796" s="39"/>
      <c r="D796" s="39"/>
    </row>
    <row r="797" spans="3:4" x14ac:dyDescent="0.2">
      <c r="C797" s="39"/>
      <c r="D797" s="39"/>
    </row>
    <row r="798" spans="3:4" x14ac:dyDescent="0.2">
      <c r="C798" s="39"/>
      <c r="D798" s="39"/>
    </row>
    <row r="799" spans="3:4" x14ac:dyDescent="0.2">
      <c r="C799" s="39"/>
      <c r="D799" s="39"/>
    </row>
    <row r="800" spans="3:4" x14ac:dyDescent="0.2">
      <c r="C800" s="39"/>
      <c r="D800" s="39"/>
    </row>
    <row r="801" spans="3:4" x14ac:dyDescent="0.2">
      <c r="C801" s="39"/>
      <c r="D801" s="39"/>
    </row>
    <row r="802" spans="3:4" x14ac:dyDescent="0.2">
      <c r="C802" s="39"/>
      <c r="D802" s="39"/>
    </row>
    <row r="803" spans="3:4" x14ac:dyDescent="0.2">
      <c r="C803" s="39"/>
      <c r="D803" s="39"/>
    </row>
    <row r="804" spans="3:4" x14ac:dyDescent="0.2">
      <c r="C804" s="39"/>
      <c r="D804" s="39"/>
    </row>
    <row r="805" spans="3:4" x14ac:dyDescent="0.2">
      <c r="C805" s="39"/>
      <c r="D805" s="39"/>
    </row>
    <row r="806" spans="3:4" x14ac:dyDescent="0.2">
      <c r="C806" s="39"/>
      <c r="D806" s="39"/>
    </row>
    <row r="807" spans="3:4" x14ac:dyDescent="0.2">
      <c r="C807" s="39"/>
      <c r="D807" s="39"/>
    </row>
    <row r="808" spans="3:4" x14ac:dyDescent="0.2">
      <c r="C808" s="39"/>
      <c r="D808" s="39"/>
    </row>
    <row r="809" spans="3:4" x14ac:dyDescent="0.2">
      <c r="C809" s="39"/>
      <c r="D809" s="39"/>
    </row>
    <row r="810" spans="3:4" x14ac:dyDescent="0.2">
      <c r="C810" s="39"/>
      <c r="D810" s="39"/>
    </row>
    <row r="811" spans="3:4" x14ac:dyDescent="0.2">
      <c r="C811" s="39"/>
      <c r="D811" s="39"/>
    </row>
    <row r="812" spans="3:4" x14ac:dyDescent="0.2">
      <c r="C812" s="39"/>
      <c r="D812" s="39"/>
    </row>
    <row r="813" spans="3:4" x14ac:dyDescent="0.2">
      <c r="C813" s="39"/>
      <c r="D813" s="39"/>
    </row>
    <row r="814" spans="3:4" x14ac:dyDescent="0.2">
      <c r="C814" s="39"/>
      <c r="D814" s="39"/>
    </row>
    <row r="815" spans="3:4" x14ac:dyDescent="0.2">
      <c r="C815" s="39"/>
      <c r="D815" s="39"/>
    </row>
    <row r="816" spans="3:4" x14ac:dyDescent="0.2">
      <c r="C816" s="39"/>
      <c r="D816" s="39"/>
    </row>
    <row r="817" spans="3:4" x14ac:dyDescent="0.2">
      <c r="C817" s="39"/>
      <c r="D817" s="39"/>
    </row>
    <row r="818" spans="3:4" x14ac:dyDescent="0.2">
      <c r="C818" s="39"/>
      <c r="D818" s="39"/>
    </row>
    <row r="819" spans="3:4" x14ac:dyDescent="0.2">
      <c r="C819" s="39"/>
      <c r="D819" s="39"/>
    </row>
    <row r="820" spans="3:4" x14ac:dyDescent="0.2">
      <c r="C820" s="39"/>
      <c r="D820" s="39"/>
    </row>
    <row r="821" spans="3:4" x14ac:dyDescent="0.2">
      <c r="C821" s="39"/>
      <c r="D821" s="39"/>
    </row>
    <row r="822" spans="3:4" x14ac:dyDescent="0.2">
      <c r="C822" s="39"/>
      <c r="D822" s="39"/>
    </row>
    <row r="823" spans="3:4" x14ac:dyDescent="0.2">
      <c r="C823" s="39"/>
      <c r="D823" s="39"/>
    </row>
    <row r="824" spans="3:4" x14ac:dyDescent="0.2">
      <c r="C824" s="39"/>
      <c r="D824" s="39"/>
    </row>
    <row r="825" spans="3:4" x14ac:dyDescent="0.2">
      <c r="C825" s="39"/>
      <c r="D825" s="39"/>
    </row>
    <row r="826" spans="3:4" x14ac:dyDescent="0.2">
      <c r="C826" s="39"/>
      <c r="D826" s="39"/>
    </row>
    <row r="827" spans="3:4" x14ac:dyDescent="0.2">
      <c r="C827" s="39"/>
      <c r="D827" s="39"/>
    </row>
    <row r="828" spans="3:4" x14ac:dyDescent="0.2">
      <c r="C828" s="39"/>
      <c r="D828" s="39"/>
    </row>
    <row r="829" spans="3:4" x14ac:dyDescent="0.2">
      <c r="C829" s="39"/>
      <c r="D829" s="39"/>
    </row>
    <row r="830" spans="3:4" x14ac:dyDescent="0.2">
      <c r="C830" s="39"/>
      <c r="D830" s="39"/>
    </row>
    <row r="831" spans="3:4" x14ac:dyDescent="0.2">
      <c r="C831" s="39"/>
      <c r="D831" s="39"/>
    </row>
    <row r="832" spans="3:4" x14ac:dyDescent="0.2">
      <c r="C832" s="39"/>
      <c r="D832" s="39"/>
    </row>
    <row r="833" spans="3:4" x14ac:dyDescent="0.2">
      <c r="C833" s="39"/>
      <c r="D833" s="39"/>
    </row>
    <row r="834" spans="3:4" x14ac:dyDescent="0.2">
      <c r="C834" s="39"/>
      <c r="D834" s="39"/>
    </row>
    <row r="835" spans="3:4" x14ac:dyDescent="0.2">
      <c r="C835" s="39"/>
      <c r="D835" s="39"/>
    </row>
    <row r="836" spans="3:4" x14ac:dyDescent="0.2">
      <c r="C836" s="39"/>
      <c r="D836" s="39"/>
    </row>
    <row r="837" spans="3:4" x14ac:dyDescent="0.2">
      <c r="C837" s="39"/>
      <c r="D837" s="39"/>
    </row>
    <row r="838" spans="3:4" x14ac:dyDescent="0.2">
      <c r="C838" s="39"/>
      <c r="D838" s="39"/>
    </row>
    <row r="839" spans="3:4" x14ac:dyDescent="0.2">
      <c r="C839" s="39"/>
      <c r="D839" s="39"/>
    </row>
    <row r="840" spans="3:4" x14ac:dyDescent="0.2">
      <c r="C840" s="39"/>
      <c r="D840" s="39"/>
    </row>
    <row r="841" spans="3:4" x14ac:dyDescent="0.2">
      <c r="C841" s="39"/>
      <c r="D841" s="39"/>
    </row>
    <row r="842" spans="3:4" x14ac:dyDescent="0.2">
      <c r="C842" s="39"/>
      <c r="D842" s="39"/>
    </row>
    <row r="843" spans="3:4" x14ac:dyDescent="0.2">
      <c r="C843" s="39"/>
      <c r="D843" s="39"/>
    </row>
    <row r="844" spans="3:4" x14ac:dyDescent="0.2">
      <c r="C844" s="39"/>
      <c r="D844" s="39"/>
    </row>
    <row r="845" spans="3:4" x14ac:dyDescent="0.2">
      <c r="C845" s="39"/>
      <c r="D845" s="39"/>
    </row>
    <row r="846" spans="3:4" x14ac:dyDescent="0.2">
      <c r="C846" s="39"/>
      <c r="D846" s="39"/>
    </row>
    <row r="847" spans="3:4" x14ac:dyDescent="0.2">
      <c r="C847" s="39"/>
      <c r="D847" s="39"/>
    </row>
    <row r="848" spans="3:4" x14ac:dyDescent="0.2">
      <c r="C848" s="39"/>
      <c r="D848" s="39"/>
    </row>
    <row r="849" spans="3:4" x14ac:dyDescent="0.2">
      <c r="C849" s="39"/>
      <c r="D849" s="39"/>
    </row>
    <row r="850" spans="3:4" x14ac:dyDescent="0.2">
      <c r="C850" s="39"/>
      <c r="D850" s="39"/>
    </row>
    <row r="851" spans="3:4" x14ac:dyDescent="0.2">
      <c r="C851" s="39"/>
      <c r="D851" s="39"/>
    </row>
    <row r="852" spans="3:4" x14ac:dyDescent="0.2">
      <c r="C852" s="39"/>
      <c r="D852" s="39"/>
    </row>
    <row r="853" spans="3:4" x14ac:dyDescent="0.2">
      <c r="C853" s="39"/>
      <c r="D853" s="39"/>
    </row>
    <row r="854" spans="3:4" x14ac:dyDescent="0.2">
      <c r="C854" s="39"/>
      <c r="D854" s="39"/>
    </row>
    <row r="855" spans="3:4" x14ac:dyDescent="0.2">
      <c r="C855" s="39"/>
      <c r="D855" s="39"/>
    </row>
    <row r="856" spans="3:4" x14ac:dyDescent="0.2">
      <c r="C856" s="39"/>
      <c r="D856" s="39"/>
    </row>
    <row r="857" spans="3:4" x14ac:dyDescent="0.2">
      <c r="C857" s="39"/>
      <c r="D857" s="39"/>
    </row>
    <row r="858" spans="3:4" x14ac:dyDescent="0.2">
      <c r="C858" s="39"/>
      <c r="D858" s="39"/>
    </row>
    <row r="859" spans="3:4" x14ac:dyDescent="0.2">
      <c r="C859" s="39"/>
      <c r="D859" s="39"/>
    </row>
    <row r="860" spans="3:4" x14ac:dyDescent="0.2">
      <c r="C860" s="39"/>
      <c r="D860" s="39"/>
    </row>
    <row r="861" spans="3:4" x14ac:dyDescent="0.2">
      <c r="C861" s="39"/>
      <c r="D861" s="39"/>
    </row>
    <row r="862" spans="3:4" x14ac:dyDescent="0.2">
      <c r="C862" s="39"/>
      <c r="D862" s="39"/>
    </row>
    <row r="863" spans="3:4" x14ac:dyDescent="0.2">
      <c r="C863" s="39"/>
      <c r="D863" s="39"/>
    </row>
    <row r="864" spans="3:4" x14ac:dyDescent="0.2">
      <c r="C864" s="39"/>
      <c r="D864" s="39"/>
    </row>
    <row r="865" spans="3:4" x14ac:dyDescent="0.2">
      <c r="C865" s="39"/>
      <c r="D865" s="39"/>
    </row>
    <row r="866" spans="3:4" x14ac:dyDescent="0.2">
      <c r="C866" s="39"/>
      <c r="D866" s="39"/>
    </row>
    <row r="867" spans="3:4" x14ac:dyDescent="0.2">
      <c r="C867" s="39"/>
      <c r="D867" s="39"/>
    </row>
    <row r="868" spans="3:4" x14ac:dyDescent="0.2">
      <c r="C868" s="39"/>
      <c r="D868" s="39"/>
    </row>
    <row r="869" spans="3:4" x14ac:dyDescent="0.2">
      <c r="C869" s="39"/>
      <c r="D869" s="39"/>
    </row>
    <row r="870" spans="3:4" x14ac:dyDescent="0.2">
      <c r="C870" s="39"/>
      <c r="D870" s="39"/>
    </row>
    <row r="871" spans="3:4" x14ac:dyDescent="0.2">
      <c r="C871" s="39"/>
      <c r="D871" s="39"/>
    </row>
    <row r="872" spans="3:4" x14ac:dyDescent="0.2">
      <c r="C872" s="39"/>
      <c r="D872" s="39"/>
    </row>
    <row r="873" spans="3:4" x14ac:dyDescent="0.2">
      <c r="C873" s="39"/>
      <c r="D873" s="39"/>
    </row>
    <row r="874" spans="3:4" x14ac:dyDescent="0.2">
      <c r="C874" s="39"/>
      <c r="D874" s="39"/>
    </row>
    <row r="875" spans="3:4" x14ac:dyDescent="0.2">
      <c r="C875" s="39"/>
      <c r="D875" s="39"/>
    </row>
    <row r="876" spans="3:4" x14ac:dyDescent="0.2">
      <c r="C876" s="39"/>
      <c r="D876" s="39"/>
    </row>
    <row r="877" spans="3:4" x14ac:dyDescent="0.2">
      <c r="C877" s="39"/>
      <c r="D877" s="39"/>
    </row>
    <row r="878" spans="3:4" x14ac:dyDescent="0.2">
      <c r="C878" s="39"/>
      <c r="D878" s="39"/>
    </row>
    <row r="879" spans="3:4" x14ac:dyDescent="0.2">
      <c r="C879" s="39"/>
      <c r="D879" s="39"/>
    </row>
    <row r="880" spans="3:4" x14ac:dyDescent="0.2">
      <c r="C880" s="39"/>
      <c r="D880" s="39"/>
    </row>
    <row r="881" spans="3:4" x14ac:dyDescent="0.2">
      <c r="C881" s="39"/>
      <c r="D881" s="39"/>
    </row>
    <row r="882" spans="3:4" x14ac:dyDescent="0.2">
      <c r="C882" s="39"/>
      <c r="D882" s="39"/>
    </row>
    <row r="883" spans="3:4" x14ac:dyDescent="0.2">
      <c r="C883" s="39"/>
      <c r="D883" s="39"/>
    </row>
    <row r="884" spans="3:4" x14ac:dyDescent="0.2">
      <c r="C884" s="39"/>
      <c r="D884" s="39"/>
    </row>
    <row r="885" spans="3:4" x14ac:dyDescent="0.2">
      <c r="C885" s="39"/>
      <c r="D885" s="39"/>
    </row>
    <row r="886" spans="3:4" x14ac:dyDescent="0.2">
      <c r="C886" s="39"/>
      <c r="D886" s="39"/>
    </row>
    <row r="887" spans="3:4" x14ac:dyDescent="0.2">
      <c r="C887" s="39"/>
      <c r="D887" s="39"/>
    </row>
    <row r="888" spans="3:4" x14ac:dyDescent="0.2">
      <c r="C888" s="39"/>
      <c r="D888" s="39"/>
    </row>
    <row r="889" spans="3:4" x14ac:dyDescent="0.2">
      <c r="C889" s="39"/>
      <c r="D889" s="39"/>
    </row>
    <row r="890" spans="3:4" x14ac:dyDescent="0.2">
      <c r="C890" s="39"/>
      <c r="D890" s="39"/>
    </row>
    <row r="891" spans="3:4" x14ac:dyDescent="0.2">
      <c r="C891" s="39"/>
      <c r="D891" s="39"/>
    </row>
    <row r="892" spans="3:4" x14ac:dyDescent="0.2">
      <c r="C892" s="39"/>
      <c r="D892" s="39"/>
    </row>
    <row r="893" spans="3:4" x14ac:dyDescent="0.2">
      <c r="C893" s="39"/>
      <c r="D893" s="39"/>
    </row>
    <row r="894" spans="3:4" x14ac:dyDescent="0.2">
      <c r="C894" s="39"/>
      <c r="D894" s="39"/>
    </row>
    <row r="895" spans="3:4" x14ac:dyDescent="0.2">
      <c r="C895" s="39"/>
      <c r="D895" s="39"/>
    </row>
    <row r="896" spans="3:4" x14ac:dyDescent="0.2">
      <c r="C896" s="39"/>
      <c r="D896" s="39"/>
    </row>
    <row r="897" spans="3:4" x14ac:dyDescent="0.2">
      <c r="C897" s="39"/>
      <c r="D897" s="39"/>
    </row>
    <row r="898" spans="3:4" x14ac:dyDescent="0.2">
      <c r="C898" s="39"/>
      <c r="D898" s="39"/>
    </row>
    <row r="899" spans="3:4" x14ac:dyDescent="0.2">
      <c r="C899" s="39"/>
      <c r="D899" s="39"/>
    </row>
    <row r="900" spans="3:4" x14ac:dyDescent="0.2">
      <c r="C900" s="39"/>
      <c r="D900" s="39"/>
    </row>
    <row r="901" spans="3:4" x14ac:dyDescent="0.2">
      <c r="C901" s="39"/>
      <c r="D901" s="39"/>
    </row>
    <row r="902" spans="3:4" x14ac:dyDescent="0.2">
      <c r="C902" s="39"/>
      <c r="D902" s="39"/>
    </row>
    <row r="903" spans="3:4" x14ac:dyDescent="0.2">
      <c r="C903" s="39"/>
      <c r="D903" s="39"/>
    </row>
    <row r="904" spans="3:4" x14ac:dyDescent="0.2">
      <c r="C904" s="39"/>
      <c r="D904" s="39"/>
    </row>
    <row r="905" spans="3:4" x14ac:dyDescent="0.2">
      <c r="C905" s="39"/>
      <c r="D905" s="39"/>
    </row>
    <row r="906" spans="3:4" x14ac:dyDescent="0.2">
      <c r="C906" s="39"/>
      <c r="D906" s="39"/>
    </row>
    <row r="907" spans="3:4" x14ac:dyDescent="0.2">
      <c r="C907" s="39"/>
      <c r="D907" s="39"/>
    </row>
    <row r="908" spans="3:4" x14ac:dyDescent="0.2">
      <c r="C908" s="39"/>
      <c r="D908" s="39"/>
    </row>
    <row r="909" spans="3:4" x14ac:dyDescent="0.2">
      <c r="C909" s="39"/>
      <c r="D909" s="39"/>
    </row>
    <row r="910" spans="3:4" x14ac:dyDescent="0.2">
      <c r="C910" s="39"/>
      <c r="D910" s="39"/>
    </row>
    <row r="911" spans="3:4" x14ac:dyDescent="0.2">
      <c r="C911" s="39"/>
      <c r="D911" s="39"/>
    </row>
    <row r="912" spans="3:4" x14ac:dyDescent="0.2">
      <c r="C912" s="39"/>
      <c r="D912" s="39"/>
    </row>
    <row r="913" spans="3:4" x14ac:dyDescent="0.2">
      <c r="C913" s="39"/>
      <c r="D913" s="39"/>
    </row>
    <row r="914" spans="3:4" x14ac:dyDescent="0.2">
      <c r="C914" s="39"/>
      <c r="D914" s="39"/>
    </row>
    <row r="915" spans="3:4" x14ac:dyDescent="0.2">
      <c r="C915" s="39"/>
      <c r="D915" s="39"/>
    </row>
    <row r="916" spans="3:4" x14ac:dyDescent="0.2">
      <c r="C916" s="39"/>
      <c r="D916" s="39"/>
    </row>
    <row r="917" spans="3:4" x14ac:dyDescent="0.2">
      <c r="C917" s="39"/>
      <c r="D917" s="39"/>
    </row>
    <row r="918" spans="3:4" x14ac:dyDescent="0.2">
      <c r="C918" s="39"/>
      <c r="D918" s="39"/>
    </row>
    <row r="919" spans="3:4" x14ac:dyDescent="0.2">
      <c r="C919" s="39"/>
      <c r="D919" s="39"/>
    </row>
    <row r="920" spans="3:4" x14ac:dyDescent="0.2">
      <c r="C920" s="39"/>
      <c r="D920" s="39"/>
    </row>
    <row r="921" spans="3:4" x14ac:dyDescent="0.2">
      <c r="C921" s="39"/>
      <c r="D921" s="39"/>
    </row>
    <row r="922" spans="3:4" x14ac:dyDescent="0.2">
      <c r="C922" s="39"/>
      <c r="D922" s="39"/>
    </row>
    <row r="923" spans="3:4" x14ac:dyDescent="0.2">
      <c r="C923" s="39"/>
      <c r="D923" s="39"/>
    </row>
    <row r="924" spans="3:4" x14ac:dyDescent="0.2">
      <c r="C924" s="39"/>
      <c r="D924" s="39"/>
    </row>
    <row r="925" spans="3:4" x14ac:dyDescent="0.2">
      <c r="C925" s="39"/>
      <c r="D925" s="39"/>
    </row>
    <row r="926" spans="3:4" x14ac:dyDescent="0.2">
      <c r="C926" s="39"/>
      <c r="D926" s="39"/>
    </row>
    <row r="927" spans="3:4" x14ac:dyDescent="0.2">
      <c r="C927" s="39"/>
      <c r="D927" s="39"/>
    </row>
    <row r="928" spans="3:4" x14ac:dyDescent="0.2">
      <c r="C928" s="39"/>
      <c r="D928" s="39"/>
    </row>
    <row r="929" spans="3:4" x14ac:dyDescent="0.2">
      <c r="C929" s="39"/>
      <c r="D929" s="39"/>
    </row>
    <row r="930" spans="3:4" x14ac:dyDescent="0.2">
      <c r="C930" s="39"/>
      <c r="D930" s="39"/>
    </row>
    <row r="931" spans="3:4" x14ac:dyDescent="0.2">
      <c r="C931" s="39"/>
      <c r="D931" s="39"/>
    </row>
    <row r="932" spans="3:4" x14ac:dyDescent="0.2">
      <c r="C932" s="39"/>
      <c r="D932" s="39"/>
    </row>
    <row r="933" spans="3:4" x14ac:dyDescent="0.2">
      <c r="C933" s="39"/>
      <c r="D933" s="39"/>
    </row>
    <row r="934" spans="3:4" x14ac:dyDescent="0.2">
      <c r="C934" s="39"/>
      <c r="D934" s="39"/>
    </row>
    <row r="935" spans="3:4" x14ac:dyDescent="0.2">
      <c r="C935" s="39"/>
      <c r="D935" s="39"/>
    </row>
    <row r="936" spans="3:4" x14ac:dyDescent="0.2">
      <c r="C936" s="39"/>
      <c r="D936" s="39"/>
    </row>
    <row r="937" spans="3:4" x14ac:dyDescent="0.2">
      <c r="C937" s="39"/>
      <c r="D937" s="39"/>
    </row>
    <row r="938" spans="3:4" x14ac:dyDescent="0.2">
      <c r="C938" s="39"/>
      <c r="D938" s="39"/>
    </row>
    <row r="939" spans="3:4" x14ac:dyDescent="0.2">
      <c r="C939" s="39"/>
      <c r="D939" s="39"/>
    </row>
    <row r="940" spans="3:4" x14ac:dyDescent="0.2">
      <c r="C940" s="39"/>
      <c r="D940" s="39"/>
    </row>
    <row r="941" spans="3:4" x14ac:dyDescent="0.2">
      <c r="C941" s="39"/>
      <c r="D941" s="39"/>
    </row>
    <row r="942" spans="3:4" x14ac:dyDescent="0.2">
      <c r="C942" s="39"/>
      <c r="D942" s="39"/>
    </row>
    <row r="943" spans="3:4" x14ac:dyDescent="0.2">
      <c r="C943" s="39"/>
      <c r="D943" s="39"/>
    </row>
    <row r="944" spans="3:4" x14ac:dyDescent="0.2">
      <c r="C944" s="39"/>
      <c r="D944" s="39"/>
    </row>
    <row r="945" spans="3:4" x14ac:dyDescent="0.2">
      <c r="C945" s="39"/>
      <c r="D945" s="39"/>
    </row>
    <row r="946" spans="3:4" x14ac:dyDescent="0.2">
      <c r="C946" s="39"/>
      <c r="D946" s="39"/>
    </row>
    <row r="947" spans="3:4" x14ac:dyDescent="0.2">
      <c r="C947" s="39"/>
      <c r="D947" s="39"/>
    </row>
    <row r="948" spans="3:4" x14ac:dyDescent="0.2">
      <c r="C948" s="39"/>
      <c r="D948" s="39"/>
    </row>
    <row r="949" spans="3:4" x14ac:dyDescent="0.2">
      <c r="C949" s="39"/>
      <c r="D949" s="39"/>
    </row>
    <row r="950" spans="3:4" x14ac:dyDescent="0.2">
      <c r="C950" s="39"/>
      <c r="D950" s="39"/>
    </row>
    <row r="951" spans="3:4" x14ac:dyDescent="0.2">
      <c r="C951" s="39"/>
      <c r="D951" s="39"/>
    </row>
    <row r="952" spans="3:4" x14ac:dyDescent="0.2">
      <c r="C952" s="39"/>
      <c r="D952" s="39"/>
    </row>
    <row r="953" spans="3:4" x14ac:dyDescent="0.2">
      <c r="C953" s="39"/>
      <c r="D953" s="39"/>
    </row>
    <row r="954" spans="3:4" x14ac:dyDescent="0.2">
      <c r="C954" s="39"/>
      <c r="D954" s="39"/>
    </row>
    <row r="955" spans="3:4" x14ac:dyDescent="0.2">
      <c r="C955" s="39"/>
      <c r="D955" s="39"/>
    </row>
    <row r="956" spans="3:4" x14ac:dyDescent="0.2">
      <c r="C956" s="39"/>
      <c r="D956" s="39"/>
    </row>
    <row r="957" spans="3:4" x14ac:dyDescent="0.2">
      <c r="C957" s="39"/>
      <c r="D957" s="39"/>
    </row>
    <row r="958" spans="3:4" x14ac:dyDescent="0.2">
      <c r="C958" s="39"/>
      <c r="D958" s="39"/>
    </row>
    <row r="959" spans="3:4" x14ac:dyDescent="0.2">
      <c r="C959" s="39"/>
      <c r="D959" s="39"/>
    </row>
    <row r="960" spans="3:4" x14ac:dyDescent="0.2">
      <c r="C960" s="39"/>
      <c r="D960" s="39"/>
    </row>
    <row r="961" spans="3:4" x14ac:dyDescent="0.2">
      <c r="C961" s="39"/>
      <c r="D961" s="39"/>
    </row>
    <row r="962" spans="3:4" x14ac:dyDescent="0.2">
      <c r="C962" s="39"/>
      <c r="D962" s="39"/>
    </row>
    <row r="963" spans="3:4" x14ac:dyDescent="0.2">
      <c r="C963" s="39"/>
      <c r="D963" s="39"/>
    </row>
    <row r="964" spans="3:4" x14ac:dyDescent="0.2">
      <c r="C964" s="39"/>
      <c r="D964" s="39"/>
    </row>
    <row r="965" spans="3:4" x14ac:dyDescent="0.2">
      <c r="C965" s="39"/>
      <c r="D965" s="39"/>
    </row>
    <row r="966" spans="3:4" x14ac:dyDescent="0.2">
      <c r="C966" s="39"/>
      <c r="D966" s="39"/>
    </row>
    <row r="967" spans="3:4" x14ac:dyDescent="0.2">
      <c r="C967" s="39"/>
      <c r="D967" s="39"/>
    </row>
    <row r="968" spans="3:4" x14ac:dyDescent="0.2">
      <c r="C968" s="39"/>
      <c r="D968" s="39"/>
    </row>
    <row r="969" spans="3:4" x14ac:dyDescent="0.2">
      <c r="C969" s="39"/>
      <c r="D969" s="39"/>
    </row>
    <row r="970" spans="3:4" x14ac:dyDescent="0.2">
      <c r="C970" s="39"/>
      <c r="D970" s="39"/>
    </row>
    <row r="971" spans="3:4" x14ac:dyDescent="0.2">
      <c r="C971" s="39"/>
      <c r="D971" s="39"/>
    </row>
    <row r="972" spans="3:4" x14ac:dyDescent="0.2">
      <c r="C972" s="39"/>
      <c r="D972" s="39"/>
    </row>
    <row r="973" spans="3:4" x14ac:dyDescent="0.2">
      <c r="C973" s="39"/>
      <c r="D973" s="39"/>
    </row>
    <row r="974" spans="3:4" x14ac:dyDescent="0.2">
      <c r="C974" s="39"/>
      <c r="D974" s="39"/>
    </row>
    <row r="975" spans="3:4" x14ac:dyDescent="0.2">
      <c r="C975" s="39"/>
      <c r="D975" s="39"/>
    </row>
    <row r="976" spans="3:4" x14ac:dyDescent="0.2">
      <c r="C976" s="39"/>
      <c r="D976" s="39"/>
    </row>
    <row r="977" spans="3:4" x14ac:dyDescent="0.2">
      <c r="C977" s="39"/>
      <c r="D977" s="39"/>
    </row>
    <row r="978" spans="3:4" x14ac:dyDescent="0.2">
      <c r="C978" s="39"/>
      <c r="D978" s="39"/>
    </row>
    <row r="979" spans="3:4" x14ac:dyDescent="0.2">
      <c r="C979" s="39"/>
      <c r="D979" s="39"/>
    </row>
    <row r="980" spans="3:4" x14ac:dyDescent="0.2">
      <c r="C980" s="39"/>
      <c r="D980" s="39"/>
    </row>
    <row r="981" spans="3:4" x14ac:dyDescent="0.2">
      <c r="C981" s="39"/>
      <c r="D981" s="39"/>
    </row>
    <row r="982" spans="3:4" x14ac:dyDescent="0.2">
      <c r="C982" s="39"/>
      <c r="D982" s="39"/>
    </row>
    <row r="983" spans="3:4" x14ac:dyDescent="0.2">
      <c r="C983" s="39"/>
      <c r="D983" s="39"/>
    </row>
    <row r="984" spans="3:4" x14ac:dyDescent="0.2">
      <c r="C984" s="39"/>
      <c r="D984" s="39"/>
    </row>
    <row r="985" spans="3:4" x14ac:dyDescent="0.2">
      <c r="C985" s="39"/>
      <c r="D985" s="39"/>
    </row>
    <row r="986" spans="3:4" x14ac:dyDescent="0.2">
      <c r="C986" s="39"/>
      <c r="D986" s="39"/>
    </row>
    <row r="987" spans="3:4" x14ac:dyDescent="0.2">
      <c r="C987" s="39"/>
      <c r="D987" s="39"/>
    </row>
    <row r="988" spans="3:4" x14ac:dyDescent="0.2">
      <c r="C988" s="39"/>
      <c r="D988" s="39"/>
    </row>
    <row r="989" spans="3:4" x14ac:dyDescent="0.2">
      <c r="C989" s="39"/>
      <c r="D989" s="39"/>
    </row>
    <row r="990" spans="3:4" x14ac:dyDescent="0.2">
      <c r="C990" s="39"/>
      <c r="D990" s="39"/>
    </row>
    <row r="991" spans="3:4" x14ac:dyDescent="0.2">
      <c r="C991" s="39"/>
      <c r="D991" s="39"/>
    </row>
    <row r="992" spans="3:4" x14ac:dyDescent="0.2">
      <c r="C992" s="39"/>
      <c r="D992" s="39"/>
    </row>
    <row r="993" spans="3:4" x14ac:dyDescent="0.2">
      <c r="C993" s="39"/>
      <c r="D993" s="39"/>
    </row>
    <row r="994" spans="3:4" x14ac:dyDescent="0.2">
      <c r="C994" s="39"/>
      <c r="D994" s="39"/>
    </row>
    <row r="995" spans="3:4" x14ac:dyDescent="0.2">
      <c r="C995" s="39"/>
      <c r="D995" s="39"/>
    </row>
    <row r="996" spans="3:4" x14ac:dyDescent="0.2">
      <c r="C996" s="39"/>
      <c r="D996" s="39"/>
    </row>
    <row r="997" spans="3:4" x14ac:dyDescent="0.2">
      <c r="C997" s="39"/>
      <c r="D997" s="39"/>
    </row>
    <row r="998" spans="3:4" x14ac:dyDescent="0.2">
      <c r="C998" s="39"/>
      <c r="D998" s="39"/>
    </row>
    <row r="999" spans="3:4" x14ac:dyDescent="0.2">
      <c r="C999" s="39"/>
      <c r="D999" s="39"/>
    </row>
    <row r="1000" spans="3:4" x14ac:dyDescent="0.2">
      <c r="C1000" s="39"/>
      <c r="D1000" s="39"/>
    </row>
    <row r="1001" spans="3:4" x14ac:dyDescent="0.2">
      <c r="C1001" s="39"/>
      <c r="D1001" s="39"/>
    </row>
    <row r="1002" spans="3:4" x14ac:dyDescent="0.2">
      <c r="C1002" s="39"/>
      <c r="D1002" s="39"/>
    </row>
    <row r="1003" spans="3:4" x14ac:dyDescent="0.2">
      <c r="C1003" s="39"/>
      <c r="D1003" s="39"/>
    </row>
    <row r="1004" spans="3:4" x14ac:dyDescent="0.2">
      <c r="C1004" s="39"/>
      <c r="D1004" s="39"/>
    </row>
    <row r="1005" spans="3:4" x14ac:dyDescent="0.2">
      <c r="C1005" s="39"/>
      <c r="D1005" s="39"/>
    </row>
    <row r="1006" spans="3:4" x14ac:dyDescent="0.2">
      <c r="C1006" s="39"/>
      <c r="D1006" s="39"/>
    </row>
    <row r="1007" spans="3:4" x14ac:dyDescent="0.2">
      <c r="C1007" s="39"/>
      <c r="D1007" s="39"/>
    </row>
    <row r="1008" spans="3:4" x14ac:dyDescent="0.2">
      <c r="C1008" s="39"/>
      <c r="D1008" s="39"/>
    </row>
    <row r="1009" spans="3:4" x14ac:dyDescent="0.2">
      <c r="C1009" s="39"/>
      <c r="D1009" s="39"/>
    </row>
    <row r="1010" spans="3:4" x14ac:dyDescent="0.2">
      <c r="C1010" s="39"/>
      <c r="D1010" s="39"/>
    </row>
    <row r="1011" spans="3:4" x14ac:dyDescent="0.2">
      <c r="C1011" s="39"/>
      <c r="D1011" s="39"/>
    </row>
    <row r="1012" spans="3:4" x14ac:dyDescent="0.2">
      <c r="C1012" s="39"/>
      <c r="D1012" s="39"/>
    </row>
    <row r="1013" spans="3:4" x14ac:dyDescent="0.2">
      <c r="C1013" s="39"/>
      <c r="D1013" s="39"/>
    </row>
    <row r="1014" spans="3:4" x14ac:dyDescent="0.2">
      <c r="C1014" s="39"/>
      <c r="D1014" s="39"/>
    </row>
    <row r="1015" spans="3:4" x14ac:dyDescent="0.2">
      <c r="C1015" s="39"/>
      <c r="D1015" s="39"/>
    </row>
    <row r="1016" spans="3:4" x14ac:dyDescent="0.2">
      <c r="C1016" s="39"/>
      <c r="D1016" s="39"/>
    </row>
    <row r="1017" spans="3:4" x14ac:dyDescent="0.2">
      <c r="C1017" s="39"/>
      <c r="D1017" s="39"/>
    </row>
    <row r="1018" spans="3:4" x14ac:dyDescent="0.2">
      <c r="C1018" s="39"/>
      <c r="D1018" s="39"/>
    </row>
    <row r="1019" spans="3:4" x14ac:dyDescent="0.2">
      <c r="C1019" s="39"/>
      <c r="D1019" s="39"/>
    </row>
    <row r="1020" spans="3:4" x14ac:dyDescent="0.2">
      <c r="C1020" s="39"/>
      <c r="D1020" s="39"/>
    </row>
    <row r="1021" spans="3:4" x14ac:dyDescent="0.2">
      <c r="C1021" s="39"/>
      <c r="D1021" s="39"/>
    </row>
    <row r="1022" spans="3:4" x14ac:dyDescent="0.2">
      <c r="C1022" s="39"/>
      <c r="D1022" s="39"/>
    </row>
    <row r="1023" spans="3:4" x14ac:dyDescent="0.2">
      <c r="C1023" s="39"/>
      <c r="D1023" s="39"/>
    </row>
    <row r="1024" spans="3:4" x14ac:dyDescent="0.2">
      <c r="C1024" s="39"/>
      <c r="D1024" s="39"/>
    </row>
    <row r="1025" spans="3:4" x14ac:dyDescent="0.2">
      <c r="C1025" s="39"/>
      <c r="D1025" s="39"/>
    </row>
    <row r="1026" spans="3:4" x14ac:dyDescent="0.2">
      <c r="C1026" s="39"/>
      <c r="D1026" s="39"/>
    </row>
    <row r="1027" spans="3:4" x14ac:dyDescent="0.2">
      <c r="C1027" s="39"/>
      <c r="D1027" s="39"/>
    </row>
    <row r="1028" spans="3:4" x14ac:dyDescent="0.2">
      <c r="C1028" s="39"/>
      <c r="D1028" s="39"/>
    </row>
    <row r="1029" spans="3:4" x14ac:dyDescent="0.2">
      <c r="C1029" s="39"/>
      <c r="D1029" s="39"/>
    </row>
    <row r="1030" spans="3:4" x14ac:dyDescent="0.2">
      <c r="C1030" s="39"/>
      <c r="D1030" s="39"/>
    </row>
    <row r="1031" spans="3:4" x14ac:dyDescent="0.2">
      <c r="C1031" s="39"/>
      <c r="D1031" s="39"/>
    </row>
    <row r="1032" spans="3:4" x14ac:dyDescent="0.2">
      <c r="C1032" s="39"/>
      <c r="D1032" s="39"/>
    </row>
    <row r="1033" spans="3:4" x14ac:dyDescent="0.2">
      <c r="C1033" s="39"/>
      <c r="D1033" s="39"/>
    </row>
    <row r="1034" spans="3:4" x14ac:dyDescent="0.2">
      <c r="C1034" s="39"/>
      <c r="D1034" s="39"/>
    </row>
    <row r="1035" spans="3:4" x14ac:dyDescent="0.2">
      <c r="C1035" s="39"/>
      <c r="D1035" s="39"/>
    </row>
    <row r="1036" spans="3:4" x14ac:dyDescent="0.2">
      <c r="C1036" s="39"/>
      <c r="D1036" s="39"/>
    </row>
    <row r="1037" spans="3:4" x14ac:dyDescent="0.2">
      <c r="C1037" s="39"/>
      <c r="D1037" s="39"/>
    </row>
    <row r="1038" spans="3:4" x14ac:dyDescent="0.2">
      <c r="C1038" s="39"/>
      <c r="D1038" s="39"/>
    </row>
    <row r="1039" spans="3:4" x14ac:dyDescent="0.2">
      <c r="C1039" s="39"/>
      <c r="D1039" s="39"/>
    </row>
    <row r="1040" spans="3:4" x14ac:dyDescent="0.2">
      <c r="C1040" s="39"/>
      <c r="D1040" s="39"/>
    </row>
    <row r="1041" spans="3:4" x14ac:dyDescent="0.2">
      <c r="C1041" s="39"/>
      <c r="D1041" s="39"/>
    </row>
    <row r="1042" spans="3:4" x14ac:dyDescent="0.2">
      <c r="C1042" s="39"/>
      <c r="D1042" s="39"/>
    </row>
    <row r="1043" spans="3:4" x14ac:dyDescent="0.2">
      <c r="C1043" s="39"/>
      <c r="D1043" s="39"/>
    </row>
    <row r="1044" spans="3:4" x14ac:dyDescent="0.2">
      <c r="C1044" s="39"/>
      <c r="D1044" s="39"/>
    </row>
    <row r="1045" spans="3:4" x14ac:dyDescent="0.2">
      <c r="C1045" s="39"/>
      <c r="D1045" s="39"/>
    </row>
    <row r="1046" spans="3:4" x14ac:dyDescent="0.2">
      <c r="C1046" s="39"/>
      <c r="D1046" s="39"/>
    </row>
    <row r="1047" spans="3:4" x14ac:dyDescent="0.2">
      <c r="C1047" s="39"/>
      <c r="D1047" s="39"/>
    </row>
    <row r="1048" spans="3:4" x14ac:dyDescent="0.2">
      <c r="C1048" s="39"/>
      <c r="D1048" s="39"/>
    </row>
    <row r="1049" spans="3:4" x14ac:dyDescent="0.2">
      <c r="C1049" s="39"/>
      <c r="D1049" s="39"/>
    </row>
    <row r="1050" spans="3:4" x14ac:dyDescent="0.2">
      <c r="C1050" s="39"/>
      <c r="D1050" s="39"/>
    </row>
    <row r="1051" spans="3:4" x14ac:dyDescent="0.2">
      <c r="C1051" s="39"/>
      <c r="D1051" s="39"/>
    </row>
    <row r="1052" spans="3:4" x14ac:dyDescent="0.2">
      <c r="C1052" s="39"/>
      <c r="D1052" s="39"/>
    </row>
    <row r="1053" spans="3:4" x14ac:dyDescent="0.2">
      <c r="C1053" s="39"/>
      <c r="D1053" s="39"/>
    </row>
    <row r="1054" spans="3:4" x14ac:dyDescent="0.2">
      <c r="C1054" s="39"/>
      <c r="D1054" s="39"/>
    </row>
    <row r="1055" spans="3:4" x14ac:dyDescent="0.2">
      <c r="C1055" s="39"/>
      <c r="D1055" s="39"/>
    </row>
    <row r="1056" spans="3:4" x14ac:dyDescent="0.2">
      <c r="C1056" s="39"/>
      <c r="D1056" s="39"/>
    </row>
    <row r="1057" spans="3:4" x14ac:dyDescent="0.2">
      <c r="C1057" s="39"/>
      <c r="D1057" s="39"/>
    </row>
    <row r="1058" spans="3:4" x14ac:dyDescent="0.2">
      <c r="C1058" s="39"/>
      <c r="D1058" s="39"/>
    </row>
    <row r="1059" spans="3:4" x14ac:dyDescent="0.2">
      <c r="C1059" s="39"/>
      <c r="D1059" s="39"/>
    </row>
    <row r="1060" spans="3:4" x14ac:dyDescent="0.2">
      <c r="C1060" s="39"/>
      <c r="D1060" s="39"/>
    </row>
    <row r="1061" spans="3:4" x14ac:dyDescent="0.2">
      <c r="C1061" s="39"/>
      <c r="D1061" s="39"/>
    </row>
    <row r="1062" spans="3:4" x14ac:dyDescent="0.2">
      <c r="C1062" s="39"/>
      <c r="D1062" s="39"/>
    </row>
    <row r="1063" spans="3:4" x14ac:dyDescent="0.2">
      <c r="C1063" s="39"/>
      <c r="D1063" s="39"/>
    </row>
    <row r="1064" spans="3:4" x14ac:dyDescent="0.2">
      <c r="C1064" s="39"/>
      <c r="D1064" s="39"/>
    </row>
    <row r="1065" spans="3:4" x14ac:dyDescent="0.2">
      <c r="C1065" s="39"/>
      <c r="D1065" s="39"/>
    </row>
    <row r="1066" spans="3:4" x14ac:dyDescent="0.2">
      <c r="C1066" s="39"/>
      <c r="D1066" s="39"/>
    </row>
    <row r="1067" spans="3:4" x14ac:dyDescent="0.2">
      <c r="C1067" s="39"/>
      <c r="D1067" s="39"/>
    </row>
    <row r="1068" spans="3:4" x14ac:dyDescent="0.2">
      <c r="C1068" s="39"/>
      <c r="D1068" s="39"/>
    </row>
    <row r="1069" spans="3:4" x14ac:dyDescent="0.2">
      <c r="C1069" s="39"/>
      <c r="D1069" s="39"/>
    </row>
    <row r="1070" spans="3:4" x14ac:dyDescent="0.2">
      <c r="C1070" s="39"/>
      <c r="D1070" s="39"/>
    </row>
    <row r="1071" spans="3:4" x14ac:dyDescent="0.2">
      <c r="C1071" s="39"/>
      <c r="D1071" s="39"/>
    </row>
    <row r="1072" spans="3:4" x14ac:dyDescent="0.2">
      <c r="C1072" s="39"/>
      <c r="D1072" s="39"/>
    </row>
    <row r="1073" spans="3:4" x14ac:dyDescent="0.2">
      <c r="C1073" s="39"/>
      <c r="D1073" s="39"/>
    </row>
    <row r="1074" spans="3:4" x14ac:dyDescent="0.2">
      <c r="C1074" s="39"/>
      <c r="D1074" s="39"/>
    </row>
    <row r="1075" spans="3:4" x14ac:dyDescent="0.2">
      <c r="C1075" s="39"/>
      <c r="D1075" s="39"/>
    </row>
    <row r="1076" spans="3:4" x14ac:dyDescent="0.2">
      <c r="C1076" s="39"/>
      <c r="D1076" s="39"/>
    </row>
    <row r="1077" spans="3:4" x14ac:dyDescent="0.2">
      <c r="C1077" s="39"/>
      <c r="D1077" s="39"/>
    </row>
    <row r="1078" spans="3:4" x14ac:dyDescent="0.2">
      <c r="C1078" s="39"/>
      <c r="D1078" s="39"/>
    </row>
    <row r="1079" spans="3:4" x14ac:dyDescent="0.2">
      <c r="C1079" s="39"/>
      <c r="D1079" s="39"/>
    </row>
    <row r="1080" spans="3:4" x14ac:dyDescent="0.2">
      <c r="C1080" s="39"/>
      <c r="D1080" s="39"/>
    </row>
    <row r="1081" spans="3:4" x14ac:dyDescent="0.2">
      <c r="C1081" s="39"/>
      <c r="D1081" s="39"/>
    </row>
    <row r="1082" spans="3:4" x14ac:dyDescent="0.2">
      <c r="C1082" s="39"/>
      <c r="D1082" s="39"/>
    </row>
    <row r="1083" spans="3:4" x14ac:dyDescent="0.2">
      <c r="C1083" s="39"/>
      <c r="D1083" s="39"/>
    </row>
    <row r="1084" spans="3:4" x14ac:dyDescent="0.2">
      <c r="C1084" s="39"/>
      <c r="D1084" s="39"/>
    </row>
    <row r="1085" spans="3:4" x14ac:dyDescent="0.2">
      <c r="C1085" s="39"/>
      <c r="D1085" s="39"/>
    </row>
    <row r="1086" spans="3:4" x14ac:dyDescent="0.2">
      <c r="C1086" s="39"/>
      <c r="D1086" s="39"/>
    </row>
    <row r="1087" spans="3:4" x14ac:dyDescent="0.2">
      <c r="C1087" s="39"/>
      <c r="D1087" s="39"/>
    </row>
    <row r="1088" spans="3:4" x14ac:dyDescent="0.2">
      <c r="C1088" s="39"/>
      <c r="D1088" s="3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75"/>
  <sheetViews>
    <sheetView topLeftCell="A50" zoomScaleNormal="100" workbookViewId="0">
      <selection activeCell="B83" sqref="B83"/>
    </sheetView>
  </sheetViews>
  <sheetFormatPr defaultRowHeight="15" x14ac:dyDescent="0.25"/>
  <cols>
    <col min="1" max="1" width="9.140625" style="560"/>
    <col min="2" max="2" width="70.7109375" style="560" customWidth="1"/>
    <col min="3" max="4" width="20.7109375" style="560" customWidth="1"/>
    <col min="5" max="16384" width="9.140625" style="560"/>
  </cols>
  <sheetData>
    <row r="2" spans="2:4" ht="15" customHeight="1" thickBot="1" x14ac:dyDescent="0.3">
      <c r="B2" s="2595" t="s">
        <v>1179</v>
      </c>
      <c r="C2" s="2596" t="s">
        <v>363</v>
      </c>
      <c r="D2" s="2597"/>
    </row>
    <row r="3" spans="2:4" ht="15" customHeight="1" x14ac:dyDescent="0.25">
      <c r="B3" s="2595"/>
      <c r="C3" s="558">
        <v>2016</v>
      </c>
      <c r="D3" s="559">
        <v>2015</v>
      </c>
    </row>
    <row r="4" spans="2:4" ht="17.100000000000001" customHeight="1" thickBot="1" x14ac:dyDescent="0.3">
      <c r="B4" s="561" t="s">
        <v>1544</v>
      </c>
      <c r="C4" s="562">
        <v>-1185521</v>
      </c>
      <c r="D4" s="563">
        <v>1854081</v>
      </c>
    </row>
    <row r="5" spans="2:4" ht="17.100000000000001" customHeight="1" x14ac:dyDescent="0.25">
      <c r="B5" s="564" t="s">
        <v>1545</v>
      </c>
      <c r="C5" s="565">
        <v>-7471</v>
      </c>
      <c r="D5" s="566">
        <v>-23165</v>
      </c>
    </row>
    <row r="6" spans="2:4" ht="15.75" thickBot="1" x14ac:dyDescent="0.3">
      <c r="B6" s="567" t="s">
        <v>1182</v>
      </c>
      <c r="C6" s="568">
        <v>1792982</v>
      </c>
      <c r="D6" s="569">
        <v>-412771</v>
      </c>
    </row>
    <row r="7" spans="2:4" ht="17.100000000000001" customHeight="1" thickBot="1" x14ac:dyDescent="0.3">
      <c r="B7" s="570" t="s">
        <v>1183</v>
      </c>
      <c r="C7" s="571">
        <v>599990</v>
      </c>
      <c r="D7" s="572">
        <v>1418145</v>
      </c>
    </row>
    <row r="8" spans="2:4" ht="17.100000000000001" customHeight="1" thickBot="1" x14ac:dyDescent="0.3">
      <c r="B8" s="570" t="s">
        <v>1546</v>
      </c>
      <c r="C8" s="571">
        <v>-3243093</v>
      </c>
      <c r="D8" s="572">
        <v>606403</v>
      </c>
    </row>
    <row r="9" spans="2:4" ht="17.100000000000001" customHeight="1" x14ac:dyDescent="0.25">
      <c r="B9" s="564" t="s">
        <v>1545</v>
      </c>
      <c r="C9" s="565">
        <v>-408</v>
      </c>
      <c r="D9" s="566">
        <v>-8725</v>
      </c>
    </row>
    <row r="10" spans="2:4" ht="17.100000000000001" customHeight="1" thickBot="1" x14ac:dyDescent="0.3">
      <c r="B10" s="573" t="s">
        <v>1182</v>
      </c>
      <c r="C10" s="574">
        <v>3324537</v>
      </c>
      <c r="D10" s="575">
        <v>-525980</v>
      </c>
    </row>
    <row r="11" spans="2:4" ht="17.100000000000001" customHeight="1" thickBot="1" x14ac:dyDescent="0.3">
      <c r="B11" s="570" t="s">
        <v>1184</v>
      </c>
      <c r="C11" s="571">
        <v>81036</v>
      </c>
      <c r="D11" s="572">
        <v>71698</v>
      </c>
    </row>
    <row r="12" spans="2:4" ht="15.75" customHeight="1" thickBot="1" x14ac:dyDescent="0.3">
      <c r="B12" s="570" t="s">
        <v>1547</v>
      </c>
      <c r="C12" s="571">
        <v>-33891</v>
      </c>
      <c r="D12" s="572">
        <v>-29229</v>
      </c>
    </row>
    <row r="13" spans="2:4" ht="17.100000000000001" customHeight="1" x14ac:dyDescent="0.25">
      <c r="B13" s="573" t="s">
        <v>1545</v>
      </c>
      <c r="C13" s="574">
        <v>89605</v>
      </c>
      <c r="D13" s="575">
        <v>25016</v>
      </c>
    </row>
    <row r="14" spans="2:4" ht="17.100000000000001" customHeight="1" thickBot="1" x14ac:dyDescent="0.3">
      <c r="B14" s="573" t="s">
        <v>1180</v>
      </c>
      <c r="C14" s="574">
        <v>-2967</v>
      </c>
      <c r="D14" s="575">
        <v>-3948</v>
      </c>
    </row>
    <row r="15" spans="2:4" ht="17.100000000000001" customHeight="1" thickBot="1" x14ac:dyDescent="0.3">
      <c r="B15" s="570" t="s">
        <v>1185</v>
      </c>
      <c r="C15" s="571">
        <v>52747</v>
      </c>
      <c r="D15" s="572">
        <v>-8161</v>
      </c>
    </row>
    <row r="16" spans="2:4" ht="35.1" customHeight="1" thickBot="1" x14ac:dyDescent="0.3">
      <c r="B16" s="570" t="s">
        <v>1551</v>
      </c>
      <c r="C16" s="571">
        <v>-3329601</v>
      </c>
      <c r="D16" s="572">
        <v>-3850865</v>
      </c>
    </row>
    <row r="17" spans="2:4" ht="17.100000000000001" customHeight="1" thickBot="1" x14ac:dyDescent="0.3">
      <c r="B17" s="573" t="s">
        <v>1545</v>
      </c>
      <c r="C17" s="574">
        <v>-53955</v>
      </c>
      <c r="D17" s="575">
        <v>-12945</v>
      </c>
    </row>
    <row r="18" spans="2:4" ht="17.100000000000001" customHeight="1" thickBot="1" x14ac:dyDescent="0.3">
      <c r="B18" s="570" t="s">
        <v>1195</v>
      </c>
      <c r="C18" s="571">
        <v>-3383556</v>
      </c>
      <c r="D18" s="572">
        <v>-3863810</v>
      </c>
    </row>
    <row r="19" spans="2:4" ht="17.100000000000001" customHeight="1" thickBot="1" x14ac:dyDescent="0.3">
      <c r="B19" s="570" t="s">
        <v>1548</v>
      </c>
      <c r="C19" s="571">
        <v>-656403</v>
      </c>
      <c r="D19" s="572">
        <v>-3058335</v>
      </c>
    </row>
    <row r="20" spans="2:4" ht="17.100000000000001" customHeight="1" x14ac:dyDescent="0.25">
      <c r="B20" s="573" t="s">
        <v>1180</v>
      </c>
      <c r="C20" s="574">
        <v>-547452</v>
      </c>
      <c r="D20" s="575">
        <v>-153849</v>
      </c>
    </row>
    <row r="21" spans="2:4" ht="17.100000000000001" customHeight="1" x14ac:dyDescent="0.25">
      <c r="B21" s="573" t="s">
        <v>1545</v>
      </c>
      <c r="C21" s="574">
        <v>-37540</v>
      </c>
      <c r="D21" s="575">
        <v>-164567</v>
      </c>
    </row>
    <row r="22" spans="2:4" ht="17.100000000000001" customHeight="1" x14ac:dyDescent="0.25">
      <c r="B22" s="573" t="s">
        <v>1186</v>
      </c>
      <c r="C22" s="574">
        <v>167253</v>
      </c>
      <c r="D22" s="575">
        <v>0</v>
      </c>
    </row>
    <row r="23" spans="2:4" ht="17.100000000000001" customHeight="1" x14ac:dyDescent="0.25">
      <c r="B23" s="573" t="s">
        <v>1187</v>
      </c>
      <c r="C23" s="574">
        <v>-2000</v>
      </c>
      <c r="D23" s="575">
        <v>10061</v>
      </c>
    </row>
    <row r="24" spans="2:4" ht="17.100000000000001" customHeight="1" thickBot="1" x14ac:dyDescent="0.3">
      <c r="B24" s="573" t="s">
        <v>1181</v>
      </c>
      <c r="C24" s="574">
        <v>0</v>
      </c>
      <c r="D24" s="575">
        <v>-8086</v>
      </c>
    </row>
    <row r="25" spans="2:4" ht="17.100000000000001" customHeight="1" thickBot="1" x14ac:dyDescent="0.3">
      <c r="B25" s="570" t="s">
        <v>1188</v>
      </c>
      <c r="C25" s="571">
        <v>-1076142</v>
      </c>
      <c r="D25" s="572">
        <v>-3374776</v>
      </c>
    </row>
    <row r="26" spans="2:4" ht="24.95" customHeight="1" thickBot="1" x14ac:dyDescent="0.3">
      <c r="B26" s="570" t="s">
        <v>1554</v>
      </c>
      <c r="C26" s="571">
        <v>123036</v>
      </c>
      <c r="D26" s="572">
        <v>400610</v>
      </c>
    </row>
    <row r="27" spans="2:4" ht="15" customHeight="1" x14ac:dyDescent="0.25">
      <c r="B27" s="573" t="s">
        <v>1189</v>
      </c>
      <c r="C27" s="576">
        <v>-25648</v>
      </c>
      <c r="D27" s="575">
        <v>1919</v>
      </c>
    </row>
    <row r="28" spans="2:4" ht="15" customHeight="1" thickBot="1" x14ac:dyDescent="0.3">
      <c r="B28" s="573" t="s">
        <v>1476</v>
      </c>
      <c r="C28" s="574">
        <v>0</v>
      </c>
      <c r="D28" s="575">
        <v>-570907</v>
      </c>
    </row>
    <row r="29" spans="2:4" ht="15.75" thickBot="1" x14ac:dyDescent="0.3">
      <c r="B29" s="570" t="s">
        <v>1190</v>
      </c>
      <c r="C29" s="571">
        <v>97388</v>
      </c>
      <c r="D29" s="572">
        <v>-168378</v>
      </c>
    </row>
    <row r="30" spans="2:4" ht="15.75" customHeight="1" thickBot="1" x14ac:dyDescent="0.3">
      <c r="B30" s="570" t="s">
        <v>1549</v>
      </c>
      <c r="C30" s="571">
        <v>-3532578</v>
      </c>
      <c r="D30" s="572">
        <v>-1364498</v>
      </c>
    </row>
    <row r="31" spans="2:4" ht="17.100000000000001" customHeight="1" x14ac:dyDescent="0.25">
      <c r="B31" s="573" t="s">
        <v>1545</v>
      </c>
      <c r="C31" s="574">
        <v>-59553</v>
      </c>
      <c r="D31" s="575">
        <v>22036</v>
      </c>
    </row>
    <row r="32" spans="2:4" ht="15.75" thickBot="1" x14ac:dyDescent="0.3">
      <c r="B32" s="573" t="s">
        <v>1186</v>
      </c>
      <c r="C32" s="574">
        <v>2405209</v>
      </c>
      <c r="D32" s="575">
        <v>1955373</v>
      </c>
    </row>
    <row r="33" spans="2:4" ht="15.75" thickBot="1" x14ac:dyDescent="0.3">
      <c r="B33" s="570" t="s">
        <v>1191</v>
      </c>
      <c r="C33" s="571">
        <v>-1186922</v>
      </c>
      <c r="D33" s="572">
        <v>612911</v>
      </c>
    </row>
    <row r="34" spans="2:4" ht="35.1" customHeight="1" thickBot="1" x14ac:dyDescent="0.3">
      <c r="B34" s="570" t="s">
        <v>1552</v>
      </c>
      <c r="C34" s="571">
        <v>10277096</v>
      </c>
      <c r="D34" s="572">
        <v>8718387</v>
      </c>
    </row>
    <row r="35" spans="2:4" ht="17.100000000000001" customHeight="1" x14ac:dyDescent="0.25">
      <c r="B35" s="573" t="s">
        <v>1545</v>
      </c>
      <c r="C35" s="574">
        <v>-3714</v>
      </c>
      <c r="D35" s="575">
        <v>128459</v>
      </c>
    </row>
    <row r="36" spans="2:4" ht="17.100000000000001" customHeight="1" thickBot="1" x14ac:dyDescent="0.3">
      <c r="B36" s="573" t="s">
        <v>1186</v>
      </c>
      <c r="C36" s="574">
        <v>-567902</v>
      </c>
      <c r="D36" s="575">
        <v>-416542</v>
      </c>
    </row>
    <row r="37" spans="2:4" ht="17.100000000000001" customHeight="1" thickBot="1" x14ac:dyDescent="0.3">
      <c r="B37" s="570" t="s">
        <v>1194</v>
      </c>
      <c r="C37" s="571">
        <v>9705480</v>
      </c>
      <c r="D37" s="572">
        <v>8430304</v>
      </c>
    </row>
    <row r="38" spans="2:4" ht="24.95" customHeight="1" thickBot="1" x14ac:dyDescent="0.3">
      <c r="B38" s="570" t="s">
        <v>1550</v>
      </c>
      <c r="C38" s="571">
        <v>3714194</v>
      </c>
      <c r="D38" s="572">
        <v>-1395547</v>
      </c>
    </row>
    <row r="39" spans="2:4" ht="17.100000000000001" customHeight="1" x14ac:dyDescent="0.25">
      <c r="B39" s="573" t="s">
        <v>1545</v>
      </c>
      <c r="C39" s="574">
        <v>-228790</v>
      </c>
      <c r="D39" s="575">
        <v>15268</v>
      </c>
    </row>
    <row r="40" spans="2:4" ht="17.100000000000001" customHeight="1" thickBot="1" x14ac:dyDescent="0.3">
      <c r="B40" s="573" t="s">
        <v>1186</v>
      </c>
      <c r="C40" s="574">
        <v>-2570191</v>
      </c>
      <c r="D40" s="575">
        <v>1514870</v>
      </c>
    </row>
    <row r="41" spans="2:4" ht="17.100000000000001" customHeight="1" thickBot="1" x14ac:dyDescent="0.3">
      <c r="B41" s="570" t="s">
        <v>1193</v>
      </c>
      <c r="C41" s="571">
        <v>915213</v>
      </c>
      <c r="D41" s="572">
        <v>134591</v>
      </c>
    </row>
    <row r="42" spans="2:4" ht="17.100000000000001" customHeight="1" thickBot="1" x14ac:dyDescent="0.3">
      <c r="B42" s="570" t="s">
        <v>1553</v>
      </c>
      <c r="C42" s="571">
        <v>372037</v>
      </c>
      <c r="D42" s="572">
        <v>186631</v>
      </c>
    </row>
    <row r="43" spans="2:4" ht="17.100000000000001" customHeight="1" x14ac:dyDescent="0.25">
      <c r="B43" s="573" t="s">
        <v>1207</v>
      </c>
      <c r="C43" s="574">
        <v>9088</v>
      </c>
      <c r="D43" s="575">
        <v>14459</v>
      </c>
    </row>
    <row r="44" spans="2:4" ht="17.100000000000001" customHeight="1" x14ac:dyDescent="0.25">
      <c r="B44" s="573" t="s">
        <v>1476</v>
      </c>
      <c r="C44" s="574">
        <v>0</v>
      </c>
      <c r="D44" s="575">
        <v>272292</v>
      </c>
    </row>
    <row r="45" spans="2:4" ht="17.100000000000001" customHeight="1" x14ac:dyDescent="0.25">
      <c r="B45" s="573" t="s">
        <v>1622</v>
      </c>
      <c r="C45" s="574">
        <v>29820</v>
      </c>
      <c r="D45" s="575">
        <v>0</v>
      </c>
    </row>
    <row r="46" spans="2:4" ht="24.95" customHeight="1" x14ac:dyDescent="0.25">
      <c r="B46" s="573" t="s">
        <v>1477</v>
      </c>
      <c r="C46" s="574">
        <v>0</v>
      </c>
      <c r="D46" s="575">
        <v>166500</v>
      </c>
    </row>
    <row r="47" spans="2:4" ht="24.95" customHeight="1" thickBot="1" x14ac:dyDescent="0.3">
      <c r="B47" s="573" t="s">
        <v>1208</v>
      </c>
      <c r="C47" s="574">
        <v>344</v>
      </c>
      <c r="D47" s="575">
        <v>-1965</v>
      </c>
    </row>
    <row r="48" spans="2:4" ht="17.100000000000001" customHeight="1" thickBot="1" x14ac:dyDescent="0.3">
      <c r="B48" s="570" t="s">
        <v>1192</v>
      </c>
      <c r="C48" s="571">
        <v>411289</v>
      </c>
      <c r="D48" s="572">
        <v>637917</v>
      </c>
    </row>
    <row r="51" spans="2:4" s="577" customFormat="1" ht="14.25" x14ac:dyDescent="0.2">
      <c r="B51" s="578" t="s">
        <v>1555</v>
      </c>
    </row>
    <row r="52" spans="2:4" s="577" customFormat="1" ht="14.25" x14ac:dyDescent="0.2"/>
    <row r="53" spans="2:4" s="577" customFormat="1" ht="15.75" customHeight="1" thickBot="1" x14ac:dyDescent="0.25">
      <c r="B53" s="582"/>
      <c r="C53" s="2381" t="s">
        <v>363</v>
      </c>
      <c r="D53" s="2382"/>
    </row>
    <row r="54" spans="2:4" s="577" customFormat="1" ht="14.25" x14ac:dyDescent="0.2">
      <c r="B54" s="582"/>
      <c r="C54" s="583">
        <v>2016</v>
      </c>
      <c r="D54" s="584">
        <v>2015</v>
      </c>
    </row>
    <row r="55" spans="2:4" s="577" customFormat="1" ht="17.100000000000001" customHeight="1" thickBot="1" x14ac:dyDescent="0.25">
      <c r="B55" s="585" t="s">
        <v>1556</v>
      </c>
      <c r="C55" s="586"/>
      <c r="D55" s="586"/>
    </row>
    <row r="56" spans="2:4" s="577" customFormat="1" ht="17.100000000000001" customHeight="1" x14ac:dyDescent="0.2">
      <c r="B56" s="587" t="s">
        <v>754</v>
      </c>
      <c r="C56" s="588">
        <v>64734</v>
      </c>
      <c r="D56" s="589">
        <v>73007</v>
      </c>
    </row>
    <row r="57" spans="2:4" s="577" customFormat="1" ht="17.100000000000001" customHeight="1" x14ac:dyDescent="0.2">
      <c r="B57" s="590" t="s">
        <v>33</v>
      </c>
      <c r="C57" s="591">
        <v>2809724</v>
      </c>
      <c r="D57" s="592">
        <v>2597668</v>
      </c>
    </row>
    <row r="58" spans="2:4" s="577" customFormat="1" ht="17.100000000000001" customHeight="1" x14ac:dyDescent="0.2">
      <c r="B58" s="590" t="s">
        <v>555</v>
      </c>
      <c r="C58" s="591">
        <v>77365</v>
      </c>
      <c r="D58" s="592">
        <v>59817</v>
      </c>
    </row>
    <row r="59" spans="2:4" s="577" customFormat="1" ht="17.100000000000001" customHeight="1" x14ac:dyDescent="0.2">
      <c r="B59" s="590" t="s">
        <v>1557</v>
      </c>
      <c r="C59" s="591">
        <v>911979</v>
      </c>
      <c r="D59" s="592">
        <v>914848</v>
      </c>
    </row>
    <row r="60" spans="2:4" s="577" customFormat="1" ht="17.100000000000001" customHeight="1" x14ac:dyDescent="0.2">
      <c r="B60" s="590" t="s">
        <v>910</v>
      </c>
      <c r="C60" s="591">
        <v>114753</v>
      </c>
      <c r="D60" s="592">
        <v>62090</v>
      </c>
    </row>
    <row r="61" spans="2:4" s="577" customFormat="1" ht="17.100000000000001" customHeight="1" x14ac:dyDescent="0.2">
      <c r="B61" s="590" t="s">
        <v>1638</v>
      </c>
      <c r="C61" s="591">
        <v>68214</v>
      </c>
      <c r="D61" s="592">
        <v>131162</v>
      </c>
    </row>
    <row r="62" spans="2:4" s="577" customFormat="1" ht="17.100000000000001" customHeight="1" thickBot="1" x14ac:dyDescent="0.25">
      <c r="B62" s="593" t="s">
        <v>1558</v>
      </c>
      <c r="C62" s="594">
        <v>2320</v>
      </c>
      <c r="D62" s="595">
        <v>5834</v>
      </c>
    </row>
    <row r="63" spans="2:4" s="577" customFormat="1" ht="17.100000000000001" customHeight="1" thickBot="1" x14ac:dyDescent="0.25">
      <c r="B63" s="419" t="s">
        <v>87</v>
      </c>
      <c r="C63" s="596">
        <f>SUM(C56:C62)</f>
        <v>4049089</v>
      </c>
      <c r="D63" s="597">
        <f>SUM(D56:D62)</f>
        <v>3844426</v>
      </c>
    </row>
    <row r="64" spans="2:4" s="577" customFormat="1" ht="14.25" x14ac:dyDescent="0.2"/>
    <row r="65" spans="2:4" s="577" customFormat="1" ht="14.25" x14ac:dyDescent="0.2"/>
    <row r="66" spans="2:4" s="577" customFormat="1" ht="15.75" customHeight="1" thickBot="1" x14ac:dyDescent="0.25">
      <c r="B66" s="582"/>
      <c r="C66" s="2381" t="s">
        <v>363</v>
      </c>
      <c r="D66" s="2382"/>
    </row>
    <row r="67" spans="2:4" s="577" customFormat="1" thickBot="1" x14ac:dyDescent="0.25">
      <c r="B67" s="582"/>
      <c r="C67" s="583">
        <v>2016</v>
      </c>
      <c r="D67" s="584">
        <v>2015</v>
      </c>
    </row>
    <row r="68" spans="2:4" s="577" customFormat="1" ht="17.100000000000001" customHeight="1" thickBot="1" x14ac:dyDescent="0.25">
      <c r="B68" s="598" t="s">
        <v>1559</v>
      </c>
      <c r="C68" s="599"/>
      <c r="D68" s="599"/>
    </row>
    <row r="69" spans="2:4" s="577" customFormat="1" ht="17.100000000000001" customHeight="1" x14ac:dyDescent="0.2">
      <c r="B69" s="587" t="s">
        <v>1560</v>
      </c>
      <c r="C69" s="588">
        <v>-15554</v>
      </c>
      <c r="D69" s="589">
        <v>-2579</v>
      </c>
    </row>
    <row r="70" spans="2:4" s="577" customFormat="1" ht="17.100000000000001" customHeight="1" x14ac:dyDescent="0.2">
      <c r="B70" s="590" t="s">
        <v>1561</v>
      </c>
      <c r="C70" s="591">
        <v>-643024</v>
      </c>
      <c r="D70" s="592">
        <v>-836498</v>
      </c>
    </row>
    <row r="71" spans="2:4" s="577" customFormat="1" ht="17.100000000000001" customHeight="1" x14ac:dyDescent="0.2">
      <c r="B71" s="590" t="s">
        <v>1623</v>
      </c>
      <c r="C71" s="591">
        <v>-226909</v>
      </c>
      <c r="D71" s="592">
        <v>-280259</v>
      </c>
    </row>
    <row r="72" spans="2:4" s="577" customFormat="1" ht="17.100000000000001" customHeight="1" thickBot="1" x14ac:dyDescent="0.25">
      <c r="B72" s="593" t="s">
        <v>1562</v>
      </c>
      <c r="C72" s="591">
        <v>-3943</v>
      </c>
      <c r="D72" s="595">
        <v>-1805</v>
      </c>
    </row>
    <row r="73" spans="2:4" s="577" customFormat="1" ht="17.100000000000001" customHeight="1" thickBot="1" x14ac:dyDescent="0.25">
      <c r="B73" s="419" t="s">
        <v>88</v>
      </c>
      <c r="C73" s="596">
        <f>SUM(C69:C72)</f>
        <v>-889430</v>
      </c>
      <c r="D73" s="597">
        <f>SUM(D69:D72)</f>
        <v>-1121141</v>
      </c>
    </row>
    <row r="74" spans="2:4" s="577" customFormat="1" ht="14.25" x14ac:dyDescent="0.2"/>
    <row r="75" spans="2:4" s="577" customFormat="1" ht="14.25" x14ac:dyDescent="0.2"/>
  </sheetData>
  <mergeCells count="4">
    <mergeCell ref="B2:B3"/>
    <mergeCell ref="C2:D2"/>
    <mergeCell ref="C53:D53"/>
    <mergeCell ref="C66:D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8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3"/>
  <sheetViews>
    <sheetView zoomScale="90" zoomScaleNormal="90" workbookViewId="0">
      <selection activeCell="D47" sqref="D47"/>
    </sheetView>
  </sheetViews>
  <sheetFormatPr defaultRowHeight="10.5" x14ac:dyDescent="0.2"/>
  <cols>
    <col min="1" max="1" width="4.5703125" style="76" customWidth="1"/>
    <col min="2" max="2" width="40.7109375" style="76" customWidth="1"/>
    <col min="3" max="6" width="20.7109375" style="76" customWidth="1"/>
    <col min="7" max="16384" width="9.140625" style="76"/>
  </cols>
  <sheetData>
    <row r="3" spans="1:6" ht="17.100000000000001" customHeight="1" thickBot="1" x14ac:dyDescent="0.25">
      <c r="A3" s="75"/>
      <c r="B3" s="600"/>
      <c r="C3" s="2515" t="s">
        <v>1498</v>
      </c>
      <c r="D3" s="2515"/>
      <c r="E3" s="2515" t="s">
        <v>1214</v>
      </c>
      <c r="F3" s="2516"/>
    </row>
    <row r="4" spans="1:6" ht="32.25" thickBot="1" x14ac:dyDescent="0.25">
      <c r="A4" s="75"/>
      <c r="B4" s="601"/>
      <c r="C4" s="602" t="s">
        <v>276</v>
      </c>
      <c r="D4" s="602" t="s">
        <v>978</v>
      </c>
      <c r="E4" s="602" t="s">
        <v>276</v>
      </c>
      <c r="F4" s="603" t="s">
        <v>978</v>
      </c>
    </row>
    <row r="5" spans="1:6" ht="17.100000000000001" customHeight="1" thickBot="1" x14ac:dyDescent="0.25">
      <c r="A5" s="75"/>
      <c r="B5" s="419" t="s">
        <v>277</v>
      </c>
      <c r="C5" s="604">
        <v>181</v>
      </c>
      <c r="D5" s="605">
        <v>0</v>
      </c>
      <c r="E5" s="605">
        <v>3650</v>
      </c>
      <c r="F5" s="606">
        <v>0</v>
      </c>
    </row>
    <row r="6" spans="1:6" ht="17.100000000000001" customHeight="1" x14ac:dyDescent="0.2">
      <c r="A6" s="75"/>
      <c r="B6" s="607" t="s">
        <v>278</v>
      </c>
      <c r="C6" s="608">
        <v>0</v>
      </c>
      <c r="D6" s="608">
        <v>0</v>
      </c>
      <c r="E6" s="609">
        <v>0</v>
      </c>
      <c r="F6" s="610">
        <v>0</v>
      </c>
    </row>
    <row r="7" spans="1:6" ht="17.100000000000001" customHeight="1" x14ac:dyDescent="0.2">
      <c r="A7" s="75"/>
      <c r="B7" s="579" t="s">
        <v>279</v>
      </c>
      <c r="C7" s="413">
        <v>0</v>
      </c>
      <c r="D7" s="413">
        <v>0</v>
      </c>
      <c r="E7" s="611">
        <v>0</v>
      </c>
      <c r="F7" s="612">
        <v>0</v>
      </c>
    </row>
    <row r="8" spans="1:6" ht="17.100000000000001" customHeight="1" x14ac:dyDescent="0.2">
      <c r="A8" s="75"/>
      <c r="B8" s="579" t="s">
        <v>280</v>
      </c>
      <c r="C8" s="413">
        <v>181</v>
      </c>
      <c r="D8" s="413">
        <v>4</v>
      </c>
      <c r="E8" s="611">
        <v>3469</v>
      </c>
      <c r="F8" s="612">
        <v>4</v>
      </c>
    </row>
    <row r="9" spans="1:6" ht="17.100000000000001" customHeight="1" thickBot="1" x14ac:dyDescent="0.25">
      <c r="A9" s="75"/>
      <c r="B9" s="581" t="s">
        <v>281</v>
      </c>
      <c r="C9" s="415">
        <v>0</v>
      </c>
      <c r="D9" s="415">
        <v>0</v>
      </c>
      <c r="E9" s="613">
        <v>0</v>
      </c>
      <c r="F9" s="614">
        <v>0</v>
      </c>
    </row>
    <row r="10" spans="1:6" ht="17.100000000000001" customHeight="1" thickBot="1" x14ac:dyDescent="0.25">
      <c r="A10" s="75"/>
      <c r="B10" s="419" t="s">
        <v>282</v>
      </c>
      <c r="C10" s="604">
        <v>0</v>
      </c>
      <c r="D10" s="605">
        <v>0</v>
      </c>
      <c r="E10" s="605">
        <v>181</v>
      </c>
      <c r="F10" s="606">
        <v>0</v>
      </c>
    </row>
    <row r="11" spans="1:6" ht="17.100000000000001" customHeight="1" thickBot="1" x14ac:dyDescent="0.25">
      <c r="A11" s="75"/>
      <c r="B11" s="419" t="s">
        <v>283</v>
      </c>
      <c r="C11" s="604">
        <v>0</v>
      </c>
      <c r="D11" s="605">
        <v>0</v>
      </c>
      <c r="E11" s="605">
        <v>0</v>
      </c>
      <c r="F11" s="606">
        <v>0</v>
      </c>
    </row>
    <row r="12" spans="1:6" x14ac:dyDescent="0.2">
      <c r="A12" s="75"/>
      <c r="B12" s="101"/>
      <c r="C12" s="101"/>
      <c r="D12" s="101"/>
    </row>
    <row r="13" spans="1:6" x14ac:dyDescent="0.2">
      <c r="A13" s="75"/>
      <c r="B13" s="101"/>
      <c r="C13" s="101"/>
      <c r="D13" s="101"/>
    </row>
  </sheetData>
  <mergeCells count="2">
    <mergeCell ref="C3:D3"/>
    <mergeCell ref="E3:F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118</vt:i4>
      </vt:variant>
      <vt:variant>
        <vt:lpstr>Zakresy nazwane</vt:lpstr>
      </vt:variant>
      <vt:variant>
        <vt:i4>10</vt:i4>
      </vt:variant>
    </vt:vector>
  </HeadingPairs>
  <TitlesOfParts>
    <vt:vector size="128" baseType="lpstr">
      <vt:lpstr>Key financial data</vt:lpstr>
      <vt:lpstr>6.2. P&amp;L</vt:lpstr>
      <vt:lpstr>6.2. Income</vt:lpstr>
      <vt:lpstr>6.2. Costs</vt:lpstr>
      <vt:lpstr>6.2. LLPs</vt:lpstr>
      <vt:lpstr>6.2. Business lines</vt:lpstr>
      <vt:lpstr>6.4. Retail Banking</vt:lpstr>
      <vt:lpstr>6.5. Corpo&amp;Invest B</vt:lpstr>
      <vt:lpstr>Business lines results</vt:lpstr>
      <vt:lpstr>6.6. Subsidiaries</vt:lpstr>
      <vt:lpstr>skons P&amp;L</vt:lpstr>
      <vt:lpstr>Comp. Inc.</vt:lpstr>
      <vt:lpstr>skons bilans</vt:lpstr>
      <vt:lpstr>kapitały-skons</vt:lpstr>
      <vt:lpstr>cash flow-skons</vt:lpstr>
      <vt:lpstr>Nota 1 - Grupa</vt:lpstr>
      <vt:lpstr>Lokalizacja inf. nota 3.1</vt:lpstr>
      <vt:lpstr>Nota 3.4.4 syst. rating</vt:lpstr>
      <vt:lpstr>Nota 3.4.6.6 rating należności</vt:lpstr>
      <vt:lpstr>Nota 3.4.7 Forbearance</vt:lpstr>
      <vt:lpstr>3.4.8 PDR ekspozycja kredytowa </vt:lpstr>
      <vt:lpstr>3.4.8 wycena pochodnych</vt:lpstr>
      <vt:lpstr>3.4.8 Pochodne rating</vt:lpstr>
      <vt:lpstr>3.5 Instrumenty dłużne</vt:lpstr>
      <vt:lpstr>3.6 Branże -Grupa</vt:lpstr>
      <vt:lpstr>3.6 branże klasy ryzyka</vt:lpstr>
      <vt:lpstr>3.7.3 VaR mBank</vt:lpstr>
      <vt:lpstr>3.7.3 VaR Grupa i mBank</vt:lpstr>
      <vt:lpstr>3.7.3 VaR oczekiwanej straty</vt:lpstr>
      <vt:lpstr>3.7.3 Stressed VaR</vt:lpstr>
      <vt:lpstr>3.8 ryzyko walutowe</vt:lpstr>
      <vt:lpstr>3.9 ryzyko zmiany stopy</vt:lpstr>
      <vt:lpstr>3.9 EaR spółki</vt:lpstr>
      <vt:lpstr>3.9 EaR mBank</vt:lpstr>
      <vt:lpstr>3.10 Rezerwy płynności</vt:lpstr>
      <vt:lpstr>3.10 luka urealniona</vt:lpstr>
      <vt:lpstr>3.10 niedopasowanie luki ANL</vt:lpstr>
      <vt:lpstr>3.10.1 niepochodne przepływy</vt:lpstr>
      <vt:lpstr>3.10.2 pochodne przepływy</vt:lpstr>
      <vt:lpstr>3.11 straty operacyjne</vt:lpstr>
      <vt:lpstr>3.16 Wart-godziwa </vt:lpstr>
      <vt:lpstr>3.16 FV dla innych </vt:lpstr>
      <vt:lpstr>3.16Hierarchia FV</vt:lpstr>
      <vt:lpstr>3.16 poziom 3 ryzyko kred</vt:lpstr>
      <vt:lpstr>segmenty 12-2016</vt:lpstr>
      <vt:lpstr>segmenty 12-2015</vt:lpstr>
      <vt:lpstr>segmenty geograficzne</vt:lpstr>
      <vt:lpstr>RW nota 6</vt:lpstr>
      <vt:lpstr>RW nota 7</vt:lpstr>
      <vt:lpstr>RW nota 8</vt:lpstr>
      <vt:lpstr>RW nota 9</vt:lpstr>
      <vt:lpstr>RW nota 10</vt:lpstr>
      <vt:lpstr>RW nota 11</vt:lpstr>
      <vt:lpstr>RW nota 12</vt:lpstr>
      <vt:lpstr>RW nota 13</vt:lpstr>
      <vt:lpstr>RW nota 14</vt:lpstr>
      <vt:lpstr>RW nota 15</vt:lpstr>
      <vt:lpstr>CI nota 16</vt:lpstr>
      <vt:lpstr>CI nota 16A</vt:lpstr>
      <vt:lpstr>BA nota 17</vt:lpstr>
      <vt:lpstr>BA nota 18</vt:lpstr>
      <vt:lpstr>BA nota 18 jakość</vt:lpstr>
      <vt:lpstr>BA nota 18 rating</vt:lpstr>
      <vt:lpstr>BA nota 19</vt:lpstr>
      <vt:lpstr>BA nota 20</vt:lpstr>
      <vt:lpstr>BA nota 21 - HAAC</vt:lpstr>
      <vt:lpstr>BA nota 21 przepływ CFHAAC</vt:lpstr>
      <vt:lpstr>BA nota 22</vt:lpstr>
      <vt:lpstr>BA nota 22 zmiana stanu</vt:lpstr>
      <vt:lpstr>BA nota 22 kredyty jakość</vt:lpstr>
      <vt:lpstr>Nota 22 kredyty nieprzeterm</vt:lpstr>
      <vt:lpstr>Nota 22 kredyty przeterminowane</vt:lpstr>
      <vt:lpstr>Nota 22 kredyty z utratą wart</vt:lpstr>
      <vt:lpstr>Nota 22 Finansowy efekt zabezp</vt:lpstr>
      <vt:lpstr>BA nota 23</vt:lpstr>
      <vt:lpstr>BA nota 23 cd</vt:lpstr>
      <vt:lpstr>BA nota 24</vt:lpstr>
      <vt:lpstr>BA nota 24 - zmiana stanu</vt:lpstr>
      <vt:lpstr>BA nota 25</vt:lpstr>
      <vt:lpstr>BA nota 25-zmiana stanu</vt:lpstr>
      <vt:lpstr>BA nota 25 Leasing operacyjny</vt:lpstr>
      <vt:lpstr>BA nota 26</vt:lpstr>
      <vt:lpstr>BP nota 27</vt:lpstr>
      <vt:lpstr>BP nota 28</vt:lpstr>
      <vt:lpstr>BP nota 29</vt:lpstr>
      <vt:lpstr>BP nota 29 zmiana</vt:lpstr>
      <vt:lpstr>BP nota 30</vt:lpstr>
      <vt:lpstr>BP nota 30 zmiana</vt:lpstr>
      <vt:lpstr>BP nota 31</vt:lpstr>
      <vt:lpstr>BP nota 32</vt:lpstr>
      <vt:lpstr>B nota 33-podatek</vt:lpstr>
      <vt:lpstr>Nota 36 zobowiązania warunkowe</vt:lpstr>
      <vt:lpstr>Nota 37 Aktywa zastawione</vt:lpstr>
      <vt:lpstr>Nota 38 Kapitał akcyjny</vt:lpstr>
      <vt:lpstr>Nota 40 Zyski zatrzymane</vt:lpstr>
      <vt:lpstr>Nota 41 Inne pozycje kapitału</vt:lpstr>
      <vt:lpstr>Nota 43 środki pieniężne</vt:lpstr>
      <vt:lpstr>Nota 43 do cash flow</vt:lpstr>
      <vt:lpstr>Nota 44 Opcje ZB 2008</vt:lpstr>
      <vt:lpstr>Nota 44 Opcje ZB-nowy program</vt:lpstr>
      <vt:lpstr>Nota 44 Opcje pracowników</vt:lpstr>
      <vt:lpstr>Nota 44 Opcje prac-rozliczenie</vt:lpstr>
      <vt:lpstr>Nota 45-powiązane</vt:lpstr>
      <vt:lpstr>Nota 45 Wynagrodzenia ZB</vt:lpstr>
      <vt:lpstr>Nota 45 Wynagrodzenia RN</vt:lpstr>
      <vt:lpstr>Nota 48 Grupa</vt:lpstr>
      <vt:lpstr>Nota 48 P&amp;L</vt:lpstr>
      <vt:lpstr>Nota 48 bilans</vt:lpstr>
      <vt:lpstr>Nota 48 dane porównawcze bilans</vt:lpstr>
      <vt:lpstr>Nota 48 dane porównawcze P&amp;L</vt:lpstr>
      <vt:lpstr>Nota 49 Współczynniki</vt:lpstr>
      <vt:lpstr>Nota 49 Kapitał wewnętrzny</vt:lpstr>
      <vt:lpstr>Nota 49 Fundusze</vt:lpstr>
      <vt:lpstr>Nota 49 Ryzyko kredytowe</vt:lpstr>
      <vt:lpstr>Wybr.dane BS</vt:lpstr>
      <vt:lpstr>Wybr.dane P&amp;L</vt:lpstr>
      <vt:lpstr>okresy amortyzacji-2.19</vt:lpstr>
      <vt:lpstr>Podpisy ZB</vt:lpstr>
      <vt:lpstr>'6.2. Business lines'!Obszar_wydruku</vt:lpstr>
      <vt:lpstr>'6.2. Costs'!Obszar_wydruku</vt:lpstr>
      <vt:lpstr>'6.2. Income'!Obszar_wydruku</vt:lpstr>
      <vt:lpstr>'6.2. LLPs'!Obszar_wydruku</vt:lpstr>
      <vt:lpstr>'6.2. P&amp;L'!Obszar_wydruku</vt:lpstr>
      <vt:lpstr>'6.4. Retail Banking'!Obszar_wydruku</vt:lpstr>
      <vt:lpstr>'6.5. Corpo&amp;Invest B'!Obszar_wydruku</vt:lpstr>
      <vt:lpstr>'6.6. Subsidiaries'!Obszar_wydruku</vt:lpstr>
      <vt:lpstr>'Business lines results'!Obszar_wydruku</vt:lpstr>
      <vt:lpstr>'Key financial data'!Obszar_wydruku</vt:lpstr>
    </vt:vector>
  </TitlesOfParts>
  <Company>BRE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pk6000</dc:creator>
  <cp:lastModifiedBy>Zaręba, Monika, (mBank/DIR)</cp:lastModifiedBy>
  <cp:lastPrinted>2017-02-24T12:11:50Z</cp:lastPrinted>
  <dcterms:created xsi:type="dcterms:W3CDTF">2005-04-27T10:09:31Z</dcterms:created>
  <dcterms:modified xsi:type="dcterms:W3CDTF">2017-05-16T11:43:21Z</dcterms:modified>
</cp:coreProperties>
</file>