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2_Raporty_okresowe\Wyniki roczne BRE - produkcja\2016\Raport Online\EXCELE do raportu\Noty - podział\"/>
    </mc:Choice>
  </mc:AlternateContent>
  <bookViews>
    <workbookView xWindow="0" yWindow="0" windowWidth="14355" windowHeight="12225" tabRatio="811" firstSheet="17" activeTab="21"/>
  </bookViews>
  <sheets>
    <sheet name=" P&amp;L" sheetId="6" r:id="rId1"/>
    <sheet name="Dochody całkowite" sheetId="148" r:id="rId2"/>
    <sheet name="Bilans" sheetId="5" r:id="rId3"/>
    <sheet name="Kapitały" sheetId="40" r:id="rId4"/>
    <sheet name="Cash Flow" sheetId="39" r:id="rId5"/>
    <sheet name="Nota 1 Grupa" sheetId="78" r:id="rId6"/>
    <sheet name="Segmenty 2016" sheetId="131" r:id="rId7"/>
    <sheet name="Segmenty 2015 " sheetId="160" r:id="rId8"/>
    <sheet name="Segmenty geograficzne" sheetId="172" r:id="rId9"/>
    <sheet name="Nota 6 Odsetki" sheetId="1" r:id="rId10"/>
    <sheet name="Nota 7 Prowizje" sheetId="10" r:id="rId11"/>
    <sheet name="Nota 8 Dywidendy" sheetId="9" r:id="rId12"/>
    <sheet name="Nota 9 Wynik handlowy" sheetId="8" r:id="rId13"/>
    <sheet name="Nota 10 PPOp" sheetId="19" r:id="rId14"/>
    <sheet name="Nota 11 Koszty" sheetId="18" r:id="rId15"/>
    <sheet name="Nota 12 PKOp" sheetId="17" r:id="rId16"/>
    <sheet name="Nota 13 Odpisy" sheetId="15" r:id="rId17"/>
    <sheet name="Nota 14 Podatek" sheetId="14" r:id="rId18"/>
    <sheet name="Nota 15 EPS" sheetId="13" r:id="rId19"/>
    <sheet name="Nota 16 Dochody całkowite" sheetId="150" r:id="rId20"/>
    <sheet name="Nota 16A Dochody cakowite" sheetId="151" r:id="rId21"/>
    <sheet name="Nota 43 Środki pieniężne do CF" sheetId="211" r:id="rId22"/>
    <sheet name="Nota 43 do cash flow" sheetId="212" r:id="rId23"/>
    <sheet name="Nota 44 Opcje ZB 2008" sheetId="213" r:id="rId24"/>
    <sheet name="Nota 44 Opcje ZB 2012 2014" sheetId="214" r:id="rId25"/>
    <sheet name="Nota 44 Opcje pracowników" sheetId="215" r:id="rId26"/>
    <sheet name="Nota 44 Opcje prac-rozliczenie" sheetId="216" r:id="rId27"/>
    <sheet name="Nota 45 Transakcje powiązane" sheetId="166" r:id="rId28"/>
    <sheet name="Nota 45 Wynagrodzenia ZB" sheetId="156" r:id="rId29"/>
    <sheet name="Nota 45 Wynagrodzenia RN" sheetId="157" r:id="rId30"/>
    <sheet name="Nota 48 Grupa" sheetId="206" r:id="rId31"/>
    <sheet name="Nota 48 P&amp;L" sheetId="207" r:id="rId32"/>
    <sheet name="Nota 48 Bilans" sheetId="208" r:id="rId33"/>
    <sheet name="Nota 48 dane porównawcze BS" sheetId="209" r:id="rId34"/>
    <sheet name="Nota 48 dane porównawcze P&amp;L" sheetId="210" r:id="rId35"/>
    <sheet name="Nota 49 Wskaźniki adekwatności" sheetId="205" r:id="rId36"/>
    <sheet name="Nota 49 Kapitał wewnętrzny" sheetId="92" r:id="rId37"/>
    <sheet name="Nota 49 Fundusze" sheetId="194" r:id="rId38"/>
    <sheet name="Nota 49 Ryzyko kredytowe" sheetId="195" r:id="rId39"/>
    <sheet name="Wybr.dane BS" sheetId="62" r:id="rId40"/>
    <sheet name="Wybr. dane P&amp;L" sheetId="152" r:id="rId41"/>
    <sheet name="okresy amortyzacji-2.21" sheetId="124" r:id="rId42"/>
  </sheets>
  <externalReferences>
    <externalReference r:id="rId43"/>
    <externalReference r:id="rId44"/>
  </externalReferences>
  <definedNames>
    <definedName name="_xlnm.Print_Area" localSheetId="27">'Nota 45 Transakcje powiązane'!$B$2:$J$16</definedName>
    <definedName name="_xlnm.Print_Area" localSheetId="40">'Wybr. dane P&amp;L'!$B$2:$G$17</definedName>
    <definedName name="_xlnm.Print_Area" localSheetId="39">'Wybr.dane BS'!$B$2:$G$14</definedName>
  </definedNames>
  <calcPr calcId="152511"/>
</workbook>
</file>

<file path=xl/calcChain.xml><?xml version="1.0" encoding="utf-8"?>
<calcChain xmlns="http://schemas.openxmlformats.org/spreadsheetml/2006/main">
  <c r="C5" i="216" l="1"/>
  <c r="C6" i="216"/>
  <c r="D7" i="216"/>
  <c r="C4" i="216" s="1"/>
  <c r="C7" i="216" s="1"/>
  <c r="C5" i="215"/>
  <c r="C10" i="215"/>
  <c r="C18" i="215"/>
  <c r="D18" i="215"/>
  <c r="C23" i="215"/>
  <c r="C30" i="215"/>
  <c r="D30" i="215"/>
  <c r="C35" i="215"/>
  <c r="C6" i="214"/>
  <c r="C11" i="214"/>
  <c r="C20" i="214"/>
  <c r="C25" i="214"/>
  <c r="E11" i="213"/>
  <c r="C6" i="213" s="1"/>
  <c r="C11" i="213" s="1"/>
  <c r="C4" i="212"/>
  <c r="C7" i="212" s="1"/>
  <c r="D7" i="212"/>
  <c r="C8" i="212"/>
  <c r="C11" i="212"/>
  <c r="D11" i="212"/>
  <c r="C12" i="212"/>
  <c r="C15" i="212" s="1"/>
  <c r="D15" i="212"/>
  <c r="C16" i="212"/>
  <c r="C18" i="212"/>
  <c r="D18" i="212"/>
  <c r="C19" i="212"/>
  <c r="C25" i="212" s="1"/>
  <c r="C22" i="212"/>
  <c r="D25" i="212"/>
  <c r="C26" i="212"/>
  <c r="C29" i="212" s="1"/>
  <c r="D29" i="212"/>
  <c r="C30" i="212"/>
  <c r="C32" i="212"/>
  <c r="C33" i="212" s="1"/>
  <c r="D33" i="212"/>
  <c r="C34" i="212"/>
  <c r="C37" i="212"/>
  <c r="D37" i="212"/>
  <c r="C38" i="212"/>
  <c r="C39" i="212"/>
  <c r="C40" i="212"/>
  <c r="C41" i="212" s="1"/>
  <c r="D41" i="212"/>
  <c r="C42" i="212"/>
  <c r="C45" i="212"/>
  <c r="C48" i="212" s="1"/>
  <c r="D48" i="212"/>
  <c r="D59" i="212"/>
  <c r="C62" i="212"/>
  <c r="C63" i="212" s="1"/>
  <c r="D63" i="212"/>
  <c r="D70" i="212"/>
  <c r="D71" i="212"/>
  <c r="D73" i="212" s="1"/>
  <c r="D72" i="212"/>
  <c r="C73" i="212"/>
  <c r="C3" i="211"/>
  <c r="C7" i="211" s="1"/>
  <c r="C10" i="211" s="1"/>
  <c r="C4" i="211"/>
  <c r="C5" i="211"/>
  <c r="D7" i="211"/>
  <c r="D10" i="211" s="1"/>
  <c r="C12" i="211"/>
  <c r="C13" i="211"/>
  <c r="C11" i="211" l="1"/>
  <c r="E29" i="210"/>
  <c r="E25" i="210"/>
  <c r="E23" i="210"/>
  <c r="E21" i="210"/>
  <c r="E20" i="210"/>
  <c r="E19" i="210"/>
  <c r="E18" i="210"/>
  <c r="E17" i="210"/>
  <c r="E16" i="210"/>
  <c r="E15" i="210"/>
  <c r="C14" i="210"/>
  <c r="E14" i="210" s="1"/>
  <c r="E13" i="210"/>
  <c r="E12" i="210"/>
  <c r="D11" i="210"/>
  <c r="C11" i="210"/>
  <c r="E11" i="210" s="1"/>
  <c r="E10" i="210"/>
  <c r="D9" i="210"/>
  <c r="D22" i="210" s="1"/>
  <c r="D24" i="210" s="1"/>
  <c r="D26" i="210" s="1"/>
  <c r="D28" i="210" s="1"/>
  <c r="C9" i="210"/>
  <c r="E8" i="210"/>
  <c r="E7" i="210"/>
  <c r="E9" i="210" s="1"/>
  <c r="D6" i="210"/>
  <c r="C6" i="210"/>
  <c r="C22" i="210" s="1"/>
  <c r="C24" i="210" s="1"/>
  <c r="C26" i="210" s="1"/>
  <c r="C28" i="210" s="1"/>
  <c r="E5" i="210"/>
  <c r="E4" i="210"/>
  <c r="E6" i="210" s="1"/>
  <c r="E51" i="209"/>
  <c r="F50" i="209"/>
  <c r="F48" i="209"/>
  <c r="F47" i="209"/>
  <c r="F46" i="209"/>
  <c r="F45" i="209"/>
  <c r="F43" i="209" s="1"/>
  <c r="E45" i="209"/>
  <c r="D45" i="209"/>
  <c r="D51" i="209" s="1"/>
  <c r="F51" i="209" s="1"/>
  <c r="F44" i="209"/>
  <c r="E43" i="209"/>
  <c r="D43" i="209"/>
  <c r="E40" i="209"/>
  <c r="E52" i="209" s="1"/>
  <c r="D39" i="209"/>
  <c r="F39" i="209" s="1"/>
  <c r="F38" i="209"/>
  <c r="F40" i="209" s="1"/>
  <c r="E34" i="209"/>
  <c r="D34" i="209"/>
  <c r="F34" i="209" s="1"/>
  <c r="F33" i="209"/>
  <c r="D33" i="209"/>
  <c r="F32" i="209"/>
  <c r="F25" i="209"/>
  <c r="F23" i="209"/>
  <c r="F22" i="209"/>
  <c r="F21" i="209"/>
  <c r="E21" i="209"/>
  <c r="D21" i="209"/>
  <c r="D20" i="209" s="1"/>
  <c r="E20" i="209"/>
  <c r="E26" i="209" s="1"/>
  <c r="E27" i="209" s="1"/>
  <c r="F19" i="209"/>
  <c r="E18" i="209"/>
  <c r="E15" i="209"/>
  <c r="D15" i="209"/>
  <c r="F14" i="209"/>
  <c r="F13" i="209"/>
  <c r="F15" i="209" s="1"/>
  <c r="E9" i="209"/>
  <c r="D8" i="209"/>
  <c r="F8" i="209" s="1"/>
  <c r="F7" i="209"/>
  <c r="C44" i="208"/>
  <c r="F41" i="208"/>
  <c r="E41" i="208"/>
  <c r="D41" i="208"/>
  <c r="C41" i="208"/>
  <c r="F38" i="208"/>
  <c r="F37" i="208" s="1"/>
  <c r="F47" i="208" s="1"/>
  <c r="E38" i="208"/>
  <c r="E37" i="208" s="1"/>
  <c r="E47" i="208" s="1"/>
  <c r="D38" i="208"/>
  <c r="D37" i="208" s="1"/>
  <c r="D47" i="208" s="1"/>
  <c r="D48" i="208" s="1"/>
  <c r="C38" i="208"/>
  <c r="C37" i="208" s="1"/>
  <c r="C47" i="208" s="1"/>
  <c r="F34" i="208"/>
  <c r="E34" i="208"/>
  <c r="D34" i="208"/>
  <c r="C30" i="208"/>
  <c r="C29" i="208"/>
  <c r="C26" i="208"/>
  <c r="C24" i="208"/>
  <c r="C23" i="208"/>
  <c r="F18" i="208"/>
  <c r="E18" i="208"/>
  <c r="D18" i="208"/>
  <c r="C17" i="208"/>
  <c r="C18" i="208" s="1"/>
  <c r="C6" i="208"/>
  <c r="E31" i="207"/>
  <c r="C31" i="207"/>
  <c r="F30" i="207"/>
  <c r="E30" i="207" s="1"/>
  <c r="F27" i="207"/>
  <c r="E27" i="207" s="1"/>
  <c r="D27" i="207"/>
  <c r="C27" i="207"/>
  <c r="F25" i="207"/>
  <c r="E25" i="207" s="1"/>
  <c r="C25" i="207"/>
  <c r="F23" i="207"/>
  <c r="E23" i="207"/>
  <c r="C23" i="207"/>
  <c r="F22" i="207"/>
  <c r="E22" i="207" s="1"/>
  <c r="D22" i="207"/>
  <c r="C22" i="207" s="1"/>
  <c r="F21" i="207"/>
  <c r="E21" i="207" s="1"/>
  <c r="D21" i="207"/>
  <c r="C21" i="207" s="1"/>
  <c r="F20" i="207"/>
  <c r="E20" i="207" s="1"/>
  <c r="C20" i="207"/>
  <c r="F19" i="207"/>
  <c r="E19" i="207" s="1"/>
  <c r="D19" i="207"/>
  <c r="C19" i="207"/>
  <c r="E18" i="207"/>
  <c r="C18" i="207"/>
  <c r="F17" i="207"/>
  <c r="E17" i="207" s="1"/>
  <c r="C17" i="207"/>
  <c r="F16" i="207"/>
  <c r="E16" i="207" s="1"/>
  <c r="E15" i="207" s="1"/>
  <c r="D16" i="207"/>
  <c r="C16" i="207" s="1"/>
  <c r="C15" i="207" s="1"/>
  <c r="F14" i="207"/>
  <c r="E14" i="207" s="1"/>
  <c r="D14" i="207"/>
  <c r="C14" i="207"/>
  <c r="F13" i="207"/>
  <c r="C13" i="207"/>
  <c r="C12" i="207" s="1"/>
  <c r="D12" i="207"/>
  <c r="F11" i="207"/>
  <c r="E11" i="207" s="1"/>
  <c r="C11" i="207"/>
  <c r="D10" i="207"/>
  <c r="F9" i="207"/>
  <c r="E9" i="207" s="1"/>
  <c r="C9" i="207"/>
  <c r="F8" i="207"/>
  <c r="C8" i="207"/>
  <c r="C10" i="207" s="1"/>
  <c r="F6" i="207"/>
  <c r="E6" i="207" s="1"/>
  <c r="D6" i="207"/>
  <c r="C6" i="207" s="1"/>
  <c r="F5" i="207"/>
  <c r="E5" i="207" s="1"/>
  <c r="D5" i="207"/>
  <c r="C34" i="208" l="1"/>
  <c r="F12" i="207"/>
  <c r="E13" i="207"/>
  <c r="E12" i="207" s="1"/>
  <c r="E22" i="210"/>
  <c r="E24" i="210" s="1"/>
  <c r="E26" i="210" s="1"/>
  <c r="E28" i="210" s="1"/>
  <c r="F20" i="209"/>
  <c r="D26" i="209"/>
  <c r="F26" i="209" s="1"/>
  <c r="D18" i="209"/>
  <c r="F18" i="209" s="1"/>
  <c r="D9" i="209"/>
  <c r="F9" i="209" s="1"/>
  <c r="D40" i="209"/>
  <c r="D52" i="209" s="1"/>
  <c r="F52" i="209" s="1"/>
  <c r="C48" i="208"/>
  <c r="E48" i="208"/>
  <c r="F48" i="208"/>
  <c r="F10" i="207"/>
  <c r="D7" i="207"/>
  <c r="D24" i="207"/>
  <c r="D26" i="207" s="1"/>
  <c r="D28" i="207" s="1"/>
  <c r="D30" i="207" s="1"/>
  <c r="C30" i="207" s="1"/>
  <c r="E7" i="207"/>
  <c r="C5" i="207"/>
  <c r="C7" i="207" s="1"/>
  <c r="D15" i="207"/>
  <c r="F7" i="207"/>
  <c r="E8" i="207"/>
  <c r="E10" i="207" s="1"/>
  <c r="F15" i="207"/>
  <c r="D27" i="209" l="1"/>
  <c r="F27" i="209" s="1"/>
  <c r="C24" i="207"/>
  <c r="C26" i="207" s="1"/>
  <c r="C28" i="207" s="1"/>
  <c r="E24" i="207"/>
  <c r="E26" i="207" s="1"/>
  <c r="E28" i="207" s="1"/>
  <c r="F24" i="207"/>
  <c r="F26" i="207" s="1"/>
  <c r="F28" i="207" s="1"/>
  <c r="D19" i="157" l="1"/>
  <c r="C19" i="157"/>
  <c r="G39" i="156"/>
  <c r="E39" i="156"/>
  <c r="D39" i="156"/>
  <c r="C39" i="156"/>
  <c r="F11" i="156"/>
  <c r="E11" i="156"/>
  <c r="D11" i="156"/>
  <c r="C11" i="156"/>
  <c r="I11" i="166" l="1"/>
  <c r="H9" i="150" l="1"/>
  <c r="D23" i="195" l="1"/>
  <c r="D21" i="195" s="1"/>
  <c r="D4" i="195"/>
  <c r="D3" i="195" s="1"/>
  <c r="F25" i="194"/>
  <c r="F18" i="194"/>
  <c r="F15" i="194"/>
  <c r="F9" i="194"/>
  <c r="F5" i="194"/>
  <c r="F4" i="194" s="1"/>
  <c r="F3" i="194" s="1"/>
  <c r="F2" i="194" s="1"/>
  <c r="C4" i="92"/>
  <c r="C15" i="92" s="1"/>
  <c r="C17" i="92" l="1"/>
  <c r="C16" i="92"/>
  <c r="D2" i="195"/>
  <c r="D52" i="5" l="1"/>
  <c r="D11" i="18" l="1"/>
  <c r="O56" i="40" l="1"/>
  <c r="O55" i="40"/>
  <c r="O53" i="40"/>
  <c r="O52" i="40"/>
  <c r="O51" i="40"/>
  <c r="O50" i="40"/>
  <c r="O49" i="40"/>
  <c r="O48" i="40"/>
  <c r="O47" i="40"/>
  <c r="O46" i="40"/>
  <c r="O45" i="40"/>
  <c r="O44" i="40"/>
  <c r="O43" i="40"/>
  <c r="O42" i="40"/>
  <c r="O41" i="40"/>
  <c r="O40" i="40"/>
  <c r="O39" i="40"/>
  <c r="O37" i="40"/>
  <c r="O36" i="40"/>
  <c r="O35" i="40"/>
  <c r="O34" i="40"/>
  <c r="E37" i="5"/>
  <c r="E36" i="5"/>
  <c r="E46" i="5" s="1"/>
  <c r="E40" i="5"/>
  <c r="E5" i="148"/>
  <c r="E31" i="6"/>
  <c r="D25" i="1" l="1"/>
  <c r="P38" i="40" l="1"/>
  <c r="D38" i="40"/>
  <c r="E38" i="40"/>
  <c r="F38" i="40"/>
  <c r="G38" i="40"/>
  <c r="H38" i="40"/>
  <c r="J38" i="40"/>
  <c r="K38" i="40"/>
  <c r="L38" i="40"/>
  <c r="M38" i="40"/>
  <c r="N38" i="40"/>
  <c r="C38" i="40"/>
  <c r="P54" i="40"/>
  <c r="D54" i="40"/>
  <c r="E54" i="40"/>
  <c r="F54" i="40"/>
  <c r="G54" i="40"/>
  <c r="H54" i="40"/>
  <c r="I54" i="40"/>
  <c r="J54" i="40"/>
  <c r="K54" i="40"/>
  <c r="L54" i="40"/>
  <c r="M54" i="40"/>
  <c r="N54" i="40"/>
  <c r="C54" i="40"/>
  <c r="O38" i="40" l="1"/>
  <c r="O54" i="40"/>
  <c r="B4" i="92" l="1"/>
  <c r="E9" i="194" l="1"/>
  <c r="O12" i="40" l="1"/>
  <c r="Q12" i="40" s="1"/>
  <c r="O16" i="40"/>
  <c r="Q16" i="40" s="1"/>
  <c r="O20" i="40"/>
  <c r="Q20" i="40" s="1"/>
  <c r="O24" i="40"/>
  <c r="Q24" i="40" s="1"/>
  <c r="O7" i="40"/>
  <c r="Q7" i="40" s="1"/>
  <c r="O13" i="40"/>
  <c r="Q13" i="40" s="1"/>
  <c r="O17" i="40"/>
  <c r="Q17" i="40" s="1"/>
  <c r="O26" i="40"/>
  <c r="Q26" i="40" s="1"/>
  <c r="O11" i="40"/>
  <c r="Q11" i="40" s="1"/>
  <c r="O15" i="40"/>
  <c r="Q15" i="40" s="1"/>
  <c r="O19" i="40"/>
  <c r="Q19" i="40" s="1"/>
  <c r="O23" i="40"/>
  <c r="Q23" i="40" s="1"/>
  <c r="O21" i="40"/>
  <c r="Q21" i="40" s="1"/>
  <c r="O8" i="40"/>
  <c r="Q8" i="40" s="1"/>
  <c r="O14" i="40"/>
  <c r="Q14" i="40" s="1"/>
  <c r="O18" i="40"/>
  <c r="Q18" i="40" s="1"/>
  <c r="O22" i="40"/>
  <c r="Q22" i="40" s="1"/>
  <c r="O27" i="40"/>
  <c r="Q27" i="40" s="1"/>
  <c r="O6" i="40"/>
  <c r="C23" i="195" l="1"/>
  <c r="C21" i="195" s="1"/>
  <c r="C4" i="195"/>
  <c r="C3" i="195" s="1"/>
  <c r="C2" i="195" l="1"/>
  <c r="E25" i="194"/>
  <c r="E18" i="194"/>
  <c r="E15" i="194"/>
  <c r="E5" i="194"/>
  <c r="B15" i="92"/>
  <c r="B16" i="92" s="1"/>
  <c r="E4" i="194" l="1"/>
  <c r="E3" i="194" s="1"/>
  <c r="E2" i="194" s="1"/>
  <c r="B17" i="92"/>
  <c r="D27" i="10" l="1"/>
  <c r="D15" i="18" l="1"/>
  <c r="D11" i="8"/>
  <c r="D7" i="8" s="1"/>
  <c r="D17" i="10"/>
  <c r="Q39" i="40" l="1"/>
  <c r="Q34" i="40"/>
  <c r="E33" i="5"/>
  <c r="E47" i="5" s="1"/>
  <c r="E17" i="5"/>
  <c r="E13" i="6"/>
  <c r="E10" i="6"/>
  <c r="E51" i="5" l="1"/>
  <c r="E53" i="5" s="1"/>
  <c r="E8" i="6"/>
  <c r="E5" i="6"/>
  <c r="E22" i="6" l="1"/>
  <c r="E24" i="6" s="1"/>
  <c r="E26" i="6" s="1"/>
  <c r="Q56" i="40" l="1"/>
  <c r="Q55" i="40"/>
  <c r="Q53" i="40"/>
  <c r="Q52" i="40"/>
  <c r="Q51" i="40"/>
  <c r="Q50" i="40"/>
  <c r="Q49" i="40"/>
  <c r="Q48" i="40"/>
  <c r="Q47" i="40"/>
  <c r="Q46" i="40"/>
  <c r="Q45" i="40"/>
  <c r="Q44" i="40"/>
  <c r="Q43" i="40"/>
  <c r="Q42" i="40"/>
  <c r="Q41" i="40"/>
  <c r="Q40" i="40"/>
  <c r="E56" i="5" l="1"/>
  <c r="G11" i="150" l="1"/>
  <c r="G13" i="150" s="1"/>
  <c r="F11" i="150"/>
  <c r="F13" i="150" s="1"/>
  <c r="H11" i="150" l="1"/>
  <c r="D30" i="151" l="1"/>
  <c r="G4" i="150"/>
  <c r="F4" i="150"/>
  <c r="H12" i="150"/>
  <c r="D29" i="151" l="1"/>
  <c r="H4" i="150"/>
  <c r="D5" i="151" l="1"/>
  <c r="D9" i="151"/>
  <c r="D16" i="151"/>
  <c r="D20" i="151"/>
  <c r="D23" i="151"/>
  <c r="H5" i="150"/>
  <c r="H6" i="150"/>
  <c r="H7" i="150"/>
  <c r="H8" i="150"/>
  <c r="H10" i="150"/>
  <c r="D7" i="13"/>
  <c r="D6" i="14"/>
  <c r="C16" i="14"/>
  <c r="D16" i="14"/>
  <c r="D8" i="15"/>
  <c r="D15" i="17"/>
  <c r="D14" i="19"/>
  <c r="D47" i="19"/>
  <c r="D4" i="8"/>
  <c r="D15" i="8" s="1"/>
  <c r="D6" i="9"/>
  <c r="D37" i="10"/>
  <c r="D39" i="10" s="1"/>
  <c r="D13" i="1"/>
  <c r="D37" i="1"/>
  <c r="D5" i="39"/>
  <c r="E5" i="39"/>
  <c r="D29" i="39"/>
  <c r="E29" i="39"/>
  <c r="D35" i="39"/>
  <c r="E35" i="39"/>
  <c r="D41" i="39"/>
  <c r="E41" i="39"/>
  <c r="D49" i="39"/>
  <c r="E49" i="39"/>
  <c r="K25" i="40"/>
  <c r="M25" i="40"/>
  <c r="Q35" i="40"/>
  <c r="Q36" i="40"/>
  <c r="Q37" i="40"/>
  <c r="C57" i="40"/>
  <c r="G57" i="40"/>
  <c r="G5" i="40" s="1"/>
  <c r="L57" i="40"/>
  <c r="L5" i="40" s="1"/>
  <c r="L9" i="40" s="1"/>
  <c r="P57" i="40"/>
  <c r="I57" i="40"/>
  <c r="J57" i="40"/>
  <c r="J5" i="40" s="1"/>
  <c r="M57" i="40"/>
  <c r="M5" i="40" s="1"/>
  <c r="M9" i="40" s="1"/>
  <c r="N57" i="40"/>
  <c r="N5" i="40" s="1"/>
  <c r="N9" i="40" s="1"/>
  <c r="C25" i="40"/>
  <c r="Q6" i="40"/>
  <c r="I25" i="40"/>
  <c r="N25" i="40"/>
  <c r="E25" i="40"/>
  <c r="L25" i="40"/>
  <c r="H25" i="40"/>
  <c r="I9" i="40"/>
  <c r="D25" i="40"/>
  <c r="J25" i="40"/>
  <c r="G25" i="40"/>
  <c r="F25" i="40"/>
  <c r="D30" i="18"/>
  <c r="C10" i="13"/>
  <c r="D48" i="1"/>
  <c r="C6" i="14"/>
  <c r="C20" i="14" s="1"/>
  <c r="G6" i="14" l="1"/>
  <c r="C5" i="40"/>
  <c r="E39" i="39"/>
  <c r="E28" i="39" s="1"/>
  <c r="F57" i="40"/>
  <c r="F5" i="40" s="1"/>
  <c r="F9" i="40" s="1"/>
  <c r="F28" i="40" s="1"/>
  <c r="K57" i="40"/>
  <c r="K5" i="40" s="1"/>
  <c r="K9" i="40" s="1"/>
  <c r="Q54" i="40"/>
  <c r="D14" i="13"/>
  <c r="J9" i="40"/>
  <c r="G9" i="40"/>
  <c r="C13" i="13"/>
  <c r="D4" i="151"/>
  <c r="H13" i="150"/>
  <c r="E60" i="39"/>
  <c r="E40" i="39" s="1"/>
  <c r="D57" i="40"/>
  <c r="D60" i="39"/>
  <c r="D40" i="39" s="1"/>
  <c r="D39" i="39"/>
  <c r="E57" i="40"/>
  <c r="E5" i="40" s="1"/>
  <c r="H57" i="40"/>
  <c r="H5" i="40" s="1"/>
  <c r="O25" i="40"/>
  <c r="Q38" i="40"/>
  <c r="P5" i="40"/>
  <c r="O57" i="40" l="1"/>
  <c r="Q57" i="40" s="1"/>
  <c r="E9" i="40"/>
  <c r="D28" i="39"/>
  <c r="H9" i="40"/>
  <c r="P9" i="40"/>
  <c r="C9" i="40"/>
  <c r="D33" i="151"/>
  <c r="D35" i="151" s="1"/>
  <c r="D5" i="40"/>
  <c r="O5" i="40" s="1"/>
  <c r="D8" i="14"/>
  <c r="E4" i="39"/>
  <c r="D19" i="14" l="1"/>
  <c r="D21" i="14" s="1"/>
  <c r="D9" i="40"/>
  <c r="D28" i="40" s="1"/>
  <c r="E27" i="39"/>
  <c r="E3" i="39" s="1"/>
  <c r="Q5" i="40"/>
  <c r="E4" i="148"/>
  <c r="E61" i="39" l="1"/>
  <c r="E64" i="39" s="1"/>
  <c r="O9" i="40"/>
  <c r="Q9" i="40" s="1"/>
  <c r="E15" i="148"/>
  <c r="H28" i="40" l="1"/>
  <c r="E28" i="40"/>
  <c r="G28" i="40"/>
  <c r="C28" i="40"/>
  <c r="P25" i="40" l="1"/>
  <c r="Q25" i="40" l="1"/>
  <c r="D13" i="6" l="1"/>
  <c r="C5" i="18" l="1"/>
  <c r="C30" i="151" l="1"/>
  <c r="C29" i="151" s="1"/>
  <c r="D11" i="150"/>
  <c r="E12" i="150" l="1"/>
  <c r="E11" i="150" s="1"/>
  <c r="C11" i="150"/>
  <c r="E9" i="150" l="1"/>
  <c r="C23" i="151"/>
  <c r="N28" i="40" l="1"/>
  <c r="C26" i="151" l="1"/>
  <c r="C20" i="151"/>
  <c r="D4" i="150" l="1"/>
  <c r="D13" i="150"/>
  <c r="C26" i="18"/>
  <c r="C30" i="18" s="1"/>
  <c r="C16" i="151"/>
  <c r="E7" i="150"/>
  <c r="D10" i="6"/>
  <c r="E6" i="150"/>
  <c r="C5" i="151"/>
  <c r="C4" i="151" s="1"/>
  <c r="C33" i="151" s="1"/>
  <c r="C6" i="9"/>
  <c r="C15" i="17"/>
  <c r="C37" i="10"/>
  <c r="C39" i="10" s="1"/>
  <c r="C15" i="18"/>
  <c r="C13" i="150"/>
  <c r="E5" i="150"/>
  <c r="C4" i="150"/>
  <c r="E10" i="150"/>
  <c r="C11" i="8"/>
  <c r="D8" i="6"/>
  <c r="C7" i="8"/>
  <c r="E8" i="150"/>
  <c r="C9" i="151"/>
  <c r="P28" i="40"/>
  <c r="J28" i="40"/>
  <c r="K28" i="40"/>
  <c r="M28" i="40"/>
  <c r="C37" i="1"/>
  <c r="C48" i="1"/>
  <c r="C17" i="10"/>
  <c r="C4" i="8"/>
  <c r="C15" i="8" s="1"/>
  <c r="C27" i="10"/>
  <c r="E4" i="150" l="1"/>
  <c r="E13" i="150"/>
  <c r="C13" i="1"/>
  <c r="F6" i="14"/>
  <c r="C35" i="151"/>
  <c r="D5" i="148"/>
  <c r="D5" i="6"/>
  <c r="C25" i="1"/>
  <c r="D37" i="5"/>
  <c r="L28" i="40"/>
  <c r="C8" i="15"/>
  <c r="D22" i="6" l="1"/>
  <c r="D33" i="5"/>
  <c r="C47" i="19"/>
  <c r="C14" i="19"/>
  <c r="D17" i="5" l="1"/>
  <c r="D24" i="6"/>
  <c r="D4" i="39" l="1"/>
  <c r="D27" i="39" s="1"/>
  <c r="D3" i="39" s="1"/>
  <c r="D26" i="6"/>
  <c r="C8" i="14"/>
  <c r="C19" i="14" s="1"/>
  <c r="C21" i="14" s="1"/>
  <c r="D61" i="39" l="1"/>
  <c r="C5" i="13"/>
  <c r="D4" i="148"/>
  <c r="C9" i="13" l="1"/>
  <c r="C14" i="13" s="1"/>
  <c r="C7" i="13"/>
  <c r="D33" i="6"/>
  <c r="D35" i="6"/>
  <c r="D31" i="6"/>
  <c r="D15" i="148"/>
  <c r="D64" i="39"/>
  <c r="D40" i="5" l="1"/>
  <c r="D17" i="148"/>
  <c r="O10" i="40"/>
  <c r="Q10" i="40" s="1"/>
  <c r="I28" i="40"/>
  <c r="O28" i="40" l="1"/>
  <c r="Q28" i="40" s="1"/>
  <c r="D36" i="5"/>
  <c r="D51" i="5" l="1"/>
  <c r="D53" i="5" s="1"/>
  <c r="D46" i="5"/>
  <c r="D47" i="5" l="1"/>
  <c r="D56" i="5" l="1"/>
</calcChain>
</file>

<file path=xl/sharedStrings.xml><?xml version="1.0" encoding="utf-8"?>
<sst xmlns="http://schemas.openxmlformats.org/spreadsheetml/2006/main" count="1270" uniqueCount="702">
  <si>
    <t>Programy motywacyjne</t>
  </si>
  <si>
    <t>Liczba opcji</t>
  </si>
  <si>
    <t>Średnia ważona cena wykonania (w zł)</t>
  </si>
  <si>
    <t>Występujące na początek okresu</t>
  </si>
  <si>
    <t>Przyznane w danym okresie</t>
  </si>
  <si>
    <t>Umorzone w danym okresie</t>
  </si>
  <si>
    <t>Wygasłe w danym okresie</t>
  </si>
  <si>
    <t>Występujące na koniec okresu</t>
  </si>
  <si>
    <t>- Kapitał zapasowy ze sprzedaży akcji powyżej wartości nominalnej</t>
  </si>
  <si>
    <t>Zyski zatrzymane</t>
  </si>
  <si>
    <t>- Wynik finansowy z lat ubiegłych</t>
  </si>
  <si>
    <t>- Wynik roku bieżącego</t>
  </si>
  <si>
    <t>Kapitał podstawowy</t>
  </si>
  <si>
    <t>Zarejestrowany kapitał akcyjny</t>
  </si>
  <si>
    <t>Kapitał zapasowy ze sprzedaży akcji powyżej wartości nominalnej</t>
  </si>
  <si>
    <t>Pozostały kapitał zapasowy</t>
  </si>
  <si>
    <t xml:space="preserve">Niepodzielony wynik finansowy z lat ubiegłych </t>
  </si>
  <si>
    <t xml:space="preserve"> - rozliczenie zrealizowanych opcji pracowniczych</t>
  </si>
  <si>
    <t xml:space="preserve">Podatek zgodnie ze stawką obowiązującą w Polsce w danym roku podatkowym (19%) </t>
  </si>
  <si>
    <t>10.</t>
  </si>
  <si>
    <t>11.</t>
  </si>
  <si>
    <t>12.</t>
  </si>
  <si>
    <t>Thorsten Kanzler</t>
  </si>
  <si>
    <t>(w tys. zł)</t>
  </si>
  <si>
    <t>Bankowość detaliczna (w tym private banking)</t>
  </si>
  <si>
    <t>- sprzedaż klientom zewnętrznym</t>
  </si>
  <si>
    <t>- sprzedaż innym segmentom</t>
  </si>
  <si>
    <t>Wynik segmentu (brutto)</t>
  </si>
  <si>
    <t>Aktywa segmentu</t>
  </si>
  <si>
    <t xml:space="preserve"> - korekty błędów</t>
  </si>
  <si>
    <t>Różnice kursowe netto z przeliczenia</t>
  </si>
  <si>
    <t>Zyski z transakcji minus straty</t>
  </si>
  <si>
    <t>Pozostałe pozycje segmentu</t>
  </si>
  <si>
    <t>Odpisy netto na zobowiązania warunkowe wobec banków (Nota 33)</t>
  </si>
  <si>
    <t>Kredyty i pożyczki z uwzględnieniem odwrócenia dyskonta dotyczącego odpisu z tytułu utraty wartości</t>
  </si>
  <si>
    <t>Wynagrodzenie dotyczące płatności w formie akcji, w tym:</t>
  </si>
  <si>
    <t>- płatności w formie akcji rozliczane w środkach pieniężnych</t>
  </si>
  <si>
    <t>Tele-Tech Investment Sp. z o.o.</t>
  </si>
  <si>
    <t>Garbary Sp. z o.o.</t>
  </si>
  <si>
    <t>Korekty:</t>
  </si>
  <si>
    <t>Polska</t>
  </si>
  <si>
    <t>Zagranica</t>
  </si>
  <si>
    <t>Aktywa segmentu, w tym:</t>
  </si>
  <si>
    <t xml:space="preserve"> - aktywa trwałe</t>
  </si>
  <si>
    <t xml:space="preserve"> - aktywa z tytułu podatku odroczonego</t>
  </si>
  <si>
    <t>Dywidendy otrzymane</t>
  </si>
  <si>
    <t>Odsetki zapłacone</t>
  </si>
  <si>
    <t>Wpływ różnych stawek opodatkowania obowiązujących w innych krajach</t>
  </si>
  <si>
    <t>Zbycie wartości niematerialnych oraz rzeczowych aktywów trwałych</t>
  </si>
  <si>
    <t>Nabycie wartości niematerialnych oraz rzeczowych aktywów trwałych</t>
  </si>
  <si>
    <t>Zmiana stanu należności od banków</t>
  </si>
  <si>
    <t>Zmiana stanu papierów wartościowych przeznaczonych do obrotu</t>
  </si>
  <si>
    <t>Zmiana stanu pożyczek i kredytów udzielonych klientom</t>
  </si>
  <si>
    <t>Zmiana stanu pozostałych aktywów</t>
  </si>
  <si>
    <t>Zmiana stanu zobowiązań wobec banków</t>
  </si>
  <si>
    <t>Zmiana stanu zobowiązań wobec klientów</t>
  </si>
  <si>
    <t>Zmiana stanu zobowiązań z tytułu emisji dłużnych papierów wartościowych</t>
  </si>
  <si>
    <t>Zmiana stanu rezerw</t>
  </si>
  <si>
    <t>Zmiana stanu innych zobowiązań</t>
  </si>
  <si>
    <t>Wpływy z działalności inwestycyjnej</t>
  </si>
  <si>
    <t>Zbycie udziałów lub akcji w jednostkach stowarzyszonych</t>
  </si>
  <si>
    <t>Inne wpływy inwestycyjne</t>
  </si>
  <si>
    <t xml:space="preserve">Wydatki z tytułu działalności inwestycyjnej </t>
  </si>
  <si>
    <t>Ogólne koszty administracyjne amortyzacja i pozostałe koszty operacyjne</t>
  </si>
  <si>
    <t>Inne wydatki inwestycyjne</t>
  </si>
  <si>
    <t>Wpływy z działalności finansowej</t>
  </si>
  <si>
    <t xml:space="preserve">Z tytułu kredytów i pożyczek otrzymanych od banków </t>
  </si>
  <si>
    <t>Z tytułu kredytów i pożyczek otrzymanych od innych podmiotów</t>
  </si>
  <si>
    <t xml:space="preserve">Emisja dłużnych papierów wartościowych </t>
  </si>
  <si>
    <t xml:space="preserve">Zwiększenie stanu zobowiązań podporządkowanych </t>
  </si>
  <si>
    <t>Z tytułu emisji akcji zwykłych</t>
  </si>
  <si>
    <t>Sprzedaż akcji własnych</t>
  </si>
  <si>
    <t xml:space="preserve">Inne wpływy finansowe </t>
  </si>
  <si>
    <t>Wydatki z tytułu działalności finansowej</t>
  </si>
  <si>
    <t xml:space="preserve">Spłaty kredytów i pożyczek od banków </t>
  </si>
  <si>
    <t>Spłaty kredytów i pożyczek na rzecz innych podmiotów</t>
  </si>
  <si>
    <t>Zobowiązania segmentu</t>
  </si>
  <si>
    <t>Wykup dłużnych papierów wartościowych</t>
  </si>
  <si>
    <t xml:space="preserve">Zmniejszenie stanu zobowiązań podporządkowanych </t>
  </si>
  <si>
    <t xml:space="preserve">Z tytułu innych zobowiązań finansowych </t>
  </si>
  <si>
    <t>Płatności zobowiązań z tytułu umów leasingu finansowego</t>
  </si>
  <si>
    <t xml:space="preserve">Nabycie akcji własnych </t>
  </si>
  <si>
    <t>A. Przepływy środków pieniężnych z działalności operacyjnej</t>
  </si>
  <si>
    <t>B. Przepływy środków pieniężnych z działalności inwestycyjnej</t>
  </si>
  <si>
    <t>Środki pieniężne netto z działalności inwestycyjnej</t>
  </si>
  <si>
    <t xml:space="preserve">Środki pieniężne netto z działalności operacyjnej </t>
  </si>
  <si>
    <t>C. Przepływy środków pieniężnych z działalności finansowej</t>
  </si>
  <si>
    <t>Środki pieniężne netto z działalności finansowej</t>
  </si>
  <si>
    <t>Zmiana stanu środków pieniężnych netto, razem (A+B+C)</t>
  </si>
  <si>
    <t>Środki pieniężne na początek okresu sprawozdawczego</t>
  </si>
  <si>
    <t>Zobowiązania wobec banku centralnego</t>
  </si>
  <si>
    <t>Stan na koniec okresu</t>
  </si>
  <si>
    <t>Odpisy z tytułu rezerw na przyszłe zobowiązania</t>
  </si>
  <si>
    <t>Kasa, operacje z bankiem centralnym (Nota 17)</t>
  </si>
  <si>
    <t>Ujawnienia efektu podatkowego dotyczącego poszczególnych elementów pozostałych dochodów całkowitych</t>
  </si>
  <si>
    <t>Kwota brutto</t>
  </si>
  <si>
    <t>Kwota 
netto</t>
  </si>
  <si>
    <t xml:space="preserve">Różnice kursowe z przeliczenia jednostek zagranicznych </t>
  </si>
  <si>
    <t>Niezrealizowane zyski (dodatnie różnice kursowe) ujęte w roku obrotowym (netto)</t>
  </si>
  <si>
    <t>Niezrealizowane straty (ujemne różnice kursowe) ujęte w roku obrotowym (netto)</t>
  </si>
  <si>
    <t>Reklasyfikacja do zysków/strat zawartych w rachunku zysków i strat (netto)</t>
  </si>
  <si>
    <t xml:space="preserve">Rozwodniony zysk na jedną akcję zwykłą (w zł/EUR) </t>
  </si>
  <si>
    <t>Zysk na jedną akcję zwykłą (w zł/EUR)</t>
  </si>
  <si>
    <t>Niezrealizowane zyski na instrumentach dłużnych ujęte w roku obrotowym (netto)</t>
  </si>
  <si>
    <t>Niezrealizowane straty na instrumentach dłużnych ujęte w roku obrotowym (netto)</t>
  </si>
  <si>
    <t>Niezrealizowane zyski na instrumentach kapitałowych ujęte w roku obrotowym (netto)</t>
  </si>
  <si>
    <t>Niezrealizowane straty na instrumentach kapitałowych ujęte w roku obrotowym (netto)</t>
  </si>
  <si>
    <t>Reklasyfikacja do zysków/strat na instrumentach kapitałowych zawartych w rachunku zysków i strat (netto)</t>
  </si>
  <si>
    <t>Niezrealizowane zyski ujęte w roku obrotowym (netto)</t>
  </si>
  <si>
    <t>Niezrealizowane straty ujęte w roku obrotowym (netto)</t>
  </si>
  <si>
    <t>Przeszacowanie nieruchomości inwestycyjnych</t>
  </si>
  <si>
    <t>Reklasyfikacja do zysków zawartych w rachunku zysków i strat (netto)</t>
  </si>
  <si>
    <t>Inne dochody całkowite ujęte w roku obrotowym (netto)</t>
  </si>
  <si>
    <t>Pozostałe dochody całkowite netto</t>
  </si>
  <si>
    <t>Zysk  brutto</t>
  </si>
  <si>
    <t>Zysk  netto</t>
  </si>
  <si>
    <t>Zysk netto przypadający na:</t>
  </si>
  <si>
    <t>Zysk na jedną akcję zwykłą (w zł)</t>
  </si>
  <si>
    <t>Rozwodniony zysk na jedną akcję zwykłą (w zł)</t>
  </si>
  <si>
    <t>Koszty z tytułu prowizji</t>
  </si>
  <si>
    <t>Koszty obsługi i ubezpieczenia kart płatniczych</t>
  </si>
  <si>
    <t>Koszty z tytułu utworzonych rezerw na pozostałe należności (poza kredytowymi)</t>
  </si>
  <si>
    <t>Razem</t>
  </si>
  <si>
    <t>I.</t>
  </si>
  <si>
    <t>II.</t>
  </si>
  <si>
    <t>III.</t>
  </si>
  <si>
    <t>IV.</t>
  </si>
  <si>
    <t>V.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</si>
  <si>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</si>
  <si>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</si>
  <si>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</si>
  <si>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Przepływy pieniężne netto, razem</t>
  </si>
  <si>
    <t>Aktywa razem</t>
  </si>
  <si>
    <t>Kapitał akcyjny</t>
  </si>
  <si>
    <t xml:space="preserve">Liczba akcji </t>
  </si>
  <si>
    <t>Zadeklarowana lub wypłacona dywidenda na jedną akcję  (w zł/EUR)</t>
  </si>
  <si>
    <t>VI.</t>
  </si>
  <si>
    <t>VII.</t>
  </si>
  <si>
    <t>VIII.</t>
  </si>
  <si>
    <t>IX.</t>
  </si>
  <si>
    <t>X.</t>
  </si>
  <si>
    <t>XI.</t>
  </si>
  <si>
    <t>XII.</t>
  </si>
  <si>
    <t>XIII.</t>
  </si>
  <si>
    <t>XIV.</t>
  </si>
  <si>
    <t>Korekty na:</t>
  </si>
  <si>
    <t>- opcje na akcje</t>
  </si>
  <si>
    <t>Ważona średnia liczba akcji zwykłych dla potrzeb rozwodnionego zysku na akcję</t>
  </si>
  <si>
    <t>Zmiana stanu aktywów i zobowiązań z tytułu pochodnych instrumentów finansowych</t>
  </si>
  <si>
    <t>Koszty prowizji płacone na rzecz podmiotów zewnętrznych za sprzedaż produktów Banku</t>
  </si>
  <si>
    <t>Przychody z tytułu opłat i prowizji, razem</t>
  </si>
  <si>
    <t>Koszty z tytułu opłat i prowizji, razem</t>
  </si>
  <si>
    <t>Przychody z tytułu wzrostu wartości do wysokości uprzednio dokonanych odpisów utraty wartości rzeczowych aktywów trwałych oraz wartości niematerialnych objętych umowami leasingu finansowego, najmu i dzierżawy</t>
  </si>
  <si>
    <t>Wynik na działalności operacyjnej</t>
  </si>
  <si>
    <t>Korporacje i Rynki Finansowe</t>
  </si>
  <si>
    <t>Sprawozdanie z sytuacji finansowej</t>
  </si>
  <si>
    <t>Rachunek zysków i strat</t>
  </si>
  <si>
    <t>Koszty z tytułu odsetek</t>
  </si>
  <si>
    <t>Przychody z tytułu prowizji</t>
  </si>
  <si>
    <t>Instrumenty na ryzyko rynkowe</t>
  </si>
  <si>
    <t>Pozostałe świadczenia na rzecz pracowników</t>
  </si>
  <si>
    <t xml:space="preserve"> - reklasyfikacja do wartości godziwej przez rachunek zysków i strat</t>
  </si>
  <si>
    <t xml:space="preserve"> - zmiany przyjętych zasad rachunkowości</t>
  </si>
  <si>
    <t>Dywidendy wypłacone</t>
  </si>
  <si>
    <t xml:space="preserve">Transfer na kapitał rezerwowy </t>
  </si>
  <si>
    <t>Transfer na kapitał zapasowy</t>
  </si>
  <si>
    <t>Pokrycie straty z kapitału rezerwowego</t>
  </si>
  <si>
    <t>Pokrycie straty z kapitału zapasowego</t>
  </si>
  <si>
    <t>Emisja akcji</t>
  </si>
  <si>
    <t>Umorzenie akcji</t>
  </si>
  <si>
    <t>Nabycie/(sprzedaż) akcji własnych</t>
  </si>
  <si>
    <t>Koszty emisji akcji</t>
  </si>
  <si>
    <t>Dopłaty wnoszone przez akcjonariuszy</t>
  </si>
  <si>
    <t>Pozostałe zmiany</t>
  </si>
  <si>
    <t>Program opcji pracowniczych</t>
  </si>
  <si>
    <t xml:space="preserve"> - wartość usług świadczonych przez pracowników</t>
  </si>
  <si>
    <t>- Przychody z tytułu administracji polis</t>
  </si>
  <si>
    <t>- Przychody z tytułu pośrednictwa ubezpieczeniowego</t>
  </si>
  <si>
    <t xml:space="preserve">Przychody z tytułu wzrostu wartości do wysokości uprzednio dokonanych odpisów utraty wartości rzeczowych aktywów trwałych oraz wartości niematerialnych </t>
  </si>
  <si>
    <t>Możliwe do wykonania na koniec okresu</t>
  </si>
  <si>
    <t>Zmiana zakresu konsolidacji/zwiększenie udziału w konsolidowanej spółce</t>
  </si>
  <si>
    <t>Uiszczone pozostałe opłaty</t>
  </si>
  <si>
    <t>Przychody z działalności ubezpieczeniowej netto</t>
  </si>
  <si>
    <t>Przychody ze sprzedaży usług</t>
  </si>
  <si>
    <t>Koszty sprzedaży usług</t>
  </si>
  <si>
    <t>Zobowiązania warunkowe udzielone i otrzymane</t>
  </si>
  <si>
    <t>Zobowiązania udzielone</t>
  </si>
  <si>
    <t>Zobowiązania otrzymane</t>
  </si>
  <si>
    <t>Rok kończący się 31 grudnia</t>
  </si>
  <si>
    <t>Dłużne papiery wartościowe przeznaczone do obrotu</t>
  </si>
  <si>
    <t>Prowizje za obsługę kart płatniczych</t>
  </si>
  <si>
    <t>Prowizje za realizację przelewów</t>
  </si>
  <si>
    <t>Prowizje za prowadzenie rachunków</t>
  </si>
  <si>
    <t>Środki pieniężne na koniec okresu sprawozdawczego</t>
  </si>
  <si>
    <t>Zysk przed opodatkowaniem</t>
  </si>
  <si>
    <t>Obciążenie podatkowe, razem</t>
  </si>
  <si>
    <t>Wartość księgowa</t>
  </si>
  <si>
    <t>Pozostałe kapitały rezerwowe</t>
  </si>
  <si>
    <t>1.</t>
  </si>
  <si>
    <t>2.</t>
  </si>
  <si>
    <t>3.</t>
  </si>
  <si>
    <t>4.</t>
  </si>
  <si>
    <t>5.</t>
  </si>
  <si>
    <t>6.</t>
  </si>
  <si>
    <t>7.</t>
  </si>
  <si>
    <t>Adekwatność kapitałowa</t>
  </si>
  <si>
    <t>Sprzedaż środków trwałych</t>
  </si>
  <si>
    <t>Prowizje z działalności powierniczej</t>
  </si>
  <si>
    <t>Średnia ważona liczba akcji zwykłych</t>
  </si>
  <si>
    <t xml:space="preserve">Średnia ważona liczba akcji zwykłych </t>
  </si>
  <si>
    <t xml:space="preserve">Średnia ważona rozwodniona liczba akcji zwykłych </t>
  </si>
  <si>
    <t>Zobowiązania podporządkowane</t>
  </si>
  <si>
    <t>- Budynki i budowle</t>
  </si>
  <si>
    <t>- Urządzenia techniczne i maszyny</t>
  </si>
  <si>
    <t>- Środki transportu</t>
  </si>
  <si>
    <t>5 lat,</t>
  </si>
  <si>
    <t>- Sprzęt informatyczny</t>
  </si>
  <si>
    <t>- Inwestycje w obce środki trwałe</t>
  </si>
  <si>
    <t>- Sprzęt biurowy, meble</t>
  </si>
  <si>
    <t>-</t>
  </si>
  <si>
    <t>Liczba akcji</t>
  </si>
  <si>
    <t>Wartość księgowa na jedną akcję (w zł)</t>
  </si>
  <si>
    <t>K a p i t a ł y</t>
  </si>
  <si>
    <t>K a p i t a ł y  r a z e m</t>
  </si>
  <si>
    <t>Od pozostałych podmiotów, w tym:</t>
  </si>
  <si>
    <t xml:space="preserve">Odpisy netto z tytułu utraty wartości kredytów i pożyczek </t>
  </si>
  <si>
    <t xml:space="preserve">Nazwa spółki </t>
  </si>
  <si>
    <t>Udział  w liczbie głosów (bezpośrednio i pośrednio)</t>
  </si>
  <si>
    <t>Metoda konsolidacji</t>
  </si>
  <si>
    <t>pełna</t>
  </si>
  <si>
    <t>Nota</t>
  </si>
  <si>
    <t>AKTYWA</t>
  </si>
  <si>
    <t>Kasa, operacje z bankiem centralnym</t>
  </si>
  <si>
    <t>Należności od banków</t>
  </si>
  <si>
    <t>Papiery wartościowe przeznaczone do obrotu</t>
  </si>
  <si>
    <t>Pochodne instrumenty finansowe</t>
  </si>
  <si>
    <t>Kredyty i pożyczki udzielone klientom</t>
  </si>
  <si>
    <t>Różnice kursowe z przeliczenia jednostek zagranicznych (netto)</t>
  </si>
  <si>
    <t>Zabezpieczenia przepływów pieniężnych (netto)</t>
  </si>
  <si>
    <t>Zyski z przeszacowania nieruchomości inwestycyjnych (netto)</t>
  </si>
  <si>
    <t>Różnice z rachunkowości zabezpieczeń dotyczące wartości godziwej pozycji zabezpieczanych</t>
  </si>
  <si>
    <t xml:space="preserve">Pochodne instrumenty finansowe </t>
  </si>
  <si>
    <t>(Zyski) straty z tytułu różnic kursowych z działalności finansowej</t>
  </si>
  <si>
    <t xml:space="preserve">Dywidendy i inne wypłaty na rzecz właścicieli </t>
  </si>
  <si>
    <t>Wynik na pozostałej działalności handlowej oraz na rachunkowości zabezpieczeń</t>
  </si>
  <si>
    <t xml:space="preserve"> - Wynik z wyceny pozycji zabezpieczanych</t>
  </si>
  <si>
    <t>Udział w pozostałych dochodach całkowitych jednostek stowarzyszonych (netto)</t>
  </si>
  <si>
    <t>Inne dochody całkowite (netto)</t>
  </si>
  <si>
    <t>Dochody całkowite netto, razem</t>
  </si>
  <si>
    <t>Dochody całkowite netto, razem przypadające na:</t>
  </si>
  <si>
    <t>Inne pozycje kapitału własnego</t>
  </si>
  <si>
    <t>Różnice kursowe z przeliczenia jednostek zagranicznych</t>
  </si>
  <si>
    <t>Aktywa finansowe dostępne do sprzedaży</t>
  </si>
  <si>
    <t>Zabezpieczenia przepływów pieniężnych</t>
  </si>
  <si>
    <t>Zyski z przeszacowania nieruchomości inwestycyjnych</t>
  </si>
  <si>
    <t>Inne dochody całkowite</t>
  </si>
  <si>
    <t>Rozliczenie gotówkowe programu motywacyjnego opartego na akcjach Commerzbanku*</t>
  </si>
  <si>
    <t>Wykonane w danym okresie*</t>
  </si>
  <si>
    <t>Dochody całkowite razem</t>
  </si>
  <si>
    <t>Odsetki otrzymane</t>
  </si>
  <si>
    <t xml:space="preserve"> Razem Grupa</t>
  </si>
  <si>
    <t>Uzgodnienie sprawozdania z sytuacji finansowej/                  rachunku zysków i strat</t>
  </si>
  <si>
    <t>Odpisy netto z tytułu utraty wartości kredytów i pożyczek</t>
  </si>
  <si>
    <t>Rzeczowe aktywa trwałe</t>
  </si>
  <si>
    <t>Aktywa z tytułu odroczonego podatku dochodowego</t>
  </si>
  <si>
    <t>Inne aktywa</t>
  </si>
  <si>
    <t>Środki pieniężne i ekwiwalenty środków pieniężnych, razem</t>
  </si>
  <si>
    <t>Zobowiązania wobec innych banków</t>
  </si>
  <si>
    <t>Zobowiązania wobec klientów</t>
  </si>
  <si>
    <t>Zobowiązania z tytułu emisji dłużnych papierów wartościowych</t>
  </si>
  <si>
    <t>Pozostałe zobowiązania</t>
  </si>
  <si>
    <t>Bieżące zobowiązanie z tytułu podatku dochodowego</t>
  </si>
  <si>
    <t>Rezerwa z tytułu odroczonego podatku dochodowego</t>
  </si>
  <si>
    <t>Rezerwy</t>
  </si>
  <si>
    <t>Z o b o w i ą z a n i a   r a z e m</t>
  </si>
  <si>
    <t>Przychody z tytułu odsetek</t>
  </si>
  <si>
    <t>Koszty odsetek</t>
  </si>
  <si>
    <t>Wynik z tytułu odsetek</t>
  </si>
  <si>
    <t>Przychody z tytułu opłat i prowizji</t>
  </si>
  <si>
    <t>Koszty z tytułu opłat i prowizji</t>
  </si>
  <si>
    <t>Wynik z tytułu opłat i prowizji</t>
  </si>
  <si>
    <t>Przychody z tytułu dywidend</t>
  </si>
  <si>
    <t>Wynik na działalności handlowej</t>
  </si>
  <si>
    <t>Pozostałe przychody operacyjne</t>
  </si>
  <si>
    <t>Ogólne koszty administracyjne</t>
  </si>
  <si>
    <t>Pozostałe koszty operacyjne</t>
  </si>
  <si>
    <t>Wynik działalności operacyjnej</t>
  </si>
  <si>
    <t>Zysk (strata) brutto</t>
  </si>
  <si>
    <t>Podatek dochodowy</t>
  </si>
  <si>
    <t>Amortyzacja</t>
  </si>
  <si>
    <t>Środki pieniężne i lokaty krótkoterminowe</t>
  </si>
  <si>
    <t>Pozostałe</t>
  </si>
  <si>
    <t>Z tytułu emisji dłużnych papierów wartościowych</t>
  </si>
  <si>
    <t>Od sektora bankowego</t>
  </si>
  <si>
    <t>Koszty pracownicze, razem</t>
  </si>
  <si>
    <t>- od klientów korporacyjnych</t>
  </si>
  <si>
    <t>- od klientów indywidualnych</t>
  </si>
  <si>
    <t>- od sektora budżetowego</t>
  </si>
  <si>
    <t>Opłaty i prowizje z tytułu działalności kredytowej</t>
  </si>
  <si>
    <t>Prowizje z tytułu udzielonych gwarancji oraz operacji dokumentowych</t>
  </si>
  <si>
    <t>Uiszczone opłaty maklerskie</t>
  </si>
  <si>
    <t>Przychody z tytułu dywidend, razem</t>
  </si>
  <si>
    <t>Wynik z pozycji wymiany</t>
  </si>
  <si>
    <t>Instrumenty odsetkowe</t>
  </si>
  <si>
    <t>Instrumenty kapitałowe</t>
  </si>
  <si>
    <t>Wynik na działalności handlowej, razem</t>
  </si>
  <si>
    <t>Pozostałe przychody operacyjne, razem</t>
  </si>
  <si>
    <t>Podstawowy zysk netto na akcję (wyrażony w złotych na jedną akcję)</t>
  </si>
  <si>
    <t>Rozwodniony zysk netto na akcję (wyrażony w złotych na jedną akcję)</t>
  </si>
  <si>
    <t>Otrzymane odszkodowania, kary i grzywny</t>
  </si>
  <si>
    <t>Przychody z tytułu rozwiązania rezerw na przyszłe zobowiązania</t>
  </si>
  <si>
    <t>Podatki i opłaty</t>
  </si>
  <si>
    <t>Składka i wpłaty na Bankowy Fundusz Gwarancyjny</t>
  </si>
  <si>
    <t>Odpisy na Zakładowy Fundusz Świadczeń Socjalnych</t>
  </si>
  <si>
    <t>Ogólne koszty administracyjne, razem</t>
  </si>
  <si>
    <t>Pozostałe koszty operacyjne, razem</t>
  </si>
  <si>
    <t>w tys. zł</t>
  </si>
  <si>
    <t>w tys. EUR</t>
  </si>
  <si>
    <t xml:space="preserve"> WYBRANE SKONSOLIDOWANE DANE FINANSOWE</t>
  </si>
  <si>
    <t xml:space="preserve">Wartość księgowa na jedną akcję ( w zł/EUR) </t>
  </si>
  <si>
    <t xml:space="preserve">Zysk brutto </t>
  </si>
  <si>
    <t>Wiesław Thor</t>
  </si>
  <si>
    <t>Lp</t>
  </si>
  <si>
    <t>8.</t>
  </si>
  <si>
    <t>9.</t>
  </si>
  <si>
    <t>Należności z tytułu bieżącego podatku dochodowego</t>
  </si>
  <si>
    <t>Papiery wartościowe dostępne do sprzedaży</t>
  </si>
  <si>
    <t>Koszty z tytułu spisanych należności i zobowiązań przedawnionych, umorzonych i nieściągalnych</t>
  </si>
  <si>
    <t>Zapłacone odszkodowania, kary i grzywny</t>
  </si>
  <si>
    <t>Przekazane darowizny</t>
  </si>
  <si>
    <t>Utrata wartości aktywów niefinansowych</t>
  </si>
  <si>
    <t>Koszty wynagrodzeń</t>
  </si>
  <si>
    <t>Koszty ubezpieczeń społecznych</t>
  </si>
  <si>
    <t>Podatek dochodowy, razem</t>
  </si>
  <si>
    <t>Podatek dochodowy bieżący</t>
  </si>
  <si>
    <t>Podstawowy:</t>
  </si>
  <si>
    <t>Rozwodniony:</t>
  </si>
  <si>
    <t>Przychody z tytułu odsetek, razem</t>
  </si>
  <si>
    <t>Koszty odsetek, razem</t>
  </si>
  <si>
    <t>Nabycie udziałów lub akcji w jednostkach zależnych</t>
  </si>
  <si>
    <t>Wartości niematerialne</t>
  </si>
  <si>
    <t>Nakłady na środki trwałe i wartości niematerialne</t>
  </si>
  <si>
    <t>Reklasyfikacja do zysków/strat na instrumentach dłużnych zawartych w rachunku zysków i strat (netto)</t>
  </si>
  <si>
    <t>Kalkulacja efektywnej stopy podatkowej</t>
  </si>
  <si>
    <t>Efektywna stopa podatkowa</t>
  </si>
  <si>
    <t>Zmiana stanu środków pieniężnych z tytułu różnic kursowych</t>
  </si>
  <si>
    <t>(Zyski) straty z działalności inwestycyjnej</t>
  </si>
  <si>
    <t>- rozliczenie zrealizowanych opcji</t>
  </si>
  <si>
    <t>Odpisy netto na należności od banków (Nota 18)</t>
  </si>
  <si>
    <t>Papiery wartościowe przeznaczone do obrotu (Nota 19)</t>
  </si>
  <si>
    <t>Należności od banków (Nota 18)</t>
  </si>
  <si>
    <t xml:space="preserve">Inne osoby i podmioty powiązane* </t>
  </si>
  <si>
    <t>Zysk netto</t>
  </si>
  <si>
    <t xml:space="preserve">Zapłacony podatek dochodowy </t>
  </si>
  <si>
    <t>Stan na początek okresu</t>
  </si>
  <si>
    <t>Odpisy netto na kredyty i pożyczki udzielone klientom (Nota 22)</t>
  </si>
  <si>
    <t>Aktywa</t>
  </si>
  <si>
    <t>Zobowiązania</t>
  </si>
  <si>
    <t>Koszty pracownicze</t>
  </si>
  <si>
    <t>Przychody z tytułu sprzedaży lub likwidacji środków trwałych, wartości 
niematerialnych, aktywów do zbycia oraz zapasów</t>
  </si>
  <si>
    <t>Koszty z tytułu sprzedaży lub likwidacji środków trwałych, wartości niematerialnych, aktywów do zbycia oraz zapasów</t>
  </si>
  <si>
    <t xml:space="preserve"> - udziały niekontrolujące</t>
  </si>
  <si>
    <t>- udziały niekontrolujące</t>
  </si>
  <si>
    <t>Udziały niekontrolujące</t>
  </si>
  <si>
    <t>Zysk netto przypadający na udziały niekontrolujące</t>
  </si>
  <si>
    <t>Kapitał podstawowy:</t>
  </si>
  <si>
    <t>- Zarejestrowany kapitał akcyjny</t>
  </si>
  <si>
    <t>Stan na dzień</t>
  </si>
  <si>
    <t>Wynagrodzenie zasadnicze</t>
  </si>
  <si>
    <t>Pozostałe korzyści</t>
  </si>
  <si>
    <t>Przemysław Gdański</t>
  </si>
  <si>
    <t>Hans-Dieter Kemler</t>
  </si>
  <si>
    <t>Jarosław Mastalerz</t>
  </si>
  <si>
    <t>Andre Carls</t>
  </si>
  <si>
    <t>Maciej Leśny</t>
  </si>
  <si>
    <t xml:space="preserve">Teresa Mokrysz </t>
  </si>
  <si>
    <t>Waldemar Stawski</t>
  </si>
  <si>
    <t>Marek Wierzbowski</t>
  </si>
  <si>
    <t>Cezary Stypułkowski</t>
  </si>
  <si>
    <t>Z o b o w i ą z a n i a</t>
  </si>
  <si>
    <t>ZOBOWIĄZANIA I KAPITAŁY</t>
  </si>
  <si>
    <t>ZOBOWIĄZANIA I KAPITAŁY RAZEM</t>
  </si>
  <si>
    <t>Przychody odsetkowe na instrumentach pochodnych zaklasyfikowanych do księgi bankowej</t>
  </si>
  <si>
    <t>Z tytułu rozliczeń z bankami</t>
  </si>
  <si>
    <t>Z tytułu rozliczeń z klientami</t>
  </si>
  <si>
    <t xml:space="preserve">Przychody netto z tytułu leasingu operacyjnego </t>
  </si>
  <si>
    <t>Cezary Kocik</t>
  </si>
  <si>
    <t>Joerg Hessenmueller</t>
  </si>
  <si>
    <t>Stephan Engels</t>
  </si>
  <si>
    <t>Koszty odsetkowe na instrumentach pochodnych zaklasyfikowanych do księgi bankowej</t>
  </si>
  <si>
    <t>AKTYWA RAZEM</t>
  </si>
  <si>
    <t>Przychody netto z tytułu leasingu operacyjnego, w tym:</t>
  </si>
  <si>
    <t>- Przychody z tytułu leasingu operacyjnego</t>
  </si>
  <si>
    <t>- Koszty amortyzacji środków trwałych oddanych w leasing operacyjny</t>
  </si>
  <si>
    <t>Przychody netto z tytułu leasingu operacyjnego razem</t>
  </si>
  <si>
    <t>Przychody odsetkowe (rachunek zysków i strat)</t>
  </si>
  <si>
    <t>Koszty odsetkowe (rachunek zysków i strat)</t>
  </si>
  <si>
    <t>Fundusz ogólnego ryzyka</t>
  </si>
  <si>
    <t>Transfer na fundusz ogólnego ryzyka</t>
  </si>
  <si>
    <t xml:space="preserve">Różnice z rachunkowości zabezpieczeń dotyczące wartości godziwej pozycji zabezpieczanych </t>
  </si>
  <si>
    <t>Kapitały przypadające na akcjonariuszy mBanku S.A. razem</t>
  </si>
  <si>
    <t>Zysk netto przypadający na akcjonariuszy mBanku S.A.</t>
  </si>
  <si>
    <t xml:space="preserve"> - akcjonariuszy mBanku S.A.</t>
  </si>
  <si>
    <t>- akcjonariuszy mBanku S.A.</t>
  </si>
  <si>
    <t>Kapitały własne przypadające na akcjonariuszy mBanku S.A.</t>
  </si>
  <si>
    <t>Sprawozdawczość według segmentów działalności Grupy mBanku S.A.</t>
  </si>
  <si>
    <t xml:space="preserve">Sprawozdawczość według segmentów geograficznych Grupy mBanku S.A. za okres od 1 stycznia do 31 grudnia
</t>
  </si>
  <si>
    <t>Grupa mBanku</t>
  </si>
  <si>
    <t>Przychody z  tytułu odzyskanych należności przedawnionych, umorzonych i nieściągalnych</t>
  </si>
  <si>
    <t>Koszty tworzenia odpisów z tytułu utraty wartości rzeczowych aktywów trwałych oraz wartości niematerialnych</t>
  </si>
  <si>
    <t>Koszty tworzenia odpisów z tytułu utraty wartości rzeczowych aktywów trwałych oraz wartości niematerialnych objętych umowami leasingu finansowego, najmu i dzierżawy</t>
  </si>
  <si>
    <t xml:space="preserve">Zysk netto przypadający na akcjonariuszy mBanku S.A., zastosowany przy ustalaniu rozwodnionego zysku na akcję </t>
  </si>
  <si>
    <t>Członkowie Rady Nadzorczej i Zarządu mBanku, kluczowy personel kierowniczy mBanku, Członkowie Rady Nadzorczej i Zarządu Commerzbanku</t>
  </si>
  <si>
    <t>Lidia Jabłonowska-Luba</t>
  </si>
  <si>
    <t>Nabycie udziałów lub akcji w jednostkach zależnych - zwiększenie zaangażowania</t>
  </si>
  <si>
    <t>mWealth Management S.A.</t>
  </si>
  <si>
    <t xml:space="preserve">mLeasing Sp. z o.o. </t>
  </si>
  <si>
    <t xml:space="preserve">mFaktoring S.A. </t>
  </si>
  <si>
    <t xml:space="preserve">mCentrum Operacji Sp. z o.o. </t>
  </si>
  <si>
    <t>mBank Hipoteczny S.A.</t>
  </si>
  <si>
    <t>Wycena aktywów finansowych dostępnych do sprzedaży</t>
  </si>
  <si>
    <t>- płatności w formie akcji rozliczane w opcjach na akcje mBanku S.A.</t>
  </si>
  <si>
    <t>BDH Development Sp. z o.o.</t>
  </si>
  <si>
    <t>Pozostałe dochody całkowite netto, w tym:</t>
  </si>
  <si>
    <t>Pozycje, które mogą być przeklasyfikowane do rachunku zysków i strat</t>
  </si>
  <si>
    <t>Pozycje, które nie zostaną przeklasyfikowane do rachunku zysków i strat</t>
  </si>
  <si>
    <t>Zyski i straty aktuarialne dotyczące świadczeń pracowniczych po okresie zatrudnienia</t>
  </si>
  <si>
    <t>Pozycje, które mogą być przeklasyfikowane do rachunku zysków i strat, w tym:</t>
  </si>
  <si>
    <t>Pozycje, które nie zostaną przeklasyfikowane do rachunku zysków i strat, w tym:</t>
  </si>
  <si>
    <t xml:space="preserve">Zyski i straty aktuarialne dotyczące świadczeń pracowniczych po okresie zatrudnienia </t>
  </si>
  <si>
    <t>Zyski aktuarialne</t>
  </si>
  <si>
    <t>Straty aktuarialne</t>
  </si>
  <si>
    <t>Wynik na inwestycyjnych papierach wartościowych oraz inwestycjach w jednostki zależne i stowarzyszone</t>
  </si>
  <si>
    <t>Inwestycyjne papiery wartościowe</t>
  </si>
  <si>
    <t>Zmiana stanu inwestycyjnych papierów wartościowych</t>
  </si>
  <si>
    <t xml:space="preserve"> - aktywa z tytułu świadczeń pracowniczych po okresie zatrudnienia 
   oraz prawa wynikające z umów ubezpieczeniowych</t>
  </si>
  <si>
    <t>Dom Maklerski mBanku S.A.</t>
  </si>
  <si>
    <t>mLocum S.A.</t>
  </si>
  <si>
    <t>Koszty świadczeń pracowniczych po okresie zatrudnienia</t>
  </si>
  <si>
    <t>Inne pozycje wpływające na wysokość obciążenia podatkowego</t>
  </si>
  <si>
    <t>Średnia ważona cena wykonania 
(w zł)</t>
  </si>
  <si>
    <t>Wynik roku bieżącego
przypadający
na akcjonariuszy
mBanku S.A.</t>
  </si>
  <si>
    <t>Zbycie udziałów lub akcji w jednostkach zależnych, po odliczeniu zbytych środków pieniężnych</t>
  </si>
  <si>
    <t>Zyski i straty aktuarialne dotyczące świadczeń pracowniczych po okresie zatrudnienia (netto)</t>
  </si>
  <si>
    <t>Aktywa trwałe przeznaczone do sprzedaży</t>
  </si>
  <si>
    <t>Zobowiązania przeznaczone do sprzedaży</t>
  </si>
  <si>
    <t>Bankowość Korporacyjna i Inwestycyjna</t>
  </si>
  <si>
    <t>Rynki Finansowe</t>
  </si>
  <si>
    <t>Z tytułu zobowiązań podporządkowanych</t>
  </si>
  <si>
    <t>Koszty odsetkowe na instrumentach pochodnych zawartych w ramach rachunkowości zabezpieczeń wartości godziwej</t>
  </si>
  <si>
    <t>Przychody odsetkowe na instrumentach pochodnych w ramach rachunkowości zabezpieczeń wartości godziwej</t>
  </si>
  <si>
    <t>Przychody odsetkowe na instrumentach pochodnych w ramach rachunkowości zabezpieczeń przepływów pieniężnych</t>
  </si>
  <si>
    <t xml:space="preserve"> - Wynik z wyceny instrumentów zabezpieczających wartość godziwą</t>
  </si>
  <si>
    <t>Nieefektywna część rachunkowości zabezpieczeń przepływów pieniężnych</t>
  </si>
  <si>
    <t>Agnieszka Słomka-Gołębiowska</t>
  </si>
  <si>
    <t>mFinance France S.A.</t>
  </si>
  <si>
    <t>25-40 lat,</t>
  </si>
  <si>
    <t>2-10 lat,</t>
  </si>
  <si>
    <t>2-5 lat,</t>
  </si>
  <si>
    <t>5-10 lat.</t>
  </si>
  <si>
    <t>10-40 lat nie dłużej niż okres najmu/ dzierżawy/ leasingu,</t>
  </si>
  <si>
    <t>Podatek odroczony z tytułu strat poniesionych przez Oddział mBank S.A. w Czechach w latach ubiegłych</t>
  </si>
  <si>
    <t>Nieaktywowane straty podatkowe</t>
  </si>
  <si>
    <t>Kapitał podstawowy Tier I</t>
  </si>
  <si>
    <t>Rachunkowość zabezpieczeń wartości godziwej, w tym:</t>
  </si>
  <si>
    <t>Należności od banków - zmiana stanu wynikająca z sald bilansowych</t>
  </si>
  <si>
    <t>Różnica pomiędzy odsetkami naliczonymi a zrealizowanymi kasowo w okresie sprawozdawczym</t>
  </si>
  <si>
    <t>Wyłączenie zmiany stanu środków pieniężnych i ich ekwiwalentów</t>
  </si>
  <si>
    <t>Zmiana stanu należności od banków, razem</t>
  </si>
  <si>
    <t>Pochodne instrumenty finansowe - zmiana stanu wynikająca z sald bilansowych</t>
  </si>
  <si>
    <t>Wycena ujęta w pozostałych dochodach całkowitych</t>
  </si>
  <si>
    <t>Zmiana stanu aktywów z tytułu pochodnych instrumentów finansowych, razem</t>
  </si>
  <si>
    <t>Kredyty i pożyczki udzielone klientom (w tym różnice z rachunkowości zabezpieczeń) - zmiana stanu wynikająca z sald bilansowych</t>
  </si>
  <si>
    <t>Zmiana stanu pożyczek i kredytów udzielonych klientom, razem</t>
  </si>
  <si>
    <t>Zmiana stanu inwestycyjnych papierów wartościowych, razem</t>
  </si>
  <si>
    <t>Niezrealizowane kasowo rozrachunki ujęte w rachunku zysków i strat</t>
  </si>
  <si>
    <t>Zmiana stanu pozostałych aktywów, razem</t>
  </si>
  <si>
    <t>Zobowiązania wobec innych banków - zmiana stanu wynikająca z sald bilansowych</t>
  </si>
  <si>
    <t>Wyłączenie zmiany stanu środków pieniężnych z działalności finansowej</t>
  </si>
  <si>
    <t>Zmiana stanu zobowiązań wobec innych banków, razem</t>
  </si>
  <si>
    <t>Zmiana stanu zobowiązań wobec klientów, razem</t>
  </si>
  <si>
    <t>Zmiana stanu zobowiązań z tytułu emisji dłużnych papierów wartościowych, razem</t>
  </si>
  <si>
    <t>Zmiana stanu pozostałych zobowiązań i rezerw, razem</t>
  </si>
  <si>
    <t>Inwestycyjne papiery wartościowe dostępne do sprzedaży - zmiana stanu wynikająca z sald bilansowych</t>
  </si>
  <si>
    <t>Zobowiązania wobec klientów - zmiana stanu wynikająca z sald bilansowych</t>
  </si>
  <si>
    <t>Utrata wartości inwestycyjnych papierów wartościowych</t>
  </si>
  <si>
    <t>Zobowiązania z tytułu emisji dłużnych papierów wartościowych - zmiana stanu wynikająca z sald bilansowych</t>
  </si>
  <si>
    <t>Wycena aktuarialna rezerw na świadczenia pracownicze po okresie zatrudnienia ujęta w pozostałych dochodach całkowitych (Nota 16)</t>
  </si>
  <si>
    <t>Wycena programów motywacyjnych ujęta w wyniku (Nota 11)</t>
  </si>
  <si>
    <t>Wyłączenie zmiany środków z działalności inwestycyjnej</t>
  </si>
  <si>
    <t>Wynik na inwestycyjnych papierach wartościowych oraz inwestycjach w jednostki zależne i stowarzyszone, w tym:</t>
  </si>
  <si>
    <t>Wynik na inwestycyjnych papierach wartościowych</t>
  </si>
  <si>
    <t>Wynik na inwestycjach w jednostki zależne i stowarzyszone</t>
  </si>
  <si>
    <t>Udział w zyskach (stratach) inwestycji we wspólne przedsięwzięcia</t>
  </si>
  <si>
    <t>Inwestycje we wspólne przedsięwzięcia</t>
  </si>
  <si>
    <t>31.12.2015</t>
  </si>
  <si>
    <t>Zmiany w okresie od 1 stycznia 2015 roku do 31 grudnia 2015 roku</t>
  </si>
  <si>
    <t xml:space="preserve">Stan na 1 stycznia 2015 r. </t>
  </si>
  <si>
    <t>Skorygowany kapitał na 1 stycznia 2015 r.</t>
  </si>
  <si>
    <t>Stan na 31 grudnia 2015 r.</t>
  </si>
  <si>
    <t>za okres od 1 stycznia do 31 grudnia 2015 roku</t>
  </si>
  <si>
    <t>Udział w zyskach (stratach) inwestycji we wspólne
przedsięwzięcia</t>
  </si>
  <si>
    <t>Wynik działalnosci operacyjnej</t>
  </si>
  <si>
    <t>Ryzyko kredytowe</t>
  </si>
  <si>
    <t>Prowizje za pośrednictwo w sprzedaży produktów ubezpieczeniowych zewnętrznych podmiotów finansowych</t>
  </si>
  <si>
    <t>Prowizje z tytułu działalności maklerskiej i za organizację emisji</t>
  </si>
  <si>
    <t>Prowizje za pośrednictwo w sprzedaży innych produktów zewnętrznych podmiotów finansowych</t>
  </si>
  <si>
    <t>Opłaty związane z zarządzaniem portfelem oraz pozostałe opłaty związane z zarządzaniem</t>
  </si>
  <si>
    <t>Prowizje z tytułu obsługi gotówkowej</t>
  </si>
  <si>
    <t>Koszty prowizji za pośrednictwo w sprzedaży produktów ubezpieczeniowych zewnętrznych podmiotów finansowych</t>
  </si>
  <si>
    <t>Koszty z tytułu obsługi gotówkowej</t>
  </si>
  <si>
    <t>Koszty opłat na rzecz NBP i KIR</t>
  </si>
  <si>
    <t>Prowizje za pośrednictwo w sprzedaży produktów ubezpieczeniowych zewnętrznych podmiotów finansowych, w tym:</t>
  </si>
  <si>
    <t>Prowizje za pośrednictwo w sprzedaży produktów ubezpieczeniowych zewnętrznych podmiotów finansowych razem</t>
  </si>
  <si>
    <t>Koszty rzeczowe, w tym:</t>
  </si>
  <si>
    <t xml:space="preserve"> - koszty logistyki</t>
  </si>
  <si>
    <t xml:space="preserve"> - koszty IT</t>
  </si>
  <si>
    <t xml:space="preserve"> - koszty marketingu</t>
  </si>
  <si>
    <t xml:space="preserve"> - koszty usług konsultingowych</t>
  </si>
  <si>
    <t xml:space="preserve"> - pozostałe koszty rzeczowe</t>
  </si>
  <si>
    <t>Rok kończący się 31 grudnia 2015 r.</t>
  </si>
  <si>
    <t>Wynagrodzenie wypłacone w 2015 roku (w zł)</t>
  </si>
  <si>
    <t>Rok kończący się 31.12.2015</t>
  </si>
  <si>
    <t>Fundusze własne</t>
  </si>
  <si>
    <t>Kwoty ekspozycji ważonych ryzykiem na ryzyko kredytowe, kredytowe kontrahenta, rozmycia oraz dostaw z późniejszym terminem rozliczenia:</t>
  </si>
  <si>
    <t>Łączna kwota ekspozycji na ryzyko rozliczenia / dostawy</t>
  </si>
  <si>
    <t>Łączna kwota ekspozycji na ryzyko pozycji, ryzyko walutowe i ryzyko cen towarów</t>
  </si>
  <si>
    <t>Łączna kwota ekspozycji na ryzyko operacyjne</t>
  </si>
  <si>
    <t>Dodatkowa kwota ekspozycji na ryzyko stałych kosztów pośrednich</t>
  </si>
  <si>
    <t>Łączna kwota ekspozycji na ryzyko korekty wyceny kredytowej</t>
  </si>
  <si>
    <t>Łączna kwota ekspozycji na ryzyko dużych ekspozycji w portfelu handlowym</t>
  </si>
  <si>
    <t>Kwoty innych ekspozycji na ryzyko</t>
  </si>
  <si>
    <t>Łączna kwota ekspozycji na ryzyko</t>
  </si>
  <si>
    <t>Współczynnik kapitału podstawowego Tier I</t>
  </si>
  <si>
    <t>Łączny współczynnik kapitałowy</t>
  </si>
  <si>
    <t>Kapitał wewnętrzny</t>
  </si>
  <si>
    <t>FUNDUSZE WŁASNE</t>
  </si>
  <si>
    <t>KAPITAŁ TIER I</t>
  </si>
  <si>
    <t>Instrumenty kapitałowe kwalifikujące się jako kapitał podstawowy Tier I</t>
  </si>
  <si>
    <t>Opłacone instrumenty kapitałowe</t>
  </si>
  <si>
    <t>Ażio</t>
  </si>
  <si>
    <t>(-) Instrumenty własne w kapitale podstawowym Tier I</t>
  </si>
  <si>
    <t>Zyski zatrzymane w poprzednich latach</t>
  </si>
  <si>
    <t>Uznany zysk lub uznana strata</t>
  </si>
  <si>
    <t>Inne skumulowane całkowite dochody</t>
  </si>
  <si>
    <t>Fundusze ogólne ryzyka bankowego</t>
  </si>
  <si>
    <t>Korekty w kapitale podstawowym Tier I z tytułu filtrów ostrożnościowych</t>
  </si>
  <si>
    <t>Zyski i straty wycenione według wartości godziwej, wynikające z własnego ryzyka kredytowego instytucji związanego z instrumentami pochodnymi będącymi zobowiązaniami</t>
  </si>
  <si>
    <t>(-) Korekty wartości z tytułu wymogów w zakresie ostrożnej wyceny</t>
  </si>
  <si>
    <t>(-) Niedobór korekt ryzyka kredytowego wobec oczekiwanych strat według metody IRB</t>
  </si>
  <si>
    <t>Inne korekty w okresie przejściowym w kapitale podstawowym Tier I</t>
  </si>
  <si>
    <t>Elementy kapitału podstawowego Tier I lub odliczenia od kapitału podstawowego Tier I – inne</t>
  </si>
  <si>
    <t>Kapitał dodatkowy Tier I</t>
  </si>
  <si>
    <t>KAPITAŁ TIER II</t>
  </si>
  <si>
    <t>Instrumenty kapitałowe i pożyczki podporządkowane kwalifikujące się jako kapitał Tier II</t>
  </si>
  <si>
    <t>Elementy kapitału Tier II lub odliczenia od kapitału Tier II – inne</t>
  </si>
  <si>
    <t>Korekty w okresie przejściowym z tytułu instrumentów w kapitale Tier II podlegających zasadzie praw nabytych i pożyczki podporządkowane</t>
  </si>
  <si>
    <t>Metoda standardowa</t>
  </si>
  <si>
    <t>Kategorie ekspozycji według metody standardowej z wyłączeniem pozycji sekurytyzacyjnych</t>
  </si>
  <si>
    <t>Ekspozycje wobec rządów centralnych lub banków centralnych</t>
  </si>
  <si>
    <t>Ekspozycje wobec samorządów regionalnych lub władz lokalnych</t>
  </si>
  <si>
    <t xml:space="preserve">Ekspozycje wobec podmiotów sektora publicznego </t>
  </si>
  <si>
    <t>Ekspozycje wobec wielostronnych banków rozwoju</t>
  </si>
  <si>
    <t>Ekspozycje wobec organizacji międzynarodowych</t>
  </si>
  <si>
    <t>Ekspozycje wobec instytucji</t>
  </si>
  <si>
    <t>Ekspozycje wobec przedsiębiorstw</t>
  </si>
  <si>
    <t>Ekspozycje detaliczne</t>
  </si>
  <si>
    <t>Ekspozycje zabezpieczone hipotekami na nieruchomościach</t>
  </si>
  <si>
    <t xml:space="preserve">Ekspozycje, których dotyczy niewykonanie zobowiązania </t>
  </si>
  <si>
    <t>Pozycje związane ze szczególnie wysokim ryzykiem</t>
  </si>
  <si>
    <t>Ekspozycje w postaci obligacji zabezpieczonych</t>
  </si>
  <si>
    <t xml:space="preserve">Ekspozycje z tytułu należności od instytucji i przedsiębiorstw posiadających krótkoterminową ocenę kredytową </t>
  </si>
  <si>
    <t>Ekspozycje związane z przedsiębiorstwami zbiorowego inwestowania</t>
  </si>
  <si>
    <t>Ekspozycje kapitałowe</t>
  </si>
  <si>
    <t>Inne pozycje</t>
  </si>
  <si>
    <t>Metoda AIRB</t>
  </si>
  <si>
    <t>Metody IRB w przypadku gdy nie są stosowane oszacowania własne LGD ani współczynniki konwersji</t>
  </si>
  <si>
    <t>Metody IRB w przypadku gdy stosowane są oszacowania własne LGD lub współczynniki konwersji</t>
  </si>
  <si>
    <t>Ekspozycje wobec rządów centralnych i banków centralnych</t>
  </si>
  <si>
    <t>Ekspozycje wobec przedsiębiorstw – MŚP</t>
  </si>
  <si>
    <t>Ekspozycje wobec przedsiębiorstw – kredytowanie specjalistyczne</t>
  </si>
  <si>
    <t>Ekspozycje wobec przedsiębiorstw – inne</t>
  </si>
  <si>
    <t>Ekspozycje detaliczne – wobec MŚP zabezpieczone nieruchomością</t>
  </si>
  <si>
    <t>Ekspozycje detaliczne – wobec przedsiębiorstw niebędących MŚP zabezpieczone nieruchomością</t>
  </si>
  <si>
    <t>Kwalifikowane odnawialne ekspozycje detaliczne</t>
  </si>
  <si>
    <t>Ekspozycje detaliczne – inne ekspozycje wobec MŚP</t>
  </si>
  <si>
    <t>Ekspozycje detaliczne – inne ekspozycje wobec przedsiębiorstw niebędących MŚP</t>
  </si>
  <si>
    <t>Ekspozycje kapitałowe według metody IRB</t>
  </si>
  <si>
    <t>Pozycje sekurytyzacyjne według metody IRB</t>
  </si>
  <si>
    <t>Inne aktywa niegenerujące zobowiązania kredytowego</t>
  </si>
  <si>
    <t xml:space="preserve">(-) Wartości niematerialne </t>
  </si>
  <si>
    <t>(-) Kwota brutto innych wartości niematerialnych</t>
  </si>
  <si>
    <t>Rezerwy z tytułu odroczonego podatku dochodowego związane z innymi aktywami niematerialnymi</t>
  </si>
  <si>
    <t>Udział w pozostałych dochodach całkowitych wspólnych przedsięwzięć</t>
  </si>
  <si>
    <t>Udział w pozostałych dochodach całkowitych wspólnych przedsięwzięć ujęty w roku obrotowym (netto)</t>
  </si>
  <si>
    <t>- wartość usług świadczonych przez pracowników</t>
  </si>
  <si>
    <t xml:space="preserve">Bonus za 2014 rok </t>
  </si>
  <si>
    <t>Wyłączenie z bilansu otwarcia sprzedanych aktywów przeznaczonych do sprzedaży</t>
  </si>
  <si>
    <t>Nierozliczona część zobowiązania z tytułu długoterminowych umów powiązanych i dystrybucyjnych związanych ze sprzedażą BRE TUiR S.A.</t>
  </si>
  <si>
    <t>Wpłata na Fundusz Wsparcia Kredytobiorców</t>
  </si>
  <si>
    <t>Środki pieniężne i ekwiwalenty środków pieniężnych dotyczące aktywów trwałych przeznaczonych do sprzedaży</t>
  </si>
  <si>
    <t>Kwota ekspozycji na ryzyko z tytułu wkładu do funduszu kontrahenta centralnego na wypadek niewykonania zobowiązania</t>
  </si>
  <si>
    <t xml:space="preserve"> - w tym przy zastosowaniu metody standardowej</t>
  </si>
  <si>
    <t xml:space="preserve"> - w tym przy zastosowaniu metody AIRB</t>
  </si>
  <si>
    <t xml:space="preserve"> - w tym kwota ekspozycji na ryzyko z tytułu wkładu do funduszu kontrahenta centralnego na wypadek niewykonania zobowiązania</t>
  </si>
  <si>
    <t>Kwoty ekspozycji ważonych ryzykiem w odniesieniu do ryzyka kredytowego, ryzyka kredytowego kontrahenta, ryzyka rozmycia oraz dostaw z późniejszym terminem rozliczenia</t>
  </si>
  <si>
    <t>Papiery wartościowe przeznaczone do obrotu - zmiana stanu wynikająca z sald bilansowych</t>
  </si>
  <si>
    <t>Zmiana stanu pozostałych aktywów (w tym aktywa przeznaczone do sprzedaży) - zmiana stanu wynikająca z sald bilansowych</t>
  </si>
  <si>
    <t>Zmiana stanu pozostałych zobowiązań i rezerw - zmiana stanu wynikająca z sald bilansowych</t>
  </si>
  <si>
    <t>39, 44</t>
  </si>
  <si>
    <t>Podatki od pozycji bilansowych Grupy</t>
  </si>
  <si>
    <t>31.12.2016</t>
  </si>
  <si>
    <t>Zmiany w okresie od 1 stycznia 2016 roku do 31 grudnia 2016 roku</t>
  </si>
  <si>
    <t xml:space="preserve">Stan na 1 stycznia 2016 r. </t>
  </si>
  <si>
    <t xml:space="preserve">Stan na 31 grudnia 2016 r. </t>
  </si>
  <si>
    <t>za okres od 1 stycznia do 31 grudnia 2016 roku</t>
  </si>
  <si>
    <t>Rok kończący się 31 grudnia 2016 r.</t>
  </si>
  <si>
    <t>Zmiana wyceny aktywów finansowych dostępnych do sprzedaży (netto)</t>
  </si>
  <si>
    <t xml:space="preserve">31.12.2015 </t>
  </si>
  <si>
    <t>mFinanse S.A. (poprzednio Aspiro S.A.)</t>
  </si>
  <si>
    <t>Commerzbank AG</t>
  </si>
  <si>
    <t>Wynagrodzenie wypłacone w 2016 roku (w zł)</t>
  </si>
  <si>
    <t xml:space="preserve">Bonus za 2015 rok </t>
  </si>
  <si>
    <t>Wynagrodzenia byłych Członków Zarządu wypłacone w 2016 roku</t>
  </si>
  <si>
    <t>Christoph Heins</t>
  </si>
  <si>
    <t>Martin Zielke*</t>
  </si>
  <si>
    <t>Rok kończący się 31.12.2016</t>
  </si>
  <si>
    <t>Odsetki otrzymane i zapłacone wykazane w części operacyjnej</t>
  </si>
  <si>
    <t>Przychody z tytułu odsetek otrzymanych z tytułu:</t>
  </si>
  <si>
    <t>Kredytów i pożyczek udzielonych klientom</t>
  </si>
  <si>
    <t>Dłużnych papierów wartościowych przeznaczonych do obrotu</t>
  </si>
  <si>
    <t>Inwestycyjnych papierów wartościowych</t>
  </si>
  <si>
    <t>Instrumentów pochodnych zakasyfikowanych do księgi bankowej</t>
  </si>
  <si>
    <t>Pozostałe odsetki otrzymane</t>
  </si>
  <si>
    <t>Przychody z tytułu odsetek otrzymanych, razem</t>
  </si>
  <si>
    <t>Koszty z tytułu odsetek zapłaconych z tytułu:</t>
  </si>
  <si>
    <t>Rozliczeń z bankami z tytułu przyjętych depozytów</t>
  </si>
  <si>
    <t>Rozliczeń z klientami z tytułu przyjętych depozytów</t>
  </si>
  <si>
    <t>Pozostałe odsetki zapłacone</t>
  </si>
  <si>
    <t>Koszty z tytułu odsetek zapłaconych, razem</t>
  </si>
  <si>
    <t>Z tytułu emisji papierów wartościowych</t>
  </si>
  <si>
    <t>Marcus Chromik</t>
  </si>
  <si>
    <t>Michael Mandel</t>
  </si>
  <si>
    <t>Martin Blessing**</t>
  </si>
  <si>
    <t>Stefan Schmittmann***</t>
  </si>
  <si>
    <t>Wynagrodzenia byłych Członków Zarządu, którzy przestali pełnić swoje funkcje w 2016 roku</t>
  </si>
  <si>
    <t>Pozostałe spółki Grupy Commerzbank AG (w tym spółki zależne od mBanku nieobjęte konsolidacją pełną)</t>
  </si>
  <si>
    <t>Dochody nie podlegające opodatkowaniu</t>
  </si>
  <si>
    <t>Koszty nie stanowiące kosztów uzyskania przychodów*)</t>
  </si>
  <si>
    <t>Bonus odroczony*</t>
  </si>
  <si>
    <t>Rozliczenie gotówkowe programu motywacyjnego opartego na akcjach Commerzbanku**</t>
  </si>
  <si>
    <t>Wynagrodzenia byłych Członków Zarządu, którzy przestali pełnić swoje funkcje w 2012 roku</t>
  </si>
  <si>
    <t>Christian Rhino</t>
  </si>
  <si>
    <t>Stan na 1 stycznia 2016 r.</t>
  </si>
  <si>
    <t>Odsetki zapłacone od kredytów otrzymanych od banków i od pożyczek podporządkowanych</t>
  </si>
  <si>
    <t>Współczynnik kapitałowy</t>
  </si>
  <si>
    <t>Łączny współczynnik kapitałowy (TCR)</t>
  </si>
  <si>
    <t>Współczynnik kapitału Tier 1 (Tier 1 ratio)</t>
  </si>
  <si>
    <t>Sprzedaż kapitałowych papierów wartościowych</t>
  </si>
  <si>
    <t>Wyłączenie zobowiązań z tytułu podatku od niektórych instytucji finansowych</t>
  </si>
  <si>
    <t>24, 25</t>
  </si>
  <si>
    <t>Podatek dochodowy odroczony (Nota 33)</t>
  </si>
  <si>
    <t>Odpisy netto na zobowiązania warunkowe wobec klientów (Nota 32)</t>
  </si>
  <si>
    <t>31 grudnia 2016</t>
  </si>
  <si>
    <t>31 grudnia 2015</t>
  </si>
  <si>
    <t>Poziom 
wymagany</t>
  </si>
  <si>
    <t>Poziom 
zaraportowany</t>
  </si>
  <si>
    <t>Współczynnik kapitału podstawowego Tier 1 (CET 1 ratio)</t>
  </si>
  <si>
    <t>Z tytułu emisji własnych i zobowiązań podporządkowanych</t>
  </si>
  <si>
    <t>Instrumentów pochodnych w ramach rachunkowości zabezpieczeń</t>
  </si>
  <si>
    <t>Zmiana stanu papierów wartościowych, razem</t>
  </si>
  <si>
    <t>IV kwartał
(rok bieżący)
okres        
od 01.10.2016        
do 31.12.2016</t>
  </si>
  <si>
    <t>Okres        
od 01.01.2016        
do 31.12.2016</t>
  </si>
  <si>
    <t>IV kwartał
(rok poprzedni)
okres        
od 01.10.2015       
do 31.12.2015
- przekształcony</t>
  </si>
  <si>
    <t>Okres        
od 01.01.2015       
do 31.12.2015
- przekształcony</t>
  </si>
  <si>
    <t>Wynik na działalności handlowej, w tym:</t>
  </si>
  <si>
    <t xml:space="preserve">Zysk  brutto </t>
  </si>
  <si>
    <t xml:space="preserve">Zysk  netto </t>
  </si>
  <si>
    <t>30.06.2016</t>
  </si>
  <si>
    <t>31.12.2015
- przekształcone</t>
  </si>
  <si>
    <t>01.01.2015
- przekształcone</t>
  </si>
  <si>
    <t xml:space="preserve">Z o b o w i ą z a n i a </t>
  </si>
  <si>
    <t>01.01.2015</t>
  </si>
  <si>
    <t>01.01.2015
przed przekształceniem</t>
  </si>
  <si>
    <t>Korekty</t>
  </si>
  <si>
    <t>01.01.2015
po przekształceniu</t>
  </si>
  <si>
    <t>Pozostałe pozycje aktywów</t>
  </si>
  <si>
    <t>Pozostałe pozycje zobowiązań</t>
  </si>
  <si>
    <t>Kapitały przypadające na akcjonariuszy mBanku S.A.</t>
  </si>
  <si>
    <t>31.12.2015
przed przekształceniem</t>
  </si>
  <si>
    <t>31.12.2015
po przekształceniu</t>
  </si>
  <si>
    <t>Okres        
od 01.01.2015        
do 31.12.2015
przed przekształceniem</t>
  </si>
  <si>
    <t xml:space="preserve">Korekty  </t>
  </si>
  <si>
    <t>Okres         
od 01.01.2015        
do 31.12.2015
- przekształcony</t>
  </si>
  <si>
    <t>Podatek od pozycji bilansowych Grupy</t>
  </si>
  <si>
    <t>Program motywacyjny dla Zarządu Banku z 2008 roku</t>
  </si>
  <si>
    <t>Program motywacyjny dla Zarządu Banku z 2012 roku</t>
  </si>
  <si>
    <t>Program motywacyjny dla Zarządu Banku z 2014 roku</t>
  </si>
  <si>
    <t>Progam motywacyjny dla kluczowej kadry Grupy mBanku z 2008 roku</t>
  </si>
  <si>
    <t>Progam motywacyjny dla kluczowej kadry Grupy mBanku z 2013 roku</t>
  </si>
  <si>
    <t>Progam motywacyjny dla kluczowej kadry Grupy mBanku z 2014 roku</t>
  </si>
  <si>
    <t>Konsolidacja ostrożnościowa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</si>
</sst>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-;\-* #,##0.00_-;_-* &quot;-&quot;??_-;_-@_-"/>
    <numFmt numFmtId="165" formatCode="&quot;$&quot;#,##0;[Red]\-&quot;$&quot;#,##0"/>
    <numFmt numFmtId="166" formatCode="_-* #,##0\ _z_ł_-;\-* #,##0\ _z_ł_-;_-* &quot;-&quot;??\ _z_ł_-;_-@_-"/>
    <numFmt numFmtId="167" formatCode="#,##0;\(#,##0\);&quot;-&quot;"/>
    <numFmt numFmtId="168" formatCode="#,##0.00;\(#,##0.00\);&quot;-&quot;"/>
    <numFmt numFmtId="169" formatCode="#,##0;[Red]\(#,##0\)"/>
    <numFmt numFmtId="170" formatCode="#,##0;\(#,##0\);&quot;-&quot;;"/>
    <numFmt numFmtId="171" formatCode="#,##0;\ \(#,##0\);&quot;-&quot;"/>
    <numFmt numFmtId="172" formatCode="[$-415]d\ mmmm\ yyyy;@"/>
    <numFmt numFmtId="173" formatCode="_(* #,##0_);_(* \(#,##0\);_(* &quot;-&quot;??_);_(@_)"/>
    <numFmt numFmtId="174" formatCode="0.000%"/>
  </numFmts>
  <fonts count="6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8"/>
      <name val="MS Sans Serif"/>
      <family val="2"/>
      <charset val="238"/>
    </font>
    <font>
      <sz val="9"/>
      <name val="Tahoma"/>
      <family val="2"/>
      <charset val="238"/>
    </font>
    <font>
      <sz val="10"/>
      <name val="Arial CE"/>
      <family val="2"/>
      <charset val="238"/>
    </font>
    <font>
      <sz val="8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indexed="10"/>
      <name val="Trebuchet MS"/>
      <family val="2"/>
      <charset val="238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Verdana"/>
      <family val="2"/>
      <charset val="238"/>
    </font>
    <font>
      <b/>
      <sz val="8"/>
      <color indexed="9"/>
      <name val="Verdana"/>
      <family val="2"/>
      <charset val="238"/>
    </font>
    <font>
      <sz val="8"/>
      <color rgb="FFFF0000"/>
      <name val="Verdana"/>
      <family val="2"/>
      <charset val="238"/>
    </font>
    <font>
      <b/>
      <sz val="8"/>
      <name val="Verdana"/>
      <family val="2"/>
      <charset val="238"/>
    </font>
    <font>
      <sz val="8"/>
      <color indexed="10"/>
      <name val="Verdana"/>
      <family val="2"/>
      <charset val="238"/>
    </font>
    <font>
      <sz val="8"/>
      <color indexed="44"/>
      <name val="Verdana"/>
      <family val="2"/>
      <charset val="238"/>
    </font>
    <font>
      <sz val="8"/>
      <color rgb="FF201C17"/>
      <name val="Verdana"/>
      <family val="2"/>
      <charset val="238"/>
    </font>
    <font>
      <b/>
      <sz val="8"/>
      <color rgb="FF201C17"/>
      <name val="Verdana"/>
      <family val="2"/>
      <charset val="238"/>
    </font>
    <font>
      <i/>
      <sz val="8"/>
      <color rgb="FF201C17"/>
      <name val="Verdana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2"/>
      <name val="Verdana"/>
      <family val="2"/>
      <charset val="238"/>
    </font>
    <font>
      <sz val="8"/>
      <color indexed="9"/>
      <name val="Verdana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b/>
      <sz val="9"/>
      <color indexed="9"/>
      <name val="Verdana"/>
      <family val="2"/>
      <charset val="238"/>
    </font>
    <font>
      <i/>
      <sz val="8"/>
      <name val="Verdana"/>
      <family val="2"/>
      <charset val="238"/>
    </font>
    <font>
      <b/>
      <i/>
      <sz val="8"/>
      <color rgb="FF201C17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8"/>
      <color theme="0"/>
      <name val="Verdana"/>
      <family val="2"/>
      <charset val="238"/>
    </font>
    <font>
      <sz val="10"/>
      <name val="Verdana"/>
      <family val="2"/>
      <charset val="238"/>
    </font>
    <font>
      <sz val="10"/>
      <color rgb="FF201C17"/>
      <name val="Verdana"/>
      <family val="2"/>
      <charset val="238"/>
    </font>
    <font>
      <b/>
      <sz val="10"/>
      <color rgb="FF201C17"/>
      <name val="Verdana"/>
      <family val="2"/>
      <charset val="238"/>
    </font>
    <font>
      <b/>
      <sz val="9"/>
      <color indexed="10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i/>
      <sz val="10"/>
      <color rgb="FF201C17"/>
      <name val="Verdana"/>
      <family val="2"/>
      <charset val="238"/>
    </font>
    <font>
      <b/>
      <sz val="10"/>
      <name val="Verdana"/>
      <family val="2"/>
      <charset val="238"/>
    </font>
    <font>
      <sz val="9"/>
      <color rgb="FF201C17"/>
      <name val="Verdana"/>
      <family val="2"/>
      <charset val="238"/>
    </font>
    <font>
      <b/>
      <sz val="9"/>
      <color rgb="FF201C17"/>
      <name val="Verdana"/>
      <family val="2"/>
      <charset val="238"/>
    </font>
    <font>
      <i/>
      <sz val="9"/>
      <color rgb="FF201C17"/>
      <name val="Verdana"/>
      <family val="2"/>
      <charset val="238"/>
    </font>
    <font>
      <b/>
      <sz val="9"/>
      <color rgb="FFFFFFFF"/>
      <name val="Verdana"/>
      <family val="2"/>
      <charset val="238"/>
    </font>
    <font>
      <sz val="8"/>
      <color rgb="FFFFFFFF"/>
      <name val="Verdana"/>
      <family val="2"/>
      <charset val="238"/>
    </font>
    <font>
      <b/>
      <sz val="8"/>
      <color rgb="FFFFFFFF"/>
      <name val="Verdana"/>
      <family val="2"/>
      <charset val="238"/>
    </font>
    <font>
      <sz val="9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name val="Arial"/>
      <family val="2"/>
    </font>
    <font>
      <sz val="8"/>
      <color indexed="48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color indexed="9"/>
      <name val="Verdana"/>
      <family val="2"/>
      <charset val="238"/>
    </font>
    <font>
      <i/>
      <sz val="10"/>
      <name val="Verdana"/>
      <family val="2"/>
      <charset val="238"/>
    </font>
    <font>
      <sz val="10"/>
      <color indexed="10"/>
      <name val="Verdana"/>
      <family val="2"/>
      <charset val="238"/>
    </font>
    <font>
      <sz val="8"/>
      <color rgb="FF99CCFF"/>
      <name val="Verdana"/>
      <family val="2"/>
      <charset val="238"/>
    </font>
    <font>
      <sz val="11"/>
      <color rgb="FF000000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77B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77BD"/>
        <bgColor rgb="FF000000"/>
      </patternFill>
    </fill>
    <fill>
      <patternFill patternType="gray0625"/>
    </fill>
  </fills>
  <borders count="148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rgb="FF787B7C"/>
      </right>
      <top style="thin">
        <color rgb="FF787B7C"/>
      </top>
      <bottom/>
      <diagonal/>
    </border>
    <border>
      <left style="medium">
        <color rgb="FF787B7C"/>
      </left>
      <right style="medium">
        <color rgb="FF787B7C"/>
      </right>
      <top style="thin">
        <color rgb="FF787B7C"/>
      </top>
      <bottom/>
      <diagonal/>
    </border>
    <border>
      <left style="medium">
        <color rgb="FF787B7C"/>
      </left>
      <right/>
      <top style="thin">
        <color rgb="FF787B7C"/>
      </top>
      <bottom/>
      <diagonal/>
    </border>
    <border>
      <left/>
      <right/>
      <top/>
      <bottom style="medium">
        <color rgb="FF787B7C"/>
      </bottom>
      <diagonal/>
    </border>
    <border>
      <left/>
      <right/>
      <top style="medium">
        <color rgb="FF787B7C"/>
      </top>
      <bottom style="medium">
        <color rgb="FF787B7C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rgb="FF787B7C"/>
      </right>
      <top/>
      <bottom/>
      <diagonal/>
    </border>
    <border>
      <left style="medium">
        <color rgb="FF787B7C"/>
      </left>
      <right style="medium">
        <color rgb="FF787B7C"/>
      </right>
      <top/>
      <bottom/>
      <diagonal/>
    </border>
    <border>
      <left style="medium">
        <color rgb="FF787B7C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rgb="FF787B7C"/>
      </top>
      <bottom/>
      <diagonal/>
    </border>
    <border>
      <left style="medium">
        <color theme="0"/>
      </left>
      <right style="thin">
        <color indexed="9"/>
      </right>
      <top style="medium">
        <color theme="0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/>
      <bottom style="thin">
        <color rgb="FF0066CC"/>
      </bottom>
      <diagonal/>
    </border>
    <border>
      <left style="thin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FFFFFF"/>
      </right>
      <top/>
      <bottom style="medium">
        <color rgb="FFFFFFFF"/>
      </bottom>
      <diagonal/>
    </border>
    <border>
      <left style="thin">
        <color rgb="FFFFFFFF"/>
      </left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medium">
        <color rgb="FFFFFFFF"/>
      </right>
      <top style="thin">
        <color rgb="FF808080"/>
      </top>
      <bottom style="thin">
        <color rgb="FF80808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0077BD"/>
      </right>
      <top style="medium">
        <color rgb="FF0077BD"/>
      </top>
      <bottom style="medium">
        <color rgb="FF0077BD"/>
      </bottom>
      <diagonal/>
    </border>
    <border>
      <left/>
      <right style="medium">
        <color rgb="FF0077BD"/>
      </right>
      <top/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/>
      <bottom style="thin">
        <color rgb="FF0077BD"/>
      </bottom>
      <diagonal/>
    </border>
    <border>
      <left style="medium">
        <color rgb="FF0077BD"/>
      </left>
      <right/>
      <top/>
      <bottom style="thin">
        <color rgb="FF0077BD"/>
      </bottom>
      <diagonal/>
    </border>
    <border>
      <left/>
      <right style="medium">
        <color rgb="FF0077BD"/>
      </right>
      <top/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/>
      <bottom style="medium">
        <color rgb="FF0077BD"/>
      </bottom>
      <diagonal/>
    </border>
    <border>
      <left style="medium">
        <color rgb="FF0077BD"/>
      </left>
      <right/>
      <top/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rgb="FF0077BD"/>
      </top>
      <bottom style="medium">
        <color rgb="FF0077BD"/>
      </bottom>
      <diagonal/>
    </border>
    <border>
      <left style="medium">
        <color rgb="FF0077BD"/>
      </left>
      <right/>
      <top style="medium">
        <color rgb="FF0077BD"/>
      </top>
      <bottom style="medium">
        <color rgb="FF0077BD"/>
      </bottom>
      <diagonal/>
    </border>
    <border>
      <left/>
      <right style="medium">
        <color rgb="FF0077BD"/>
      </right>
      <top style="medium">
        <color rgb="FF0077BD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rgb="FF0077BD"/>
      </top>
      <bottom style="thin">
        <color rgb="FF0077BD"/>
      </bottom>
      <diagonal/>
    </border>
    <border>
      <left style="medium">
        <color rgb="FF0077BD"/>
      </left>
      <right/>
      <top style="medium">
        <color rgb="FF0077BD"/>
      </top>
      <bottom style="thin">
        <color rgb="FF0077BD"/>
      </bottom>
      <diagonal/>
    </border>
    <border>
      <left/>
      <right style="medium">
        <color rgb="FF0077BD"/>
      </right>
      <top style="medium">
        <color rgb="FF0077BD"/>
      </top>
      <bottom/>
      <diagonal/>
    </border>
    <border>
      <left style="medium">
        <color rgb="FF0077BD"/>
      </left>
      <right style="medium">
        <color rgb="FF0077BD"/>
      </right>
      <top style="medium">
        <color rgb="FF0077BD"/>
      </top>
      <bottom/>
      <diagonal/>
    </border>
    <border>
      <left style="medium">
        <color rgb="FF0077BD"/>
      </left>
      <right/>
      <top style="medium">
        <color rgb="FF0077BD"/>
      </top>
      <bottom/>
      <diagonal/>
    </border>
    <border>
      <left/>
      <right style="medium">
        <color rgb="FF0077BD"/>
      </right>
      <top style="thin">
        <color rgb="FF0077BD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 style="thin">
        <color rgb="FF0077BD"/>
      </bottom>
      <diagonal/>
    </border>
    <border>
      <left style="medium">
        <color rgb="FF0077BD"/>
      </left>
      <right/>
      <top style="thin">
        <color rgb="FF0077BD"/>
      </top>
      <bottom style="thin">
        <color rgb="FF0077BD"/>
      </bottom>
      <diagonal/>
    </border>
    <border>
      <left/>
      <right/>
      <top style="medium">
        <color rgb="FF0077BD"/>
      </top>
      <bottom style="medium">
        <color rgb="FF0077BD"/>
      </bottom>
      <diagonal/>
    </border>
    <border>
      <left/>
      <right style="medium">
        <color rgb="FF0077BD"/>
      </right>
      <top style="thin">
        <color rgb="FF0077BD"/>
      </top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 style="medium">
        <color rgb="FF0077BD"/>
      </bottom>
      <diagonal/>
    </border>
    <border>
      <left style="medium">
        <color rgb="FF0077BD"/>
      </left>
      <right/>
      <top style="thin">
        <color rgb="FF0077BD"/>
      </top>
      <bottom style="medium">
        <color rgb="FF0077BD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medium">
        <color rgb="FF0077BD"/>
      </right>
      <top style="thin">
        <color rgb="FF0077BD"/>
      </top>
      <bottom/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/>
      <diagonal/>
    </border>
    <border>
      <left style="medium">
        <color rgb="FF0077BD"/>
      </left>
      <right/>
      <top style="thin">
        <color rgb="FF0077BD"/>
      </top>
      <bottom/>
      <diagonal/>
    </border>
    <border>
      <left style="medium">
        <color rgb="FF0077BD"/>
      </left>
      <right style="thin">
        <color rgb="FFFFFFFF"/>
      </right>
      <top style="medium">
        <color rgb="FF0077BD"/>
      </top>
      <bottom style="medium">
        <color rgb="FF0077BD"/>
      </bottom>
      <diagonal/>
    </border>
    <border>
      <left/>
      <right/>
      <top style="medium">
        <color rgb="FF0077BD"/>
      </top>
      <bottom style="thin">
        <color rgb="FF0077BD"/>
      </bottom>
      <diagonal/>
    </border>
    <border>
      <left style="medium">
        <color rgb="FF787B7C"/>
      </left>
      <right style="medium">
        <color rgb="FF787B7C"/>
      </right>
      <top style="medium">
        <color rgb="FF0077BD"/>
      </top>
      <bottom style="thin">
        <color rgb="FF0077BD"/>
      </bottom>
      <diagonal/>
    </border>
    <border>
      <left style="medium">
        <color rgb="FF787B7C"/>
      </left>
      <right/>
      <top style="medium">
        <color rgb="FF0077BD"/>
      </top>
      <bottom style="thin">
        <color rgb="FF0077BD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7BD"/>
      </right>
      <top style="medium">
        <color theme="0"/>
      </top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theme="0"/>
      </top>
      <bottom style="medium">
        <color rgb="FF0077BD"/>
      </bottom>
      <diagonal/>
    </border>
    <border>
      <left style="medium">
        <color rgb="FF0077BD"/>
      </left>
      <right/>
      <top style="medium">
        <color theme="0"/>
      </top>
      <bottom style="medium">
        <color rgb="FF0077BD"/>
      </bottom>
      <diagonal/>
    </border>
    <border>
      <left style="thin">
        <color rgb="FF0077BD"/>
      </left>
      <right style="thin">
        <color rgb="FF0077BD"/>
      </right>
      <top style="medium">
        <color rgb="FF0077BD"/>
      </top>
      <bottom style="thin">
        <color rgb="FF0077BD"/>
      </bottom>
      <diagonal/>
    </border>
    <border>
      <left style="thin">
        <color rgb="FF0077BD"/>
      </left>
      <right/>
      <top style="medium">
        <color rgb="FF0077BD"/>
      </top>
      <bottom style="thin">
        <color rgb="FF0077BD"/>
      </bottom>
      <diagonal/>
    </border>
    <border>
      <left style="thin">
        <color rgb="FF0077BD"/>
      </left>
      <right style="thin">
        <color rgb="FF0077BD"/>
      </right>
      <top style="thin">
        <color rgb="FF0077BD"/>
      </top>
      <bottom style="medium">
        <color rgb="FF0077BD"/>
      </bottom>
      <diagonal/>
    </border>
    <border>
      <left style="thin">
        <color rgb="FF0077BD"/>
      </left>
      <right/>
      <top style="thin">
        <color rgb="FF0077BD"/>
      </top>
      <bottom style="medium">
        <color rgb="FF0077BD"/>
      </bottom>
      <diagonal/>
    </border>
    <border>
      <left style="thin">
        <color rgb="FF0077BD"/>
      </left>
      <right style="thin">
        <color rgb="FF0077BD"/>
      </right>
      <top style="thin">
        <color rgb="FF0077BD"/>
      </top>
      <bottom style="thin">
        <color rgb="FF0077BD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theme="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theme="0"/>
      </top>
      <bottom style="medium">
        <color rgb="FF0070C0"/>
      </bottom>
      <diagonal/>
    </border>
    <border>
      <left style="medium">
        <color rgb="FF0070C0"/>
      </left>
      <right/>
      <top style="medium">
        <color theme="0"/>
      </top>
      <bottom style="medium">
        <color rgb="FF0070C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7BD"/>
      </bottom>
      <diagonal/>
    </border>
    <border>
      <left style="medium">
        <color rgb="FF0077BD"/>
      </left>
      <right style="thin">
        <color rgb="FF0077BD"/>
      </right>
      <top style="medium">
        <color rgb="FF0077BD"/>
      </top>
      <bottom style="medium">
        <color rgb="FF0077BD"/>
      </bottom>
      <diagonal/>
    </border>
    <border>
      <left style="thin">
        <color rgb="FF0077BD"/>
      </left>
      <right style="thin">
        <color rgb="FF0077BD"/>
      </right>
      <top style="medium">
        <color rgb="FF0077BD"/>
      </top>
      <bottom style="medium">
        <color rgb="FF0077BD"/>
      </bottom>
      <diagonal/>
    </border>
    <border>
      <left style="thin">
        <color rgb="FF0077BD"/>
      </left>
      <right style="medium">
        <color rgb="FF0077BD"/>
      </right>
      <top style="medium">
        <color rgb="FF0077BD"/>
      </top>
      <bottom style="medium">
        <color rgb="FF0077BD"/>
      </bottom>
      <diagonal/>
    </border>
    <border>
      <left style="thin">
        <color rgb="FF0077BD"/>
      </left>
      <right/>
      <top style="medium">
        <color rgb="FF0077BD"/>
      </top>
      <bottom style="medium">
        <color rgb="FF0077BD"/>
      </bottom>
      <diagonal/>
    </border>
    <border>
      <left style="medium">
        <color rgb="FF0077BD"/>
      </left>
      <right style="thin">
        <color rgb="FF0077BD"/>
      </right>
      <top style="medium">
        <color rgb="FF0077BD"/>
      </top>
      <bottom style="thin">
        <color rgb="FF0077BD"/>
      </bottom>
      <diagonal/>
    </border>
    <border>
      <left style="thin">
        <color rgb="FF0077BD"/>
      </left>
      <right style="medium">
        <color rgb="FF0077BD"/>
      </right>
      <top style="medium">
        <color rgb="FF0077BD"/>
      </top>
      <bottom style="thin">
        <color rgb="FF0077BD"/>
      </bottom>
      <diagonal/>
    </border>
    <border>
      <left style="medium">
        <color rgb="FF0077BD"/>
      </left>
      <right style="thin">
        <color rgb="FF0077BD"/>
      </right>
      <top style="thin">
        <color rgb="FF0077BD"/>
      </top>
      <bottom style="thin">
        <color rgb="FF0077BD"/>
      </bottom>
      <diagonal/>
    </border>
    <border>
      <left style="thin">
        <color rgb="FF0077BD"/>
      </left>
      <right style="medium">
        <color rgb="FF0077BD"/>
      </right>
      <top style="thin">
        <color rgb="FF0077BD"/>
      </top>
      <bottom style="thin">
        <color rgb="FF0077BD"/>
      </bottom>
      <diagonal/>
    </border>
    <border>
      <left style="thin">
        <color rgb="FF0077BD"/>
      </left>
      <right/>
      <top style="thin">
        <color rgb="FF0077BD"/>
      </top>
      <bottom style="thin">
        <color rgb="FF0077BD"/>
      </bottom>
      <diagonal/>
    </border>
    <border>
      <left style="medium">
        <color rgb="FF0077BD"/>
      </left>
      <right style="thin">
        <color rgb="FF0077BD"/>
      </right>
      <top style="thin">
        <color rgb="FF0077BD"/>
      </top>
      <bottom style="medium">
        <color rgb="FF0077BD"/>
      </bottom>
      <diagonal/>
    </border>
    <border>
      <left style="thin">
        <color rgb="FF0077BD"/>
      </left>
      <right style="medium">
        <color rgb="FF0077BD"/>
      </right>
      <top style="thin">
        <color rgb="FF0077BD"/>
      </top>
      <bottom style="medium">
        <color rgb="FF0077BD"/>
      </bottom>
      <diagonal/>
    </border>
    <border>
      <left/>
      <right style="medium">
        <color rgb="FF0077BD"/>
      </right>
      <top style="medium">
        <color rgb="FF787B7C"/>
      </top>
      <bottom style="medium">
        <color rgb="FF0077BD"/>
      </bottom>
      <diagonal/>
    </border>
    <border>
      <left style="thin">
        <color rgb="FF787B7C"/>
      </left>
      <right style="thin">
        <color rgb="FF787B7C"/>
      </right>
      <top style="medium">
        <color rgb="FF0077BD"/>
      </top>
      <bottom style="medium">
        <color rgb="FF0077BD"/>
      </bottom>
      <diagonal/>
    </border>
    <border>
      <left/>
      <right style="medium">
        <color rgb="FF0077BD"/>
      </right>
      <top/>
      <bottom/>
      <diagonal/>
    </border>
    <border>
      <left style="medium">
        <color rgb="FF0077BD"/>
      </left>
      <right style="medium">
        <color rgb="FF0077BD"/>
      </right>
      <top/>
      <bottom/>
      <diagonal/>
    </border>
    <border>
      <left style="medium">
        <color rgb="FF0077BD"/>
      </left>
      <right/>
      <top/>
      <bottom/>
      <diagonal/>
    </border>
    <border>
      <left/>
      <right/>
      <top style="thin">
        <color rgb="FF0077BD"/>
      </top>
      <bottom style="thin">
        <color rgb="FF0077BD"/>
      </bottom>
      <diagonal/>
    </border>
    <border>
      <left style="thin">
        <color rgb="FF0077BD"/>
      </left>
      <right style="thin">
        <color rgb="FF0077BD"/>
      </right>
      <top style="thin">
        <color rgb="FF0077BD"/>
      </top>
      <bottom/>
      <diagonal/>
    </border>
    <border>
      <left style="thin">
        <color rgb="FF0077BD"/>
      </left>
      <right/>
      <top style="thin">
        <color rgb="FF0077BD"/>
      </top>
      <bottom/>
      <diagonal/>
    </border>
    <border>
      <left/>
      <right/>
      <top style="thin">
        <color rgb="FF0077BD"/>
      </top>
      <bottom/>
      <diagonal/>
    </border>
    <border>
      <left/>
      <right/>
      <top/>
      <bottom style="thin">
        <color rgb="FF0077BD"/>
      </bottom>
      <diagonal/>
    </border>
    <border>
      <left/>
      <right style="medium">
        <color rgb="FF0077BD"/>
      </right>
      <top/>
      <bottom style="thin">
        <color rgb="FF808080"/>
      </bottom>
      <diagonal/>
    </border>
    <border>
      <left style="medium">
        <color rgb="FF0077BD"/>
      </left>
      <right style="medium">
        <color rgb="FF0077BD"/>
      </right>
      <top/>
      <bottom style="thin">
        <color rgb="FF808080"/>
      </bottom>
      <diagonal/>
    </border>
    <border>
      <left/>
      <right style="medium">
        <color rgb="FF0077BD"/>
      </right>
      <top style="thin">
        <color rgb="FF0077BD"/>
      </top>
      <bottom style="thin">
        <color rgb="FF808080"/>
      </bottom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 style="thin">
        <color rgb="FF808080"/>
      </bottom>
      <diagonal/>
    </border>
    <border>
      <left style="medium">
        <color rgb="FF0077BD"/>
      </left>
      <right/>
      <top style="thin">
        <color rgb="FF0077BD"/>
      </top>
      <bottom style="thin">
        <color rgb="FF808080"/>
      </bottom>
      <diagonal/>
    </border>
    <border>
      <left/>
      <right style="medium">
        <color rgb="FF0077BD"/>
      </right>
      <top style="thin">
        <color rgb="FF808080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thin">
        <color rgb="FF808080"/>
      </top>
      <bottom style="thin">
        <color rgb="FF0077BD"/>
      </bottom>
      <diagonal/>
    </border>
    <border>
      <left style="medium">
        <color rgb="FF0077BD"/>
      </left>
      <right/>
      <top style="thin">
        <color rgb="FF808080"/>
      </top>
      <bottom style="thin">
        <color rgb="FF0077BD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theme="0"/>
      </top>
      <bottom style="medium">
        <color rgb="FF0077BD"/>
      </bottom>
      <diagonal/>
    </border>
    <border>
      <left style="medium">
        <color rgb="FF0077BD"/>
      </left>
      <right style="thin">
        <color rgb="FF0077BD"/>
      </right>
      <top style="thin">
        <color rgb="FF0077BD"/>
      </top>
      <bottom/>
      <diagonal/>
    </border>
    <border>
      <left/>
      <right/>
      <top style="medium">
        <color rgb="FF0077BD"/>
      </top>
      <bottom style="medium">
        <color rgb="FF787B7C"/>
      </bottom>
      <diagonal/>
    </border>
  </borders>
  <cellStyleXfs count="22">
    <xf numFmtId="0" fontId="0" fillId="0" borderId="0">
      <alignment vertical="center"/>
    </xf>
    <xf numFmtId="0" fontId="11" fillId="0" borderId="0">
      <alignment vertical="center"/>
    </xf>
    <xf numFmtId="38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11" fillId="0" borderId="0"/>
    <xf numFmtId="0" fontId="10" fillId="2" borderId="28" applyNumberFormat="0" applyFont="0" applyAlignment="0" applyProtection="0">
      <alignment horizontal="center"/>
    </xf>
    <xf numFmtId="0" fontId="1" fillId="0" borderId="0">
      <alignment vertical="center"/>
    </xf>
    <xf numFmtId="0" fontId="1" fillId="0" borderId="0" applyFont="0" applyFill="0" applyBorder="0" applyAlignment="0" applyProtection="0"/>
    <xf numFmtId="0" fontId="1" fillId="0" borderId="0">
      <alignment vertical="center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49" fillId="0" borderId="0"/>
    <xf numFmtId="0" fontId="53" fillId="0" borderId="0"/>
  </cellStyleXfs>
  <cellXfs count="1209">
    <xf numFmtId="0" fontId="0" fillId="0" borderId="0" xfId="0" applyAlignment="1"/>
    <xf numFmtId="0" fontId="5" fillId="0" borderId="0" xfId="1" applyFont="1" applyAlignment="1"/>
    <xf numFmtId="49" fontId="5" fillId="0" borderId="0" xfId="1" applyNumberFormat="1" applyFont="1" applyAlignment="1"/>
    <xf numFmtId="0" fontId="7" fillId="0" borderId="0" xfId="1" applyFont="1" applyAlignment="1">
      <alignment horizontal="center" vertical="center"/>
    </xf>
    <xf numFmtId="0" fontId="7" fillId="0" borderId="0" xfId="1" applyFont="1" applyAlignment="1"/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/>
    </xf>
    <xf numFmtId="167" fontId="7" fillId="0" borderId="0" xfId="1" applyNumberFormat="1" applyFont="1" applyAlignment="1"/>
    <xf numFmtId="0" fontId="7" fillId="0" borderId="0" xfId="1" applyFont="1" applyFill="1" applyBorder="1" applyAlignment="1">
      <alignment vertical="center" wrapText="1"/>
    </xf>
    <xf numFmtId="0" fontId="8" fillId="0" borderId="0" xfId="1" applyFont="1" applyAlignment="1">
      <alignment wrapText="1"/>
    </xf>
    <xf numFmtId="167" fontId="7" fillId="0" borderId="0" xfId="5" applyNumberFormat="1" applyFont="1" applyAlignment="1">
      <alignment horizontal="right"/>
    </xf>
    <xf numFmtId="0" fontId="8" fillId="0" borderId="0" xfId="1" applyFont="1" applyFill="1" applyBorder="1" applyAlignment="1">
      <alignment vertical="center" wrapText="1"/>
    </xf>
    <xf numFmtId="0" fontId="7" fillId="0" borderId="0" xfId="1" applyFont="1" applyAlignment="1">
      <alignment horizontal="right"/>
    </xf>
    <xf numFmtId="166" fontId="7" fillId="0" borderId="0" xfId="5" applyNumberFormat="1" applyFont="1" applyAlignment="1">
      <alignment horizontal="right"/>
    </xf>
    <xf numFmtId="169" fontId="7" fillId="0" borderId="0" xfId="1" applyNumberFormat="1" applyFont="1" applyFill="1" applyBorder="1" applyAlignment="1" applyProtection="1">
      <alignment horizontal="left" wrapText="1"/>
      <protection locked="0"/>
    </xf>
    <xf numFmtId="169" fontId="7" fillId="0" borderId="0" xfId="1" applyNumberFormat="1" applyFont="1" applyFill="1" applyBorder="1" applyAlignment="1" applyProtection="1">
      <alignment wrapText="1"/>
      <protection locked="0"/>
    </xf>
    <xf numFmtId="0" fontId="7" fillId="0" borderId="0" xfId="1" applyFont="1" applyFill="1" applyBorder="1" applyAlignment="1">
      <alignment wrapText="1"/>
    </xf>
    <xf numFmtId="167" fontId="9" fillId="0" borderId="0" xfId="5" applyNumberFormat="1" applyFont="1" applyAlignment="1">
      <alignment horizontal="right"/>
    </xf>
    <xf numFmtId="0" fontId="7" fillId="0" borderId="0" xfId="1" applyFont="1" applyBorder="1" applyAlignment="1">
      <alignment horizontal="center" vertical="center"/>
    </xf>
    <xf numFmtId="3" fontId="7" fillId="0" borderId="0" xfId="1" applyNumberFormat="1" applyFont="1" applyFill="1" applyBorder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4" fontId="13" fillId="0" borderId="0" xfId="1" applyNumberFormat="1" applyFont="1" applyAlignment="1">
      <alignment vertical="center"/>
    </xf>
    <xf numFmtId="4" fontId="16" fillId="0" borderId="0" xfId="5" applyNumberFormat="1" applyFont="1" applyAlignment="1">
      <alignment vertical="center"/>
    </xf>
    <xf numFmtId="4" fontId="13" fillId="0" borderId="0" xfId="5" applyNumberFormat="1" applyFont="1" applyAlignment="1">
      <alignment vertical="center"/>
    </xf>
    <xf numFmtId="167" fontId="13" fillId="0" borderId="0" xfId="5" applyNumberFormat="1" applyFont="1" applyAlignment="1">
      <alignment horizontal="center" vertical="center"/>
    </xf>
    <xf numFmtId="168" fontId="13" fillId="0" borderId="0" xfId="5" applyNumberFormat="1" applyFont="1" applyFill="1" applyAlignment="1">
      <alignment vertical="center"/>
    </xf>
    <xf numFmtId="4" fontId="13" fillId="0" borderId="0" xfId="1" applyNumberFormat="1" applyFont="1" applyFill="1" applyAlignment="1">
      <alignment vertical="center"/>
    </xf>
    <xf numFmtId="167" fontId="17" fillId="0" borderId="0" xfId="5" applyNumberFormat="1" applyFont="1" applyAlignment="1">
      <alignment vertical="center"/>
    </xf>
    <xf numFmtId="0" fontId="13" fillId="0" borderId="0" xfId="1" applyFont="1" applyAlignment="1">
      <alignment vertical="center" wrapText="1"/>
    </xf>
    <xf numFmtId="166" fontId="13" fillId="0" borderId="0" xfId="5" applyNumberFormat="1" applyFont="1" applyAlignment="1">
      <alignment horizontal="center" vertical="center"/>
    </xf>
    <xf numFmtId="0" fontId="13" fillId="0" borderId="0" xfId="1" applyFont="1" applyAlignment="1"/>
    <xf numFmtId="3" fontId="13" fillId="0" borderId="0" xfId="1" applyNumberFormat="1" applyFont="1" applyAlignment="1"/>
    <xf numFmtId="10" fontId="13" fillId="0" borderId="0" xfId="1" applyNumberFormat="1" applyFont="1" applyAlignment="1"/>
    <xf numFmtId="0" fontId="17" fillId="0" borderId="0" xfId="1" applyFont="1" applyAlignment="1"/>
    <xf numFmtId="0" fontId="13" fillId="0" borderId="0" xfId="1" applyFont="1" applyBorder="1" applyAlignment="1"/>
    <xf numFmtId="0" fontId="13" fillId="0" borderId="0" xfId="1" applyFont="1" applyAlignment="1">
      <alignment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3" fillId="0" borderId="0" xfId="1" applyFont="1" applyFill="1" applyBorder="1" applyAlignment="1"/>
    <xf numFmtId="14" fontId="22" fillId="0" borderId="0" xfId="1" applyNumberFormat="1" applyFont="1" applyFill="1" applyBorder="1" applyAlignment="1">
      <alignment horizontal="right" wrapText="1"/>
    </xf>
    <xf numFmtId="0" fontId="17" fillId="0" borderId="0" xfId="1" applyFont="1" applyFill="1" applyBorder="1" applyAlignment="1"/>
    <xf numFmtId="10" fontId="17" fillId="0" borderId="0" xfId="1" applyNumberFormat="1" applyFont="1" applyFill="1" applyBorder="1" applyAlignment="1"/>
    <xf numFmtId="4" fontId="17" fillId="0" borderId="0" xfId="1" applyNumberFormat="1" applyFont="1" applyFill="1" applyBorder="1" applyAlignment="1"/>
    <xf numFmtId="171" fontId="17" fillId="0" borderId="0" xfId="1" applyNumberFormat="1" applyFont="1" applyFill="1" applyBorder="1" applyAlignment="1"/>
    <xf numFmtId="3" fontId="17" fillId="0" borderId="0" xfId="1" applyNumberFormat="1" applyFont="1" applyFill="1" applyBorder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vertical="center" wrapText="1"/>
    </xf>
    <xf numFmtId="10" fontId="13" fillId="0" borderId="0" xfId="1" applyNumberFormat="1" applyFont="1" applyFill="1" applyBorder="1" applyAlignment="1"/>
    <xf numFmtId="0" fontId="13" fillId="0" borderId="0" xfId="1" applyFont="1" applyFill="1" applyAlignment="1">
      <alignment wrapText="1"/>
    </xf>
    <xf numFmtId="0" fontId="13" fillId="0" borderId="0" xfId="1" applyFont="1" applyFill="1" applyAlignment="1"/>
    <xf numFmtId="0" fontId="23" fillId="0" borderId="0" xfId="1" applyFont="1" applyFill="1" applyBorder="1" applyAlignment="1"/>
    <xf numFmtId="4" fontId="23" fillId="0" borderId="0" xfId="1" applyNumberFormat="1" applyFont="1" applyFill="1" applyBorder="1" applyAlignment="1"/>
    <xf numFmtId="167" fontId="23" fillId="0" borderId="0" xfId="1" applyNumberFormat="1" applyFont="1" applyFill="1" applyBorder="1" applyAlignment="1"/>
    <xf numFmtId="167" fontId="17" fillId="0" borderId="0" xfId="1" applyNumberFormat="1" applyFont="1" applyFill="1" applyBorder="1" applyAlignment="1"/>
    <xf numFmtId="0" fontId="17" fillId="0" borderId="0" xfId="1" applyNumberFormat="1" applyFont="1" applyFill="1" applyBorder="1" applyAlignment="1"/>
    <xf numFmtId="166" fontId="13" fillId="0" borderId="0" xfId="5" applyNumberFormat="1" applyFont="1"/>
    <xf numFmtId="166" fontId="17" fillId="0" borderId="0" xfId="5" applyNumberFormat="1" applyFont="1"/>
    <xf numFmtId="0" fontId="16" fillId="0" borderId="0" xfId="1" applyFont="1" applyFill="1" applyBorder="1" applyAlignment="1">
      <alignment vertical="center" wrapText="1"/>
    </xf>
    <xf numFmtId="167" fontId="16" fillId="0" borderId="0" xfId="5" applyNumberFormat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>
      <alignment vertical="center"/>
    </xf>
    <xf numFmtId="0" fontId="13" fillId="0" borderId="0" xfId="1" applyFont="1" applyFill="1" applyAlignment="1">
      <alignment vertical="center" wrapText="1"/>
    </xf>
    <xf numFmtId="167" fontId="17" fillId="0" borderId="0" xfId="1" applyNumberFormat="1" applyFont="1" applyAlignment="1"/>
    <xf numFmtId="167" fontId="13" fillId="0" borderId="0" xfId="1" applyNumberFormat="1" applyFont="1" applyAlignment="1"/>
    <xf numFmtId="0" fontId="13" fillId="0" borderId="0" xfId="1" applyFont="1" applyAlignment="1">
      <alignment horizontal="right"/>
    </xf>
    <xf numFmtId="167" fontId="13" fillId="0" borderId="0" xfId="1" applyNumberFormat="1" applyFont="1" applyAlignment="1">
      <alignment vertical="center"/>
    </xf>
    <xf numFmtId="4" fontId="13" fillId="0" borderId="0" xfId="1" applyNumberFormat="1" applyFont="1" applyAlignment="1"/>
    <xf numFmtId="167" fontId="13" fillId="0" borderId="0" xfId="5" applyNumberFormat="1" applyFont="1" applyAlignment="1">
      <alignment horizontal="right"/>
    </xf>
    <xf numFmtId="3" fontId="13" fillId="0" borderId="0" xfId="1" applyNumberFormat="1" applyFont="1" applyAlignment="1">
      <alignment vertical="center"/>
    </xf>
    <xf numFmtId="167" fontId="13" fillId="0" borderId="0" xfId="5" applyNumberFormat="1" applyFont="1" applyAlignment="1">
      <alignment horizontal="right" vertical="center"/>
    </xf>
    <xf numFmtId="0" fontId="19" fillId="0" borderId="0" xfId="1" applyFont="1" applyFill="1" applyBorder="1" applyAlignment="1">
      <alignment vertical="center" wrapText="1"/>
    </xf>
    <xf numFmtId="0" fontId="13" fillId="0" borderId="0" xfId="1" applyFont="1" applyAlignment="1">
      <alignment horizontal="center" vertical="top"/>
    </xf>
    <xf numFmtId="0" fontId="13" fillId="0" borderId="0" xfId="1" applyFont="1" applyAlignment="1">
      <alignment vertical="top"/>
    </xf>
    <xf numFmtId="166" fontId="13" fillId="0" borderId="0" xfId="5" applyNumberFormat="1" applyFont="1" applyAlignment="1">
      <alignment horizontal="right"/>
    </xf>
    <xf numFmtId="0" fontId="13" fillId="0" borderId="0" xfId="1" applyFont="1" applyAlignment="1">
      <alignment horizontal="right" vertical="center"/>
    </xf>
    <xf numFmtId="166" fontId="13" fillId="0" borderId="0" xfId="5" applyNumberFormat="1" applyFont="1" applyAlignment="1">
      <alignment horizontal="right" vertical="center"/>
    </xf>
    <xf numFmtId="0" fontId="16" fillId="0" borderId="0" xfId="1" applyFont="1" applyAlignment="1">
      <alignment horizontal="right" vertical="center" wrapText="1"/>
    </xf>
    <xf numFmtId="0" fontId="13" fillId="0" borderId="0" xfId="1" applyFont="1" applyFill="1" applyAlignment="1">
      <alignment horizontal="right"/>
    </xf>
    <xf numFmtId="167" fontId="19" fillId="0" borderId="0" xfId="5" applyNumberFormat="1" applyFont="1" applyFill="1" applyAlignment="1">
      <alignment horizontal="right" vertical="center"/>
    </xf>
    <xf numFmtId="167" fontId="20" fillId="0" borderId="0" xfId="5" applyNumberFormat="1" applyFont="1" applyFill="1" applyBorder="1" applyAlignment="1">
      <alignment horizontal="right" vertical="center"/>
    </xf>
    <xf numFmtId="169" fontId="17" fillId="0" borderId="0" xfId="1" applyNumberFormat="1" applyFont="1" applyFill="1" applyBorder="1" applyAlignment="1" applyProtection="1">
      <alignment horizontal="right"/>
      <protection locked="0"/>
    </xf>
    <xf numFmtId="169" fontId="17" fillId="0" borderId="0" xfId="1" applyNumberFormat="1" applyFont="1" applyFill="1" applyBorder="1" applyAlignment="1" applyProtection="1">
      <alignment horizontal="right" vertical="center"/>
      <protection locked="0"/>
    </xf>
    <xf numFmtId="167" fontId="17" fillId="0" borderId="0" xfId="5" applyNumberFormat="1" applyFont="1" applyAlignment="1">
      <alignment horizontal="right"/>
    </xf>
    <xf numFmtId="167" fontId="13" fillId="0" borderId="0" xfId="5" applyNumberFormat="1" applyFont="1" applyBorder="1" applyAlignment="1">
      <alignment horizontal="right" vertical="center"/>
    </xf>
    <xf numFmtId="167" fontId="17" fillId="0" borderId="0" xfId="5" applyNumberFormat="1" applyFont="1" applyAlignment="1">
      <alignment horizontal="right" vertical="center"/>
    </xf>
    <xf numFmtId="167" fontId="16" fillId="0" borderId="0" xfId="5" applyNumberFormat="1" applyFont="1" applyAlignment="1">
      <alignment horizontal="right"/>
    </xf>
    <xf numFmtId="167" fontId="16" fillId="0" borderId="0" xfId="5" applyNumberFormat="1" applyFont="1" applyAlignment="1">
      <alignment horizontal="right" vertical="center"/>
    </xf>
    <xf numFmtId="167" fontId="17" fillId="0" borderId="0" xfId="5" applyNumberFormat="1" applyFont="1" applyAlignment="1"/>
    <xf numFmtId="167" fontId="13" fillId="0" borderId="0" xfId="5" applyNumberFormat="1" applyFont="1" applyAlignment="1"/>
    <xf numFmtId="0" fontId="16" fillId="0" borderId="0" xfId="1" applyNumberFormat="1" applyFont="1" applyBorder="1" applyAlignment="1">
      <alignment horizontal="right" vertical="center" wrapText="1"/>
    </xf>
    <xf numFmtId="0" fontId="16" fillId="0" borderId="0" xfId="1" applyNumberFormat="1" applyFont="1" applyBorder="1" applyAlignment="1">
      <alignment horizontal="right" wrapText="1"/>
    </xf>
    <xf numFmtId="167" fontId="13" fillId="0" borderId="0" xfId="1" applyNumberFormat="1" applyFont="1" applyAlignment="1">
      <alignment vertical="top"/>
    </xf>
    <xf numFmtId="167" fontId="13" fillId="0" borderId="0" xfId="5" applyNumberFormat="1" applyFont="1" applyFill="1" applyAlignment="1">
      <alignment horizontal="right"/>
    </xf>
    <xf numFmtId="4" fontId="13" fillId="0" borderId="0" xfId="1" applyNumberFormat="1" applyFont="1" applyFill="1" applyAlignment="1"/>
    <xf numFmtId="167" fontId="16" fillId="0" borderId="0" xfId="5" applyNumberFormat="1" applyFont="1" applyFill="1" applyBorder="1" applyAlignment="1"/>
    <xf numFmtId="167" fontId="15" fillId="0" borderId="0" xfId="5" applyNumberFormat="1" applyFont="1" applyAlignment="1"/>
    <xf numFmtId="166" fontId="13" fillId="0" borderId="0" xfId="5" applyNumberFormat="1" applyFont="1" applyAlignment="1"/>
    <xf numFmtId="167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7" fontId="16" fillId="0" borderId="0" xfId="5" applyNumberFormat="1" applyFont="1" applyBorder="1" applyAlignment="1">
      <alignment horizontal="right" vertical="center"/>
    </xf>
    <xf numFmtId="169" fontId="13" fillId="0" borderId="0" xfId="8" applyNumberFormat="1" applyFont="1" applyFill="1" applyBorder="1" applyAlignment="1" applyProtection="1">
      <protection locked="0"/>
    </xf>
    <xf numFmtId="0" fontId="17" fillId="0" borderId="0" xfId="1" applyFont="1" applyFill="1" applyBorder="1" applyAlignment="1">
      <alignment horizontal="right" vertical="center" wrapText="1"/>
    </xf>
    <xf numFmtId="167" fontId="22" fillId="0" borderId="0" xfId="5" applyNumberFormat="1" applyFont="1" applyAlignment="1">
      <alignment horizontal="right"/>
    </xf>
    <xf numFmtId="0" fontId="22" fillId="0" borderId="0" xfId="1" applyFont="1" applyAlignment="1">
      <alignment horizontal="right"/>
    </xf>
    <xf numFmtId="168" fontId="16" fillId="0" borderId="0" xfId="5" applyNumberFormat="1" applyFont="1" applyFill="1" applyAlignment="1">
      <alignment horizontal="right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167" fontId="17" fillId="0" borderId="0" xfId="1" applyNumberFormat="1" applyFont="1" applyFill="1" applyAlignment="1">
      <alignment vertical="center" wrapText="1"/>
    </xf>
    <xf numFmtId="167" fontId="13" fillId="0" borderId="0" xfId="1" applyNumberFormat="1" applyFont="1" applyFill="1" applyAlignment="1">
      <alignment vertical="center" wrapText="1"/>
    </xf>
    <xf numFmtId="167" fontId="7" fillId="0" borderId="0" xfId="5" applyNumberFormat="1" applyFont="1" applyAlignment="1">
      <alignment horizontal="right" vertical="center"/>
    </xf>
    <xf numFmtId="167" fontId="9" fillId="0" borderId="0" xfId="5" applyNumberFormat="1" applyFont="1" applyAlignment="1">
      <alignment horizontal="right" vertical="center"/>
    </xf>
    <xf numFmtId="166" fontId="7" fillId="0" borderId="0" xfId="5" applyNumberFormat="1" applyFont="1" applyAlignment="1">
      <alignment vertical="center"/>
    </xf>
    <xf numFmtId="166" fontId="9" fillId="0" borderId="0" xfId="5" applyNumberFormat="1" applyFont="1" applyAlignment="1">
      <alignment vertical="center"/>
    </xf>
    <xf numFmtId="166" fontId="7" fillId="0" borderId="0" xfId="5" applyNumberFormat="1" applyFont="1" applyBorder="1" applyAlignment="1">
      <alignment vertical="center"/>
    </xf>
    <xf numFmtId="0" fontId="26" fillId="0" borderId="0" xfId="9" applyFont="1" applyFill="1"/>
    <xf numFmtId="0" fontId="25" fillId="0" borderId="0" xfId="9" applyFont="1" applyFill="1" applyAlignment="1">
      <alignment wrapText="1"/>
    </xf>
    <xf numFmtId="0" fontId="25" fillId="0" borderId="0" xfId="9" applyFont="1" applyFill="1"/>
    <xf numFmtId="0" fontId="26" fillId="0" borderId="0" xfId="9" applyFont="1" applyFill="1" applyAlignment="1">
      <alignment vertical="center"/>
    </xf>
    <xf numFmtId="0" fontId="26" fillId="0" borderId="0" xfId="9" applyFont="1" applyFill="1" applyBorder="1"/>
    <xf numFmtId="0" fontId="26" fillId="0" borderId="0" xfId="9" applyFont="1" applyFill="1" applyBorder="1" applyAlignment="1">
      <alignment vertical="center"/>
    </xf>
    <xf numFmtId="0" fontId="26" fillId="0" borderId="0" xfId="1" applyFont="1" applyFill="1" applyBorder="1" applyAlignment="1"/>
    <xf numFmtId="0" fontId="26" fillId="0" borderId="0" xfId="1" applyFont="1" applyFill="1" applyAlignment="1"/>
    <xf numFmtId="4" fontId="26" fillId="0" borderId="0" xfId="9" applyNumberFormat="1" applyFont="1" applyFill="1"/>
    <xf numFmtId="167" fontId="25" fillId="0" borderId="0" xfId="10" applyNumberFormat="1" applyFont="1" applyFill="1" applyBorder="1" applyAlignment="1" applyProtection="1">
      <alignment vertical="center" wrapText="1"/>
      <protection locked="0"/>
    </xf>
    <xf numFmtId="168" fontId="25" fillId="0" borderId="0" xfId="9" applyNumberFormat="1" applyFont="1" applyFill="1" applyBorder="1" applyAlignment="1" applyProtection="1">
      <alignment vertical="center" wrapText="1"/>
      <protection locked="0"/>
    </xf>
    <xf numFmtId="0" fontId="25" fillId="0" borderId="0" xfId="9" applyFont="1" applyFill="1" applyBorder="1" applyAlignment="1">
      <alignment horizontal="left" vertical="center" wrapText="1"/>
    </xf>
    <xf numFmtId="0" fontId="37" fillId="0" borderId="0" xfId="9" applyFont="1" applyFill="1" applyBorder="1" applyAlignment="1">
      <alignment horizontal="right" vertical="center" wrapText="1"/>
    </xf>
    <xf numFmtId="0" fontId="26" fillId="0" borderId="0" xfId="9" applyFont="1" applyFill="1" applyBorder="1" applyAlignment="1">
      <alignment vertical="center" wrapText="1"/>
    </xf>
    <xf numFmtId="167" fontId="25" fillId="0" borderId="0" xfId="9" applyNumberFormat="1" applyFont="1" applyFill="1" applyBorder="1" applyAlignment="1" applyProtection="1">
      <alignment vertical="center" wrapText="1"/>
      <protection locked="0"/>
    </xf>
    <xf numFmtId="0" fontId="25" fillId="0" borderId="0" xfId="9" applyFont="1" applyFill="1" applyAlignment="1">
      <alignment vertical="center" wrapText="1"/>
    </xf>
    <xf numFmtId="0" fontId="25" fillId="0" borderId="0" xfId="9" applyFont="1" applyFill="1" applyAlignment="1">
      <alignment vertical="center"/>
    </xf>
    <xf numFmtId="0" fontId="35" fillId="0" borderId="0" xfId="9" applyFont="1" applyFill="1" applyBorder="1" applyAlignment="1">
      <alignment vertical="center"/>
    </xf>
    <xf numFmtId="0" fontId="25" fillId="0" borderId="0" xfId="9" applyFont="1" applyFill="1" applyBorder="1" applyAlignment="1">
      <alignment horizontal="center" vertical="center" wrapText="1"/>
    </xf>
    <xf numFmtId="0" fontId="36" fillId="0" borderId="0" xfId="9" applyFont="1" applyFill="1" applyBorder="1" applyAlignment="1">
      <alignment horizontal="centerContinuous" vertical="center" wrapText="1"/>
    </xf>
    <xf numFmtId="0" fontId="26" fillId="0" borderId="0" xfId="1" applyFont="1" applyFill="1" applyBorder="1" applyAlignment="1">
      <alignment horizontal="center" vertical="center"/>
    </xf>
    <xf numFmtId="4" fontId="26" fillId="0" borderId="0" xfId="9" applyNumberFormat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20" fillId="0" borderId="26" xfId="1" applyFont="1" applyBorder="1" applyAlignment="1">
      <alignment vertical="center" wrapText="1"/>
    </xf>
    <xf numFmtId="167" fontId="20" fillId="0" borderId="26" xfId="5" applyNumberFormat="1" applyFont="1" applyBorder="1" applyAlignment="1">
      <alignment vertical="center" wrapText="1"/>
    </xf>
    <xf numFmtId="167" fontId="20" fillId="0" borderId="26" xfId="5" applyNumberFormat="1" applyFont="1" applyFill="1" applyBorder="1" applyAlignment="1">
      <alignment vertical="center" wrapText="1"/>
    </xf>
    <xf numFmtId="0" fontId="13" fillId="0" borderId="0" xfId="1" applyFont="1" applyAlignment="1">
      <alignment vertical="center"/>
    </xf>
    <xf numFmtId="0" fontId="13" fillId="0" borderId="0" xfId="13" applyFont="1" applyAlignment="1"/>
    <xf numFmtId="0" fontId="13" fillId="0" borderId="0" xfId="13" applyFont="1" applyFill="1" applyBorder="1" applyAlignment="1"/>
    <xf numFmtId="0" fontId="16" fillId="0" borderId="0" xfId="13" applyFont="1" applyBorder="1" applyAlignment="1">
      <alignment vertical="center"/>
    </xf>
    <xf numFmtId="0" fontId="13" fillId="0" borderId="0" xfId="13" applyFont="1" applyBorder="1" applyAlignment="1">
      <alignment vertical="center"/>
    </xf>
    <xf numFmtId="0" fontId="7" fillId="0" borderId="0" xfId="13" applyFont="1" applyAlignment="1">
      <alignment vertical="center"/>
    </xf>
    <xf numFmtId="0" fontId="7" fillId="0" borderId="0" xfId="13" applyFont="1" applyFill="1" applyAlignment="1">
      <alignment vertical="center"/>
    </xf>
    <xf numFmtId="169" fontId="19" fillId="0" borderId="8" xfId="13" applyNumberFormat="1" applyFont="1" applyFill="1" applyBorder="1" applyAlignment="1" applyProtection="1">
      <alignment vertical="center" wrapText="1"/>
      <protection locked="0"/>
    </xf>
    <xf numFmtId="0" fontId="13" fillId="0" borderId="0" xfId="13" applyFont="1" applyAlignment="1">
      <alignment vertical="center" wrapText="1"/>
    </xf>
    <xf numFmtId="0" fontId="16" fillId="0" borderId="0" xfId="13" applyFont="1" applyFill="1" applyBorder="1" applyAlignment="1">
      <alignment vertical="center"/>
    </xf>
    <xf numFmtId="0" fontId="13" fillId="0" borderId="0" xfId="13" applyFont="1" applyFill="1" applyAlignment="1">
      <alignment vertical="center"/>
    </xf>
    <xf numFmtId="0" fontId="13" fillId="0" borderId="0" xfId="13" applyFont="1" applyFill="1" applyBorder="1" applyAlignment="1">
      <alignment vertical="center"/>
    </xf>
    <xf numFmtId="0" fontId="16" fillId="0" borderId="0" xfId="13" applyFont="1" applyFill="1" applyBorder="1" applyAlignment="1">
      <alignment horizontal="left" vertical="center"/>
    </xf>
    <xf numFmtId="4" fontId="13" fillId="0" borderId="0" xfId="13" applyNumberFormat="1" applyFont="1" applyFill="1" applyBorder="1" applyAlignment="1">
      <alignment vertical="center"/>
    </xf>
    <xf numFmtId="0" fontId="13" fillId="0" borderId="0" xfId="13" applyFont="1" applyAlignment="1">
      <alignment horizontal="center" vertical="center"/>
    </xf>
    <xf numFmtId="0" fontId="14" fillId="0" borderId="0" xfId="13" applyFont="1" applyFill="1" applyBorder="1" applyAlignment="1">
      <alignment horizontal="center" vertical="center" wrapText="1"/>
    </xf>
    <xf numFmtId="171" fontId="20" fillId="0" borderId="0" xfId="13" applyNumberFormat="1" applyFont="1" applyFill="1" applyBorder="1" applyAlignment="1">
      <alignment vertical="center" wrapText="1"/>
    </xf>
    <xf numFmtId="171" fontId="19" fillId="0" borderId="0" xfId="13" applyNumberFormat="1" applyFont="1" applyFill="1" applyBorder="1" applyAlignment="1">
      <alignment vertical="center" wrapText="1"/>
    </xf>
    <xf numFmtId="0" fontId="13" fillId="0" borderId="0" xfId="13" applyFont="1">
      <alignment vertical="center"/>
    </xf>
    <xf numFmtId="0" fontId="13" fillId="0" borderId="0" xfId="13" applyFont="1" applyAlignment="1">
      <alignment wrapText="1"/>
    </xf>
    <xf numFmtId="0" fontId="13" fillId="0" borderId="0" xfId="15" applyFont="1" applyFill="1" applyBorder="1" applyAlignment="1">
      <alignment vertical="center"/>
    </xf>
    <xf numFmtId="167" fontId="19" fillId="0" borderId="0" xfId="13" applyNumberFormat="1" applyFont="1" applyFill="1" applyBorder="1" applyAlignment="1">
      <alignment vertical="center"/>
    </xf>
    <xf numFmtId="167" fontId="19" fillId="0" borderId="0" xfId="13" applyNumberFormat="1" applyFont="1" applyFill="1" applyBorder="1" applyAlignment="1">
      <alignment horizontal="right" vertical="center"/>
    </xf>
    <xf numFmtId="0" fontId="44" fillId="4" borderId="0" xfId="13" applyFont="1" applyFill="1" applyBorder="1" applyAlignment="1"/>
    <xf numFmtId="0" fontId="7" fillId="0" borderId="0" xfId="13" applyFont="1" applyFill="1" applyBorder="1" applyAlignment="1"/>
    <xf numFmtId="0" fontId="13" fillId="4" borderId="36" xfId="13" applyFont="1" applyFill="1" applyBorder="1" applyAlignment="1">
      <alignment vertical="center"/>
    </xf>
    <xf numFmtId="49" fontId="40" fillId="0" borderId="12" xfId="13" applyNumberFormat="1" applyFont="1" applyBorder="1" applyAlignment="1">
      <alignment vertical="center"/>
    </xf>
    <xf numFmtId="0" fontId="40" fillId="0" borderId="12" xfId="13" applyFont="1" applyBorder="1" applyAlignment="1">
      <alignment vertical="center"/>
    </xf>
    <xf numFmtId="49" fontId="40" fillId="0" borderId="12" xfId="13" applyNumberFormat="1" applyFont="1" applyBorder="1" applyAlignment="1">
      <alignment horizontal="right" vertical="center"/>
    </xf>
    <xf numFmtId="0" fontId="13" fillId="0" borderId="0" xfId="13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32" fillId="0" borderId="0" xfId="0" applyFont="1" applyFill="1" applyBorder="1" applyAlignment="1"/>
    <xf numFmtId="49" fontId="40" fillId="0" borderId="12" xfId="13" applyNumberFormat="1" applyFont="1" applyFill="1" applyBorder="1" applyAlignment="1">
      <alignment horizontal="right" vertical="center"/>
    </xf>
    <xf numFmtId="0" fontId="13" fillId="0" borderId="0" xfId="13" applyFont="1" applyFill="1" applyBorder="1" applyAlignment="1">
      <alignment vertical="center" wrapText="1"/>
    </xf>
    <xf numFmtId="167" fontId="13" fillId="0" borderId="0" xfId="13" applyNumberFormat="1" applyFont="1" applyFill="1" applyBorder="1" applyAlignment="1">
      <alignment horizontal="right" vertical="center"/>
    </xf>
    <xf numFmtId="0" fontId="16" fillId="0" borderId="0" xfId="13" applyFont="1" applyAlignment="1">
      <alignment vertical="center"/>
    </xf>
    <xf numFmtId="0" fontId="13" fillId="0" borderId="0" xfId="13" applyFont="1" applyFill="1" applyAlignment="1"/>
    <xf numFmtId="0" fontId="49" fillId="0" borderId="0" xfId="0" applyFont="1" applyFill="1" applyBorder="1" applyAlignment="1"/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67" fontId="49" fillId="0" borderId="0" xfId="0" applyNumberFormat="1" applyFont="1" applyFill="1" applyBorder="1" applyAlignment="1"/>
    <xf numFmtId="0" fontId="13" fillId="0" borderId="0" xfId="18" applyFont="1" applyFill="1" applyBorder="1" applyAlignment="1"/>
    <xf numFmtId="0" fontId="52" fillId="0" borderId="0" xfId="0" applyFont="1" applyFill="1" applyBorder="1" applyAlignment="1"/>
    <xf numFmtId="0" fontId="47" fillId="0" borderId="0" xfId="20" applyFont="1" applyFill="1" applyBorder="1" applyAlignment="1">
      <alignment vertical="center"/>
    </xf>
    <xf numFmtId="3" fontId="47" fillId="0" borderId="0" xfId="20" applyNumberFormat="1" applyFont="1" applyFill="1" applyBorder="1" applyAlignment="1">
      <alignment vertical="center"/>
    </xf>
    <xf numFmtId="0" fontId="48" fillId="0" borderId="0" xfId="20" applyFont="1" applyFill="1" applyBorder="1" applyAlignment="1">
      <alignment vertical="center"/>
    </xf>
    <xf numFmtId="3" fontId="48" fillId="0" borderId="0" xfId="20" applyNumberFormat="1" applyFont="1" applyFill="1" applyBorder="1" applyAlignment="1">
      <alignment vertical="center"/>
    </xf>
    <xf numFmtId="167" fontId="47" fillId="0" borderId="0" xfId="20" applyNumberFormat="1" applyFont="1" applyFill="1" applyBorder="1" applyAlignment="1">
      <alignment vertical="center"/>
    </xf>
    <xf numFmtId="0" fontId="20" fillId="0" borderId="0" xfId="13" applyFont="1" applyFill="1" applyBorder="1" applyAlignment="1">
      <alignment vertical="center" wrapText="1"/>
    </xf>
    <xf numFmtId="0" fontId="13" fillId="0" borderId="0" xfId="1" applyFont="1" applyAlignment="1">
      <alignment vertical="center"/>
    </xf>
    <xf numFmtId="0" fontId="16" fillId="0" borderId="0" xfId="13" applyFont="1" applyBorder="1" applyAlignment="1">
      <alignment vertical="center"/>
    </xf>
    <xf numFmtId="0" fontId="14" fillId="6" borderId="6" xfId="13" applyFont="1" applyFill="1" applyBorder="1" applyAlignment="1">
      <alignment horizontal="right" vertical="center"/>
    </xf>
    <xf numFmtId="0" fontId="14" fillId="6" borderId="7" xfId="13" applyNumberFormat="1" applyFont="1" applyFill="1" applyBorder="1" applyAlignment="1">
      <alignment horizontal="right" vertical="center" wrapText="1"/>
    </xf>
    <xf numFmtId="0" fontId="40" fillId="0" borderId="50" xfId="13" applyFont="1" applyFill="1" applyBorder="1" applyAlignment="1">
      <alignment vertical="center"/>
    </xf>
    <xf numFmtId="0" fontId="40" fillId="0" borderId="51" xfId="13" applyFont="1" applyFill="1" applyBorder="1" applyAlignment="1">
      <alignment horizontal="center" vertical="center"/>
    </xf>
    <xf numFmtId="167" fontId="40" fillId="0" borderId="51" xfId="13" applyNumberFormat="1" applyFont="1" applyFill="1" applyBorder="1" applyAlignment="1">
      <alignment vertical="center"/>
    </xf>
    <xf numFmtId="167" fontId="40" fillId="0" borderId="52" xfId="13" applyNumberFormat="1" applyFont="1" applyFill="1" applyBorder="1" applyAlignment="1">
      <alignment vertical="center"/>
    </xf>
    <xf numFmtId="0" fontId="40" fillId="0" borderId="53" xfId="13" applyFont="1" applyFill="1" applyBorder="1" applyAlignment="1">
      <alignment vertical="center"/>
    </xf>
    <xf numFmtId="0" fontId="40" fillId="0" borderId="54" xfId="13" applyFont="1" applyFill="1" applyBorder="1" applyAlignment="1">
      <alignment horizontal="center" vertical="center"/>
    </xf>
    <xf numFmtId="167" fontId="40" fillId="0" borderId="54" xfId="13" applyNumberFormat="1" applyFont="1" applyFill="1" applyBorder="1" applyAlignment="1">
      <alignment vertical="center"/>
    </xf>
    <xf numFmtId="167" fontId="40" fillId="0" borderId="55" xfId="13" applyNumberFormat="1" applyFont="1" applyFill="1" applyBorder="1" applyAlignment="1">
      <alignment vertical="center"/>
    </xf>
    <xf numFmtId="0" fontId="41" fillId="0" borderId="49" xfId="13" applyFont="1" applyFill="1" applyBorder="1" applyAlignment="1">
      <alignment vertical="center"/>
    </xf>
    <xf numFmtId="0" fontId="41" fillId="0" borderId="56" xfId="13" applyFont="1" applyFill="1" applyBorder="1" applyAlignment="1">
      <alignment horizontal="center" vertical="center"/>
    </xf>
    <xf numFmtId="167" fontId="41" fillId="0" borderId="56" xfId="19" applyNumberFormat="1" applyFont="1" applyFill="1" applyBorder="1" applyAlignment="1">
      <alignment vertical="center"/>
    </xf>
    <xf numFmtId="167" fontId="41" fillId="0" borderId="57" xfId="19" applyNumberFormat="1" applyFont="1" applyFill="1" applyBorder="1" applyAlignment="1">
      <alignment vertical="center"/>
    </xf>
    <xf numFmtId="0" fontId="40" fillId="0" borderId="58" xfId="13" applyFont="1" applyFill="1" applyBorder="1" applyAlignment="1">
      <alignment vertical="center"/>
    </xf>
    <xf numFmtId="0" fontId="40" fillId="0" borderId="59" xfId="13" applyFont="1" applyFill="1" applyBorder="1" applyAlignment="1">
      <alignment horizontal="center" vertical="center"/>
    </xf>
    <xf numFmtId="167" fontId="40" fillId="0" borderId="59" xfId="13" applyNumberFormat="1" applyFont="1" applyFill="1" applyBorder="1" applyAlignment="1">
      <alignment vertical="center"/>
    </xf>
    <xf numFmtId="167" fontId="40" fillId="0" borderId="60" xfId="13" applyNumberFormat="1" applyFont="1" applyFill="1" applyBorder="1" applyAlignment="1">
      <alignment vertical="center"/>
    </xf>
    <xf numFmtId="0" fontId="40" fillId="0" borderId="61" xfId="13" applyFont="1" applyFill="1" applyBorder="1" applyAlignment="1">
      <alignment vertical="center"/>
    </xf>
    <xf numFmtId="0" fontId="40" fillId="0" borderId="62" xfId="13" applyFont="1" applyFill="1" applyBorder="1" applyAlignment="1">
      <alignment horizontal="center" vertical="center"/>
    </xf>
    <xf numFmtId="167" fontId="40" fillId="0" borderId="62" xfId="13" applyNumberFormat="1" applyFont="1" applyFill="1" applyBorder="1" applyAlignment="1">
      <alignment vertical="center"/>
    </xf>
    <xf numFmtId="167" fontId="40" fillId="0" borderId="63" xfId="13" applyNumberFormat="1" applyFont="1" applyFill="1" applyBorder="1" applyAlignment="1">
      <alignment vertical="center"/>
    </xf>
    <xf numFmtId="0" fontId="40" fillId="0" borderId="64" xfId="13" applyFont="1" applyFill="1" applyBorder="1" applyAlignment="1">
      <alignment vertical="center"/>
    </xf>
    <xf numFmtId="0" fontId="40" fillId="0" borderId="65" xfId="13" applyFont="1" applyFill="1" applyBorder="1" applyAlignment="1">
      <alignment horizontal="center" vertical="center"/>
    </xf>
    <xf numFmtId="167" fontId="40" fillId="0" borderId="65" xfId="19" applyNumberFormat="1" applyFont="1" applyFill="1" applyBorder="1" applyAlignment="1">
      <alignment vertical="center"/>
    </xf>
    <xf numFmtId="167" fontId="40" fillId="0" borderId="66" xfId="19" applyNumberFormat="1" applyFont="1" applyFill="1" applyBorder="1" applyAlignment="1">
      <alignment vertical="center"/>
    </xf>
    <xf numFmtId="169" fontId="42" fillId="0" borderId="65" xfId="13" applyNumberFormat="1" applyFont="1" applyFill="1" applyBorder="1" applyAlignment="1" applyProtection="1">
      <alignment horizontal="center" vertical="center" wrapText="1"/>
      <protection locked="0"/>
    </xf>
    <xf numFmtId="167" fontId="42" fillId="0" borderId="65" xfId="13" applyNumberFormat="1" applyFont="1" applyFill="1" applyBorder="1" applyAlignment="1">
      <alignment vertical="center"/>
    </xf>
    <xf numFmtId="167" fontId="42" fillId="0" borderId="66" xfId="19" applyNumberFormat="1" applyFont="1" applyFill="1" applyBorder="1" applyAlignment="1">
      <alignment vertical="center"/>
    </xf>
    <xf numFmtId="0" fontId="40" fillId="0" borderId="64" xfId="13" applyFont="1" applyFill="1" applyBorder="1" applyAlignment="1">
      <alignment vertical="center" wrapText="1"/>
    </xf>
    <xf numFmtId="167" fontId="40" fillId="0" borderId="65" xfId="13" applyNumberFormat="1" applyFont="1" applyFill="1" applyBorder="1" applyAlignment="1">
      <alignment vertical="center"/>
    </xf>
    <xf numFmtId="169" fontId="40" fillId="0" borderId="65" xfId="13" applyNumberFormat="1" applyFont="1" applyFill="1" applyBorder="1" applyAlignment="1" applyProtection="1">
      <alignment horizontal="center" vertical="center" wrapText="1"/>
      <protection locked="0"/>
    </xf>
    <xf numFmtId="0" fontId="40" fillId="0" borderId="65" xfId="13" applyFont="1" applyFill="1" applyBorder="1" applyAlignment="1">
      <alignment horizontal="center" vertical="center" wrapText="1"/>
    </xf>
    <xf numFmtId="0" fontId="41" fillId="0" borderId="0" xfId="1" applyFont="1" applyFill="1" applyBorder="1" applyAlignment="1">
      <alignment vertical="center" wrapText="1"/>
    </xf>
    <xf numFmtId="167" fontId="40" fillId="0" borderId="0" xfId="5" applyNumberFormat="1" applyFont="1" applyFill="1" applyBorder="1" applyAlignment="1">
      <alignment horizontal="center" vertical="center" wrapText="1"/>
    </xf>
    <xf numFmtId="167" fontId="41" fillId="0" borderId="0" xfId="5" applyNumberFormat="1" applyFont="1" applyFill="1" applyBorder="1" applyAlignment="1">
      <alignment vertical="center" wrapText="1"/>
    </xf>
    <xf numFmtId="169" fontId="42" fillId="0" borderId="64" xfId="13" applyNumberFormat="1" applyFont="1" applyFill="1" applyBorder="1" applyAlignment="1" applyProtection="1">
      <alignment horizontal="left" vertical="center" wrapText="1" indent="1"/>
      <protection locked="0"/>
    </xf>
    <xf numFmtId="0" fontId="41" fillId="0" borderId="67" xfId="13" applyFont="1" applyFill="1" applyBorder="1" applyAlignment="1">
      <alignment vertical="center"/>
    </xf>
    <xf numFmtId="0" fontId="41" fillId="0" borderId="67" xfId="13" applyFont="1" applyFill="1" applyBorder="1" applyAlignment="1">
      <alignment horizontal="center" vertical="center"/>
    </xf>
    <xf numFmtId="167" fontId="41" fillId="0" borderId="67" xfId="19" applyNumberFormat="1" applyFont="1" applyFill="1" applyBorder="1" applyAlignment="1">
      <alignment vertical="center"/>
    </xf>
    <xf numFmtId="0" fontId="40" fillId="0" borderId="49" xfId="13" applyFont="1" applyFill="1" applyBorder="1" applyAlignment="1">
      <alignment vertical="center"/>
    </xf>
    <xf numFmtId="0" fontId="40" fillId="0" borderId="56" xfId="13" applyFont="1" applyFill="1" applyBorder="1" applyAlignment="1">
      <alignment horizontal="center" vertical="center"/>
    </xf>
    <xf numFmtId="167" fontId="40" fillId="0" borderId="56" xfId="19" applyNumberFormat="1" applyFont="1" applyFill="1" applyBorder="1" applyAlignment="1">
      <alignment vertical="center"/>
    </xf>
    <xf numFmtId="167" fontId="40" fillId="0" borderId="57" xfId="19" applyNumberFormat="1" applyFont="1" applyFill="1" applyBorder="1" applyAlignment="1">
      <alignment vertical="center"/>
    </xf>
    <xf numFmtId="0" fontId="40" fillId="0" borderId="58" xfId="1" quotePrefix="1" applyFont="1" applyFill="1" applyBorder="1" applyAlignment="1">
      <alignment vertical="center" wrapText="1"/>
    </xf>
    <xf numFmtId="0" fontId="40" fillId="0" borderId="59" xfId="1" applyFont="1" applyFill="1" applyBorder="1" applyAlignment="1">
      <alignment horizontal="center" vertical="center" wrapText="1"/>
    </xf>
    <xf numFmtId="167" fontId="40" fillId="0" borderId="59" xfId="5" applyNumberFormat="1" applyFont="1" applyFill="1" applyBorder="1" applyAlignment="1">
      <alignment vertical="center" wrapText="1"/>
    </xf>
    <xf numFmtId="167" fontId="40" fillId="0" borderId="60" xfId="5" applyNumberFormat="1" applyFont="1" applyFill="1" applyBorder="1" applyAlignment="1">
      <alignment vertical="center" wrapText="1"/>
    </xf>
    <xf numFmtId="0" fontId="40" fillId="0" borderId="68" xfId="1" quotePrefix="1" applyFont="1" applyFill="1" applyBorder="1" applyAlignment="1">
      <alignment vertical="center" wrapText="1"/>
    </xf>
    <xf numFmtId="0" fontId="40" fillId="0" borderId="69" xfId="1" applyFont="1" applyFill="1" applyBorder="1" applyAlignment="1">
      <alignment horizontal="center" vertical="center" wrapText="1"/>
    </xf>
    <xf numFmtId="167" fontId="40" fillId="0" borderId="69" xfId="5" applyNumberFormat="1" applyFont="1" applyFill="1" applyBorder="1" applyAlignment="1">
      <alignment vertical="center" wrapText="1"/>
    </xf>
    <xf numFmtId="167" fontId="40" fillId="0" borderId="70" xfId="5" applyNumberFormat="1" applyFont="1" applyFill="1" applyBorder="1" applyAlignment="1">
      <alignment vertical="center" wrapText="1"/>
    </xf>
    <xf numFmtId="168" fontId="41" fillId="0" borderId="56" xfId="19" applyNumberFormat="1" applyFont="1" applyFill="1" applyBorder="1" applyAlignment="1">
      <alignment vertical="center"/>
    </xf>
    <xf numFmtId="168" fontId="41" fillId="0" borderId="57" xfId="19" applyNumberFormat="1" applyFont="1" applyFill="1" applyBorder="1" applyAlignment="1">
      <alignment vertical="center"/>
    </xf>
    <xf numFmtId="0" fontId="13" fillId="0" borderId="0" xfId="13" applyFont="1" applyAlignment="1">
      <alignment horizontal="center" vertical="center" wrapText="1"/>
    </xf>
    <xf numFmtId="0" fontId="54" fillId="0" borderId="0" xfId="13" applyFont="1" applyAlignment="1">
      <alignment horizontal="center" vertical="top"/>
    </xf>
    <xf numFmtId="0" fontId="13" fillId="0" borderId="0" xfId="13" applyFont="1" applyAlignment="1">
      <alignment vertical="top"/>
    </xf>
    <xf numFmtId="0" fontId="41" fillId="0" borderId="53" xfId="13" applyFont="1" applyBorder="1" applyAlignment="1">
      <alignment vertical="center"/>
    </xf>
    <xf numFmtId="167" fontId="41" fillId="0" borderId="54" xfId="13" applyNumberFormat="1" applyFont="1" applyFill="1" applyBorder="1" applyAlignment="1">
      <alignment vertical="center"/>
    </xf>
    <xf numFmtId="167" fontId="41" fillId="0" borderId="55" xfId="13" applyNumberFormat="1" applyFont="1" applyFill="1" applyBorder="1" applyAlignment="1">
      <alignment vertical="center"/>
    </xf>
    <xf numFmtId="0" fontId="41" fillId="0" borderId="49" xfId="13" applyFont="1" applyBorder="1" applyAlignment="1">
      <alignment vertical="center"/>
    </xf>
    <xf numFmtId="167" fontId="40" fillId="0" borderId="56" xfId="13" applyNumberFormat="1" applyFont="1" applyFill="1" applyBorder="1" applyAlignment="1">
      <alignment horizontal="center" vertical="center"/>
    </xf>
    <xf numFmtId="167" fontId="41" fillId="0" borderId="56" xfId="13" applyNumberFormat="1" applyFont="1" applyFill="1" applyBorder="1" applyAlignment="1">
      <alignment horizontal="right" vertical="center"/>
    </xf>
    <xf numFmtId="167" fontId="41" fillId="0" borderId="57" xfId="13" applyNumberFormat="1" applyFont="1" applyFill="1" applyBorder="1" applyAlignment="1">
      <alignment vertical="center"/>
    </xf>
    <xf numFmtId="0" fontId="41" fillId="0" borderId="67" xfId="13" applyFont="1" applyBorder="1" applyAlignment="1">
      <alignment vertical="center"/>
    </xf>
    <xf numFmtId="167" fontId="40" fillId="0" borderId="67" xfId="13" applyNumberFormat="1" applyFont="1" applyFill="1" applyBorder="1" applyAlignment="1">
      <alignment horizontal="center" vertical="center"/>
    </xf>
    <xf numFmtId="167" fontId="40" fillId="0" borderId="67" xfId="13" applyNumberFormat="1" applyFont="1" applyFill="1" applyBorder="1" applyAlignment="1">
      <alignment horizontal="right" vertical="center"/>
    </xf>
    <xf numFmtId="167" fontId="41" fillId="0" borderId="67" xfId="13" applyNumberFormat="1" applyFont="1" applyFill="1" applyBorder="1" applyAlignment="1">
      <alignment vertical="center"/>
    </xf>
    <xf numFmtId="0" fontId="40" fillId="0" borderId="58" xfId="13" applyFont="1" applyBorder="1" applyAlignment="1">
      <alignment vertical="center"/>
    </xf>
    <xf numFmtId="0" fontId="40" fillId="0" borderId="64" xfId="13" applyFont="1" applyBorder="1" applyAlignment="1">
      <alignment vertical="center" wrapText="1"/>
    </xf>
    <xf numFmtId="167" fontId="40" fillId="0" borderId="66" xfId="13" applyNumberFormat="1" applyFont="1" applyFill="1" applyBorder="1" applyAlignment="1">
      <alignment vertical="center"/>
    </xf>
    <xf numFmtId="167" fontId="40" fillId="0" borderId="65" xfId="13" applyNumberFormat="1" applyFont="1" applyBorder="1" applyAlignment="1">
      <alignment horizontal="center" vertical="center"/>
    </xf>
    <xf numFmtId="167" fontId="40" fillId="0" borderId="65" xfId="13" applyNumberFormat="1" applyFont="1" applyBorder="1" applyAlignment="1">
      <alignment vertical="center"/>
    </xf>
    <xf numFmtId="167" fontId="40" fillId="0" borderId="66" xfId="13" applyNumberFormat="1" applyFont="1" applyBorder="1" applyAlignment="1">
      <alignment vertical="center"/>
    </xf>
    <xf numFmtId="0" fontId="40" fillId="0" borderId="68" xfId="13" applyFont="1" applyFill="1" applyBorder="1" applyAlignment="1">
      <alignment vertical="center"/>
    </xf>
    <xf numFmtId="167" fontId="40" fillId="0" borderId="69" xfId="13" applyNumberFormat="1" applyFont="1" applyBorder="1" applyAlignment="1">
      <alignment horizontal="center" vertical="center"/>
    </xf>
    <xf numFmtId="167" fontId="40" fillId="0" borderId="69" xfId="13" applyNumberFormat="1" applyFont="1" applyBorder="1" applyAlignment="1">
      <alignment vertical="center"/>
    </xf>
    <xf numFmtId="167" fontId="40" fillId="0" borderId="70" xfId="13" applyNumberFormat="1" applyFont="1" applyBorder="1" applyAlignment="1">
      <alignment vertical="center"/>
    </xf>
    <xf numFmtId="0" fontId="41" fillId="0" borderId="0" xfId="13" applyFont="1" applyBorder="1" applyAlignment="1">
      <alignment vertical="center"/>
    </xf>
    <xf numFmtId="167" fontId="40" fillId="0" borderId="0" xfId="13" applyNumberFormat="1" applyFont="1" applyBorder="1" applyAlignment="1">
      <alignment horizontal="center" vertical="center"/>
    </xf>
    <xf numFmtId="167" fontId="40" fillId="0" borderId="0" xfId="13" applyNumberFormat="1" applyFont="1" applyBorder="1" applyAlignment="1">
      <alignment vertical="center"/>
    </xf>
    <xf numFmtId="0" fontId="40" fillId="0" borderId="61" xfId="13" applyFont="1" applyFill="1" applyBorder="1" applyAlignment="1">
      <alignment vertical="center" wrapText="1"/>
    </xf>
    <xf numFmtId="167" fontId="40" fillId="0" borderId="62" xfId="13" applyNumberFormat="1" applyFont="1" applyBorder="1" applyAlignment="1">
      <alignment horizontal="center" vertical="center"/>
    </xf>
    <xf numFmtId="167" fontId="40" fillId="0" borderId="62" xfId="13" applyNumberFormat="1" applyFont="1" applyBorder="1" applyAlignment="1">
      <alignment vertical="center"/>
    </xf>
    <xf numFmtId="167" fontId="40" fillId="0" borderId="63" xfId="13" applyNumberFormat="1" applyFont="1" applyBorder="1" applyAlignment="1">
      <alignment vertical="center"/>
    </xf>
    <xf numFmtId="167" fontId="41" fillId="0" borderId="56" xfId="13" applyNumberFormat="1" applyFont="1" applyBorder="1" applyAlignment="1">
      <alignment horizontal="center" vertical="center"/>
    </xf>
    <xf numFmtId="167" fontId="41" fillId="0" borderId="56" xfId="13" applyNumberFormat="1" applyFont="1" applyBorder="1" applyAlignment="1">
      <alignment vertical="center"/>
    </xf>
    <xf numFmtId="167" fontId="41" fillId="0" borderId="57" xfId="13" applyNumberFormat="1" applyFont="1" applyBorder="1" applyAlignment="1">
      <alignment vertical="center"/>
    </xf>
    <xf numFmtId="167" fontId="13" fillId="0" borderId="0" xfId="5" applyNumberFormat="1" applyFont="1" applyFill="1" applyBorder="1" applyAlignment="1">
      <alignment vertical="center"/>
    </xf>
    <xf numFmtId="168" fontId="16" fillId="0" borderId="0" xfId="5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171" fontId="13" fillId="0" borderId="0" xfId="1" applyNumberFormat="1" applyFont="1" applyFill="1" applyBorder="1" applyAlignment="1">
      <alignment horizontal="center" vertical="center"/>
    </xf>
    <xf numFmtId="167" fontId="13" fillId="0" borderId="0" xfId="5" applyNumberFormat="1" applyFont="1" applyFill="1" applyBorder="1"/>
    <xf numFmtId="166" fontId="13" fillId="0" borderId="0" xfId="5" applyNumberFormat="1" applyFont="1" applyFill="1"/>
    <xf numFmtId="166" fontId="17" fillId="0" borderId="0" xfId="5" applyNumberFormat="1" applyFont="1" applyFill="1"/>
    <xf numFmtId="0" fontId="14" fillId="6" borderId="22" xfId="13" applyFont="1" applyFill="1" applyBorder="1" applyAlignment="1">
      <alignment horizontal="right" vertical="center" wrapText="1"/>
    </xf>
    <xf numFmtId="0" fontId="19" fillId="0" borderId="50" xfId="13" applyFont="1" applyFill="1" applyBorder="1" applyAlignment="1">
      <alignment vertical="center" wrapText="1"/>
    </xf>
    <xf numFmtId="167" fontId="19" fillId="0" borderId="65" xfId="13" applyNumberFormat="1" applyFont="1" applyFill="1" applyBorder="1" applyAlignment="1">
      <alignment vertical="center" wrapText="1"/>
    </xf>
    <xf numFmtId="167" fontId="19" fillId="0" borderId="52" xfId="19" applyNumberFormat="1" applyFont="1" applyFill="1" applyBorder="1" applyAlignment="1">
      <alignment vertical="center"/>
    </xf>
    <xf numFmtId="0" fontId="19" fillId="0" borderId="64" xfId="13" applyFont="1" applyFill="1" applyBorder="1" applyAlignment="1">
      <alignment vertical="center" wrapText="1"/>
    </xf>
    <xf numFmtId="167" fontId="19" fillId="0" borderId="66" xfId="19" applyNumberFormat="1" applyFont="1" applyFill="1" applyBorder="1" applyAlignment="1">
      <alignment vertical="center"/>
    </xf>
    <xf numFmtId="0" fontId="20" fillId="0" borderId="49" xfId="13" applyFont="1" applyFill="1" applyBorder="1" applyAlignment="1">
      <alignment vertical="center"/>
    </xf>
    <xf numFmtId="167" fontId="20" fillId="0" borderId="56" xfId="19" applyNumberFormat="1" applyFont="1" applyFill="1" applyBorder="1" applyAlignment="1">
      <alignment vertical="center"/>
    </xf>
    <xf numFmtId="167" fontId="20" fillId="0" borderId="57" xfId="19" applyNumberFormat="1" applyFont="1" applyFill="1" applyBorder="1" applyAlignment="1">
      <alignment vertical="center"/>
    </xf>
    <xf numFmtId="14" fontId="14" fillId="6" borderId="18" xfId="13" applyNumberFormat="1" applyFont="1" applyFill="1" applyBorder="1" applyAlignment="1">
      <alignment horizontal="right" vertical="center" wrapText="1"/>
    </xf>
    <xf numFmtId="10" fontId="13" fillId="0" borderId="0" xfId="13" applyNumberFormat="1" applyFont="1" applyFill="1" applyAlignment="1">
      <alignment vertical="center"/>
    </xf>
    <xf numFmtId="4" fontId="13" fillId="0" borderId="0" xfId="13" applyNumberFormat="1" applyFont="1" applyFill="1" applyAlignment="1">
      <alignment vertical="center"/>
    </xf>
    <xf numFmtId="0" fontId="13" fillId="0" borderId="0" xfId="13" applyFont="1" applyFill="1" applyAlignment="1">
      <alignment horizontal="center" vertical="center"/>
    </xf>
    <xf numFmtId="167" fontId="19" fillId="0" borderId="60" xfId="19" applyNumberFormat="1" applyFont="1" applyFill="1" applyBorder="1" applyAlignment="1">
      <alignment vertical="center"/>
    </xf>
    <xf numFmtId="0" fontId="20" fillId="0" borderId="49" xfId="13" applyFont="1" applyFill="1" applyBorder="1" applyAlignment="1">
      <alignment vertical="center" wrapText="1"/>
    </xf>
    <xf numFmtId="169" fontId="39" fillId="0" borderId="49" xfId="13" applyNumberFormat="1" applyFont="1" applyFill="1" applyBorder="1" applyAlignment="1" applyProtection="1">
      <alignment vertical="center"/>
      <protection locked="0"/>
    </xf>
    <xf numFmtId="169" fontId="32" fillId="0" borderId="58" xfId="13" applyNumberFormat="1" applyFont="1" applyFill="1" applyBorder="1" applyAlignment="1" applyProtection="1">
      <alignment vertical="center" wrapText="1"/>
      <protection locked="0"/>
    </xf>
    <xf numFmtId="169" fontId="32" fillId="0" borderId="64" xfId="13" applyNumberFormat="1" applyFont="1" applyFill="1" applyBorder="1" applyAlignment="1" applyProtection="1">
      <alignment vertical="center"/>
      <protection locked="0"/>
    </xf>
    <xf numFmtId="0" fontId="39" fillId="0" borderId="49" xfId="13" applyFont="1" applyFill="1" applyBorder="1" applyAlignment="1">
      <alignment vertical="center"/>
    </xf>
    <xf numFmtId="169" fontId="34" fillId="0" borderId="56" xfId="13" applyNumberFormat="1" applyFont="1" applyFill="1" applyBorder="1" applyAlignment="1" applyProtection="1">
      <alignment vertical="center"/>
      <protection locked="0"/>
    </xf>
    <xf numFmtId="0" fontId="33" fillId="0" borderId="56" xfId="13" applyFont="1" applyFill="1" applyBorder="1" applyAlignment="1">
      <alignment horizontal="center" vertical="center"/>
    </xf>
    <xf numFmtId="169" fontId="33" fillId="0" borderId="59" xfId="13" applyNumberFormat="1" applyFont="1" applyFill="1" applyBorder="1" applyAlignment="1" applyProtection="1">
      <alignment vertical="center"/>
      <protection locked="0"/>
    </xf>
    <xf numFmtId="169" fontId="33" fillId="0" borderId="65" xfId="13" applyNumberFormat="1" applyFont="1" applyFill="1" applyBorder="1" applyAlignment="1" applyProtection="1">
      <alignment vertical="center"/>
      <protection locked="0"/>
    </xf>
    <xf numFmtId="169" fontId="33" fillId="0" borderId="59" xfId="13" applyNumberFormat="1" applyFont="1" applyFill="1" applyBorder="1" applyAlignment="1" applyProtection="1">
      <alignment horizontal="center" vertical="center"/>
      <protection locked="0"/>
    </xf>
    <xf numFmtId="169" fontId="33" fillId="0" borderId="65" xfId="13" applyNumberFormat="1" applyFont="1" applyFill="1" applyBorder="1" applyAlignment="1" applyProtection="1">
      <alignment horizontal="center" vertical="center"/>
      <protection locked="0"/>
    </xf>
    <xf numFmtId="167" fontId="33" fillId="0" borderId="65" xfId="19" quotePrefix="1" applyNumberFormat="1" applyFont="1" applyFill="1" applyBorder="1" applyAlignment="1">
      <alignment horizontal="center" vertical="center"/>
    </xf>
    <xf numFmtId="169" fontId="33" fillId="0" borderId="69" xfId="13" applyNumberFormat="1" applyFont="1" applyFill="1" applyBorder="1" applyAlignment="1" applyProtection="1">
      <alignment horizontal="center" vertical="center"/>
      <protection locked="0"/>
    </xf>
    <xf numFmtId="169" fontId="32" fillId="0" borderId="68" xfId="13" applyNumberFormat="1" applyFont="1" applyFill="1" applyBorder="1" applyAlignment="1" applyProtection="1">
      <alignment vertical="center"/>
      <protection locked="0"/>
    </xf>
    <xf numFmtId="0" fontId="33" fillId="0" borderId="58" xfId="1" applyFont="1" applyFill="1" applyBorder="1" applyAlignment="1">
      <alignment vertical="center"/>
    </xf>
    <xf numFmtId="0" fontId="33" fillId="0" borderId="64" xfId="1" applyFont="1" applyFill="1" applyBorder="1" applyAlignment="1">
      <alignment vertical="center"/>
    </xf>
    <xf numFmtId="0" fontId="33" fillId="0" borderId="64" xfId="1" applyFont="1" applyFill="1" applyBorder="1" applyAlignment="1">
      <alignment vertical="center" wrapText="1"/>
    </xf>
    <xf numFmtId="0" fontId="33" fillId="0" borderId="68" xfId="1" applyFont="1" applyFill="1" applyBorder="1" applyAlignment="1">
      <alignment vertical="center"/>
    </xf>
    <xf numFmtId="0" fontId="38" fillId="0" borderId="58" xfId="1" applyFont="1" applyFill="1" applyBorder="1" applyAlignment="1">
      <alignment vertical="center"/>
    </xf>
    <xf numFmtId="0" fontId="38" fillId="0" borderId="68" xfId="1" applyFont="1" applyFill="1" applyBorder="1" applyAlignment="1">
      <alignment vertical="center"/>
    </xf>
    <xf numFmtId="167" fontId="33" fillId="0" borderId="59" xfId="1" applyNumberFormat="1" applyFont="1" applyFill="1" applyBorder="1" applyAlignment="1">
      <alignment vertical="center" wrapText="1"/>
    </xf>
    <xf numFmtId="167" fontId="33" fillId="0" borderId="60" xfId="1" applyNumberFormat="1" applyFont="1" applyFill="1" applyBorder="1" applyAlignment="1">
      <alignment vertical="center"/>
    </xf>
    <xf numFmtId="167" fontId="33" fillId="0" borderId="65" xfId="1" applyNumberFormat="1" applyFont="1" applyFill="1" applyBorder="1" applyAlignment="1">
      <alignment vertical="center" wrapText="1"/>
    </xf>
    <xf numFmtId="167" fontId="33" fillId="0" borderId="66" xfId="1" applyNumberFormat="1" applyFont="1" applyFill="1" applyBorder="1" applyAlignment="1">
      <alignment vertical="center"/>
    </xf>
    <xf numFmtId="167" fontId="33" fillId="0" borderId="69" xfId="1" applyNumberFormat="1" applyFont="1" applyFill="1" applyBorder="1" applyAlignment="1">
      <alignment vertical="center" wrapText="1"/>
    </xf>
    <xf numFmtId="167" fontId="33" fillId="0" borderId="70" xfId="1" applyNumberFormat="1" applyFont="1" applyFill="1" applyBorder="1" applyAlignment="1">
      <alignment vertical="center"/>
    </xf>
    <xf numFmtId="167" fontId="38" fillId="0" borderId="59" xfId="1" applyNumberFormat="1" applyFont="1" applyFill="1" applyBorder="1" applyAlignment="1">
      <alignment vertical="center" wrapText="1"/>
    </xf>
    <xf numFmtId="167" fontId="38" fillId="0" borderId="60" xfId="1" applyNumberFormat="1" applyFont="1" applyFill="1" applyBorder="1" applyAlignment="1">
      <alignment vertical="center"/>
    </xf>
    <xf numFmtId="167" fontId="38" fillId="0" borderId="69" xfId="1" applyNumberFormat="1" applyFont="1" applyFill="1" applyBorder="1" applyAlignment="1">
      <alignment vertical="center" wrapText="1"/>
    </xf>
    <xf numFmtId="167" fontId="38" fillId="0" borderId="70" xfId="1" applyNumberFormat="1" applyFont="1" applyFill="1" applyBorder="1" applyAlignment="1">
      <alignment vertical="center"/>
    </xf>
    <xf numFmtId="0" fontId="39" fillId="0" borderId="0" xfId="1" applyFont="1" applyFill="1" applyBorder="1" applyAlignment="1">
      <alignment vertical="center"/>
    </xf>
    <xf numFmtId="0" fontId="32" fillId="0" borderId="0" xfId="1" applyFont="1" applyFill="1" applyBorder="1" applyAlignment="1">
      <alignment vertical="center" wrapText="1"/>
    </xf>
    <xf numFmtId="0" fontId="32" fillId="0" borderId="0" xfId="1" applyFont="1" applyFill="1" applyBorder="1" applyAlignment="1">
      <alignment vertical="center"/>
    </xf>
    <xf numFmtId="0" fontId="55" fillId="7" borderId="0" xfId="1" applyFont="1" applyFill="1" applyBorder="1" applyAlignment="1">
      <alignment vertical="center"/>
    </xf>
    <xf numFmtId="169" fontId="55" fillId="7" borderId="0" xfId="1" applyNumberFormat="1" applyFont="1" applyFill="1" applyBorder="1" applyAlignment="1" applyProtection="1">
      <alignment vertical="center"/>
      <protection locked="0"/>
    </xf>
    <xf numFmtId="0" fontId="55" fillId="7" borderId="6" xfId="1" applyFont="1" applyFill="1" applyBorder="1" applyAlignment="1">
      <alignment horizontal="center" vertical="center" wrapText="1"/>
    </xf>
    <xf numFmtId="170" fontId="39" fillId="0" borderId="56" xfId="13" applyNumberFormat="1" applyFont="1" applyFill="1" applyBorder="1" applyAlignment="1" applyProtection="1">
      <alignment vertical="center"/>
      <protection locked="0"/>
    </xf>
    <xf numFmtId="170" fontId="39" fillId="0" borderId="80" xfId="13" applyNumberFormat="1" applyFont="1" applyFill="1" applyBorder="1" applyAlignment="1" applyProtection="1">
      <alignment horizontal="right" vertical="center"/>
      <protection locked="0"/>
    </xf>
    <xf numFmtId="0" fontId="32" fillId="0" borderId="56" xfId="13" applyFont="1" applyFill="1" applyBorder="1" applyAlignment="1">
      <alignment horizontal="center" vertical="center"/>
    </xf>
    <xf numFmtId="167" fontId="39" fillId="0" borderId="56" xfId="13" applyNumberFormat="1" applyFont="1" applyFill="1" applyBorder="1" applyAlignment="1">
      <alignment vertical="center" wrapText="1"/>
    </xf>
    <xf numFmtId="167" fontId="39" fillId="0" borderId="80" xfId="13" applyNumberFormat="1" applyFont="1" applyFill="1" applyBorder="1" applyAlignment="1">
      <alignment vertical="center" wrapText="1"/>
    </xf>
    <xf numFmtId="0" fontId="57" fillId="0" borderId="0" xfId="1" applyFont="1" applyFill="1" applyBorder="1" applyAlignment="1">
      <alignment vertical="center"/>
    </xf>
    <xf numFmtId="167" fontId="39" fillId="0" borderId="0" xfId="1" applyNumberFormat="1" applyFont="1" applyFill="1" applyBorder="1" applyAlignment="1">
      <alignment vertical="center"/>
    </xf>
    <xf numFmtId="0" fontId="58" fillId="0" borderId="0" xfId="1" applyFont="1" applyFill="1" applyBorder="1" applyAlignment="1">
      <alignment horizontal="right" vertical="center"/>
    </xf>
    <xf numFmtId="167" fontId="58" fillId="0" borderId="0" xfId="1" applyNumberFormat="1" applyFont="1" applyFill="1" applyBorder="1" applyAlignment="1">
      <alignment vertical="center" wrapText="1"/>
    </xf>
    <xf numFmtId="0" fontId="58" fillId="0" borderId="0" xfId="1" applyFont="1" applyFill="1" applyBorder="1" applyAlignment="1">
      <alignment vertical="center" wrapText="1"/>
    </xf>
    <xf numFmtId="167" fontId="58" fillId="0" borderId="0" xfId="1" applyNumberFormat="1" applyFont="1" applyFill="1" applyBorder="1" applyAlignment="1">
      <alignment vertical="center"/>
    </xf>
    <xf numFmtId="4" fontId="58" fillId="0" borderId="0" xfId="1" applyNumberFormat="1" applyFont="1" applyFill="1" applyBorder="1" applyAlignment="1">
      <alignment vertical="center" wrapText="1"/>
    </xf>
    <xf numFmtId="0" fontId="39" fillId="0" borderId="0" xfId="13" applyFont="1" applyFill="1" applyBorder="1" applyAlignment="1">
      <alignment vertical="center"/>
    </xf>
    <xf numFmtId="0" fontId="29" fillId="0" borderId="49" xfId="13" applyFont="1" applyFill="1" applyBorder="1" applyAlignment="1">
      <alignment vertical="center" wrapText="1"/>
    </xf>
    <xf numFmtId="167" fontId="29" fillId="0" borderId="56" xfId="19" applyNumberFormat="1" applyFont="1" applyFill="1" applyBorder="1" applyAlignment="1">
      <alignment vertical="center"/>
    </xf>
    <xf numFmtId="167" fontId="29" fillId="0" borderId="57" xfId="19" applyNumberFormat="1" applyFont="1" applyFill="1" applyBorder="1" applyAlignment="1">
      <alignment vertical="center"/>
    </xf>
    <xf numFmtId="0" fontId="19" fillId="0" borderId="58" xfId="13" applyFont="1" applyFill="1" applyBorder="1" applyAlignment="1">
      <alignment vertical="center" wrapText="1"/>
    </xf>
    <xf numFmtId="167" fontId="19" fillId="0" borderId="59" xfId="19" applyNumberFormat="1" applyFont="1" applyFill="1" applyBorder="1" applyAlignment="1">
      <alignment vertical="center"/>
    </xf>
    <xf numFmtId="0" fontId="19" fillId="0" borderId="65" xfId="19" applyNumberFormat="1" applyFont="1" applyFill="1" applyBorder="1" applyAlignment="1">
      <alignment horizontal="center" vertical="center"/>
    </xf>
    <xf numFmtId="167" fontId="19" fillId="0" borderId="65" xfId="19" applyNumberFormat="1" applyFont="1" applyFill="1" applyBorder="1" applyAlignment="1">
      <alignment vertical="center"/>
    </xf>
    <xf numFmtId="167" fontId="13" fillId="0" borderId="0" xfId="13" applyNumberFormat="1" applyFont="1" applyFill="1" applyAlignment="1"/>
    <xf numFmtId="0" fontId="19" fillId="0" borderId="68" xfId="13" applyFont="1" applyFill="1" applyBorder="1" applyAlignment="1">
      <alignment vertical="center" wrapText="1"/>
    </xf>
    <xf numFmtId="167" fontId="19" fillId="0" borderId="69" xfId="19" applyNumberFormat="1" applyFont="1" applyFill="1" applyBorder="1" applyAlignment="1">
      <alignment vertical="center"/>
    </xf>
    <xf numFmtId="167" fontId="19" fillId="0" borderId="70" xfId="19" applyNumberFormat="1" applyFont="1" applyFill="1" applyBorder="1" applyAlignment="1">
      <alignment vertical="center"/>
    </xf>
    <xf numFmtId="0" fontId="13" fillId="0" borderId="0" xfId="13" applyFont="1" applyFill="1" applyAlignment="1">
      <alignment horizontal="center" vertical="center" wrapText="1"/>
    </xf>
    <xf numFmtId="0" fontId="19" fillId="0" borderId="64" xfId="13" quotePrefix="1" applyFont="1" applyFill="1" applyBorder="1" applyAlignment="1">
      <alignment vertical="center" wrapText="1"/>
    </xf>
    <xf numFmtId="167" fontId="19" fillId="0" borderId="65" xfId="13" applyNumberFormat="1" applyFont="1" applyFill="1" applyBorder="1" applyAlignment="1">
      <alignment vertical="center"/>
    </xf>
    <xf numFmtId="167" fontId="19" fillId="0" borderId="66" xfId="13" applyNumberFormat="1" applyFont="1" applyFill="1" applyBorder="1" applyAlignment="1">
      <alignment vertical="center"/>
    </xf>
    <xf numFmtId="0" fontId="19" fillId="0" borderId="69" xfId="19" applyNumberFormat="1" applyFont="1" applyFill="1" applyBorder="1" applyAlignment="1">
      <alignment horizontal="center" vertical="center"/>
    </xf>
    <xf numFmtId="167" fontId="19" fillId="0" borderId="69" xfId="13" applyNumberFormat="1" applyFont="1" applyFill="1" applyBorder="1" applyAlignment="1">
      <alignment vertical="center"/>
    </xf>
    <xf numFmtId="167" fontId="19" fillId="0" borderId="70" xfId="13" applyNumberFormat="1" applyFont="1" applyFill="1" applyBorder="1" applyAlignment="1">
      <alignment vertical="center"/>
    </xf>
    <xf numFmtId="167" fontId="19" fillId="0" borderId="59" xfId="13" applyNumberFormat="1" applyFont="1" applyFill="1" applyBorder="1" applyAlignment="1">
      <alignment vertical="center"/>
    </xf>
    <xf numFmtId="167" fontId="19" fillId="0" borderId="60" xfId="13" applyNumberFormat="1" applyFont="1" applyFill="1" applyBorder="1" applyAlignment="1">
      <alignment vertical="center"/>
    </xf>
    <xf numFmtId="167" fontId="20" fillId="0" borderId="56" xfId="19" applyNumberFormat="1" applyFont="1" applyFill="1" applyBorder="1" applyAlignment="1">
      <alignment horizontal="center" vertical="center"/>
    </xf>
    <xf numFmtId="0" fontId="13" fillId="0" borderId="0" xfId="13" applyFont="1" applyFill="1" applyAlignment="1">
      <alignment wrapText="1"/>
    </xf>
    <xf numFmtId="0" fontId="13" fillId="0" borderId="0" xfId="13" applyFont="1" applyFill="1" applyAlignment="1">
      <alignment horizontal="center" wrapText="1"/>
    </xf>
    <xf numFmtId="0" fontId="19" fillId="0" borderId="50" xfId="13" quotePrefix="1" applyFont="1" applyFill="1" applyBorder="1" applyAlignment="1">
      <alignment vertical="center" wrapText="1"/>
    </xf>
    <xf numFmtId="167" fontId="19" fillId="0" borderId="51" xfId="19" applyNumberFormat="1" applyFont="1" applyFill="1" applyBorder="1" applyAlignment="1">
      <alignment vertical="center"/>
    </xf>
    <xf numFmtId="0" fontId="19" fillId="0" borderId="81" xfId="13" applyFont="1" applyFill="1" applyBorder="1" applyAlignment="1">
      <alignment vertical="center" wrapText="1"/>
    </xf>
    <xf numFmtId="167" fontId="19" fillId="0" borderId="82" xfId="13" applyNumberFormat="1" applyFont="1" applyFill="1" applyBorder="1" applyAlignment="1">
      <alignment horizontal="center" vertical="center"/>
    </xf>
    <xf numFmtId="167" fontId="19" fillId="0" borderId="82" xfId="13" applyNumberFormat="1" applyFont="1" applyFill="1" applyBorder="1" applyAlignment="1">
      <alignment vertical="center"/>
    </xf>
    <xf numFmtId="167" fontId="19" fillId="0" borderId="81" xfId="13" applyNumberFormat="1" applyFont="1" applyFill="1" applyBorder="1" applyAlignment="1">
      <alignment vertical="center"/>
    </xf>
    <xf numFmtId="167" fontId="19" fillId="0" borderId="51" xfId="13" applyNumberFormat="1" applyFont="1" applyFill="1" applyBorder="1" applyAlignment="1">
      <alignment vertical="center"/>
    </xf>
    <xf numFmtId="167" fontId="19" fillId="0" borderId="52" xfId="13" applyNumberFormat="1" applyFont="1" applyFill="1" applyBorder="1" applyAlignment="1">
      <alignment vertical="center"/>
    </xf>
    <xf numFmtId="167" fontId="19" fillId="0" borderId="83" xfId="13" applyNumberFormat="1" applyFont="1" applyFill="1" applyBorder="1" applyAlignment="1">
      <alignment vertical="center"/>
    </xf>
    <xf numFmtId="0" fontId="43" fillId="8" borderId="34" xfId="13" applyFont="1" applyFill="1" applyBorder="1" applyAlignment="1">
      <alignment horizontal="right" vertical="center" wrapText="1"/>
    </xf>
    <xf numFmtId="0" fontId="43" fillId="8" borderId="35" xfId="13" applyFont="1" applyFill="1" applyBorder="1" applyAlignment="1">
      <alignment horizontal="right" vertical="center" wrapText="1"/>
    </xf>
    <xf numFmtId="0" fontId="46" fillId="0" borderId="84" xfId="13" applyFont="1" applyFill="1" applyBorder="1" applyAlignment="1">
      <alignment horizontal="left" vertical="center" wrapText="1"/>
    </xf>
    <xf numFmtId="9" fontId="37" fillId="0" borderId="85" xfId="13" applyNumberFormat="1" applyFont="1" applyFill="1" applyBorder="1" applyAlignment="1">
      <alignment horizontal="right" vertical="center" wrapText="1"/>
    </xf>
    <xf numFmtId="0" fontId="37" fillId="0" borderId="85" xfId="13" applyFont="1" applyFill="1" applyBorder="1" applyAlignment="1">
      <alignment horizontal="right" vertical="center" wrapText="1"/>
    </xf>
    <xf numFmtId="0" fontId="37" fillId="0" borderId="86" xfId="13" applyFont="1" applyFill="1" applyBorder="1" applyAlignment="1">
      <alignment horizontal="right" vertical="center" wrapText="1"/>
    </xf>
    <xf numFmtId="0" fontId="46" fillId="0" borderId="87" xfId="13" applyFont="1" applyFill="1" applyBorder="1" applyAlignment="1">
      <alignment horizontal="left" vertical="center" wrapText="1"/>
    </xf>
    <xf numFmtId="9" fontId="37" fillId="0" borderId="88" xfId="13" applyNumberFormat="1" applyFont="1" applyFill="1" applyBorder="1" applyAlignment="1">
      <alignment horizontal="right" vertical="center" wrapText="1"/>
    </xf>
    <xf numFmtId="0" fontId="37" fillId="0" borderId="88" xfId="13" applyFont="1" applyFill="1" applyBorder="1" applyAlignment="1">
      <alignment horizontal="right" vertical="center" wrapText="1"/>
    </xf>
    <xf numFmtId="0" fontId="37" fillId="0" borderId="89" xfId="13" applyFont="1" applyFill="1" applyBorder="1" applyAlignment="1">
      <alignment horizontal="right" vertical="center" wrapText="1"/>
    </xf>
    <xf numFmtId="167" fontId="37" fillId="0" borderId="89" xfId="13" applyNumberFormat="1" applyFont="1" applyFill="1" applyBorder="1" applyAlignment="1">
      <alignment horizontal="right" vertical="center" wrapText="1"/>
    </xf>
    <xf numFmtId="174" fontId="37" fillId="0" borderId="88" xfId="13" applyNumberFormat="1" applyFont="1" applyFill="1" applyBorder="1" applyAlignment="1">
      <alignment horizontal="right" vertical="center" wrapText="1"/>
    </xf>
    <xf numFmtId="0" fontId="46" fillId="0" borderId="74" xfId="13" applyFont="1" applyFill="1" applyBorder="1" applyAlignment="1">
      <alignment horizontal="left" vertical="center" wrapText="1"/>
    </xf>
    <xf numFmtId="0" fontId="37" fillId="0" borderId="76" xfId="13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167" fontId="19" fillId="0" borderId="65" xfId="13" applyNumberFormat="1" applyFont="1" applyFill="1" applyBorder="1" applyAlignment="1" applyProtection="1">
      <alignment horizontal="right" vertical="center" wrapText="1"/>
      <protection locked="0"/>
    </xf>
    <xf numFmtId="167" fontId="19" fillId="0" borderId="66" xfId="13" applyNumberFormat="1" applyFont="1" applyFill="1" applyBorder="1" applyAlignment="1" applyProtection="1">
      <alignment horizontal="right" vertical="center" wrapText="1"/>
      <protection locked="0"/>
    </xf>
    <xf numFmtId="167" fontId="13" fillId="0" borderId="0" xfId="13" applyNumberFormat="1" applyFont="1" applyAlignment="1"/>
    <xf numFmtId="4" fontId="13" fillId="0" borderId="0" xfId="13" applyNumberFormat="1" applyFont="1" applyAlignment="1"/>
    <xf numFmtId="167" fontId="19" fillId="0" borderId="69" xfId="13" applyNumberFormat="1" applyFont="1" applyFill="1" applyBorder="1" applyAlignment="1" applyProtection="1">
      <alignment horizontal="right" vertical="center" wrapText="1"/>
      <protection locked="0"/>
    </xf>
    <xf numFmtId="167" fontId="19" fillId="0" borderId="70" xfId="13" applyNumberFormat="1" applyFont="1" applyFill="1" applyBorder="1" applyAlignment="1" applyProtection="1">
      <alignment horizontal="right" vertical="center" wrapText="1"/>
      <protection locked="0"/>
    </xf>
    <xf numFmtId="0" fontId="14" fillId="6" borderId="14" xfId="13" applyFont="1" applyFill="1" applyBorder="1" applyAlignment="1">
      <alignment horizontal="center" vertical="center" wrapText="1"/>
    </xf>
    <xf numFmtId="0" fontId="14" fillId="6" borderId="23" xfId="13" applyFont="1" applyFill="1" applyBorder="1" applyAlignment="1">
      <alignment horizontal="center" vertical="center" wrapText="1"/>
    </xf>
    <xf numFmtId="0" fontId="19" fillId="0" borderId="50" xfId="13" applyFont="1" applyFill="1" applyBorder="1" applyAlignment="1">
      <alignment horizontal="center" vertical="center"/>
    </xf>
    <xf numFmtId="0" fontId="19" fillId="0" borderId="64" xfId="13" applyFont="1" applyFill="1" applyBorder="1" applyAlignment="1">
      <alignment horizontal="center" vertical="center"/>
    </xf>
    <xf numFmtId="0" fontId="19" fillId="0" borderId="65" xfId="13" applyFont="1" applyFill="1" applyBorder="1" applyAlignment="1">
      <alignment vertical="center"/>
    </xf>
    <xf numFmtId="0" fontId="19" fillId="0" borderId="68" xfId="13" applyFont="1" applyFill="1" applyBorder="1" applyAlignment="1">
      <alignment horizontal="center" vertical="center"/>
    </xf>
    <xf numFmtId="0" fontId="19" fillId="0" borderId="69" xfId="13" applyFont="1" applyFill="1" applyBorder="1" applyAlignment="1">
      <alignment vertical="center"/>
    </xf>
    <xf numFmtId="0" fontId="16" fillId="0" borderId="0" xfId="13" applyFont="1" applyFill="1" applyAlignment="1">
      <alignment vertical="center"/>
    </xf>
    <xf numFmtId="0" fontId="19" fillId="0" borderId="64" xfId="13" applyFont="1" applyFill="1" applyBorder="1" applyAlignment="1">
      <alignment vertical="center"/>
    </xf>
    <xf numFmtId="0" fontId="20" fillId="0" borderId="0" xfId="13" applyFont="1" applyBorder="1" applyAlignment="1">
      <alignment vertical="center" wrapText="1"/>
    </xf>
    <xf numFmtId="167" fontId="19" fillId="0" borderId="65" xfId="13" applyNumberFormat="1" applyFont="1" applyFill="1" applyBorder="1" applyAlignment="1">
      <alignment horizontal="right" vertical="center"/>
    </xf>
    <xf numFmtId="0" fontId="20" fillId="0" borderId="49" xfId="13" applyFont="1" applyBorder="1" applyAlignment="1">
      <alignment vertical="center" wrapText="1"/>
    </xf>
    <xf numFmtId="167" fontId="19" fillId="0" borderId="59" xfId="19" applyNumberFormat="1" applyFont="1" applyBorder="1" applyAlignment="1">
      <alignment horizontal="right" vertical="center"/>
    </xf>
    <xf numFmtId="167" fontId="19" fillId="0" borderId="65" xfId="19" applyNumberFormat="1" applyFont="1" applyBorder="1" applyAlignment="1">
      <alignment horizontal="right" vertical="center"/>
    </xf>
    <xf numFmtId="167" fontId="19" fillId="0" borderId="69" xfId="19" applyNumberFormat="1" applyFont="1" applyBorder="1" applyAlignment="1">
      <alignment horizontal="right" vertical="center"/>
    </xf>
    <xf numFmtId="0" fontId="19" fillId="0" borderId="0" xfId="13" applyFont="1" applyFill="1" applyBorder="1" applyAlignment="1">
      <alignment vertical="center" wrapText="1"/>
    </xf>
    <xf numFmtId="0" fontId="20" fillId="0" borderId="101" xfId="1" applyFont="1" applyBorder="1" applyAlignment="1">
      <alignment vertical="center" wrapText="1"/>
    </xf>
    <xf numFmtId="167" fontId="19" fillId="0" borderId="88" xfId="1" applyNumberFormat="1" applyFont="1" applyBorder="1" applyAlignment="1">
      <alignment horizontal="right" vertical="center"/>
    </xf>
    <xf numFmtId="0" fontId="19" fillId="0" borderId="87" xfId="1" applyFont="1" applyFill="1" applyBorder="1" applyAlignment="1">
      <alignment vertical="center" wrapText="1"/>
    </xf>
    <xf numFmtId="167" fontId="19" fillId="0" borderId="75" xfId="1" applyNumberFormat="1" applyFont="1" applyBorder="1" applyAlignment="1">
      <alignment horizontal="right" vertical="center"/>
    </xf>
    <xf numFmtId="0" fontId="40" fillId="0" borderId="0" xfId="13" applyFont="1" applyFill="1" applyBorder="1" applyAlignment="1">
      <alignment vertical="center" wrapText="1"/>
    </xf>
    <xf numFmtId="0" fontId="19" fillId="0" borderId="101" xfId="1" applyFont="1" applyFill="1" applyBorder="1" applyAlignment="1">
      <alignment horizontal="left" vertical="center"/>
    </xf>
    <xf numFmtId="0" fontId="20" fillId="0" borderId="101" xfId="1" applyFont="1" applyFill="1" applyBorder="1" applyAlignment="1">
      <alignment horizontal="left" vertical="center"/>
    </xf>
    <xf numFmtId="167" fontId="19" fillId="0" borderId="51" xfId="13" applyNumberFormat="1" applyFont="1" applyFill="1" applyBorder="1" applyAlignment="1">
      <alignment horizontal="right" vertical="center"/>
    </xf>
    <xf numFmtId="167" fontId="19" fillId="0" borderId="69" xfId="13" applyNumberFormat="1" applyFont="1" applyFill="1" applyBorder="1" applyAlignment="1">
      <alignment horizontal="right" vertical="center"/>
    </xf>
    <xf numFmtId="0" fontId="20" fillId="0" borderId="0" xfId="13" applyFont="1" applyFill="1" applyAlignment="1">
      <alignment vertical="center" wrapText="1"/>
    </xf>
    <xf numFmtId="0" fontId="13" fillId="0" borderId="0" xfId="13" applyFont="1" applyAlignment="1">
      <alignment horizontal="right"/>
    </xf>
    <xf numFmtId="166" fontId="13" fillId="0" borderId="0" xfId="19" applyNumberFormat="1" applyFont="1" applyAlignment="1">
      <alignment horizontal="right"/>
    </xf>
    <xf numFmtId="166" fontId="13" fillId="0" borderId="0" xfId="19" applyNumberFormat="1" applyFont="1"/>
    <xf numFmtId="167" fontId="20" fillId="0" borderId="56" xfId="19" applyNumberFormat="1" applyFont="1" applyFill="1" applyBorder="1" applyAlignment="1">
      <alignment horizontal="right" vertical="center"/>
    </xf>
    <xf numFmtId="0" fontId="28" fillId="0" borderId="0" xfId="13" applyFont="1" applyAlignment="1">
      <alignment horizontal="center" vertical="center"/>
    </xf>
    <xf numFmtId="0" fontId="28" fillId="0" borderId="0" xfId="13" applyFont="1" applyAlignment="1"/>
    <xf numFmtId="167" fontId="19" fillId="0" borderId="59" xfId="13" applyNumberFormat="1" applyFont="1" applyFill="1" applyBorder="1" applyAlignment="1">
      <alignment horizontal="right" vertical="center"/>
    </xf>
    <xf numFmtId="167" fontId="19" fillId="0" borderId="65" xfId="19" applyNumberFormat="1" applyFont="1" applyFill="1" applyBorder="1" applyAlignment="1">
      <alignment horizontal="right" vertical="center"/>
    </xf>
    <xf numFmtId="167" fontId="19" fillId="0" borderId="66" xfId="19" applyNumberFormat="1" applyFont="1" applyFill="1" applyBorder="1" applyAlignment="1">
      <alignment horizontal="right" vertical="center"/>
    </xf>
    <xf numFmtId="0" fontId="20" fillId="0" borderId="67" xfId="13" applyFont="1" applyFill="1" applyBorder="1" applyAlignment="1">
      <alignment vertical="center" wrapText="1"/>
    </xf>
    <xf numFmtId="0" fontId="41" fillId="0" borderId="49" xfId="13" applyFont="1" applyFill="1" applyBorder="1" applyAlignment="1">
      <alignment vertical="center" wrapText="1"/>
    </xf>
    <xf numFmtId="167" fontId="40" fillId="0" borderId="69" xfId="13" applyNumberFormat="1" applyFont="1" applyFill="1" applyBorder="1" applyAlignment="1">
      <alignment vertical="center"/>
    </xf>
    <xf numFmtId="167" fontId="13" fillId="0" borderId="0" xfId="13" applyNumberFormat="1" applyFont="1" applyFill="1" applyBorder="1" applyAlignment="1">
      <alignment vertical="center"/>
    </xf>
    <xf numFmtId="0" fontId="41" fillId="0" borderId="53" xfId="13" applyFont="1" applyFill="1" applyBorder="1" applyAlignment="1">
      <alignment vertical="center" wrapText="1"/>
    </xf>
    <xf numFmtId="167" fontId="40" fillId="0" borderId="70" xfId="13" applyNumberFormat="1" applyFont="1" applyFill="1" applyBorder="1" applyAlignment="1">
      <alignment vertical="center"/>
    </xf>
    <xf numFmtId="0" fontId="14" fillId="7" borderId="22" xfId="13" applyFont="1" applyFill="1" applyBorder="1" applyAlignment="1">
      <alignment horizontal="left" vertical="center"/>
    </xf>
    <xf numFmtId="0" fontId="14" fillId="7" borderId="19" xfId="13" applyFont="1" applyFill="1" applyBorder="1" applyAlignment="1">
      <alignment horizontal="left" vertical="center"/>
    </xf>
    <xf numFmtId="0" fontId="14" fillId="7" borderId="20" xfId="13" applyFont="1" applyFill="1" applyBorder="1" applyAlignment="1">
      <alignment horizontal="center" vertical="center" wrapText="1"/>
    </xf>
    <xf numFmtId="0" fontId="20" fillId="0" borderId="103" xfId="13" applyFont="1" applyBorder="1" applyAlignment="1">
      <alignment horizontal="left" vertical="center"/>
    </xf>
    <xf numFmtId="170" fontId="20" fillId="0" borderId="104" xfId="13" applyNumberFormat="1" applyFont="1" applyFill="1" applyBorder="1" applyAlignment="1">
      <alignment vertical="center"/>
    </xf>
    <xf numFmtId="170" fontId="20" fillId="0" borderId="105" xfId="13" applyNumberFormat="1" applyFont="1" applyFill="1" applyBorder="1" applyAlignment="1">
      <alignment vertical="center"/>
    </xf>
    <xf numFmtId="0" fontId="19" fillId="0" borderId="71" xfId="13" quotePrefix="1" applyFont="1" applyFill="1" applyBorder="1" applyAlignment="1">
      <alignment horizontal="left" vertical="center"/>
    </xf>
    <xf numFmtId="170" fontId="19" fillId="0" borderId="72" xfId="13" applyNumberFormat="1" applyFont="1" applyFill="1" applyBorder="1" applyAlignment="1">
      <alignment vertical="center"/>
    </xf>
    <xf numFmtId="170" fontId="19" fillId="1" borderId="73" xfId="13" applyNumberFormat="1" applyFont="1" applyFill="1" applyBorder="1" applyAlignment="1">
      <alignment vertical="center"/>
    </xf>
    <xf numFmtId="0" fontId="19" fillId="0" borderId="74" xfId="13" quotePrefix="1" applyFont="1" applyFill="1" applyBorder="1" applyAlignment="1">
      <alignment horizontal="left" vertical="center"/>
    </xf>
    <xf numFmtId="170" fontId="19" fillId="0" borderId="75" xfId="13" applyNumberFormat="1" applyFont="1" applyFill="1" applyBorder="1" applyAlignment="1">
      <alignment vertical="center"/>
    </xf>
    <xf numFmtId="170" fontId="19" fillId="1" borderId="76" xfId="13" applyNumberFormat="1" applyFont="1" applyFill="1" applyBorder="1" applyAlignment="1">
      <alignment vertical="center"/>
    </xf>
    <xf numFmtId="0" fontId="20" fillId="0" borderId="101" xfId="13" applyFont="1" applyBorder="1" applyAlignment="1">
      <alignment horizontal="left" vertical="center"/>
    </xf>
    <xf numFmtId="170" fontId="20" fillId="0" borderId="98" xfId="13" applyNumberFormat="1" applyFont="1" applyFill="1" applyBorder="1" applyAlignment="1">
      <alignment vertical="center"/>
    </xf>
    <xf numFmtId="170" fontId="20" fillId="0" borderId="102" xfId="13" applyNumberFormat="1" applyFont="1" applyFill="1" applyBorder="1" applyAlignment="1">
      <alignment vertical="center"/>
    </xf>
    <xf numFmtId="0" fontId="20" fillId="0" borderId="101" xfId="13" applyFont="1" applyFill="1" applyBorder="1" applyAlignment="1">
      <alignment horizontal="left" vertical="center"/>
    </xf>
    <xf numFmtId="0" fontId="20" fillId="0" borderId="101" xfId="13" applyFont="1" applyFill="1" applyBorder="1" applyAlignment="1">
      <alignment horizontal="left" vertical="center" wrapText="1"/>
    </xf>
    <xf numFmtId="0" fontId="19" fillId="0" borderId="71" xfId="13" applyFont="1" applyBorder="1" applyAlignment="1">
      <alignment horizontal="left" vertical="center"/>
    </xf>
    <xf numFmtId="170" fontId="19" fillId="0" borderId="73" xfId="13" applyNumberFormat="1" applyFont="1" applyFill="1" applyBorder="1" applyAlignment="1">
      <alignment vertical="center"/>
    </xf>
    <xf numFmtId="0" fontId="19" fillId="0" borderId="87" xfId="13" applyFont="1" applyBorder="1" applyAlignment="1">
      <alignment horizontal="left" vertical="center"/>
    </xf>
    <xf numFmtId="170" fontId="19" fillId="0" borderId="88" xfId="13" applyNumberFormat="1" applyFont="1" applyFill="1" applyBorder="1" applyAlignment="1">
      <alignment vertical="center"/>
    </xf>
    <xf numFmtId="170" fontId="19" fillId="0" borderId="89" xfId="13" applyNumberFormat="1" applyFont="1" applyFill="1" applyBorder="1" applyAlignment="1">
      <alignment vertical="center"/>
    </xf>
    <xf numFmtId="0" fontId="19" fillId="0" borderId="74" xfId="13" applyFont="1" applyFill="1" applyBorder="1" applyAlignment="1">
      <alignment horizontal="left" vertical="center"/>
    </xf>
    <xf numFmtId="170" fontId="20" fillId="0" borderId="75" xfId="13" applyNumberFormat="1" applyFont="1" applyFill="1" applyBorder="1" applyAlignment="1">
      <alignment vertical="center"/>
    </xf>
    <xf numFmtId="170" fontId="19" fillId="0" borderId="76" xfId="13" applyNumberFormat="1" applyFont="1" applyFill="1" applyBorder="1" applyAlignment="1">
      <alignment vertical="center"/>
    </xf>
    <xf numFmtId="170" fontId="19" fillId="0" borderId="98" xfId="13" applyNumberFormat="1" applyFont="1" applyFill="1" applyBorder="1" applyAlignment="1">
      <alignment vertical="center"/>
    </xf>
    <xf numFmtId="170" fontId="19" fillId="0" borderId="102" xfId="13" applyNumberFormat="1" applyFont="1" applyBorder="1" applyAlignment="1">
      <alignment vertical="center"/>
    </xf>
    <xf numFmtId="0" fontId="19" fillId="0" borderId="101" xfId="13" applyFont="1" applyFill="1" applyBorder="1" applyAlignment="1">
      <alignment horizontal="left" vertical="center" wrapText="1"/>
    </xf>
    <xf numFmtId="170" fontId="19" fillId="0" borderId="98" xfId="13" applyNumberFormat="1" applyFont="1" applyFill="1" applyBorder="1" applyAlignment="1">
      <alignment horizontal="right" vertical="center"/>
    </xf>
    <xf numFmtId="170" fontId="19" fillId="1" borderId="102" xfId="13" applyNumberFormat="1" applyFont="1" applyFill="1" applyBorder="1" applyAlignment="1">
      <alignment vertical="center"/>
    </xf>
    <xf numFmtId="0" fontId="14" fillId="7" borderId="22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14" fillId="7" borderId="18" xfId="1" applyFont="1" applyFill="1" applyBorder="1" applyAlignment="1">
      <alignment horizontal="center" vertical="center"/>
    </xf>
    <xf numFmtId="0" fontId="20" fillId="0" borderId="107" xfId="1" applyFont="1" applyBorder="1" applyAlignment="1">
      <alignment horizontal="left" vertical="center"/>
    </xf>
    <xf numFmtId="173" fontId="19" fillId="0" borderId="109" xfId="6" applyNumberFormat="1" applyFont="1" applyFill="1" applyBorder="1" applyAlignment="1">
      <alignment horizontal="right" vertical="center" wrapText="1"/>
    </xf>
    <xf numFmtId="173" fontId="20" fillId="0" borderId="109" xfId="6" applyNumberFormat="1" applyFont="1" applyFill="1" applyBorder="1" applyAlignment="1">
      <alignment horizontal="right" vertical="center" wrapText="1"/>
    </xf>
    <xf numFmtId="173" fontId="20" fillId="0" borderId="108" xfId="6" applyNumberFormat="1" applyFont="1" applyFill="1" applyBorder="1" applyAlignment="1">
      <alignment horizontal="right" vertical="center" wrapText="1"/>
    </xf>
    <xf numFmtId="0" fontId="20" fillId="0" borderId="101" xfId="1" applyFont="1" applyBorder="1" applyAlignment="1">
      <alignment horizontal="left" vertical="center"/>
    </xf>
    <xf numFmtId="173" fontId="19" fillId="0" borderId="98" xfId="6" applyNumberFormat="1" applyFont="1" applyFill="1" applyBorder="1" applyAlignment="1">
      <alignment horizontal="right" vertical="center" wrapText="1"/>
    </xf>
    <xf numFmtId="173" fontId="20" fillId="0" borderId="98" xfId="6" applyNumberFormat="1" applyFont="1" applyFill="1" applyBorder="1" applyAlignment="1">
      <alignment horizontal="right" vertical="center" wrapText="1"/>
    </xf>
    <xf numFmtId="173" fontId="20" fillId="0" borderId="102" xfId="6" applyNumberFormat="1" applyFont="1" applyFill="1" applyBorder="1" applyAlignment="1">
      <alignment horizontal="right" vertical="center" wrapText="1"/>
    </xf>
    <xf numFmtId="0" fontId="20" fillId="0" borderId="101" xfId="1" applyFont="1" applyFill="1" applyBorder="1" applyAlignment="1">
      <alignment horizontal="left" vertical="center" wrapText="1"/>
    </xf>
    <xf numFmtId="0" fontId="19" fillId="0" borderId="101" xfId="1" applyFont="1" applyBorder="1" applyAlignment="1">
      <alignment horizontal="left" vertical="center"/>
    </xf>
    <xf numFmtId="173" fontId="19" fillId="0" borderId="102" xfId="6" applyNumberFormat="1" applyFont="1" applyFill="1" applyBorder="1" applyAlignment="1">
      <alignment horizontal="right" vertical="center" wrapText="1"/>
    </xf>
    <xf numFmtId="166" fontId="19" fillId="0" borderId="98" xfId="3" applyNumberFormat="1" applyFont="1" applyFill="1" applyBorder="1" applyAlignment="1">
      <alignment horizontal="right" vertical="center" wrapText="1"/>
    </xf>
    <xf numFmtId="0" fontId="19" fillId="0" borderId="101" xfId="1" quotePrefix="1" applyFont="1" applyFill="1" applyBorder="1" applyAlignment="1">
      <alignment horizontal="left" vertical="center"/>
    </xf>
    <xf numFmtId="0" fontId="19" fillId="0" borderId="101" xfId="1" quotePrefix="1" applyFont="1" applyFill="1" applyBorder="1" applyAlignment="1">
      <alignment horizontal="left" vertical="center" wrapText="1"/>
    </xf>
    <xf numFmtId="0" fontId="14" fillId="6" borderId="14" xfId="13" applyNumberFormat="1" applyFont="1" applyFill="1" applyBorder="1" applyAlignment="1">
      <alignment horizontal="right" vertical="center" wrapText="1"/>
    </xf>
    <xf numFmtId="0" fontId="14" fillId="6" borderId="23" xfId="13" applyNumberFormat="1" applyFont="1" applyFill="1" applyBorder="1" applyAlignment="1">
      <alignment horizontal="right" vertical="center" wrapText="1"/>
    </xf>
    <xf numFmtId="0" fontId="14" fillId="6" borderId="22" xfId="13" applyNumberFormat="1" applyFont="1" applyFill="1" applyBorder="1" applyAlignment="1">
      <alignment horizontal="right" vertical="top" wrapText="1"/>
    </xf>
    <xf numFmtId="0" fontId="19" fillId="0" borderId="0" xfId="13" applyFont="1" applyBorder="1" applyAlignment="1">
      <alignment vertical="center" wrapText="1"/>
    </xf>
    <xf numFmtId="169" fontId="19" fillId="0" borderId="58" xfId="13" applyNumberFormat="1" applyFont="1" applyFill="1" applyBorder="1" applyAlignment="1" applyProtection="1">
      <alignment vertical="center" wrapText="1"/>
      <protection locked="0"/>
    </xf>
    <xf numFmtId="167" fontId="19" fillId="0" borderId="59" xfId="19" applyNumberFormat="1" applyFont="1" applyBorder="1" applyAlignment="1">
      <alignment vertical="center" wrapText="1"/>
    </xf>
    <xf numFmtId="167" fontId="19" fillId="0" borderId="60" xfId="19" applyNumberFormat="1" applyFont="1" applyFill="1" applyBorder="1" applyAlignment="1">
      <alignment vertical="center" wrapText="1"/>
    </xf>
    <xf numFmtId="169" fontId="19" fillId="0" borderId="64" xfId="13" applyNumberFormat="1" applyFont="1" applyFill="1" applyBorder="1" applyAlignment="1" applyProtection="1">
      <alignment vertical="center" wrapText="1"/>
      <protection locked="0"/>
    </xf>
    <xf numFmtId="167" fontId="19" fillId="0" borderId="65" xfId="19" applyNumberFormat="1" applyFont="1" applyBorder="1" applyAlignment="1">
      <alignment vertical="center" wrapText="1"/>
    </xf>
    <xf numFmtId="167" fontId="19" fillId="0" borderId="66" xfId="19" applyNumberFormat="1" applyFont="1" applyFill="1" applyBorder="1" applyAlignment="1">
      <alignment vertical="center" wrapText="1"/>
    </xf>
    <xf numFmtId="169" fontId="19" fillId="0" borderId="68" xfId="13" applyNumberFormat="1" applyFont="1" applyFill="1" applyBorder="1" applyAlignment="1" applyProtection="1">
      <alignment vertical="center" wrapText="1"/>
      <protection locked="0"/>
    </xf>
    <xf numFmtId="167" fontId="19" fillId="0" borderId="69" xfId="19" applyNumberFormat="1" applyFont="1" applyBorder="1" applyAlignment="1">
      <alignment vertical="center" wrapText="1"/>
    </xf>
    <xf numFmtId="167" fontId="19" fillId="0" borderId="70" xfId="19" applyNumberFormat="1" applyFont="1" applyFill="1" applyBorder="1" applyAlignment="1">
      <alignment vertical="center" wrapText="1"/>
    </xf>
    <xf numFmtId="167" fontId="20" fillId="0" borderId="56" xfId="19" applyNumberFormat="1" applyFont="1" applyBorder="1" applyAlignment="1">
      <alignment vertical="center" wrapText="1"/>
    </xf>
    <xf numFmtId="167" fontId="20" fillId="0" borderId="57" xfId="19" applyNumberFormat="1" applyFont="1" applyFill="1" applyBorder="1" applyAlignment="1">
      <alignment vertical="center" wrapText="1"/>
    </xf>
    <xf numFmtId="169" fontId="19" fillId="0" borderId="0" xfId="13" applyNumberFormat="1" applyFont="1" applyFill="1" applyBorder="1" applyAlignment="1" applyProtection="1">
      <alignment vertical="center" wrapText="1"/>
      <protection locked="0"/>
    </xf>
    <xf numFmtId="167" fontId="20" fillId="0" borderId="0" xfId="19" applyNumberFormat="1" applyFont="1" applyBorder="1" applyAlignment="1">
      <alignment vertical="center" wrapText="1"/>
    </xf>
    <xf numFmtId="169" fontId="15" fillId="0" borderId="0" xfId="13" applyNumberFormat="1" applyFont="1" applyFill="1" applyBorder="1" applyAlignment="1" applyProtection="1">
      <alignment horizontal="right" vertical="center" wrapText="1"/>
      <protection locked="0"/>
    </xf>
    <xf numFmtId="167" fontId="22" fillId="0" borderId="0" xfId="19" applyNumberFormat="1" applyFont="1" applyBorder="1"/>
    <xf numFmtId="167" fontId="19" fillId="0" borderId="0" xfId="19" applyNumberFormat="1" applyFont="1" applyBorder="1" applyAlignment="1">
      <alignment vertical="center" wrapText="1"/>
    </xf>
    <xf numFmtId="167" fontId="19" fillId="0" borderId="67" xfId="19" applyNumberFormat="1" applyFont="1" applyBorder="1" applyAlignment="1">
      <alignment horizontal="right" vertical="center" wrapText="1"/>
    </xf>
    <xf numFmtId="167" fontId="16" fillId="0" borderId="0" xfId="19" applyNumberFormat="1" applyFont="1" applyBorder="1"/>
    <xf numFmtId="169" fontId="17" fillId="0" borderId="0" xfId="13" applyNumberFormat="1" applyFont="1" applyFill="1" applyBorder="1" applyAlignment="1" applyProtection="1">
      <alignment horizontal="right"/>
      <protection locked="0"/>
    </xf>
    <xf numFmtId="167" fontId="13" fillId="0" borderId="0" xfId="19" applyNumberFormat="1" applyFont="1" applyBorder="1"/>
    <xf numFmtId="0" fontId="20" fillId="0" borderId="114" xfId="13" applyFont="1" applyBorder="1" applyAlignment="1">
      <alignment vertical="center" wrapText="1"/>
    </xf>
    <xf numFmtId="0" fontId="19" fillId="0" borderId="114" xfId="13" applyFont="1" applyBorder="1" applyAlignment="1">
      <alignment vertical="center" wrapText="1"/>
    </xf>
    <xf numFmtId="167" fontId="19" fillId="0" borderId="66" xfId="19" applyNumberFormat="1" applyFont="1" applyBorder="1" applyAlignment="1">
      <alignment vertical="center" wrapText="1"/>
    </xf>
    <xf numFmtId="169" fontId="19" fillId="0" borderId="0" xfId="13" applyNumberFormat="1" applyFont="1" applyFill="1" applyBorder="1" applyAlignment="1" applyProtection="1">
      <alignment horizontal="right" vertical="center" wrapText="1"/>
      <protection locked="0"/>
    </xf>
    <xf numFmtId="167" fontId="13" fillId="0" borderId="0" xfId="19" applyNumberFormat="1" applyFont="1"/>
    <xf numFmtId="167" fontId="22" fillId="0" borderId="0" xfId="19" applyNumberFormat="1" applyFont="1"/>
    <xf numFmtId="0" fontId="17" fillId="0" borderId="0" xfId="13" applyFont="1" applyAlignment="1">
      <alignment wrapText="1"/>
    </xf>
    <xf numFmtId="0" fontId="16" fillId="0" borderId="0" xfId="13" applyFont="1" applyFill="1" applyBorder="1" applyAlignment="1">
      <alignment vertical="center" wrapText="1"/>
    </xf>
    <xf numFmtId="167" fontId="16" fillId="0" borderId="0" xfId="19" applyNumberFormat="1" applyFont="1"/>
    <xf numFmtId="169" fontId="19" fillId="0" borderId="58" xfId="1" applyNumberFormat="1" applyFont="1" applyFill="1" applyBorder="1" applyAlignment="1" applyProtection="1">
      <alignment vertical="center" wrapText="1"/>
      <protection locked="0"/>
    </xf>
    <xf numFmtId="167" fontId="19" fillId="0" borderId="59" xfId="5" applyNumberFormat="1" applyFont="1" applyBorder="1" applyAlignment="1">
      <alignment vertical="center" wrapText="1"/>
    </xf>
    <xf numFmtId="167" fontId="19" fillId="0" borderId="60" xfId="5" applyNumberFormat="1" applyFont="1" applyFill="1" applyBorder="1" applyAlignment="1">
      <alignment vertical="center" wrapText="1"/>
    </xf>
    <xf numFmtId="169" fontId="19" fillId="0" borderId="68" xfId="1" applyNumberFormat="1" applyFont="1" applyFill="1" applyBorder="1" applyAlignment="1" applyProtection="1">
      <alignment vertical="center" wrapText="1"/>
      <protection locked="0"/>
    </xf>
    <xf numFmtId="167" fontId="19" fillId="0" borderId="69" xfId="5" applyNumberFormat="1" applyFont="1" applyBorder="1" applyAlignment="1">
      <alignment vertical="center" wrapText="1"/>
    </xf>
    <xf numFmtId="167" fontId="19" fillId="0" borderId="70" xfId="5" applyNumberFormat="1" applyFont="1" applyFill="1" applyBorder="1" applyAlignment="1">
      <alignment vertical="center" wrapText="1"/>
    </xf>
    <xf numFmtId="0" fontId="13" fillId="0" borderId="0" xfId="13" applyFont="1" applyAlignment="1">
      <alignment horizontal="center"/>
    </xf>
    <xf numFmtId="167" fontId="16" fillId="0" borderId="0" xfId="19" applyNumberFormat="1" applyFont="1" applyAlignment="1">
      <alignment horizontal="right"/>
    </xf>
    <xf numFmtId="167" fontId="13" fillId="0" borderId="0" xfId="19" applyNumberFormat="1" applyFont="1" applyAlignment="1">
      <alignment horizontal="right"/>
    </xf>
    <xf numFmtId="167" fontId="17" fillId="0" borderId="0" xfId="19" applyNumberFormat="1" applyFont="1" applyAlignment="1">
      <alignment horizontal="right"/>
    </xf>
    <xf numFmtId="167" fontId="19" fillId="0" borderId="9" xfId="13" applyNumberFormat="1" applyFont="1" applyFill="1" applyBorder="1" applyAlignment="1" applyProtection="1">
      <alignment horizontal="right" vertical="center" wrapText="1"/>
      <protection locked="0"/>
    </xf>
    <xf numFmtId="167" fontId="19" fillId="0" borderId="10" xfId="19" applyNumberFormat="1" applyFont="1" applyFill="1" applyBorder="1" applyAlignment="1">
      <alignment horizontal="right" vertical="center"/>
    </xf>
    <xf numFmtId="167" fontId="19" fillId="0" borderId="60" xfId="19" applyNumberFormat="1" applyFont="1" applyBorder="1" applyAlignment="1">
      <alignment horizontal="right" vertical="center"/>
    </xf>
    <xf numFmtId="167" fontId="19" fillId="0" borderId="66" xfId="19" applyNumberFormat="1" applyFont="1" applyBorder="1" applyAlignment="1">
      <alignment horizontal="right" vertical="center"/>
    </xf>
    <xf numFmtId="169" fontId="19" fillId="0" borderId="64" xfId="13" applyNumberFormat="1" applyFont="1" applyFill="1" applyBorder="1" applyAlignment="1" applyProtection="1">
      <alignment horizontal="left" vertical="center" wrapText="1"/>
      <protection locked="0"/>
    </xf>
    <xf numFmtId="169" fontId="19" fillId="0" borderId="68" xfId="13" applyNumberFormat="1" applyFont="1" applyFill="1" applyBorder="1" applyAlignment="1" applyProtection="1">
      <alignment horizontal="left" vertical="center" wrapText="1"/>
      <protection locked="0"/>
    </xf>
    <xf numFmtId="167" fontId="15" fillId="0" borderId="0" xfId="19" applyNumberFormat="1" applyFont="1" applyAlignment="1">
      <alignment horizontal="right"/>
    </xf>
    <xf numFmtId="167" fontId="20" fillId="0" borderId="98" xfId="5" applyNumberFormat="1" applyFont="1" applyBorder="1" applyAlignment="1">
      <alignment vertical="center"/>
    </xf>
    <xf numFmtId="167" fontId="20" fillId="0" borderId="102" xfId="5" applyNumberFormat="1" applyFont="1" applyFill="1" applyBorder="1" applyAlignment="1">
      <alignment vertical="center"/>
    </xf>
    <xf numFmtId="169" fontId="19" fillId="0" borderId="84" xfId="1" applyNumberFormat="1" applyFont="1" applyFill="1" applyBorder="1" applyAlignment="1" applyProtection="1">
      <alignment horizontal="left" vertical="center" wrapText="1"/>
      <protection locked="0"/>
    </xf>
    <xf numFmtId="167" fontId="19" fillId="0" borderId="85" xfId="5" applyNumberFormat="1" applyFont="1" applyFill="1" applyBorder="1" applyAlignment="1">
      <alignment vertical="center"/>
    </xf>
    <xf numFmtId="167" fontId="19" fillId="0" borderId="86" xfId="5" applyNumberFormat="1" applyFont="1" applyFill="1" applyBorder="1" applyAlignment="1">
      <alignment vertical="center"/>
    </xf>
    <xf numFmtId="0" fontId="19" fillId="0" borderId="87" xfId="1" quotePrefix="1" applyFont="1" applyFill="1" applyBorder="1" applyAlignment="1">
      <alignment vertical="center" wrapText="1"/>
    </xf>
    <xf numFmtId="167" fontId="19" fillId="0" borderId="88" xfId="5" applyNumberFormat="1" applyFont="1" applyFill="1" applyBorder="1" applyAlignment="1">
      <alignment vertical="center"/>
    </xf>
    <xf numFmtId="167" fontId="19" fillId="0" borderId="89" xfId="5" applyNumberFormat="1" applyFont="1" applyFill="1" applyBorder="1" applyAlignment="1">
      <alignment vertical="center"/>
    </xf>
    <xf numFmtId="169" fontId="19" fillId="0" borderId="87" xfId="1" quotePrefix="1" applyNumberFormat="1" applyFont="1" applyFill="1" applyBorder="1" applyAlignment="1" applyProtection="1">
      <alignment horizontal="left" vertical="center" wrapText="1"/>
      <protection locked="0"/>
    </xf>
    <xf numFmtId="167" fontId="19" fillId="0" borderId="88" xfId="1" applyNumberFormat="1" applyFont="1" applyFill="1" applyBorder="1" applyAlignment="1" applyProtection="1">
      <alignment vertical="center" wrapText="1"/>
      <protection locked="0"/>
    </xf>
    <xf numFmtId="167" fontId="19" fillId="0" borderId="89" xfId="1" applyNumberFormat="1" applyFont="1" applyFill="1" applyBorder="1" applyAlignment="1" applyProtection="1">
      <alignment vertical="center" wrapText="1"/>
      <protection locked="0"/>
    </xf>
    <xf numFmtId="169" fontId="19" fillId="0" borderId="74" xfId="1" applyNumberFormat="1" applyFont="1" applyFill="1" applyBorder="1" applyAlignment="1" applyProtection="1">
      <alignment horizontal="left" vertical="center" wrapText="1"/>
      <protection locked="0"/>
    </xf>
    <xf numFmtId="167" fontId="19" fillId="0" borderId="75" xfId="5" applyNumberFormat="1" applyFont="1" applyFill="1" applyBorder="1" applyAlignment="1">
      <alignment vertical="center"/>
    </xf>
    <xf numFmtId="167" fontId="19" fillId="0" borderId="76" xfId="5" applyNumberFormat="1" applyFont="1" applyFill="1" applyBorder="1" applyAlignment="1">
      <alignment vertical="center"/>
    </xf>
    <xf numFmtId="0" fontId="20" fillId="0" borderId="99" xfId="1" applyFont="1" applyFill="1" applyBorder="1" applyAlignment="1">
      <alignment vertical="center" wrapText="1"/>
    </xf>
    <xf numFmtId="167" fontId="19" fillId="0" borderId="99" xfId="5" applyNumberFormat="1" applyFont="1" applyFill="1" applyBorder="1" applyAlignment="1">
      <alignment vertical="center"/>
    </xf>
    <xf numFmtId="167" fontId="20" fillId="0" borderId="102" xfId="5" applyNumberFormat="1" applyFont="1" applyBorder="1" applyAlignment="1">
      <alignment vertical="center"/>
    </xf>
    <xf numFmtId="0" fontId="20" fillId="0" borderId="100" xfId="1" applyFont="1" applyFill="1" applyBorder="1" applyAlignment="1">
      <alignment vertical="center" wrapText="1"/>
    </xf>
    <xf numFmtId="167" fontId="19" fillId="0" borderId="100" xfId="5" applyNumberFormat="1" applyFont="1" applyFill="1" applyBorder="1" applyAlignment="1">
      <alignment vertical="center"/>
    </xf>
    <xf numFmtId="0" fontId="19" fillId="0" borderId="71" xfId="1" quotePrefix="1" applyFont="1" applyFill="1" applyBorder="1" applyAlignment="1">
      <alignment vertical="center" wrapText="1"/>
    </xf>
    <xf numFmtId="167" fontId="19" fillId="0" borderId="72" xfId="5" applyNumberFormat="1" applyFont="1" applyFill="1" applyBorder="1" applyAlignment="1">
      <alignment vertical="center"/>
    </xf>
    <xf numFmtId="167" fontId="19" fillId="0" borderId="73" xfId="5" applyNumberFormat="1" applyFont="1" applyFill="1" applyBorder="1" applyAlignment="1">
      <alignment vertical="center"/>
    </xf>
    <xf numFmtId="0" fontId="19" fillId="0" borderId="74" xfId="1" quotePrefix="1" applyFont="1" applyFill="1" applyBorder="1" applyAlignment="1">
      <alignment vertical="center" wrapText="1"/>
    </xf>
    <xf numFmtId="0" fontId="20" fillId="0" borderId="84" xfId="1" applyFont="1" applyFill="1" applyBorder="1" applyAlignment="1">
      <alignment vertical="center" wrapText="1"/>
    </xf>
    <xf numFmtId="0" fontId="14" fillId="6" borderId="22" xfId="13" applyNumberFormat="1" applyFont="1" applyFill="1" applyBorder="1" applyAlignment="1">
      <alignment horizontal="right" vertical="center" wrapText="1"/>
    </xf>
    <xf numFmtId="169" fontId="19" fillId="0" borderId="84" xfId="13" applyNumberFormat="1" applyFont="1" applyFill="1" applyBorder="1" applyAlignment="1" applyProtection="1">
      <alignment horizontal="left" vertical="center" wrapText="1"/>
      <protection locked="0"/>
    </xf>
    <xf numFmtId="167" fontId="19" fillId="0" borderId="85" xfId="1" applyNumberFormat="1" applyFont="1" applyFill="1" applyBorder="1" applyAlignment="1" applyProtection="1">
      <alignment horizontal="right" vertical="center" wrapText="1"/>
      <protection locked="0"/>
    </xf>
    <xf numFmtId="167" fontId="19" fillId="0" borderId="86" xfId="1" applyNumberFormat="1" applyFont="1" applyFill="1" applyBorder="1" applyAlignment="1" applyProtection="1">
      <alignment horizontal="right" vertical="center" wrapText="1"/>
      <protection locked="0"/>
    </xf>
    <xf numFmtId="169" fontId="19" fillId="0" borderId="87" xfId="13" applyNumberFormat="1" applyFont="1" applyFill="1" applyBorder="1" applyAlignment="1" applyProtection="1">
      <alignment horizontal="left" vertical="center" wrapText="1"/>
      <protection locked="0"/>
    </xf>
    <xf numFmtId="167" fontId="19" fillId="0" borderId="88" xfId="1" applyNumberFormat="1" applyFont="1" applyFill="1" applyBorder="1" applyAlignment="1" applyProtection="1">
      <alignment horizontal="right" vertical="center" wrapText="1"/>
      <protection locked="0"/>
    </xf>
    <xf numFmtId="167" fontId="19" fillId="0" borderId="89" xfId="1" applyNumberFormat="1" applyFont="1" applyFill="1" applyBorder="1" applyAlignment="1" applyProtection="1">
      <alignment horizontal="right" vertical="center" wrapText="1"/>
      <protection locked="0"/>
    </xf>
    <xf numFmtId="169" fontId="19" fillId="0" borderId="87" xfId="13" quotePrefix="1" applyNumberFormat="1" applyFont="1" applyFill="1" applyBorder="1" applyAlignment="1" applyProtection="1">
      <alignment horizontal="left" vertical="center" wrapText="1"/>
      <protection locked="0"/>
    </xf>
    <xf numFmtId="167" fontId="19" fillId="0" borderId="89" xfId="13" applyNumberFormat="1" applyFont="1" applyFill="1" applyBorder="1" applyAlignment="1" applyProtection="1">
      <alignment horizontal="right" vertical="center" wrapText="1"/>
      <protection locked="0"/>
    </xf>
    <xf numFmtId="169" fontId="19" fillId="0" borderId="74" xfId="13" quotePrefix="1" applyNumberFormat="1" applyFont="1" applyFill="1" applyBorder="1" applyAlignment="1" applyProtection="1">
      <alignment horizontal="left" vertical="center" wrapText="1"/>
      <protection locked="0"/>
    </xf>
    <xf numFmtId="167" fontId="19" fillId="0" borderId="75" xfId="1" applyNumberFormat="1" applyFont="1" applyFill="1" applyBorder="1" applyAlignment="1" applyProtection="1">
      <alignment horizontal="right" vertical="center" wrapText="1"/>
      <protection locked="0"/>
    </xf>
    <xf numFmtId="167" fontId="19" fillId="0" borderId="76" xfId="1" applyNumberFormat="1" applyFont="1" applyFill="1" applyBorder="1" applyAlignment="1" applyProtection="1">
      <alignment horizontal="right" vertical="center" wrapText="1"/>
      <protection locked="0"/>
    </xf>
    <xf numFmtId="169" fontId="19" fillId="0" borderId="87" xfId="1" applyNumberFormat="1" applyFont="1" applyFill="1" applyBorder="1" applyAlignment="1" applyProtection="1">
      <alignment horizontal="left" vertical="center" wrapText="1"/>
      <protection locked="0"/>
    </xf>
    <xf numFmtId="169" fontId="19" fillId="0" borderId="87" xfId="1" applyNumberFormat="1" applyFont="1" applyFill="1" applyBorder="1" applyAlignment="1" applyProtection="1">
      <alignment vertical="center" wrapText="1"/>
      <protection locked="0"/>
    </xf>
    <xf numFmtId="169" fontId="19" fillId="0" borderId="87" xfId="1" quotePrefix="1" applyNumberFormat="1" applyFont="1" applyFill="1" applyBorder="1" applyAlignment="1" applyProtection="1">
      <alignment vertical="center" wrapText="1"/>
      <protection locked="0"/>
    </xf>
    <xf numFmtId="169" fontId="19" fillId="0" borderId="84" xfId="1" quotePrefix="1" applyNumberFormat="1" applyFont="1" applyFill="1" applyBorder="1" applyAlignment="1" applyProtection="1">
      <alignment horizontal="left" vertical="center" wrapText="1"/>
      <protection locked="0"/>
    </xf>
    <xf numFmtId="0" fontId="19" fillId="0" borderId="84" xfId="1" applyFont="1" applyFill="1" applyBorder="1" applyAlignment="1">
      <alignment vertical="center" wrapText="1"/>
    </xf>
    <xf numFmtId="167" fontId="19" fillId="0" borderId="85" xfId="1" applyNumberFormat="1" applyFont="1" applyBorder="1" applyAlignment="1">
      <alignment horizontal="right" vertical="center"/>
    </xf>
    <xf numFmtId="167" fontId="19" fillId="0" borderId="86" xfId="1" applyNumberFormat="1" applyFont="1" applyBorder="1" applyAlignment="1">
      <alignment horizontal="right" vertical="center"/>
    </xf>
    <xf numFmtId="167" fontId="19" fillId="0" borderId="89" xfId="1" applyNumberFormat="1" applyFont="1" applyBorder="1" applyAlignment="1">
      <alignment horizontal="right" vertical="center"/>
    </xf>
    <xf numFmtId="0" fontId="19" fillId="0" borderId="74" xfId="1" applyFont="1" applyFill="1" applyBorder="1" applyAlignment="1">
      <alignment vertical="center" wrapText="1"/>
    </xf>
    <xf numFmtId="167" fontId="19" fillId="0" borderId="76" xfId="1" applyNumberFormat="1" applyFont="1" applyBorder="1" applyAlignment="1">
      <alignment horizontal="right" vertical="center"/>
    </xf>
    <xf numFmtId="169" fontId="19" fillId="0" borderId="50" xfId="13" applyNumberFormat="1" applyFont="1" applyFill="1" applyBorder="1" applyAlignment="1" applyProtection="1">
      <alignment vertical="center" wrapText="1"/>
      <protection locked="0"/>
    </xf>
    <xf numFmtId="167" fontId="19" fillId="0" borderId="51" xfId="19" applyNumberFormat="1" applyFont="1" applyBorder="1" applyAlignment="1">
      <alignment horizontal="right" vertical="center"/>
    </xf>
    <xf numFmtId="167" fontId="19" fillId="0" borderId="52" xfId="19" applyNumberFormat="1" applyFont="1" applyBorder="1" applyAlignment="1">
      <alignment horizontal="right" vertical="center"/>
    </xf>
    <xf numFmtId="167" fontId="19" fillId="0" borderId="70" xfId="19" applyNumberFormat="1" applyFont="1" applyBorder="1" applyAlignment="1">
      <alignment horizontal="right" vertical="center"/>
    </xf>
    <xf numFmtId="167" fontId="19" fillId="0" borderId="0" xfId="13" applyNumberFormat="1" applyFont="1" applyFill="1" applyBorder="1" applyAlignment="1" applyProtection="1">
      <alignment horizontal="right" vertical="center" wrapText="1"/>
      <protection locked="0"/>
    </xf>
    <xf numFmtId="0" fontId="20" fillId="0" borderId="67" xfId="13" applyFont="1" applyBorder="1" applyAlignment="1">
      <alignment vertical="center" wrapText="1"/>
    </xf>
    <xf numFmtId="167" fontId="20" fillId="0" borderId="67" xfId="19" applyNumberFormat="1" applyFont="1" applyBorder="1" applyAlignment="1">
      <alignment vertical="center"/>
    </xf>
    <xf numFmtId="167" fontId="20" fillId="0" borderId="67" xfId="19" applyNumberFormat="1" applyFont="1" applyFill="1" applyBorder="1" applyAlignment="1">
      <alignment vertical="center"/>
    </xf>
    <xf numFmtId="10" fontId="20" fillId="0" borderId="57" xfId="19" applyNumberFormat="1" applyFont="1" applyFill="1" applyBorder="1" applyAlignment="1">
      <alignment vertical="center"/>
    </xf>
    <xf numFmtId="0" fontId="19" fillId="0" borderId="64" xfId="1" applyFont="1" applyFill="1" applyBorder="1" applyAlignment="1">
      <alignment vertical="center" wrapText="1"/>
    </xf>
    <xf numFmtId="167" fontId="19" fillId="0" borderId="65" xfId="1" applyNumberFormat="1" applyFont="1" applyFill="1" applyBorder="1" applyAlignment="1" applyProtection="1">
      <alignment horizontal="right" vertical="center" wrapText="1"/>
      <protection locked="0"/>
    </xf>
    <xf numFmtId="167" fontId="19" fillId="0" borderId="66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68" xfId="1" applyFont="1" applyFill="1" applyBorder="1" applyAlignment="1">
      <alignment vertical="center" wrapText="1"/>
    </xf>
    <xf numFmtId="167" fontId="19" fillId="0" borderId="69" xfId="1" applyNumberFormat="1" applyFont="1" applyFill="1" applyBorder="1" applyAlignment="1" applyProtection="1">
      <alignment horizontal="right" vertical="center" wrapText="1"/>
      <protection locked="0"/>
    </xf>
    <xf numFmtId="167" fontId="19" fillId="0" borderId="70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13" applyFont="1" applyBorder="1" applyAlignment="1">
      <alignment vertical="center" wrapText="1"/>
    </xf>
    <xf numFmtId="14" fontId="20" fillId="0" borderId="0" xfId="13" applyNumberFormat="1" applyFont="1" applyFill="1" applyAlignment="1">
      <alignment horizontal="right"/>
    </xf>
    <xf numFmtId="169" fontId="19" fillId="0" borderId="59" xfId="13" applyNumberFormat="1" applyFont="1" applyFill="1" applyBorder="1" applyAlignment="1" applyProtection="1">
      <alignment vertical="center" wrapText="1"/>
      <protection locked="0"/>
    </xf>
    <xf numFmtId="169" fontId="19" fillId="0" borderId="60" xfId="13" applyNumberFormat="1" applyFont="1" applyFill="1" applyBorder="1" applyAlignment="1" applyProtection="1">
      <alignment vertical="center" wrapText="1"/>
      <protection locked="0"/>
    </xf>
    <xf numFmtId="169" fontId="19" fillId="0" borderId="69" xfId="13" applyNumberFormat="1" applyFont="1" applyFill="1" applyBorder="1" applyAlignment="1" applyProtection="1">
      <alignment vertical="center" wrapText="1"/>
      <protection locked="0"/>
    </xf>
    <xf numFmtId="169" fontId="19" fillId="0" borderId="70" xfId="13" applyNumberFormat="1" applyFont="1" applyFill="1" applyBorder="1" applyAlignment="1" applyProtection="1">
      <alignment vertical="center" wrapText="1"/>
      <protection locked="0"/>
    </xf>
    <xf numFmtId="168" fontId="20" fillId="0" borderId="57" xfId="19" applyNumberFormat="1" applyFont="1" applyFill="1" applyBorder="1" applyAlignment="1">
      <alignment vertical="center" wrapText="1"/>
    </xf>
    <xf numFmtId="169" fontId="19" fillId="0" borderId="0" xfId="13" applyNumberFormat="1" applyFont="1" applyFill="1" applyBorder="1" applyAlignment="1" applyProtection="1">
      <alignment horizontal="right" wrapText="1"/>
      <protection locked="0"/>
    </xf>
    <xf numFmtId="167" fontId="19" fillId="0" borderId="0" xfId="19" applyNumberFormat="1" applyFont="1" applyFill="1" applyBorder="1" applyAlignment="1">
      <alignment horizontal="right"/>
    </xf>
    <xf numFmtId="169" fontId="19" fillId="0" borderId="65" xfId="13" applyNumberFormat="1" applyFont="1" applyFill="1" applyBorder="1" applyAlignment="1" applyProtection="1">
      <alignment vertical="center" wrapText="1"/>
      <protection locked="0"/>
    </xf>
    <xf numFmtId="169" fontId="19" fillId="0" borderId="66" xfId="13" applyNumberFormat="1" applyFont="1" applyFill="1" applyBorder="1" applyAlignment="1" applyProtection="1">
      <alignment vertical="center" wrapText="1"/>
      <protection locked="0"/>
    </xf>
    <xf numFmtId="169" fontId="19" fillId="0" borderId="64" xfId="13" quotePrefix="1" applyNumberFormat="1" applyFont="1" applyFill="1" applyBorder="1" applyAlignment="1" applyProtection="1">
      <alignment vertical="center" wrapText="1"/>
      <protection locked="0"/>
    </xf>
    <xf numFmtId="169" fontId="20" fillId="0" borderId="49" xfId="13" applyNumberFormat="1" applyFont="1" applyFill="1" applyBorder="1" applyAlignment="1" applyProtection="1">
      <alignment vertical="center" wrapText="1"/>
      <protection locked="0"/>
    </xf>
    <xf numFmtId="167" fontId="20" fillId="0" borderId="115" xfId="19" applyNumberFormat="1" applyFont="1" applyBorder="1" applyAlignment="1">
      <alignment horizontal="right" vertical="center"/>
    </xf>
    <xf numFmtId="167" fontId="20" fillId="0" borderId="116" xfId="19" applyNumberFormat="1" applyFont="1" applyBorder="1" applyAlignment="1">
      <alignment horizontal="right" vertical="center"/>
    </xf>
    <xf numFmtId="167" fontId="20" fillId="0" borderId="117" xfId="19" applyNumberFormat="1" applyFont="1" applyBorder="1" applyAlignment="1">
      <alignment horizontal="right" vertical="center"/>
    </xf>
    <xf numFmtId="167" fontId="20" fillId="0" borderId="118" xfId="19" applyNumberFormat="1" applyFont="1" applyBorder="1" applyAlignment="1">
      <alignment horizontal="right" vertical="center"/>
    </xf>
    <xf numFmtId="167" fontId="19" fillId="0" borderId="119" xfId="19" applyNumberFormat="1" applyFont="1" applyBorder="1" applyAlignment="1">
      <alignment horizontal="right" vertical="center"/>
    </xf>
    <xf numFmtId="167" fontId="19" fillId="0" borderId="93" xfId="19" applyNumberFormat="1" applyFont="1" applyBorder="1" applyAlignment="1">
      <alignment horizontal="right" vertical="center"/>
    </xf>
    <xf numFmtId="167" fontId="19" fillId="0" borderId="120" xfId="19" applyNumberFormat="1" applyFont="1" applyBorder="1" applyAlignment="1">
      <alignment horizontal="right" vertical="center"/>
    </xf>
    <xf numFmtId="167" fontId="19" fillId="0" borderId="94" xfId="19" applyNumberFormat="1" applyFont="1" applyBorder="1" applyAlignment="1">
      <alignment horizontal="right" vertical="center"/>
    </xf>
    <xf numFmtId="167" fontId="19" fillId="0" borderId="121" xfId="19" applyNumberFormat="1" applyFont="1" applyBorder="1" applyAlignment="1">
      <alignment horizontal="right" vertical="center"/>
    </xf>
    <xf numFmtId="167" fontId="19" fillId="0" borderId="97" xfId="19" applyNumberFormat="1" applyFont="1" applyBorder="1" applyAlignment="1">
      <alignment horizontal="right" vertical="center"/>
    </xf>
    <xf numFmtId="167" fontId="19" fillId="0" borderId="122" xfId="19" applyNumberFormat="1" applyFont="1" applyBorder="1" applyAlignment="1">
      <alignment horizontal="right" vertical="center"/>
    </xf>
    <xf numFmtId="167" fontId="19" fillId="0" borderId="123" xfId="19" applyNumberFormat="1" applyFont="1" applyBorder="1" applyAlignment="1">
      <alignment horizontal="right" vertical="center"/>
    </xf>
    <xf numFmtId="167" fontId="19" fillId="0" borderId="124" xfId="19" applyNumberFormat="1" applyFont="1" applyBorder="1" applyAlignment="1">
      <alignment horizontal="right" vertical="center"/>
    </xf>
    <xf numFmtId="167" fontId="19" fillId="0" borderId="95" xfId="19" applyNumberFormat="1" applyFont="1" applyBorder="1" applyAlignment="1">
      <alignment horizontal="right" vertical="center"/>
    </xf>
    <xf numFmtId="167" fontId="19" fillId="0" borderId="125" xfId="19" applyNumberFormat="1" applyFont="1" applyBorder="1" applyAlignment="1">
      <alignment horizontal="right" vertical="center"/>
    </xf>
    <xf numFmtId="167" fontId="19" fillId="0" borderId="96" xfId="19" applyNumberFormat="1" applyFont="1" applyBorder="1" applyAlignment="1">
      <alignment horizontal="right" vertical="center"/>
    </xf>
    <xf numFmtId="167" fontId="19" fillId="0" borderId="115" xfId="19" applyNumberFormat="1" applyFont="1" applyBorder="1" applyAlignment="1">
      <alignment horizontal="right" vertical="center"/>
    </xf>
    <xf numFmtId="167" fontId="19" fillId="0" borderId="116" xfId="19" applyNumberFormat="1" applyFont="1" applyBorder="1" applyAlignment="1">
      <alignment horizontal="right" vertical="center"/>
    </xf>
    <xf numFmtId="167" fontId="19" fillId="0" borderId="117" xfId="19" applyNumberFormat="1" applyFont="1" applyBorder="1" applyAlignment="1">
      <alignment horizontal="right" vertical="center"/>
    </xf>
    <xf numFmtId="167" fontId="19" fillId="0" borderId="118" xfId="19" applyNumberFormat="1" applyFont="1" applyBorder="1" applyAlignment="1">
      <alignment horizontal="right" vertical="center"/>
    </xf>
    <xf numFmtId="0" fontId="20" fillId="0" borderId="126" xfId="13" applyFont="1" applyBorder="1" applyAlignment="1">
      <alignment vertical="center" wrapText="1"/>
    </xf>
    <xf numFmtId="167" fontId="20" fillId="0" borderId="115" xfId="19" applyNumberFormat="1" applyFont="1" applyBorder="1" applyAlignment="1">
      <alignment vertical="center"/>
    </xf>
    <xf numFmtId="167" fontId="20" fillId="0" borderId="116" xfId="19" applyNumberFormat="1" applyFont="1" applyBorder="1" applyAlignment="1">
      <alignment vertical="center"/>
    </xf>
    <xf numFmtId="167" fontId="20" fillId="0" borderId="117" xfId="19" applyNumberFormat="1" applyFont="1" applyBorder="1" applyAlignment="1">
      <alignment vertical="center"/>
    </xf>
    <xf numFmtId="167" fontId="20" fillId="0" borderId="127" xfId="19" applyNumberFormat="1" applyFont="1" applyBorder="1" applyAlignment="1">
      <alignment vertical="center"/>
    </xf>
    <xf numFmtId="0" fontId="20" fillId="0" borderId="128" xfId="13" applyFont="1" applyBorder="1" applyAlignment="1">
      <alignment vertical="center" wrapText="1"/>
    </xf>
    <xf numFmtId="167" fontId="20" fillId="0" borderId="129" xfId="19" applyNumberFormat="1" applyFont="1" applyBorder="1" applyAlignment="1">
      <alignment vertical="center"/>
    </xf>
    <xf numFmtId="167" fontId="20" fillId="0" borderId="130" xfId="19" applyNumberFormat="1" applyFont="1" applyBorder="1" applyAlignment="1">
      <alignment vertical="center"/>
    </xf>
    <xf numFmtId="167" fontId="20" fillId="0" borderId="56" xfId="19" applyNumberFormat="1" applyFont="1" applyBorder="1" applyAlignment="1">
      <alignment vertical="center"/>
    </xf>
    <xf numFmtId="167" fontId="20" fillId="0" borderId="57" xfId="19" applyNumberFormat="1" applyFont="1" applyBorder="1" applyAlignment="1">
      <alignment vertical="center"/>
    </xf>
    <xf numFmtId="0" fontId="18" fillId="6" borderId="22" xfId="13" applyFont="1" applyFill="1" applyBorder="1" applyAlignment="1">
      <alignment vertical="center"/>
    </xf>
    <xf numFmtId="14" fontId="14" fillId="6" borderId="6" xfId="13" applyNumberFormat="1" applyFont="1" applyFill="1" applyBorder="1" applyAlignment="1">
      <alignment horizontal="right" vertical="center" wrapText="1"/>
    </xf>
    <xf numFmtId="0" fontId="19" fillId="0" borderId="64" xfId="13" applyFont="1" applyBorder="1" applyAlignment="1">
      <alignment vertical="center" wrapText="1"/>
    </xf>
    <xf numFmtId="0" fontId="19" fillId="0" borderId="68" xfId="13" quotePrefix="1" applyFont="1" applyBorder="1" applyAlignment="1">
      <alignment vertical="center" wrapText="1"/>
    </xf>
    <xf numFmtId="167" fontId="19" fillId="0" borderId="69" xfId="13" applyNumberFormat="1" applyFont="1" applyFill="1" applyBorder="1" applyAlignment="1">
      <alignment vertical="center" wrapText="1"/>
    </xf>
    <xf numFmtId="0" fontId="19" fillId="0" borderId="68" xfId="13" applyFont="1" applyBorder="1" applyAlignment="1">
      <alignment vertical="center" wrapText="1"/>
    </xf>
    <xf numFmtId="167" fontId="20" fillId="0" borderId="56" xfId="13" applyNumberFormat="1" applyFont="1" applyFill="1" applyBorder="1" applyAlignment="1">
      <alignment vertical="center" wrapText="1"/>
    </xf>
    <xf numFmtId="167" fontId="20" fillId="0" borderId="57" xfId="13" applyNumberFormat="1" applyFont="1" applyFill="1" applyBorder="1" applyAlignment="1">
      <alignment vertical="center" wrapText="1"/>
    </xf>
    <xf numFmtId="167" fontId="20" fillId="0" borderId="56" xfId="13" applyNumberFormat="1" applyFont="1" applyBorder="1" applyAlignment="1">
      <alignment horizontal="right" vertical="center"/>
    </xf>
    <xf numFmtId="167" fontId="20" fillId="0" borderId="57" xfId="13" applyNumberFormat="1" applyFont="1" applyBorder="1" applyAlignment="1">
      <alignment horizontal="right" vertical="center"/>
    </xf>
    <xf numFmtId="167" fontId="19" fillId="0" borderId="65" xfId="13" applyNumberFormat="1" applyFont="1" applyBorder="1" applyAlignment="1">
      <alignment horizontal="right" vertical="center"/>
    </xf>
    <xf numFmtId="167" fontId="20" fillId="0" borderId="114" xfId="13" applyNumberFormat="1" applyFont="1" applyBorder="1" applyAlignment="1">
      <alignment horizontal="right" vertical="center"/>
    </xf>
    <xf numFmtId="0" fontId="19" fillId="0" borderId="58" xfId="13" quotePrefix="1" applyFont="1" applyBorder="1" applyAlignment="1">
      <alignment vertical="center" wrapText="1"/>
    </xf>
    <xf numFmtId="167" fontId="19" fillId="0" borderId="60" xfId="13" applyNumberFormat="1" applyFont="1" applyBorder="1" applyAlignment="1">
      <alignment horizontal="right" vertical="center"/>
    </xf>
    <xf numFmtId="167" fontId="19" fillId="0" borderId="70" xfId="13" applyNumberFormat="1" applyFont="1" applyBorder="1" applyAlignment="1">
      <alignment horizontal="right" vertical="center"/>
    </xf>
    <xf numFmtId="0" fontId="40" fillId="0" borderId="128" xfId="13" applyFont="1" applyFill="1" applyBorder="1" applyAlignment="1">
      <alignment vertical="center"/>
    </xf>
    <xf numFmtId="0" fontId="40" fillId="0" borderId="129" xfId="13" applyFont="1" applyFill="1" applyBorder="1" applyAlignment="1">
      <alignment horizontal="center" vertical="center"/>
    </xf>
    <xf numFmtId="167" fontId="40" fillId="0" borderId="129" xfId="13" applyNumberFormat="1" applyFont="1" applyFill="1" applyBorder="1" applyAlignment="1">
      <alignment vertical="center"/>
    </xf>
    <xf numFmtId="167" fontId="40" fillId="0" borderId="130" xfId="19" applyNumberFormat="1" applyFont="1" applyFill="1" applyBorder="1" applyAlignment="1">
      <alignment vertical="center"/>
    </xf>
    <xf numFmtId="0" fontId="40" fillId="0" borderId="69" xfId="13" applyFont="1" applyFill="1" applyBorder="1" applyAlignment="1">
      <alignment horizontal="center" vertical="center"/>
    </xf>
    <xf numFmtId="167" fontId="40" fillId="0" borderId="70" xfId="19" applyNumberFormat="1" applyFont="1" applyFill="1" applyBorder="1" applyAlignment="1">
      <alignment vertical="center"/>
    </xf>
    <xf numFmtId="0" fontId="41" fillId="0" borderId="0" xfId="1" applyFont="1" applyBorder="1" applyAlignment="1">
      <alignment vertical="center"/>
    </xf>
    <xf numFmtId="167" fontId="41" fillId="0" borderId="0" xfId="1" applyNumberFormat="1" applyFont="1" applyBorder="1" applyAlignment="1">
      <alignment horizontal="center" vertical="center"/>
    </xf>
    <xf numFmtId="167" fontId="41" fillId="0" borderId="0" xfId="1" applyNumberFormat="1" applyFont="1" applyBorder="1" applyAlignment="1">
      <alignment vertical="center"/>
    </xf>
    <xf numFmtId="0" fontId="40" fillId="0" borderId="71" xfId="1" quotePrefix="1" applyFont="1" applyFill="1" applyBorder="1" applyAlignment="1">
      <alignment vertical="center"/>
    </xf>
    <xf numFmtId="167" fontId="40" fillId="0" borderId="72" xfId="1" applyNumberFormat="1" applyFont="1" applyBorder="1" applyAlignment="1">
      <alignment horizontal="center" vertical="center"/>
    </xf>
    <xf numFmtId="167" fontId="40" fillId="0" borderId="72" xfId="1" applyNumberFormat="1" applyFont="1" applyBorder="1" applyAlignment="1">
      <alignment vertical="center"/>
    </xf>
    <xf numFmtId="167" fontId="40" fillId="0" borderId="73" xfId="1" applyNumberFormat="1" applyFont="1" applyBorder="1" applyAlignment="1">
      <alignment vertical="center"/>
    </xf>
    <xf numFmtId="0" fontId="40" fillId="0" borderId="74" xfId="1" quotePrefix="1" applyFont="1" applyFill="1" applyBorder="1" applyAlignment="1">
      <alignment vertical="center"/>
    </xf>
    <xf numFmtId="167" fontId="40" fillId="0" borderId="75" xfId="1" applyNumberFormat="1" applyFont="1" applyBorder="1" applyAlignment="1">
      <alignment horizontal="center" vertical="center"/>
    </xf>
    <xf numFmtId="167" fontId="40" fillId="0" borderId="75" xfId="1" applyNumberFormat="1" applyFont="1" applyBorder="1" applyAlignment="1">
      <alignment vertical="center"/>
    </xf>
    <xf numFmtId="167" fontId="40" fillId="0" borderId="76" xfId="1" applyNumberFormat="1" applyFont="1" applyBorder="1" applyAlignment="1">
      <alignment vertical="center"/>
    </xf>
    <xf numFmtId="0" fontId="14" fillId="6" borderId="0" xfId="13" applyFont="1" applyFill="1" applyBorder="1" applyAlignment="1">
      <alignment horizontal="right" vertical="center" wrapText="1"/>
    </xf>
    <xf numFmtId="0" fontId="27" fillId="6" borderId="22" xfId="13" applyFont="1" applyFill="1" applyBorder="1" applyAlignment="1">
      <alignment vertical="center" wrapText="1"/>
    </xf>
    <xf numFmtId="0" fontId="40" fillId="0" borderId="50" xfId="13" applyFont="1" applyFill="1" applyBorder="1" applyAlignment="1">
      <alignment vertical="center" wrapText="1"/>
    </xf>
    <xf numFmtId="0" fontId="26" fillId="0" borderId="64" xfId="13" applyFont="1" applyFill="1" applyBorder="1" applyAlignment="1">
      <alignment vertical="center" wrapText="1"/>
    </xf>
    <xf numFmtId="0" fontId="40" fillId="0" borderId="77" xfId="13" applyFont="1" applyFill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7" fillId="6" borderId="25" xfId="13" applyFont="1" applyFill="1" applyBorder="1" applyAlignment="1">
      <alignment vertical="center" wrapText="1"/>
    </xf>
    <xf numFmtId="0" fontId="26" fillId="0" borderId="50" xfId="1" applyFont="1" applyFill="1" applyBorder="1" applyAlignment="1">
      <alignment vertical="center" wrapText="1"/>
    </xf>
    <xf numFmtId="0" fontId="26" fillId="0" borderId="64" xfId="1" applyFont="1" applyFill="1" applyBorder="1" applyAlignment="1">
      <alignment vertical="center" wrapText="1"/>
    </xf>
    <xf numFmtId="0" fontId="26" fillId="0" borderId="68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vertical="center" wrapText="1"/>
    </xf>
    <xf numFmtId="0" fontId="27" fillId="6" borderId="2" xfId="13" applyFont="1" applyFill="1" applyBorder="1" applyAlignment="1">
      <alignment vertical="center" wrapText="1"/>
    </xf>
    <xf numFmtId="0" fontId="40" fillId="0" borderId="58" xfId="13" quotePrefix="1" applyFont="1" applyFill="1" applyBorder="1" applyAlignment="1">
      <alignment vertical="center" wrapText="1"/>
    </xf>
    <xf numFmtId="0" fontId="40" fillId="0" borderId="53" xfId="13" quotePrefix="1" applyFont="1" applyFill="1" applyBorder="1" applyAlignment="1">
      <alignment vertical="center" wrapText="1"/>
    </xf>
    <xf numFmtId="0" fontId="26" fillId="0" borderId="0" xfId="1" applyFont="1" applyFill="1" applyAlignment="1">
      <alignment wrapText="1"/>
    </xf>
    <xf numFmtId="0" fontId="26" fillId="0" borderId="0" xfId="1" applyFont="1" applyAlignment="1"/>
    <xf numFmtId="14" fontId="27" fillId="7" borderId="6" xfId="13" applyNumberFormat="1" applyFont="1" applyFill="1" applyBorder="1" applyAlignment="1">
      <alignment horizontal="center" vertical="center" wrapText="1"/>
    </xf>
    <xf numFmtId="0" fontId="40" fillId="0" borderId="51" xfId="13" applyFont="1" applyFill="1" applyBorder="1" applyAlignment="1">
      <alignment horizontal="center" vertical="center" wrapText="1"/>
    </xf>
    <xf numFmtId="0" fontId="40" fillId="0" borderId="78" xfId="13" applyFont="1" applyFill="1" applyBorder="1" applyAlignment="1">
      <alignment horizontal="center" vertical="center" wrapText="1"/>
    </xf>
    <xf numFmtId="0" fontId="41" fillId="0" borderId="56" xfId="13" applyFont="1" applyFill="1" applyBorder="1" applyAlignment="1">
      <alignment vertical="center"/>
    </xf>
    <xf numFmtId="0" fontId="26" fillId="0" borderId="0" xfId="1" applyFont="1" applyFill="1" applyAlignment="1">
      <alignment horizontal="center" vertical="center"/>
    </xf>
    <xf numFmtId="14" fontId="27" fillId="6" borderId="6" xfId="13" applyNumberFormat="1" applyFont="1" applyFill="1" applyBorder="1" applyAlignment="1">
      <alignment horizontal="center" vertical="center" wrapText="1"/>
    </xf>
    <xf numFmtId="0" fontId="26" fillId="6" borderId="14" xfId="13" applyFont="1" applyFill="1" applyBorder="1" applyAlignment="1">
      <alignment horizontal="center" vertical="center"/>
    </xf>
    <xf numFmtId="167" fontId="26" fillId="0" borderId="51" xfId="5" applyNumberFormat="1" applyFont="1" applyFill="1" applyBorder="1" applyAlignment="1">
      <alignment horizontal="center" vertical="center"/>
    </xf>
    <xf numFmtId="167" fontId="26" fillId="0" borderId="65" xfId="5" applyNumberFormat="1" applyFont="1" applyFill="1" applyBorder="1" applyAlignment="1">
      <alignment horizontal="center" vertical="center"/>
    </xf>
    <xf numFmtId="167" fontId="26" fillId="0" borderId="69" xfId="5" applyNumberFormat="1" applyFont="1" applyFill="1" applyBorder="1" applyAlignment="1">
      <alignment horizontal="center" vertical="center"/>
    </xf>
    <xf numFmtId="0" fontId="26" fillId="0" borderId="0" xfId="1" applyFont="1" applyFill="1" applyAlignment="1">
      <alignment horizontal="center"/>
    </xf>
    <xf numFmtId="0" fontId="41" fillId="0" borderId="54" xfId="13" applyFont="1" applyFill="1" applyBorder="1" applyAlignment="1">
      <alignment horizontal="center" vertical="center" wrapText="1"/>
    </xf>
    <xf numFmtId="0" fontId="40" fillId="0" borderId="59" xfId="13" quotePrefix="1" applyFont="1" applyFill="1" applyBorder="1" applyAlignment="1">
      <alignment horizontal="center" vertical="center" wrapText="1"/>
    </xf>
    <xf numFmtId="0" fontId="40" fillId="0" borderId="54" xfId="13" quotePrefix="1" applyFont="1" applyFill="1" applyBorder="1" applyAlignment="1">
      <alignment horizontal="center" vertical="center" wrapText="1"/>
    </xf>
    <xf numFmtId="0" fontId="41" fillId="0" borderId="56" xfId="13" applyFont="1" applyFill="1" applyBorder="1" applyAlignment="1">
      <alignment horizontal="center" vertical="center" wrapText="1"/>
    </xf>
    <xf numFmtId="167" fontId="40" fillId="0" borderId="65" xfId="13" applyNumberFormat="1" applyFont="1" applyFill="1" applyBorder="1" applyAlignment="1">
      <alignment vertical="center" wrapText="1"/>
    </xf>
    <xf numFmtId="3" fontId="40" fillId="0" borderId="52" xfId="13" applyNumberFormat="1" applyFont="1" applyFill="1" applyBorder="1" applyAlignment="1">
      <alignment vertical="center" wrapText="1"/>
    </xf>
    <xf numFmtId="3" fontId="40" fillId="0" borderId="66" xfId="13" applyNumberFormat="1" applyFont="1" applyFill="1" applyBorder="1" applyAlignment="1">
      <alignment vertical="center" wrapText="1"/>
    </xf>
    <xf numFmtId="167" fontId="40" fillId="0" borderId="66" xfId="13" applyNumberFormat="1" applyFont="1" applyFill="1" applyBorder="1" applyAlignment="1">
      <alignment vertical="center" wrapText="1"/>
    </xf>
    <xf numFmtId="3" fontId="40" fillId="0" borderId="79" xfId="13" applyNumberFormat="1" applyFont="1" applyFill="1" applyBorder="1" applyAlignment="1">
      <alignment vertical="center" wrapText="1"/>
    </xf>
    <xf numFmtId="171" fontId="26" fillId="0" borderId="0" xfId="1" applyNumberFormat="1" applyFont="1" applyAlignment="1">
      <alignment horizontal="center" vertical="center"/>
    </xf>
    <xf numFmtId="171" fontId="26" fillId="0" borderId="0" xfId="1" applyNumberFormat="1" applyFont="1" applyBorder="1" applyAlignment="1">
      <alignment horizontal="center" vertical="center"/>
    </xf>
    <xf numFmtId="14" fontId="27" fillId="6" borderId="18" xfId="13" applyNumberFormat="1" applyFont="1" applyFill="1" applyBorder="1" applyAlignment="1">
      <alignment horizontal="center" vertical="center" wrapText="1"/>
    </xf>
    <xf numFmtId="0" fontId="26" fillId="6" borderId="23" xfId="13" applyFont="1" applyFill="1" applyBorder="1" applyAlignment="1">
      <alignment horizontal="center" vertical="center"/>
    </xf>
    <xf numFmtId="167" fontId="26" fillId="0" borderId="51" xfId="5" applyNumberFormat="1" applyFont="1" applyFill="1" applyBorder="1" applyAlignment="1">
      <alignment vertical="center"/>
    </xf>
    <xf numFmtId="167" fontId="26" fillId="0" borderId="52" xfId="5" applyNumberFormat="1" applyFont="1" applyFill="1" applyBorder="1" applyAlignment="1">
      <alignment vertical="center"/>
    </xf>
    <xf numFmtId="167" fontId="26" fillId="0" borderId="65" xfId="5" applyNumberFormat="1" applyFont="1" applyFill="1" applyBorder="1" applyAlignment="1">
      <alignment vertical="center"/>
    </xf>
    <xf numFmtId="167" fontId="26" fillId="0" borderId="66" xfId="5" applyNumberFormat="1" applyFont="1" applyFill="1" applyBorder="1" applyAlignment="1">
      <alignment vertical="center"/>
    </xf>
    <xf numFmtId="167" fontId="26" fillId="0" borderId="70" xfId="5" applyNumberFormat="1" applyFont="1" applyFill="1" applyBorder="1" applyAlignment="1">
      <alignment vertical="center"/>
    </xf>
    <xf numFmtId="167" fontId="26" fillId="0" borderId="0" xfId="5" applyNumberFormat="1" applyFont="1"/>
    <xf numFmtId="167" fontId="26" fillId="0" borderId="0" xfId="5" applyNumberFormat="1" applyFont="1" applyBorder="1"/>
    <xf numFmtId="0" fontId="27" fillId="6" borderId="0" xfId="13" applyFont="1" applyFill="1" applyBorder="1" applyAlignment="1">
      <alignment vertical="center" wrapText="1"/>
    </xf>
    <xf numFmtId="167" fontId="41" fillId="0" borderId="54" xfId="19" applyNumberFormat="1" applyFont="1" applyFill="1" applyBorder="1" applyAlignment="1">
      <alignment vertical="center"/>
    </xf>
    <xf numFmtId="167" fontId="41" fillId="0" borderId="55" xfId="19" applyNumberFormat="1" applyFont="1" applyFill="1" applyBorder="1" applyAlignment="1">
      <alignment vertical="center"/>
    </xf>
    <xf numFmtId="170" fontId="40" fillId="0" borderId="59" xfId="13" quotePrefix="1" applyNumberFormat="1" applyFont="1" applyFill="1" applyBorder="1" applyAlignment="1">
      <alignment vertical="center" wrapText="1"/>
    </xf>
    <xf numFmtId="170" fontId="40" fillId="0" borderId="60" xfId="13" quotePrefix="1" applyNumberFormat="1" applyFont="1" applyFill="1" applyBorder="1" applyAlignment="1">
      <alignment vertical="center" wrapText="1"/>
    </xf>
    <xf numFmtId="170" fontId="40" fillId="0" borderId="54" xfId="13" quotePrefix="1" applyNumberFormat="1" applyFont="1" applyFill="1" applyBorder="1" applyAlignment="1">
      <alignment vertical="center" wrapText="1"/>
    </xf>
    <xf numFmtId="3" fontId="40" fillId="0" borderId="55" xfId="13" quotePrefix="1" applyNumberFormat="1" applyFont="1" applyFill="1" applyBorder="1" applyAlignment="1">
      <alignment vertical="center" wrapText="1"/>
    </xf>
    <xf numFmtId="170" fontId="41" fillId="0" borderId="56" xfId="13" applyNumberFormat="1" applyFont="1" applyFill="1" applyBorder="1" applyAlignment="1">
      <alignment vertical="center" wrapText="1"/>
    </xf>
    <xf numFmtId="3" fontId="41" fillId="0" borderId="57" xfId="13" applyNumberFormat="1" applyFont="1" applyFill="1" applyBorder="1" applyAlignment="1">
      <alignment vertical="center" wrapText="1"/>
    </xf>
    <xf numFmtId="170" fontId="41" fillId="0" borderId="57" xfId="13" applyNumberFormat="1" applyFont="1" applyFill="1" applyBorder="1" applyAlignment="1">
      <alignment vertical="center" wrapText="1"/>
    </xf>
    <xf numFmtId="0" fontId="26" fillId="0" borderId="0" xfId="1" applyFont="1" applyBorder="1" applyAlignment="1"/>
    <xf numFmtId="0" fontId="40" fillId="0" borderId="56" xfId="13" quotePrefix="1" applyFont="1" applyFill="1" applyBorder="1" applyAlignment="1">
      <alignment horizontal="center" vertical="center" wrapText="1"/>
    </xf>
    <xf numFmtId="0" fontId="41" fillId="0" borderId="49" xfId="13" quotePrefix="1" applyFont="1" applyFill="1" applyBorder="1" applyAlignment="1">
      <alignment vertical="center" wrapText="1"/>
    </xf>
    <xf numFmtId="0" fontId="41" fillId="0" borderId="56" xfId="13" quotePrefix="1" applyFont="1" applyFill="1" applyBorder="1" applyAlignment="1">
      <alignment horizontal="center" vertical="center" wrapText="1"/>
    </xf>
    <xf numFmtId="170" fontId="41" fillId="0" borderId="56" xfId="13" quotePrefix="1" applyNumberFormat="1" applyFont="1" applyFill="1" applyBorder="1" applyAlignment="1">
      <alignment vertical="center" wrapText="1"/>
    </xf>
    <xf numFmtId="170" fontId="41" fillId="0" borderId="57" xfId="13" quotePrefix="1" applyNumberFormat="1" applyFont="1" applyFill="1" applyBorder="1" applyAlignment="1">
      <alignment vertical="center" wrapText="1"/>
    </xf>
    <xf numFmtId="3" fontId="40" fillId="0" borderId="60" xfId="13" quotePrefix="1" applyNumberFormat="1" applyFont="1" applyFill="1" applyBorder="1" applyAlignment="1">
      <alignment vertical="center" wrapText="1"/>
    </xf>
    <xf numFmtId="0" fontId="40" fillId="0" borderId="53" xfId="13" applyFont="1" applyFill="1" applyBorder="1" applyAlignment="1">
      <alignment vertical="center" wrapText="1"/>
    </xf>
    <xf numFmtId="0" fontId="40" fillId="0" borderId="54" xfId="13" applyFont="1" applyFill="1" applyBorder="1" applyAlignment="1">
      <alignment horizontal="center" vertical="center" wrapText="1"/>
    </xf>
    <xf numFmtId="170" fontId="40" fillId="0" borderId="54" xfId="13" applyNumberFormat="1" applyFont="1" applyFill="1" applyBorder="1" applyAlignment="1">
      <alignment vertical="center" wrapText="1"/>
    </xf>
    <xf numFmtId="3" fontId="40" fillId="0" borderId="55" xfId="13" applyNumberFormat="1" applyFont="1" applyFill="1" applyBorder="1" applyAlignment="1">
      <alignment vertical="center" wrapText="1"/>
    </xf>
    <xf numFmtId="4" fontId="41" fillId="0" borderId="56" xfId="13" applyNumberFormat="1" applyFont="1" applyFill="1" applyBorder="1" applyAlignment="1">
      <alignment vertical="center" wrapText="1"/>
    </xf>
    <xf numFmtId="4" fontId="41" fillId="0" borderId="57" xfId="13" applyNumberFormat="1" applyFont="1" applyFill="1" applyBorder="1" applyAlignment="1">
      <alignment vertical="center" wrapText="1"/>
    </xf>
    <xf numFmtId="0" fontId="40" fillId="0" borderId="56" xfId="13" applyFont="1" applyFill="1" applyBorder="1" applyAlignment="1">
      <alignment horizontal="center" vertical="center" wrapText="1"/>
    </xf>
    <xf numFmtId="10" fontId="37" fillId="0" borderId="75" xfId="13" applyNumberFormat="1" applyFont="1" applyFill="1" applyBorder="1" applyAlignment="1">
      <alignment horizontal="right" vertical="center" wrapText="1"/>
    </xf>
    <xf numFmtId="0" fontId="37" fillId="0" borderId="75" xfId="13" applyFont="1" applyFill="1" applyBorder="1" applyAlignment="1">
      <alignment horizontal="right" vertical="center" wrapText="1"/>
    </xf>
    <xf numFmtId="0" fontId="45" fillId="4" borderId="0" xfId="13" applyFont="1" applyFill="1" applyBorder="1" applyAlignment="1">
      <alignment vertical="top"/>
    </xf>
    <xf numFmtId="0" fontId="20" fillId="0" borderId="49" xfId="13" applyFont="1" applyFill="1" applyBorder="1" applyAlignment="1">
      <alignment horizontal="left" vertical="center"/>
    </xf>
    <xf numFmtId="170" fontId="21" fillId="10" borderId="110" xfId="1" applyNumberFormat="1" applyFont="1" applyFill="1" applyBorder="1" applyAlignment="1">
      <alignment horizontal="right" vertical="center"/>
    </xf>
    <xf numFmtId="170" fontId="21" fillId="10" borderId="111" xfId="1" applyNumberFormat="1" applyFont="1" applyFill="1" applyBorder="1" applyAlignment="1">
      <alignment horizontal="right" vertical="center"/>
    </xf>
    <xf numFmtId="170" fontId="21" fillId="10" borderId="112" xfId="1" applyNumberFormat="1" applyFont="1" applyFill="1" applyBorder="1" applyAlignment="1">
      <alignment horizontal="right" vertical="center"/>
    </xf>
    <xf numFmtId="170" fontId="21" fillId="10" borderId="113" xfId="1" applyNumberFormat="1" applyFont="1" applyFill="1" applyBorder="1" applyAlignment="1">
      <alignment horizontal="right" vertical="center"/>
    </xf>
    <xf numFmtId="170" fontId="21" fillId="10" borderId="108" xfId="1" applyNumberFormat="1" applyFont="1" applyFill="1" applyBorder="1" applyAlignment="1">
      <alignment horizontal="right" vertical="center"/>
    </xf>
    <xf numFmtId="170" fontId="21" fillId="10" borderId="107" xfId="1" applyNumberFormat="1" applyFont="1" applyFill="1" applyBorder="1" applyAlignment="1">
      <alignment horizontal="right" vertical="center"/>
    </xf>
    <xf numFmtId="173" fontId="19" fillId="0" borderId="56" xfId="6" applyNumberFormat="1" applyFont="1" applyFill="1" applyBorder="1" applyAlignment="1">
      <alignment horizontal="right" vertical="center" wrapText="1"/>
    </xf>
    <xf numFmtId="0" fontId="14" fillId="6" borderId="22" xfId="1" applyFont="1" applyFill="1" applyBorder="1" applyAlignment="1">
      <alignment horizontal="left" vertical="center" wrapText="1"/>
    </xf>
    <xf numFmtId="167" fontId="20" fillId="0" borderId="56" xfId="5" applyNumberFormat="1" applyFont="1" applyBorder="1" applyAlignment="1">
      <alignment horizontal="right" vertical="center"/>
    </xf>
    <xf numFmtId="167" fontId="20" fillId="0" borderId="57" xfId="5" applyNumberFormat="1" applyFont="1" applyBorder="1" applyAlignment="1">
      <alignment horizontal="right" vertical="center"/>
    </xf>
    <xf numFmtId="0" fontId="45" fillId="9" borderId="39" xfId="13" applyFont="1" applyFill="1" applyBorder="1" applyAlignment="1">
      <alignment horizontal="right" vertical="center"/>
    </xf>
    <xf numFmtId="167" fontId="20" fillId="0" borderId="56" xfId="5" applyNumberFormat="1" applyFont="1" applyFill="1" applyBorder="1" applyAlignment="1">
      <alignment horizontal="right" vertical="center"/>
    </xf>
    <xf numFmtId="167" fontId="20" fillId="0" borderId="57" xfId="5" applyNumberFormat="1" applyFont="1" applyFill="1" applyBorder="1" applyAlignment="1">
      <alignment horizontal="right" vertical="center"/>
    </xf>
    <xf numFmtId="0" fontId="40" fillId="0" borderId="64" xfId="1" applyFont="1" applyFill="1" applyBorder="1" applyAlignment="1">
      <alignment vertical="center" wrapText="1"/>
    </xf>
    <xf numFmtId="0" fontId="19" fillId="0" borderId="49" xfId="13" applyFont="1" applyFill="1" applyBorder="1" applyAlignment="1">
      <alignment vertical="center" wrapText="1"/>
    </xf>
    <xf numFmtId="167" fontId="19" fillId="0" borderId="56" xfId="13" applyNumberFormat="1" applyFont="1" applyFill="1" applyBorder="1" applyAlignment="1">
      <alignment horizontal="right" vertical="center"/>
    </xf>
    <xf numFmtId="167" fontId="19" fillId="0" borderId="56" xfId="13" applyNumberFormat="1" applyFont="1" applyFill="1" applyBorder="1" applyAlignment="1">
      <alignment vertical="center"/>
    </xf>
    <xf numFmtId="0" fontId="19" fillId="0" borderId="56" xfId="13" applyFont="1" applyFill="1" applyBorder="1" applyAlignment="1">
      <alignment vertical="center"/>
    </xf>
    <xf numFmtId="167" fontId="19" fillId="0" borderId="50" xfId="5" applyNumberFormat="1" applyFont="1" applyFill="1" applyBorder="1" applyAlignment="1">
      <alignment vertical="center"/>
    </xf>
    <xf numFmtId="167" fontId="19" fillId="0" borderId="51" xfId="5" applyNumberFormat="1" applyFont="1" applyFill="1" applyBorder="1" applyAlignment="1">
      <alignment vertical="center"/>
    </xf>
    <xf numFmtId="167" fontId="19" fillId="0" borderId="52" xfId="5" applyNumberFormat="1" applyFont="1" applyFill="1" applyBorder="1" applyAlignment="1">
      <alignment vertical="center"/>
    </xf>
    <xf numFmtId="167" fontId="19" fillId="0" borderId="64" xfId="5" applyNumberFormat="1" applyFont="1" applyFill="1" applyBorder="1" applyAlignment="1">
      <alignment vertical="center"/>
    </xf>
    <xf numFmtId="167" fontId="19" fillId="0" borderId="65" xfId="5" applyNumberFormat="1" applyFont="1" applyFill="1" applyBorder="1" applyAlignment="1">
      <alignment vertical="center"/>
    </xf>
    <xf numFmtId="167" fontId="19" fillId="0" borderId="66" xfId="5" applyNumberFormat="1" applyFont="1" applyFill="1" applyBorder="1" applyAlignment="1">
      <alignment vertical="center"/>
    </xf>
    <xf numFmtId="167" fontId="19" fillId="0" borderId="77" xfId="5" applyNumberFormat="1" applyFont="1" applyFill="1" applyBorder="1" applyAlignment="1">
      <alignment vertical="center" wrapText="1"/>
    </xf>
    <xf numFmtId="167" fontId="19" fillId="0" borderId="78" xfId="5" applyNumberFormat="1" applyFont="1" applyFill="1" applyBorder="1" applyAlignment="1">
      <alignment vertical="center"/>
    </xf>
    <xf numFmtId="167" fontId="19" fillId="0" borderId="79" xfId="5" applyNumberFormat="1" applyFont="1" applyFill="1" applyBorder="1" applyAlignment="1">
      <alignment vertical="center"/>
    </xf>
    <xf numFmtId="0" fontId="45" fillId="9" borderId="41" xfId="13" applyFont="1" applyFill="1" applyBorder="1" applyAlignment="1">
      <alignment horizontal="right" vertical="center"/>
    </xf>
    <xf numFmtId="0" fontId="19" fillId="5" borderId="64" xfId="17" applyFont="1" applyFill="1" applyBorder="1" applyAlignment="1">
      <alignment vertical="center" wrapText="1"/>
    </xf>
    <xf numFmtId="167" fontId="19" fillId="5" borderId="65" xfId="17" applyNumberFormat="1" applyFont="1" applyFill="1" applyBorder="1" applyAlignment="1">
      <alignment vertical="center"/>
    </xf>
    <xf numFmtId="167" fontId="19" fillId="5" borderId="66" xfId="17" applyNumberFormat="1" applyFont="1" applyFill="1" applyBorder="1" applyAlignment="1">
      <alignment vertical="center"/>
    </xf>
    <xf numFmtId="167" fontId="19" fillId="0" borderId="65" xfId="17" applyNumberFormat="1" applyFont="1" applyFill="1" applyBorder="1" applyAlignment="1">
      <alignment vertical="center"/>
    </xf>
    <xf numFmtId="0" fontId="19" fillId="5" borderId="50" xfId="17" applyFont="1" applyFill="1" applyBorder="1" applyAlignment="1">
      <alignment vertical="center" wrapText="1"/>
    </xf>
    <xf numFmtId="167" fontId="19" fillId="5" borderId="51" xfId="17" applyNumberFormat="1" applyFont="1" applyFill="1" applyBorder="1" applyAlignment="1">
      <alignment vertical="center"/>
    </xf>
    <xf numFmtId="167" fontId="19" fillId="5" borderId="52" xfId="17" applyNumberFormat="1" applyFont="1" applyFill="1" applyBorder="1" applyAlignment="1">
      <alignment vertical="center"/>
    </xf>
    <xf numFmtId="0" fontId="20" fillId="5" borderId="53" xfId="17" applyFont="1" applyFill="1" applyBorder="1" applyAlignment="1">
      <alignment vertical="center" wrapText="1"/>
    </xf>
    <xf numFmtId="167" fontId="20" fillId="5" borderId="54" xfId="17" applyNumberFormat="1" applyFont="1" applyFill="1" applyBorder="1" applyAlignment="1">
      <alignment vertical="center"/>
    </xf>
    <xf numFmtId="167" fontId="20" fillId="5" borderId="55" xfId="17" applyNumberFormat="1" applyFont="1" applyFill="1" applyBorder="1" applyAlignment="1">
      <alignment vertical="center"/>
    </xf>
    <xf numFmtId="0" fontId="19" fillId="5" borderId="77" xfId="17" applyFont="1" applyFill="1" applyBorder="1" applyAlignment="1">
      <alignment vertical="center" wrapText="1"/>
    </xf>
    <xf numFmtId="167" fontId="19" fillId="5" borderId="78" xfId="17" applyNumberFormat="1" applyFont="1" applyFill="1" applyBorder="1" applyAlignment="1">
      <alignment vertical="center"/>
    </xf>
    <xf numFmtId="167" fontId="19" fillId="5" borderId="79" xfId="17" applyNumberFormat="1" applyFont="1" applyFill="1" applyBorder="1" applyAlignment="1">
      <alignment vertical="center"/>
    </xf>
    <xf numFmtId="0" fontId="20" fillId="5" borderId="49" xfId="17" applyFont="1" applyFill="1" applyBorder="1" applyAlignment="1">
      <alignment vertical="center" wrapText="1"/>
    </xf>
    <xf numFmtId="167" fontId="20" fillId="5" borderId="56" xfId="17" applyNumberFormat="1" applyFont="1" applyFill="1" applyBorder="1" applyAlignment="1">
      <alignment vertical="center"/>
    </xf>
    <xf numFmtId="167" fontId="20" fillId="5" borderId="57" xfId="17" applyNumberFormat="1" applyFont="1" applyFill="1" applyBorder="1" applyAlignment="1">
      <alignment vertical="center"/>
    </xf>
    <xf numFmtId="0" fontId="24" fillId="6" borderId="22" xfId="13" applyFont="1" applyFill="1" applyBorder="1" applyAlignment="1">
      <alignment vertical="center" wrapText="1"/>
    </xf>
    <xf numFmtId="0" fontId="14" fillId="6" borderId="27" xfId="13" applyFont="1" applyFill="1" applyBorder="1" applyAlignment="1">
      <alignment horizontal="center" vertical="center" wrapText="1"/>
    </xf>
    <xf numFmtId="167" fontId="20" fillId="0" borderId="56" xfId="13" applyNumberFormat="1" applyFont="1" applyBorder="1" applyAlignment="1">
      <alignment vertical="center" wrapText="1"/>
    </xf>
    <xf numFmtId="167" fontId="20" fillId="0" borderId="57" xfId="13" applyNumberFormat="1" applyFont="1" applyBorder="1" applyAlignment="1">
      <alignment vertical="center" wrapText="1"/>
    </xf>
    <xf numFmtId="0" fontId="19" fillId="0" borderId="58" xfId="13" applyFont="1" applyBorder="1" applyAlignment="1">
      <alignment vertical="center" wrapText="1"/>
    </xf>
    <xf numFmtId="167" fontId="19" fillId="0" borderId="59" xfId="13" applyNumberFormat="1" applyFont="1" applyFill="1" applyBorder="1" applyAlignment="1">
      <alignment vertical="center" wrapText="1"/>
    </xf>
    <xf numFmtId="167" fontId="19" fillId="0" borderId="59" xfId="13" applyNumberFormat="1" applyFont="1" applyBorder="1" applyAlignment="1">
      <alignment vertical="center" wrapText="1"/>
    </xf>
    <xf numFmtId="167" fontId="19" fillId="0" borderId="60" xfId="13" applyNumberFormat="1" applyFont="1" applyBorder="1" applyAlignment="1">
      <alignment vertical="center" wrapText="1"/>
    </xf>
    <xf numFmtId="167" fontId="19" fillId="0" borderId="65" xfId="13" applyNumberFormat="1" applyFont="1" applyBorder="1" applyAlignment="1">
      <alignment vertical="center" wrapText="1"/>
    </xf>
    <xf numFmtId="167" fontId="19" fillId="0" borderId="66" xfId="13" applyNumberFormat="1" applyFont="1" applyBorder="1" applyAlignment="1">
      <alignment vertical="center" wrapText="1"/>
    </xf>
    <xf numFmtId="167" fontId="19" fillId="0" borderId="69" xfId="13" applyNumberFormat="1" applyFont="1" applyBorder="1" applyAlignment="1">
      <alignment vertical="center" wrapText="1"/>
    </xf>
    <xf numFmtId="167" fontId="19" fillId="0" borderId="70" xfId="13" applyNumberFormat="1" applyFont="1" applyBorder="1" applyAlignment="1">
      <alignment vertical="center" wrapText="1"/>
    </xf>
    <xf numFmtId="0" fontId="45" fillId="9" borderId="38" xfId="13" applyFont="1" applyFill="1" applyBorder="1" applyAlignment="1">
      <alignment horizontal="right" vertical="center" wrapText="1"/>
    </xf>
    <xf numFmtId="0" fontId="44" fillId="9" borderId="38" xfId="13" applyFont="1" applyFill="1" applyBorder="1" applyAlignment="1">
      <alignment vertical="center" wrapText="1"/>
    </xf>
    <xf numFmtId="0" fontId="45" fillId="9" borderId="34" xfId="13" applyFont="1" applyFill="1" applyBorder="1" applyAlignment="1">
      <alignment horizontal="center" vertical="center" wrapText="1"/>
    </xf>
    <xf numFmtId="0" fontId="45" fillId="9" borderId="35" xfId="13" applyFont="1" applyFill="1" applyBorder="1" applyAlignment="1">
      <alignment horizontal="center" vertical="center" wrapText="1"/>
    </xf>
    <xf numFmtId="167" fontId="20" fillId="0" borderId="0" xfId="19" applyNumberFormat="1" applyFont="1" applyBorder="1" applyAlignment="1">
      <alignment horizontal="right" vertical="center"/>
    </xf>
    <xf numFmtId="167" fontId="20" fillId="0" borderId="57" xfId="19" applyNumberFormat="1" applyFont="1" applyBorder="1" applyAlignment="1">
      <alignment horizontal="right" vertical="center"/>
    </xf>
    <xf numFmtId="0" fontId="41" fillId="0" borderId="11" xfId="1" applyFont="1" applyFill="1" applyBorder="1" applyAlignment="1">
      <alignment vertical="center" wrapText="1"/>
    </xf>
    <xf numFmtId="0" fontId="41" fillId="0" borderId="53" xfId="1" applyFont="1" applyFill="1" applyBorder="1" applyAlignment="1">
      <alignment vertical="center" wrapText="1"/>
    </xf>
    <xf numFmtId="167" fontId="41" fillId="0" borderId="54" xfId="5" applyNumberFormat="1" applyFont="1" applyFill="1" applyBorder="1" applyAlignment="1">
      <alignment horizontal="right" vertical="center"/>
    </xf>
    <xf numFmtId="167" fontId="41" fillId="0" borderId="55" xfId="5" applyNumberFormat="1" applyFont="1" applyFill="1" applyBorder="1" applyAlignment="1">
      <alignment horizontal="right" vertical="center"/>
    </xf>
    <xf numFmtId="3" fontId="40" fillId="0" borderId="11" xfId="1" applyNumberFormat="1" applyFont="1" applyFill="1" applyBorder="1" applyAlignment="1">
      <alignment vertical="center" wrapText="1"/>
    </xf>
    <xf numFmtId="0" fontId="40" fillId="0" borderId="58" xfId="1" applyFont="1" applyFill="1" applyBorder="1" applyAlignment="1">
      <alignment vertical="center" wrapText="1"/>
    </xf>
    <xf numFmtId="167" fontId="40" fillId="0" borderId="59" xfId="11" quotePrefix="1" applyNumberFormat="1" applyFont="1" applyFill="1" applyBorder="1" applyAlignment="1">
      <alignment vertical="center" wrapText="1"/>
    </xf>
    <xf numFmtId="167" fontId="40" fillId="0" borderId="60" xfId="11" quotePrefix="1" applyNumberFormat="1" applyFont="1" applyFill="1" applyBorder="1" applyAlignment="1">
      <alignment vertical="center" wrapText="1"/>
    </xf>
    <xf numFmtId="0" fontId="40" fillId="0" borderId="68" xfId="1" applyFont="1" applyFill="1" applyBorder="1" applyAlignment="1">
      <alignment vertical="center" wrapText="1"/>
    </xf>
    <xf numFmtId="167" fontId="40" fillId="0" borderId="69" xfId="11" quotePrefix="1" applyNumberFormat="1" applyFont="1" applyFill="1" applyBorder="1" applyAlignment="1">
      <alignment vertical="center" wrapText="1"/>
    </xf>
    <xf numFmtId="167" fontId="40" fillId="0" borderId="70" xfId="11" quotePrefix="1" applyNumberFormat="1" applyFont="1" applyFill="1" applyBorder="1" applyAlignment="1">
      <alignment vertical="center" wrapText="1"/>
    </xf>
    <xf numFmtId="3" fontId="40" fillId="0" borderId="0" xfId="1" applyNumberFormat="1" applyFont="1" applyFill="1" applyBorder="1" applyAlignment="1">
      <alignment vertical="center" wrapText="1"/>
    </xf>
    <xf numFmtId="167" fontId="40" fillId="0" borderId="11" xfId="1" applyNumberFormat="1" applyFont="1" applyFill="1" applyBorder="1" applyAlignment="1">
      <alignment vertical="center" wrapText="1"/>
    </xf>
    <xf numFmtId="167" fontId="40" fillId="0" borderId="65" xfId="11" quotePrefix="1" applyNumberFormat="1" applyFont="1" applyFill="1" applyBorder="1" applyAlignment="1">
      <alignment vertical="center" wrapText="1"/>
    </xf>
    <xf numFmtId="167" fontId="40" fillId="0" borderId="66" xfId="11" quotePrefix="1" applyNumberFormat="1" applyFont="1" applyFill="1" applyBorder="1" applyAlignment="1">
      <alignment vertical="center" wrapText="1"/>
    </xf>
    <xf numFmtId="167" fontId="20" fillId="0" borderId="0" xfId="13" applyNumberFormat="1" applyFont="1" applyFill="1" applyBorder="1" applyAlignment="1">
      <alignment vertical="center" wrapText="1"/>
    </xf>
    <xf numFmtId="0" fontId="19" fillId="0" borderId="49" xfId="13" applyFont="1" applyFill="1" applyBorder="1" applyAlignment="1">
      <alignment horizontal="center" vertical="center"/>
    </xf>
    <xf numFmtId="0" fontId="45" fillId="9" borderId="0" xfId="13" applyFont="1" applyFill="1" applyBorder="1" applyAlignment="1">
      <alignment horizontal="left" vertical="center" wrapText="1"/>
    </xf>
    <xf numFmtId="10" fontId="45" fillId="9" borderId="41" xfId="19" applyNumberFormat="1" applyFont="1" applyFill="1" applyBorder="1" applyAlignment="1">
      <alignment horizontal="right" vertical="center"/>
    </xf>
    <xf numFmtId="14" fontId="45" fillId="9" borderId="0" xfId="13" applyNumberFormat="1" applyFont="1" applyFill="1" applyBorder="1" applyAlignment="1">
      <alignment horizontal="right" vertical="center" wrapText="1"/>
    </xf>
    <xf numFmtId="0" fontId="50" fillId="0" borderId="128" xfId="13" applyFont="1" applyFill="1" applyBorder="1" applyAlignment="1">
      <alignment vertical="center" wrapText="1"/>
    </xf>
    <xf numFmtId="167" fontId="50" fillId="0" borderId="129" xfId="13" applyNumberFormat="1" applyFont="1" applyFill="1" applyBorder="1" applyAlignment="1">
      <alignment horizontal="right" vertical="center"/>
    </xf>
    <xf numFmtId="167" fontId="50" fillId="0" borderId="130" xfId="13" applyNumberFormat="1" applyFont="1" applyFill="1" applyBorder="1" applyAlignment="1">
      <alignment horizontal="right" vertical="center"/>
    </xf>
    <xf numFmtId="0" fontId="45" fillId="9" borderId="0" xfId="13" applyFont="1" applyFill="1" applyBorder="1" applyAlignment="1">
      <alignment vertical="center" wrapText="1"/>
    </xf>
    <xf numFmtId="167" fontId="45" fillId="9" borderId="41" xfId="19" applyNumberFormat="1" applyFont="1" applyFill="1" applyBorder="1" applyAlignment="1">
      <alignment horizontal="right" vertical="center"/>
    </xf>
    <xf numFmtId="167" fontId="45" fillId="9" borderId="0" xfId="19" applyNumberFormat="1" applyFont="1" applyFill="1" applyBorder="1" applyAlignment="1">
      <alignment horizontal="right" vertical="center"/>
    </xf>
    <xf numFmtId="0" fontId="51" fillId="0" borderId="50" xfId="13" applyFont="1" applyFill="1" applyBorder="1" applyAlignment="1">
      <alignment vertical="center" wrapText="1"/>
    </xf>
    <xf numFmtId="167" fontId="51" fillId="0" borderId="51" xfId="13" applyNumberFormat="1" applyFont="1" applyFill="1" applyBorder="1" applyAlignment="1">
      <alignment horizontal="right" vertical="center"/>
    </xf>
    <xf numFmtId="0" fontId="51" fillId="0" borderId="64" xfId="13" quotePrefix="1" applyFont="1" applyFill="1" applyBorder="1" applyAlignment="1">
      <alignment horizontal="left" vertical="center" wrapText="1"/>
    </xf>
    <xf numFmtId="167" fontId="51" fillId="0" borderId="65" xfId="19" applyNumberFormat="1" applyFont="1" applyFill="1" applyBorder="1" applyAlignment="1">
      <alignment horizontal="right" vertical="center"/>
    </xf>
    <xf numFmtId="167" fontId="51" fillId="0" borderId="66" xfId="19" applyNumberFormat="1" applyFont="1" applyFill="1" applyBorder="1" applyAlignment="1">
      <alignment horizontal="right" vertical="center"/>
    </xf>
    <xf numFmtId="0" fontId="51" fillId="0" borderId="64" xfId="13" applyFont="1" applyFill="1" applyBorder="1" applyAlignment="1">
      <alignment horizontal="left" vertical="center" wrapText="1"/>
    </xf>
    <xf numFmtId="0" fontId="51" fillId="0" borderId="77" xfId="13" applyFont="1" applyFill="1" applyBorder="1" applyAlignment="1">
      <alignment horizontal="left" vertical="center" wrapText="1"/>
    </xf>
    <xf numFmtId="167" fontId="51" fillId="0" borderId="78" xfId="19" applyNumberFormat="1" applyFont="1" applyFill="1" applyBorder="1" applyAlignment="1">
      <alignment horizontal="right" vertical="center"/>
    </xf>
    <xf numFmtId="167" fontId="51" fillId="0" borderId="79" xfId="19" applyNumberFormat="1" applyFont="1" applyFill="1" applyBorder="1" applyAlignment="1">
      <alignment horizontal="right" vertical="center"/>
    </xf>
    <xf numFmtId="167" fontId="31" fillId="9" borderId="41" xfId="19" applyNumberFormat="1" applyFont="1" applyFill="1" applyBorder="1" applyAlignment="1">
      <alignment horizontal="right" vertical="center"/>
    </xf>
    <xf numFmtId="0" fontId="45" fillId="9" borderId="44" xfId="13" applyFont="1" applyFill="1" applyBorder="1" applyAlignment="1">
      <alignment vertical="center" wrapText="1"/>
    </xf>
    <xf numFmtId="10" fontId="45" fillId="9" borderId="40" xfId="19" applyNumberFormat="1" applyFont="1" applyFill="1" applyBorder="1" applyAlignment="1">
      <alignment horizontal="right" vertical="center"/>
    </xf>
    <xf numFmtId="0" fontId="45" fillId="9" borderId="38" xfId="13" applyFont="1" applyFill="1" applyBorder="1" applyAlignment="1">
      <alignment vertical="center" wrapText="1"/>
    </xf>
    <xf numFmtId="10" fontId="45" fillId="9" borderId="39" xfId="19" applyNumberFormat="1" applyFont="1" applyFill="1" applyBorder="1" applyAlignment="1">
      <alignment horizontal="right" vertical="center"/>
    </xf>
    <xf numFmtId="0" fontId="50" fillId="0" borderId="53" xfId="13" applyFont="1" applyFill="1" applyBorder="1" applyAlignment="1">
      <alignment vertical="center" wrapText="1"/>
    </xf>
    <xf numFmtId="167" fontId="50" fillId="0" borderId="54" xfId="13" applyNumberFormat="1" applyFont="1" applyFill="1" applyBorder="1" applyAlignment="1">
      <alignment horizontal="right" vertical="center"/>
    </xf>
    <xf numFmtId="167" fontId="50" fillId="0" borderId="55" xfId="13" applyNumberFormat="1" applyFont="1" applyFill="1" applyBorder="1" applyAlignment="1">
      <alignment horizontal="right" vertical="center"/>
    </xf>
    <xf numFmtId="167" fontId="45" fillId="9" borderId="39" xfId="19" applyNumberFormat="1" applyFont="1" applyFill="1" applyBorder="1" applyAlignment="1">
      <alignment horizontal="right" vertical="center"/>
    </xf>
    <xf numFmtId="167" fontId="50" fillId="0" borderId="51" xfId="13" applyNumberFormat="1" applyFont="1" applyFill="1" applyBorder="1" applyAlignment="1">
      <alignment horizontal="right" vertical="center"/>
    </xf>
    <xf numFmtId="167" fontId="50" fillId="0" borderId="52" xfId="13" applyNumberFormat="1" applyFont="1" applyFill="1" applyBorder="1" applyAlignment="1">
      <alignment horizontal="right" vertical="center"/>
    </xf>
    <xf numFmtId="49" fontId="51" fillId="0" borderId="131" xfId="20" applyNumberFormat="1" applyFont="1" applyFill="1" applyBorder="1" applyAlignment="1">
      <alignment horizontal="center" vertical="center" wrapText="1"/>
    </xf>
    <xf numFmtId="167" fontId="51" fillId="0" borderId="65" xfId="20" applyNumberFormat="1" applyFont="1" applyFill="1" applyBorder="1" applyAlignment="1">
      <alignment vertical="center"/>
    </xf>
    <xf numFmtId="167" fontId="51" fillId="0" borderId="66" xfId="20" applyNumberFormat="1" applyFont="1" applyFill="1" applyBorder="1" applyAlignment="1">
      <alignment vertical="center"/>
    </xf>
    <xf numFmtId="167" fontId="50" fillId="0" borderId="139" xfId="20" applyNumberFormat="1" applyFont="1" applyFill="1" applyBorder="1" applyAlignment="1">
      <alignment vertical="center"/>
    </xf>
    <xf numFmtId="167" fontId="50" fillId="0" borderId="140" xfId="20" applyNumberFormat="1" applyFont="1" applyFill="1" applyBorder="1" applyAlignment="1">
      <alignment vertical="center"/>
    </xf>
    <xf numFmtId="167" fontId="51" fillId="0" borderId="142" xfId="20" applyNumberFormat="1" applyFont="1" applyFill="1" applyBorder="1" applyAlignment="1">
      <alignment vertical="center"/>
    </xf>
    <xf numFmtId="167" fontId="51" fillId="0" borderId="143" xfId="20" applyNumberFormat="1" applyFont="1" applyFill="1" applyBorder="1" applyAlignment="1">
      <alignment vertical="center"/>
    </xf>
    <xf numFmtId="167" fontId="51" fillId="0" borderId="69" xfId="20" applyNumberFormat="1" applyFont="1" applyFill="1" applyBorder="1" applyAlignment="1">
      <alignment vertical="center"/>
    </xf>
    <xf numFmtId="167" fontId="51" fillId="0" borderId="70" xfId="20" applyNumberFormat="1" applyFont="1" applyFill="1" applyBorder="1" applyAlignment="1">
      <alignment vertical="center"/>
    </xf>
    <xf numFmtId="167" fontId="20" fillId="0" borderId="129" xfId="13" applyNumberFormat="1" applyFont="1" applyFill="1" applyBorder="1" applyAlignment="1">
      <alignment horizontal="right" vertical="center"/>
    </xf>
    <xf numFmtId="167" fontId="20" fillId="0" borderId="130" xfId="13" applyNumberFormat="1" applyFont="1" applyFill="1" applyBorder="1" applyAlignment="1">
      <alignment horizontal="right" vertical="center"/>
    </xf>
    <xf numFmtId="167" fontId="19" fillId="0" borderId="52" xfId="13" applyNumberFormat="1" applyFont="1" applyFill="1" applyBorder="1" applyAlignment="1">
      <alignment horizontal="right" vertical="center"/>
    </xf>
    <xf numFmtId="0" fontId="19" fillId="0" borderId="131" xfId="20" applyFont="1" applyFill="1" applyBorder="1" applyAlignment="1">
      <alignment horizontal="center" vertical="center"/>
    </xf>
    <xf numFmtId="0" fontId="19" fillId="0" borderId="64" xfId="21" applyFont="1" applyFill="1" applyBorder="1" applyAlignment="1">
      <alignment vertical="center" wrapText="1"/>
    </xf>
    <xf numFmtId="0" fontId="19" fillId="0" borderId="134" xfId="20" applyFont="1" applyFill="1" applyBorder="1" applyAlignment="1">
      <alignment horizontal="center" vertical="center"/>
    </xf>
    <xf numFmtId="0" fontId="19" fillId="0" borderId="77" xfId="21" applyFont="1" applyFill="1" applyBorder="1" applyAlignment="1">
      <alignment vertical="center" wrapText="1"/>
    </xf>
    <xf numFmtId="167" fontId="19" fillId="0" borderId="78" xfId="19" applyNumberFormat="1" applyFont="1" applyFill="1" applyBorder="1" applyAlignment="1">
      <alignment horizontal="right" vertical="center"/>
    </xf>
    <xf numFmtId="167" fontId="19" fillId="0" borderId="79" xfId="19" applyNumberFormat="1" applyFont="1" applyFill="1" applyBorder="1" applyAlignment="1">
      <alignment horizontal="right" vertical="center"/>
    </xf>
    <xf numFmtId="167" fontId="19" fillId="0" borderId="52" xfId="19" applyNumberFormat="1" applyFont="1" applyFill="1" applyBorder="1" applyAlignment="1">
      <alignment horizontal="right" vertical="center"/>
    </xf>
    <xf numFmtId="167" fontId="51" fillId="0" borderId="52" xfId="13" applyNumberFormat="1" applyFont="1" applyFill="1" applyBorder="1" applyAlignment="1">
      <alignment horizontal="right" vertical="center"/>
    </xf>
    <xf numFmtId="167" fontId="31" fillId="9" borderId="39" xfId="19" applyNumberFormat="1" applyFont="1" applyFill="1" applyBorder="1" applyAlignment="1">
      <alignment horizontal="right" vertical="center"/>
    </xf>
    <xf numFmtId="10" fontId="45" fillId="9" borderId="144" xfId="19" applyNumberFormat="1" applyFont="1" applyFill="1" applyBorder="1" applyAlignment="1">
      <alignment horizontal="right" vertical="center"/>
    </xf>
    <xf numFmtId="172" fontId="27" fillId="6" borderId="20" xfId="9" applyNumberFormat="1" applyFont="1" applyFill="1" applyBorder="1" applyAlignment="1">
      <alignment horizontal="right" vertical="center" wrapText="1"/>
    </xf>
    <xf numFmtId="172" fontId="27" fillId="6" borderId="21" xfId="9" applyNumberFormat="1" applyFont="1" applyFill="1" applyBorder="1" applyAlignment="1">
      <alignment horizontal="right" vertical="center" wrapText="1"/>
    </xf>
    <xf numFmtId="167" fontId="25" fillId="0" borderId="91" xfId="9" applyNumberFormat="1" applyFont="1" applyFill="1" applyBorder="1" applyAlignment="1" applyProtection="1">
      <alignment vertical="center" wrapText="1"/>
      <protection locked="0"/>
    </xf>
    <xf numFmtId="167" fontId="25" fillId="0" borderId="92" xfId="9" applyNumberFormat="1" applyFont="1" applyFill="1" applyBorder="1" applyAlignment="1" applyProtection="1">
      <alignment vertical="center" wrapText="1"/>
      <protection locked="0"/>
    </xf>
    <xf numFmtId="167" fontId="25" fillId="0" borderId="56" xfId="9" applyNumberFormat="1" applyFont="1" applyFill="1" applyBorder="1" applyAlignment="1" applyProtection="1">
      <alignment vertical="center" wrapText="1"/>
      <protection locked="0"/>
    </xf>
    <xf numFmtId="167" fontId="25" fillId="0" borderId="57" xfId="9" applyNumberFormat="1" applyFont="1" applyFill="1" applyBorder="1" applyAlignment="1" applyProtection="1">
      <alignment vertical="center" wrapText="1"/>
      <protection locked="0"/>
    </xf>
    <xf numFmtId="4" fontId="25" fillId="0" borderId="56" xfId="9" applyNumberFormat="1" applyFont="1" applyFill="1" applyBorder="1" applyAlignment="1" applyProtection="1">
      <alignment vertical="center" wrapText="1"/>
      <protection locked="0"/>
    </xf>
    <xf numFmtId="4" fontId="25" fillId="0" borderId="57" xfId="9" applyNumberFormat="1" applyFont="1" applyFill="1" applyBorder="1" applyAlignment="1" applyProtection="1">
      <alignment vertical="center" wrapText="1"/>
      <protection locked="0"/>
    </xf>
    <xf numFmtId="0" fontId="26" fillId="0" borderId="90" xfId="1" applyFont="1" applyFill="1" applyBorder="1" applyAlignment="1">
      <alignment vertical="center" wrapText="1"/>
    </xf>
    <xf numFmtId="0" fontId="26" fillId="0" borderId="49" xfId="1" applyFont="1" applyFill="1" applyBorder="1" applyAlignment="1">
      <alignment vertical="center" wrapText="1"/>
    </xf>
    <xf numFmtId="0" fontId="26" fillId="0" borderId="145" xfId="1" applyFont="1" applyBorder="1" applyAlignment="1">
      <alignment horizontal="center" vertical="center"/>
    </xf>
    <xf numFmtId="0" fontId="26" fillId="0" borderId="67" xfId="1" applyFont="1" applyBorder="1" applyAlignment="1">
      <alignment horizontal="center" vertical="center"/>
    </xf>
    <xf numFmtId="168" fontId="25" fillId="0" borderId="56" xfId="9" applyNumberFormat="1" applyFont="1" applyFill="1" applyBorder="1" applyAlignment="1" applyProtection="1">
      <alignment vertical="center" wrapText="1"/>
      <protection locked="0"/>
    </xf>
    <xf numFmtId="168" fontId="25" fillId="0" borderId="57" xfId="9" applyNumberFormat="1" applyFont="1" applyFill="1" applyBorder="1" applyAlignment="1" applyProtection="1">
      <alignment vertical="center" wrapText="1"/>
      <protection locked="0"/>
    </xf>
    <xf numFmtId="0" fontId="13" fillId="0" borderId="0" xfId="1" applyFont="1" applyAlignment="1">
      <alignment vertical="center"/>
    </xf>
    <xf numFmtId="167" fontId="19" fillId="0" borderId="146" xfId="19" applyNumberFormat="1" applyFont="1" applyBorder="1" applyAlignment="1">
      <alignment horizontal="right" vertical="center"/>
    </xf>
    <xf numFmtId="167" fontId="19" fillId="0" borderId="132" xfId="19" applyNumberFormat="1" applyFont="1" applyBorder="1" applyAlignment="1">
      <alignment horizontal="right" vertical="center"/>
    </xf>
    <xf numFmtId="167" fontId="19" fillId="0" borderId="133" xfId="19" applyNumberFormat="1" applyFont="1" applyBorder="1" applyAlignment="1">
      <alignment horizontal="right" vertical="center"/>
    </xf>
    <xf numFmtId="169" fontId="19" fillId="3" borderId="77" xfId="13" applyNumberFormat="1" applyFont="1" applyFill="1" applyBorder="1" applyAlignment="1" applyProtection="1">
      <alignment vertical="center" wrapText="1"/>
      <protection locked="0"/>
    </xf>
    <xf numFmtId="0" fontId="52" fillId="0" borderId="114" xfId="0" applyFont="1" applyFill="1" applyBorder="1" applyAlignment="1"/>
    <xf numFmtId="0" fontId="19" fillId="5" borderId="58" xfId="17" applyFont="1" applyFill="1" applyBorder="1" applyAlignment="1">
      <alignment vertical="center" wrapText="1"/>
    </xf>
    <xf numFmtId="167" fontId="19" fillId="5" borderId="59" xfId="17" applyNumberFormat="1" applyFont="1" applyFill="1" applyBorder="1" applyAlignment="1">
      <alignment vertical="center"/>
    </xf>
    <xf numFmtId="167" fontId="47" fillId="0" borderId="52" xfId="0" applyNumberFormat="1" applyFont="1" applyFill="1" applyBorder="1" applyAlignment="1"/>
    <xf numFmtId="167" fontId="47" fillId="0" borderId="66" xfId="0" applyNumberFormat="1" applyFont="1" applyFill="1" applyBorder="1" applyAlignment="1"/>
    <xf numFmtId="0" fontId="19" fillId="0" borderId="77" xfId="13" applyFont="1" applyBorder="1" applyAlignment="1">
      <alignment vertical="center" wrapText="1"/>
    </xf>
    <xf numFmtId="167" fontId="19" fillId="0" borderId="78" xfId="13" applyNumberFormat="1" applyFont="1" applyBorder="1" applyAlignment="1">
      <alignment horizontal="right" vertical="center"/>
    </xf>
    <xf numFmtId="167" fontId="47" fillId="0" borderId="79" xfId="0" applyNumberFormat="1" applyFont="1" applyFill="1" applyBorder="1" applyAlignment="1"/>
    <xf numFmtId="167" fontId="48" fillId="0" borderId="57" xfId="0" applyNumberFormat="1" applyFont="1" applyFill="1" applyBorder="1" applyAlignment="1"/>
    <xf numFmtId="0" fontId="59" fillId="9" borderId="38" xfId="13" applyFont="1" applyFill="1" applyBorder="1" applyAlignment="1">
      <alignment vertical="center"/>
    </xf>
    <xf numFmtId="0" fontId="20" fillId="0" borderId="53" xfId="13" applyFont="1" applyFill="1" applyBorder="1" applyAlignment="1">
      <alignment vertical="center" wrapText="1"/>
    </xf>
    <xf numFmtId="14" fontId="45" fillId="9" borderId="38" xfId="13" applyNumberFormat="1" applyFont="1" applyFill="1" applyBorder="1" applyAlignment="1">
      <alignment horizontal="right" vertical="center" wrapText="1"/>
    </xf>
    <xf numFmtId="14" fontId="45" fillId="9" borderId="41" xfId="13" applyNumberFormat="1" applyFont="1" applyFill="1" applyBorder="1" applyAlignment="1">
      <alignment horizontal="right" vertical="center" wrapText="1"/>
    </xf>
    <xf numFmtId="14" fontId="45" fillId="9" borderId="39" xfId="13" applyNumberFormat="1" applyFont="1" applyFill="1" applyBorder="1" applyAlignment="1">
      <alignment horizontal="right" vertical="center" wrapText="1"/>
    </xf>
    <xf numFmtId="0" fontId="19" fillId="0" borderId="59" xfId="13" applyFont="1" applyFill="1" applyBorder="1" applyAlignment="1">
      <alignment horizontal="justify" vertical="center"/>
    </xf>
    <xf numFmtId="167" fontId="19" fillId="0" borderId="60" xfId="13" applyNumberFormat="1" applyFont="1" applyFill="1" applyBorder="1" applyAlignment="1">
      <alignment horizontal="right" vertical="center"/>
    </xf>
    <xf numFmtId="0" fontId="19" fillId="0" borderId="65" xfId="13" applyFont="1" applyFill="1" applyBorder="1" applyAlignment="1">
      <alignment horizontal="justify" vertical="center"/>
    </xf>
    <xf numFmtId="0" fontId="19" fillId="0" borderId="58" xfId="13" applyFont="1" applyFill="1" applyBorder="1" applyAlignment="1">
      <alignment horizontal="center" vertical="center"/>
    </xf>
    <xf numFmtId="0" fontId="19" fillId="0" borderId="59" xfId="13" applyFont="1" applyFill="1" applyBorder="1" applyAlignment="1">
      <alignment vertical="center"/>
    </xf>
    <xf numFmtId="0" fontId="19" fillId="0" borderId="128" xfId="13" applyFont="1" applyFill="1" applyBorder="1" applyAlignment="1">
      <alignment horizontal="center" vertical="center"/>
    </xf>
    <xf numFmtId="0" fontId="19" fillId="0" borderId="129" xfId="13" applyFont="1" applyFill="1" applyBorder="1" applyAlignment="1">
      <alignment vertical="center"/>
    </xf>
    <xf numFmtId="167" fontId="19" fillId="0" borderId="129" xfId="13" applyNumberFormat="1" applyFont="1" applyFill="1" applyBorder="1" applyAlignment="1">
      <alignment horizontal="right" vertical="center"/>
    </xf>
    <xf numFmtId="167" fontId="19" fillId="0" borderId="130" xfId="13" applyNumberFormat="1" applyFont="1" applyFill="1" applyBorder="1" applyAlignment="1">
      <alignment vertical="center"/>
    </xf>
    <xf numFmtId="0" fontId="19" fillId="0" borderId="69" xfId="13" applyFont="1" applyFill="1" applyBorder="1" applyAlignment="1">
      <alignment horizontal="justify" vertical="center"/>
    </xf>
    <xf numFmtId="167" fontId="20" fillId="0" borderId="56" xfId="16" applyNumberFormat="1" applyFont="1" applyFill="1" applyBorder="1" applyAlignment="1">
      <alignment horizontal="left" vertical="center"/>
    </xf>
    <xf numFmtId="167" fontId="20" fillId="0" borderId="56" xfId="16" applyNumberFormat="1" applyFont="1" applyFill="1" applyBorder="1" applyAlignment="1">
      <alignment horizontal="right" vertical="center"/>
    </xf>
    <xf numFmtId="167" fontId="16" fillId="0" borderId="0" xfId="13" applyNumberFormat="1" applyFont="1" applyFill="1" applyBorder="1" applyAlignment="1">
      <alignment vertical="center"/>
    </xf>
    <xf numFmtId="0" fontId="19" fillId="0" borderId="68" xfId="13" quotePrefix="1" applyFont="1" applyFill="1" applyBorder="1" applyAlignment="1">
      <alignment vertical="center" wrapText="1"/>
    </xf>
    <xf numFmtId="167" fontId="40" fillId="0" borderId="69" xfId="19" applyNumberFormat="1" applyFont="1" applyFill="1" applyBorder="1" applyAlignment="1">
      <alignment vertical="center"/>
    </xf>
    <xf numFmtId="0" fontId="47" fillId="0" borderId="0" xfId="13" applyFont="1" applyFill="1" applyBorder="1" applyAlignment="1">
      <alignment horizontal="justify" vertical="center"/>
    </xf>
    <xf numFmtId="0" fontId="45" fillId="9" borderId="0" xfId="13" applyFont="1" applyFill="1" applyBorder="1" applyAlignment="1">
      <alignment horizontal="left" vertical="center" wrapText="1"/>
    </xf>
    <xf numFmtId="0" fontId="45" fillId="9" borderId="38" xfId="13" applyFont="1" applyFill="1" applyBorder="1" applyAlignment="1">
      <alignment horizontal="left" vertical="center" wrapText="1"/>
    </xf>
    <xf numFmtId="0" fontId="1" fillId="0" borderId="0" xfId="15" applyFont="1" applyFill="1" applyBorder="1" applyAlignment="1"/>
    <xf numFmtId="14" fontId="45" fillId="9" borderId="34" xfId="13" applyNumberFormat="1" applyFont="1" applyFill="1" applyBorder="1" applyAlignment="1">
      <alignment horizontal="right" vertical="center" wrapText="1"/>
    </xf>
    <xf numFmtId="14" fontId="45" fillId="9" borderId="35" xfId="13" applyNumberFormat="1" applyFont="1" applyFill="1" applyBorder="1" applyAlignment="1">
      <alignment horizontal="right" vertical="center" wrapText="1"/>
    </xf>
    <xf numFmtId="0" fontId="45" fillId="0" borderId="0" xfId="13" applyFont="1" applyFill="1" applyBorder="1" applyAlignment="1">
      <alignment horizontal="right" vertical="center" wrapText="1"/>
    </xf>
    <xf numFmtId="0" fontId="19" fillId="0" borderId="53" xfId="13" applyFont="1" applyFill="1" applyBorder="1" applyAlignment="1">
      <alignment horizontal="center" vertical="center"/>
    </xf>
    <xf numFmtId="0" fontId="19" fillId="0" borderId="54" xfId="13" applyFont="1" applyFill="1" applyBorder="1" applyAlignment="1">
      <alignment vertical="center"/>
    </xf>
    <xf numFmtId="167" fontId="19" fillId="0" borderId="54" xfId="13" applyNumberFormat="1" applyFont="1" applyFill="1" applyBorder="1" applyAlignment="1">
      <alignment horizontal="right" vertical="center"/>
    </xf>
    <xf numFmtId="167" fontId="19" fillId="0" borderId="54" xfId="13" applyNumberFormat="1" applyFont="1" applyFill="1" applyBorder="1" applyAlignment="1">
      <alignment vertical="center"/>
    </xf>
    <xf numFmtId="167" fontId="19" fillId="0" borderId="55" xfId="13" applyNumberFormat="1" applyFont="1" applyFill="1" applyBorder="1" applyAlignment="1">
      <alignment vertical="center"/>
    </xf>
    <xf numFmtId="167" fontId="19" fillId="0" borderId="57" xfId="13" applyNumberFormat="1" applyFont="1" applyFill="1" applyBorder="1" applyAlignment="1">
      <alignment vertical="center"/>
    </xf>
    <xf numFmtId="167" fontId="20" fillId="0" borderId="57" xfId="16" applyNumberFormat="1" applyFont="1" applyFill="1" applyBorder="1" applyAlignment="1">
      <alignment horizontal="right" vertical="center"/>
    </xf>
    <xf numFmtId="167" fontId="30" fillId="0" borderId="0" xfId="13" applyNumberFormat="1" applyFont="1" applyFill="1" applyBorder="1" applyAlignment="1">
      <alignment vertical="center"/>
    </xf>
    <xf numFmtId="0" fontId="45" fillId="9" borderId="35" xfId="13" applyFont="1" applyFill="1" applyBorder="1" applyAlignment="1">
      <alignment horizontal="right" vertical="center" wrapText="1"/>
    </xf>
    <xf numFmtId="3" fontId="16" fillId="0" borderId="0" xfId="13" applyNumberFormat="1" applyFont="1" applyFill="1" applyBorder="1" applyAlignment="1">
      <alignment vertical="center"/>
    </xf>
    <xf numFmtId="0" fontId="20" fillId="0" borderId="100" xfId="13" applyFont="1" applyBorder="1" applyAlignment="1">
      <alignment horizontal="left" vertical="center"/>
    </xf>
    <xf numFmtId="170" fontId="19" fillId="0" borderId="100" xfId="13" applyNumberFormat="1" applyFont="1" applyFill="1" applyBorder="1" applyAlignment="1">
      <alignment vertical="center"/>
    </xf>
    <xf numFmtId="170" fontId="20" fillId="0" borderId="100" xfId="13" applyNumberFormat="1" applyFont="1" applyFill="1" applyBorder="1" applyAlignment="1">
      <alignment vertical="center"/>
    </xf>
    <xf numFmtId="170" fontId="19" fillId="0" borderId="100" xfId="13" applyNumberFormat="1" applyFont="1" applyBorder="1" applyAlignment="1">
      <alignment vertical="center"/>
    </xf>
    <xf numFmtId="167" fontId="40" fillId="0" borderId="51" xfId="13" applyNumberFormat="1" applyFont="1" applyBorder="1" applyAlignment="1">
      <alignment horizontal="center" vertical="center"/>
    </xf>
    <xf numFmtId="167" fontId="40" fillId="0" borderId="51" xfId="13" applyNumberFormat="1" applyFont="1" applyBorder="1" applyAlignment="1">
      <alignment vertical="center"/>
    </xf>
    <xf numFmtId="167" fontId="40" fillId="0" borderId="52" xfId="13" applyNumberFormat="1" applyFont="1" applyBorder="1" applyAlignment="1">
      <alignment vertical="center"/>
    </xf>
    <xf numFmtId="0" fontId="19" fillId="0" borderId="53" xfId="13" applyFont="1" applyFill="1" applyBorder="1" applyAlignment="1">
      <alignment vertical="center" wrapText="1"/>
    </xf>
    <xf numFmtId="167" fontId="9" fillId="0" borderId="0" xfId="5" applyNumberFormat="1" applyFont="1" applyFill="1" applyAlignment="1">
      <alignment horizontal="right" vertical="center"/>
    </xf>
    <xf numFmtId="167" fontId="19" fillId="0" borderId="51" xfId="17" applyNumberFormat="1" applyFont="1" applyFill="1" applyBorder="1" applyAlignment="1">
      <alignment vertical="center"/>
    </xf>
    <xf numFmtId="167" fontId="20" fillId="0" borderId="56" xfId="17" applyNumberFormat="1" applyFont="1" applyFill="1" applyBorder="1" applyAlignment="1">
      <alignment vertical="center"/>
    </xf>
    <xf numFmtId="14" fontId="45" fillId="9" borderId="48" xfId="13" applyNumberFormat="1" applyFont="1" applyFill="1" applyBorder="1" applyAlignment="1">
      <alignment horizontal="left" vertical="center" wrapText="1"/>
    </xf>
    <xf numFmtId="14" fontId="45" fillId="9" borderId="106" xfId="13" applyNumberFormat="1" applyFont="1" applyFill="1" applyBorder="1" applyAlignment="1">
      <alignment horizontal="left" vertical="center" wrapText="1"/>
    </xf>
    <xf numFmtId="167" fontId="19" fillId="0" borderId="53" xfId="13" applyNumberFormat="1" applyFont="1" applyFill="1" applyBorder="1" applyAlignment="1">
      <alignment horizontal="left" vertical="center"/>
    </xf>
    <xf numFmtId="10" fontId="19" fillId="0" borderId="53" xfId="13" applyNumberFormat="1" applyFont="1" applyFill="1" applyBorder="1" applyAlignment="1">
      <alignment vertical="center"/>
    </xf>
    <xf numFmtId="10" fontId="19" fillId="0" borderId="55" xfId="13" applyNumberFormat="1" applyFont="1" applyFill="1" applyBorder="1" applyAlignment="1">
      <alignment vertical="center"/>
    </xf>
    <xf numFmtId="167" fontId="19" fillId="0" borderId="49" xfId="13" applyNumberFormat="1" applyFont="1" applyFill="1" applyBorder="1" applyAlignment="1">
      <alignment horizontal="left" vertical="center"/>
    </xf>
    <xf numFmtId="10" fontId="19" fillId="0" borderId="49" xfId="13" applyNumberFormat="1" applyFont="1" applyFill="1" applyBorder="1" applyAlignment="1">
      <alignment vertical="center"/>
    </xf>
    <xf numFmtId="10" fontId="19" fillId="0" borderId="57" xfId="13" applyNumberFormat="1" applyFont="1" applyFill="1" applyBorder="1" applyAlignment="1">
      <alignment vertical="center"/>
    </xf>
    <xf numFmtId="169" fontId="19" fillId="0" borderId="49" xfId="13" applyNumberFormat="1" applyFont="1" applyFill="1" applyBorder="1" applyAlignment="1" applyProtection="1">
      <alignment vertical="center" wrapText="1"/>
      <protection locked="0"/>
    </xf>
    <xf numFmtId="0" fontId="13" fillId="0" borderId="0" xfId="13" applyFont="1" applyFill="1" applyBorder="1" applyAlignment="1">
      <alignment vertical="center" wrapText="1"/>
    </xf>
    <xf numFmtId="0" fontId="45" fillId="9" borderId="0" xfId="13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7" fontId="20" fillId="0" borderId="0" xfId="16" applyNumberFormat="1" applyFont="1" applyFill="1" applyBorder="1" applyAlignment="1">
      <alignment horizontal="right" vertical="center"/>
    </xf>
    <xf numFmtId="0" fontId="43" fillId="9" borderId="34" xfId="13" applyFont="1" applyFill="1" applyBorder="1" applyAlignment="1">
      <alignment horizontal="right" vertical="center" wrapText="1"/>
    </xf>
    <xf numFmtId="0" fontId="43" fillId="9" borderId="35" xfId="13" applyFont="1" applyFill="1" applyBorder="1" applyAlignment="1">
      <alignment horizontal="right" vertical="center" wrapText="1"/>
    </xf>
    <xf numFmtId="0" fontId="46" fillId="0" borderId="101" xfId="13" applyFont="1" applyFill="1" applyBorder="1" applyAlignment="1">
      <alignment horizontal="left" vertical="center" wrapText="1"/>
    </xf>
    <xf numFmtId="9" fontId="46" fillId="0" borderId="98" xfId="13" applyNumberFormat="1" applyFont="1" applyFill="1" applyBorder="1" applyAlignment="1">
      <alignment horizontal="right" vertical="center" wrapText="1"/>
    </xf>
    <xf numFmtId="0" fontId="46" fillId="0" borderId="98" xfId="13" applyFont="1" applyFill="1" applyBorder="1" applyAlignment="1">
      <alignment horizontal="right" vertical="center" wrapText="1"/>
    </xf>
    <xf numFmtId="0" fontId="46" fillId="0" borderId="102" xfId="13" applyFont="1" applyFill="1" applyBorder="1" applyAlignment="1">
      <alignment horizontal="right" vertical="center" wrapText="1"/>
    </xf>
    <xf numFmtId="167" fontId="46" fillId="0" borderId="98" xfId="13" applyNumberFormat="1" applyFont="1" applyFill="1" applyBorder="1" applyAlignment="1">
      <alignment horizontal="right" vertical="center" wrapText="1"/>
    </xf>
    <xf numFmtId="174" fontId="46" fillId="0" borderId="98" xfId="13" applyNumberFormat="1" applyFont="1" applyFill="1" applyBorder="1" applyAlignment="1">
      <alignment horizontal="right" vertical="center" wrapText="1"/>
    </xf>
    <xf numFmtId="0" fontId="7" fillId="0" borderId="0" xfId="13" applyFont="1" applyFill="1" applyBorder="1" applyAlignment="1">
      <alignment horizontal="right"/>
    </xf>
    <xf numFmtId="0" fontId="44" fillId="0" borderId="0" xfId="13" applyFont="1" applyFill="1" applyBorder="1" applyAlignment="1"/>
    <xf numFmtId="0" fontId="45" fillId="0" borderId="33" xfId="13" applyFont="1" applyFill="1" applyBorder="1" applyAlignment="1">
      <alignment vertical="top"/>
    </xf>
    <xf numFmtId="0" fontId="13" fillId="0" borderId="36" xfId="13" applyFont="1" applyFill="1" applyBorder="1" applyAlignment="1">
      <alignment vertical="center"/>
    </xf>
    <xf numFmtId="0" fontId="13" fillId="0" borderId="0" xfId="13" applyFont="1" applyFill="1" applyBorder="1" applyAlignment="1">
      <alignment horizontal="center" vertical="top"/>
    </xf>
    <xf numFmtId="0" fontId="13" fillId="9" borderId="38" xfId="13" applyFont="1" applyFill="1" applyBorder="1" applyAlignment="1">
      <alignment vertical="center"/>
    </xf>
    <xf numFmtId="0" fontId="14" fillId="6" borderId="6" xfId="13" applyNumberFormat="1" applyFont="1" applyFill="1" applyBorder="1" applyAlignment="1">
      <alignment horizontal="right" vertical="center" wrapText="1"/>
    </xf>
    <xf numFmtId="0" fontId="14" fillId="6" borderId="18" xfId="13" applyNumberFormat="1" applyFont="1" applyFill="1" applyBorder="1" applyAlignment="1">
      <alignment horizontal="right" vertical="center" wrapText="1"/>
    </xf>
    <xf numFmtId="0" fontId="16" fillId="0" borderId="0" xfId="13" applyNumberFormat="1" applyFont="1" applyFill="1" applyBorder="1" applyAlignment="1">
      <alignment horizontal="right" vertical="top" wrapText="1"/>
    </xf>
    <xf numFmtId="0" fontId="13" fillId="0" borderId="0" xfId="13" applyFont="1" applyFill="1" applyBorder="1" applyAlignment="1">
      <alignment vertical="top"/>
    </xf>
    <xf numFmtId="0" fontId="13" fillId="0" borderId="0" xfId="13" applyFont="1" applyFill="1" applyBorder="1" applyAlignment="1">
      <alignment horizontal="center"/>
    </xf>
    <xf numFmtId="167" fontId="13" fillId="0" borderId="0" xfId="5" applyNumberFormat="1" applyFont="1" applyFill="1" applyBorder="1" applyAlignment="1"/>
    <xf numFmtId="167" fontId="19" fillId="0" borderId="54" xfId="5" applyNumberFormat="1" applyFont="1" applyFill="1" applyBorder="1" applyAlignment="1">
      <alignment vertical="center"/>
    </xf>
    <xf numFmtId="167" fontId="19" fillId="0" borderId="55" xfId="5" applyNumberFormat="1" applyFont="1" applyFill="1" applyBorder="1" applyAlignment="1">
      <alignment vertical="center"/>
    </xf>
    <xf numFmtId="167" fontId="20" fillId="0" borderId="56" xfId="5" applyNumberFormat="1" applyFont="1" applyFill="1" applyBorder="1" applyAlignment="1">
      <alignment vertical="center"/>
    </xf>
    <xf numFmtId="167" fontId="20" fillId="0" borderId="57" xfId="5" applyNumberFormat="1" applyFont="1" applyFill="1" applyBorder="1" applyAlignment="1">
      <alignment vertical="center"/>
    </xf>
    <xf numFmtId="167" fontId="19" fillId="0" borderId="59" xfId="5" applyNumberFormat="1" applyFont="1" applyFill="1" applyBorder="1" applyAlignment="1">
      <alignment vertical="center"/>
    </xf>
    <xf numFmtId="167" fontId="19" fillId="0" borderId="60" xfId="5" applyNumberFormat="1" applyFont="1" applyFill="1" applyBorder="1" applyAlignment="1">
      <alignment vertical="center"/>
    </xf>
    <xf numFmtId="0" fontId="19" fillId="0" borderId="61" xfId="13" applyFont="1" applyFill="1" applyBorder="1" applyAlignment="1">
      <alignment vertical="center" wrapText="1"/>
    </xf>
    <xf numFmtId="167" fontId="19" fillId="0" borderId="62" xfId="5" applyNumberFormat="1" applyFont="1" applyFill="1" applyBorder="1" applyAlignment="1">
      <alignment vertical="center"/>
    </xf>
    <xf numFmtId="167" fontId="19" fillId="0" borderId="63" xfId="5" applyNumberFormat="1" applyFont="1" applyFill="1" applyBorder="1" applyAlignment="1">
      <alignment vertical="center"/>
    </xf>
    <xf numFmtId="169" fontId="21" fillId="0" borderId="64" xfId="13" applyNumberFormat="1" applyFont="1" applyFill="1" applyBorder="1" applyAlignment="1" applyProtection="1">
      <alignment vertical="center" wrapText="1"/>
      <protection locked="0"/>
    </xf>
    <xf numFmtId="167" fontId="21" fillId="0" borderId="65" xfId="5" applyNumberFormat="1" applyFont="1" applyFill="1" applyBorder="1" applyAlignment="1">
      <alignment vertical="center"/>
    </xf>
    <xf numFmtId="167" fontId="21" fillId="0" borderId="66" xfId="5" applyNumberFormat="1" applyFont="1" applyFill="1" applyBorder="1" applyAlignment="1">
      <alignment vertical="center"/>
    </xf>
    <xf numFmtId="167" fontId="28" fillId="0" borderId="0" xfId="5" applyNumberFormat="1" applyFont="1" applyFill="1" applyBorder="1" applyAlignment="1"/>
    <xf numFmtId="167" fontId="19" fillId="0" borderId="56" xfId="5" applyNumberFormat="1" applyFont="1" applyFill="1" applyBorder="1" applyAlignment="1">
      <alignment vertical="center"/>
    </xf>
    <xf numFmtId="167" fontId="19" fillId="0" borderId="57" xfId="5" applyNumberFormat="1" applyFont="1" applyFill="1" applyBorder="1" applyAlignment="1">
      <alignment vertical="center"/>
    </xf>
    <xf numFmtId="167" fontId="20" fillId="0" borderId="0" xfId="5" applyNumberFormat="1" applyFont="1" applyFill="1" applyBorder="1" applyAlignment="1">
      <alignment vertical="center"/>
    </xf>
    <xf numFmtId="0" fontId="19" fillId="0" borderId="58" xfId="13" quotePrefix="1" applyFont="1" applyFill="1" applyBorder="1" applyAlignment="1">
      <alignment vertical="center" wrapText="1"/>
    </xf>
    <xf numFmtId="167" fontId="19" fillId="0" borderId="69" xfId="5" applyNumberFormat="1" applyFont="1" applyFill="1" applyBorder="1" applyAlignment="1">
      <alignment vertical="center"/>
    </xf>
    <xf numFmtId="167" fontId="19" fillId="0" borderId="70" xfId="5" applyNumberFormat="1" applyFont="1" applyFill="1" applyBorder="1" applyAlignment="1">
      <alignment vertical="center"/>
    </xf>
    <xf numFmtId="0" fontId="33" fillId="0" borderId="0" xfId="13" quotePrefix="1" applyFont="1" applyFill="1" applyBorder="1" applyAlignment="1">
      <alignment vertical="center" wrapText="1"/>
    </xf>
    <xf numFmtId="167" fontId="33" fillId="0" borderId="0" xfId="5" applyNumberFormat="1" applyFont="1" applyFill="1" applyBorder="1" applyAlignment="1">
      <alignment vertical="center"/>
    </xf>
    <xf numFmtId="10" fontId="13" fillId="0" borderId="0" xfId="13" applyNumberFormat="1" applyFont="1" applyFill="1" applyBorder="1" applyAlignment="1">
      <alignment vertical="center"/>
    </xf>
    <xf numFmtId="0" fontId="45" fillId="9" borderId="41" xfId="13" applyFont="1" applyFill="1" applyBorder="1" applyAlignment="1">
      <alignment horizontal="right" vertical="center" wrapText="1"/>
    </xf>
    <xf numFmtId="0" fontId="45" fillId="9" borderId="39" xfId="13" applyFont="1" applyFill="1" applyBorder="1" applyAlignment="1">
      <alignment horizontal="right" vertical="center" wrapText="1"/>
    </xf>
    <xf numFmtId="0" fontId="13" fillId="0" borderId="50" xfId="13" applyFont="1" applyFill="1" applyBorder="1" applyAlignment="1">
      <alignment vertical="center" wrapText="1"/>
    </xf>
    <xf numFmtId="3" fontId="13" fillId="0" borderId="51" xfId="5" applyNumberFormat="1" applyFont="1" applyFill="1" applyBorder="1" applyAlignment="1">
      <alignment vertical="center"/>
    </xf>
    <xf numFmtId="3" fontId="13" fillId="0" borderId="52" xfId="5" applyNumberFormat="1" applyFont="1" applyFill="1" applyBorder="1" applyAlignment="1">
      <alignment vertical="center"/>
    </xf>
    <xf numFmtId="0" fontId="13" fillId="0" borderId="64" xfId="13" applyFont="1" applyFill="1" applyBorder="1" applyAlignment="1">
      <alignment vertical="center" wrapText="1"/>
    </xf>
    <xf numFmtId="3" fontId="13" fillId="0" borderId="65" xfId="5" applyNumberFormat="1" applyFont="1" applyFill="1" applyBorder="1" applyAlignment="1">
      <alignment vertical="center"/>
    </xf>
    <xf numFmtId="3" fontId="13" fillId="0" borderId="66" xfId="5" applyNumberFormat="1" applyFont="1" applyFill="1" applyBorder="1" applyAlignment="1">
      <alignment vertical="center"/>
    </xf>
    <xf numFmtId="167" fontId="19" fillId="0" borderId="66" xfId="13" applyNumberFormat="1" applyFont="1" applyFill="1" applyBorder="1" applyAlignment="1">
      <alignment horizontal="right" vertical="center"/>
    </xf>
    <xf numFmtId="0" fontId="13" fillId="0" borderId="77" xfId="13" applyFont="1" applyFill="1" applyBorder="1" applyAlignment="1">
      <alignment vertical="center" wrapText="1"/>
    </xf>
    <xf numFmtId="3" fontId="13" fillId="0" borderId="78" xfId="5" applyNumberFormat="1" applyFont="1" applyFill="1" applyBorder="1" applyAlignment="1">
      <alignment vertical="center"/>
    </xf>
    <xf numFmtId="3" fontId="13" fillId="0" borderId="79" xfId="5" applyNumberFormat="1" applyFont="1" applyFill="1" applyBorder="1" applyAlignment="1">
      <alignment vertical="center"/>
    </xf>
    <xf numFmtId="0" fontId="16" fillId="0" borderId="49" xfId="13" applyFont="1" applyFill="1" applyBorder="1" applyAlignment="1">
      <alignment vertical="center"/>
    </xf>
    <xf numFmtId="0" fontId="13" fillId="9" borderId="31" xfId="13" applyFont="1" applyFill="1" applyBorder="1" applyAlignment="1">
      <alignment horizontal="center" vertical="center"/>
    </xf>
    <xf numFmtId="0" fontId="13" fillId="9" borderId="32" xfId="13" applyFont="1" applyFill="1" applyBorder="1" applyAlignment="1">
      <alignment horizontal="center" vertical="center"/>
    </xf>
    <xf numFmtId="0" fontId="45" fillId="9" borderId="30" xfId="13" applyFont="1" applyFill="1" applyBorder="1" applyAlignment="1">
      <alignment vertical="center" wrapText="1"/>
    </xf>
    <xf numFmtId="0" fontId="13" fillId="9" borderId="34" xfId="13" applyFont="1" applyFill="1" applyBorder="1" applyAlignment="1">
      <alignment horizontal="center" vertical="center"/>
    </xf>
    <xf numFmtId="0" fontId="13" fillId="9" borderId="35" xfId="13" applyFont="1" applyFill="1" applyBorder="1" applyAlignment="1">
      <alignment horizontal="center" vertical="center"/>
    </xf>
    <xf numFmtId="0" fontId="16" fillId="0" borderId="53" xfId="13" applyFont="1" applyFill="1" applyBorder="1" applyAlignment="1">
      <alignment vertical="center" wrapText="1"/>
    </xf>
    <xf numFmtId="167" fontId="16" fillId="0" borderId="54" xfId="5" applyNumberFormat="1" applyFont="1" applyFill="1" applyBorder="1" applyAlignment="1">
      <alignment vertical="center"/>
    </xf>
    <xf numFmtId="167" fontId="16" fillId="0" borderId="55" xfId="5" applyNumberFormat="1" applyFont="1" applyFill="1" applyBorder="1" applyAlignment="1">
      <alignment vertical="center"/>
    </xf>
    <xf numFmtId="0" fontId="13" fillId="0" borderId="58" xfId="13" quotePrefix="1" applyFont="1" applyFill="1" applyBorder="1" applyAlignment="1">
      <alignment vertical="center" wrapText="1"/>
    </xf>
    <xf numFmtId="167" fontId="13" fillId="0" borderId="59" xfId="5" applyNumberFormat="1" applyFont="1" applyFill="1" applyBorder="1" applyAlignment="1">
      <alignment vertical="center"/>
    </xf>
    <xf numFmtId="167" fontId="13" fillId="0" borderId="60" xfId="5" applyNumberFormat="1" applyFont="1" applyFill="1" applyBorder="1" applyAlignment="1">
      <alignment vertical="center"/>
    </xf>
    <xf numFmtId="0" fontId="13" fillId="0" borderId="53" xfId="13" quotePrefix="1" applyFont="1" applyFill="1" applyBorder="1" applyAlignment="1">
      <alignment vertical="center" wrapText="1"/>
    </xf>
    <xf numFmtId="167" fontId="13" fillId="0" borderId="54" xfId="5" applyNumberFormat="1" applyFont="1" applyFill="1" applyBorder="1" applyAlignment="1">
      <alignment vertical="center"/>
    </xf>
    <xf numFmtId="167" fontId="13" fillId="0" borderId="55" xfId="5" applyNumberFormat="1" applyFont="1" applyFill="1" applyBorder="1" applyAlignment="1">
      <alignment vertical="center"/>
    </xf>
    <xf numFmtId="0" fontId="16" fillId="0" borderId="49" xfId="13" applyFont="1" applyFill="1" applyBorder="1" applyAlignment="1">
      <alignment vertical="center" wrapText="1"/>
    </xf>
    <xf numFmtId="167" fontId="16" fillId="0" borderId="56" xfId="5" applyNumberFormat="1" applyFont="1" applyFill="1" applyBorder="1" applyAlignment="1">
      <alignment vertical="center"/>
    </xf>
    <xf numFmtId="167" fontId="16" fillId="0" borderId="57" xfId="5" applyNumberFormat="1" applyFont="1" applyFill="1" applyBorder="1" applyAlignment="1">
      <alignment vertical="center"/>
    </xf>
    <xf numFmtId="0" fontId="20" fillId="0" borderId="147" xfId="13" applyFont="1" applyFill="1" applyBorder="1" applyAlignment="1">
      <alignment vertical="center" wrapText="1"/>
    </xf>
    <xf numFmtId="167" fontId="20" fillId="0" borderId="147" xfId="13" applyNumberFormat="1" applyFont="1" applyFill="1" applyBorder="1" applyAlignment="1">
      <alignment horizontal="right" vertical="center"/>
    </xf>
    <xf numFmtId="0" fontId="40" fillId="0" borderId="0" xfId="13" applyFont="1" applyFill="1" applyBorder="1" applyAlignment="1">
      <alignment vertical="center"/>
    </xf>
    <xf numFmtId="3" fontId="15" fillId="0" borderId="0" xfId="13" applyNumberFormat="1" applyFont="1" applyFill="1" applyBorder="1" applyAlignment="1">
      <alignment vertical="center"/>
    </xf>
    <xf numFmtId="0" fontId="16" fillId="0" borderId="0" xfId="13" applyFont="1" applyFill="1" applyBorder="1" applyAlignment="1">
      <alignment horizontal="center" vertical="center"/>
    </xf>
    <xf numFmtId="10" fontId="16" fillId="0" borderId="0" xfId="13" applyNumberFormat="1" applyFont="1" applyFill="1" applyBorder="1" applyAlignment="1">
      <alignment vertical="center"/>
    </xf>
    <xf numFmtId="14" fontId="45" fillId="9" borderId="41" xfId="13" applyNumberFormat="1" applyFont="1" applyFill="1" applyBorder="1" applyAlignment="1">
      <alignment horizontal="center" vertical="center" wrapText="1"/>
    </xf>
    <xf numFmtId="0" fontId="16" fillId="0" borderId="0" xfId="13" applyFont="1" applyFill="1" applyBorder="1" applyAlignment="1">
      <alignment horizontal="right" vertical="center" wrapText="1"/>
    </xf>
    <xf numFmtId="0" fontId="19" fillId="0" borderId="51" xfId="13" applyFont="1" applyFill="1" applyBorder="1" applyAlignment="1">
      <alignment vertical="center" wrapText="1"/>
    </xf>
    <xf numFmtId="4" fontId="13" fillId="0" borderId="0" xfId="13" applyNumberFormat="1" applyFont="1" applyFill="1" applyBorder="1" applyAlignment="1">
      <alignment vertical="center" wrapText="1"/>
    </xf>
    <xf numFmtId="0" fontId="19" fillId="0" borderId="77" xfId="13" applyFont="1" applyFill="1" applyBorder="1" applyAlignment="1">
      <alignment vertical="center" wrapText="1"/>
    </xf>
    <xf numFmtId="0" fontId="19" fillId="0" borderId="78" xfId="13" applyFont="1" applyFill="1" applyBorder="1" applyAlignment="1">
      <alignment vertical="center" wrapText="1"/>
    </xf>
    <xf numFmtId="0" fontId="20" fillId="0" borderId="56" xfId="13" applyFont="1" applyFill="1" applyBorder="1" applyAlignment="1">
      <alignment vertical="center"/>
    </xf>
    <xf numFmtId="4" fontId="30" fillId="0" borderId="0" xfId="13" applyNumberFormat="1" applyFont="1" applyFill="1" applyBorder="1" applyAlignment="1">
      <alignment vertical="center"/>
    </xf>
    <xf numFmtId="4" fontId="16" fillId="0" borderId="0" xfId="13" applyNumberFormat="1" applyFont="1" applyFill="1" applyBorder="1" applyAlignment="1">
      <alignment vertical="center"/>
    </xf>
    <xf numFmtId="4" fontId="16" fillId="0" borderId="0" xfId="13" applyNumberFormat="1" applyFont="1" applyFill="1" applyBorder="1" applyAlignment="1">
      <alignment vertical="center" wrapText="1"/>
    </xf>
    <xf numFmtId="0" fontId="45" fillId="9" borderId="106" xfId="13" applyFont="1" applyFill="1" applyBorder="1" applyAlignment="1">
      <alignment vertical="center" wrapText="1"/>
    </xf>
    <xf numFmtId="167" fontId="13" fillId="9" borderId="34" xfId="5" applyNumberFormat="1" applyFont="1" applyFill="1" applyBorder="1" applyAlignment="1">
      <alignment vertical="center"/>
    </xf>
    <xf numFmtId="167" fontId="13" fillId="9" borderId="35" xfId="5" applyNumberFormat="1" applyFont="1" applyFill="1" applyBorder="1" applyAlignment="1">
      <alignment vertical="center"/>
    </xf>
    <xf numFmtId="0" fontId="20" fillId="0" borderId="54" xfId="13" applyFont="1" applyFill="1" applyBorder="1" applyAlignment="1">
      <alignment vertical="center" wrapText="1"/>
    </xf>
    <xf numFmtId="167" fontId="20" fillId="0" borderId="54" xfId="5" applyNumberFormat="1" applyFont="1" applyFill="1" applyBorder="1" applyAlignment="1">
      <alignment vertical="center"/>
    </xf>
    <xf numFmtId="167" fontId="20" fillId="0" borderId="55" xfId="5" applyNumberFormat="1" applyFont="1" applyFill="1" applyBorder="1" applyAlignment="1">
      <alignment vertical="center"/>
    </xf>
    <xf numFmtId="0" fontId="20" fillId="0" borderId="56" xfId="13" applyFont="1" applyFill="1" applyBorder="1" applyAlignment="1">
      <alignment vertical="center" wrapText="1"/>
    </xf>
    <xf numFmtId="0" fontId="19" fillId="0" borderId="59" xfId="13" quotePrefix="1" applyFont="1" applyFill="1" applyBorder="1" applyAlignment="1">
      <alignment vertical="center" wrapText="1"/>
    </xf>
    <xf numFmtId="0" fontId="19" fillId="0" borderId="53" xfId="13" quotePrefix="1" applyFont="1" applyFill="1" applyBorder="1" applyAlignment="1">
      <alignment vertical="center" wrapText="1"/>
    </xf>
    <xf numFmtId="0" fontId="19" fillId="0" borderId="54" xfId="13" quotePrefix="1" applyFont="1" applyFill="1" applyBorder="1" applyAlignment="1">
      <alignment vertical="center" wrapText="1"/>
    </xf>
    <xf numFmtId="166" fontId="13" fillId="0" borderId="0" xfId="5" applyNumberFormat="1" applyFont="1" applyFill="1" applyBorder="1" applyAlignment="1">
      <alignment vertical="center"/>
    </xf>
    <xf numFmtId="0" fontId="13" fillId="0" borderId="0" xfId="13" applyFont="1" applyFill="1" applyBorder="1" applyAlignment="1">
      <alignment horizontal="center" vertical="center" wrapText="1"/>
    </xf>
    <xf numFmtId="0" fontId="19" fillId="0" borderId="50" xfId="13" applyFont="1" applyFill="1" applyBorder="1" applyAlignment="1">
      <alignment vertical="center"/>
    </xf>
    <xf numFmtId="0" fontId="19" fillId="0" borderId="77" xfId="13" applyFont="1" applyFill="1" applyBorder="1" applyAlignment="1">
      <alignment vertical="center"/>
    </xf>
    <xf numFmtId="167" fontId="19" fillId="0" borderId="78" xfId="13" applyNumberFormat="1" applyFont="1" applyFill="1" applyBorder="1" applyAlignment="1">
      <alignment vertical="center"/>
    </xf>
    <xf numFmtId="167" fontId="19" fillId="0" borderId="79" xfId="13" applyNumberFormat="1" applyFont="1" applyFill="1" applyBorder="1" applyAlignment="1">
      <alignment vertical="center"/>
    </xf>
    <xf numFmtId="167" fontId="21" fillId="0" borderId="66" xfId="13" applyNumberFormat="1" applyFont="1" applyFill="1" applyBorder="1" applyAlignment="1">
      <alignment vertical="center"/>
    </xf>
    <xf numFmtId="167" fontId="21" fillId="0" borderId="65" xfId="13" applyNumberFormat="1" applyFont="1" applyFill="1" applyBorder="1" applyAlignment="1">
      <alignment vertical="center"/>
    </xf>
    <xf numFmtId="0" fontId="20" fillId="0" borderId="58" xfId="13" applyFont="1" applyFill="1" applyBorder="1" applyAlignment="1">
      <alignment vertical="center"/>
    </xf>
    <xf numFmtId="167" fontId="20" fillId="0" borderId="59" xfId="5" applyNumberFormat="1" applyFont="1" applyFill="1" applyBorder="1" applyAlignment="1">
      <alignment vertical="center"/>
    </xf>
    <xf numFmtId="167" fontId="20" fillId="0" borderId="60" xfId="5" applyNumberFormat="1" applyFont="1" applyFill="1" applyBorder="1" applyAlignment="1">
      <alignment vertical="center"/>
    </xf>
    <xf numFmtId="0" fontId="20" fillId="0" borderId="53" xfId="13" applyFont="1" applyFill="1" applyBorder="1" applyAlignment="1">
      <alignment vertical="center"/>
    </xf>
    <xf numFmtId="0" fontId="14" fillId="6" borderId="14" xfId="13" applyFont="1" applyFill="1" applyBorder="1" applyAlignment="1">
      <alignment horizontal="center" vertical="center" wrapText="1"/>
    </xf>
    <xf numFmtId="0" fontId="14" fillId="6" borderId="23" xfId="13" applyFont="1" applyFill="1" applyBorder="1" applyAlignment="1">
      <alignment horizontal="center" vertical="center" wrapText="1"/>
    </xf>
    <xf numFmtId="0" fontId="13" fillId="0" borderId="0" xfId="13" applyFont="1" applyAlignment="1">
      <alignment vertical="center"/>
    </xf>
    <xf numFmtId="0" fontId="13" fillId="0" borderId="0" xfId="13" applyFont="1" applyFill="1" applyBorder="1" applyAlignment="1">
      <alignment vertical="center" wrapText="1"/>
    </xf>
    <xf numFmtId="0" fontId="7" fillId="0" borderId="0" xfId="13" applyFont="1" applyAlignment="1">
      <alignment vertical="center" wrapText="1"/>
    </xf>
    <xf numFmtId="0" fontId="7" fillId="0" borderId="0" xfId="13" applyFont="1" applyAlignment="1">
      <alignment horizontal="center" vertical="center"/>
    </xf>
    <xf numFmtId="0" fontId="7" fillId="0" borderId="0" xfId="13" applyFont="1" applyAlignment="1">
      <alignment horizontal="right" vertical="center" wrapText="1"/>
    </xf>
    <xf numFmtId="169" fontId="9" fillId="0" borderId="0" xfId="13" applyNumberFormat="1" applyFont="1" applyFill="1" applyBorder="1" applyAlignment="1" applyProtection="1">
      <alignment horizontal="right" vertical="center"/>
      <protection locked="0"/>
    </xf>
    <xf numFmtId="0" fontId="8" fillId="0" borderId="0" xfId="13" applyFont="1" applyAlignment="1">
      <alignment vertical="center" wrapText="1"/>
    </xf>
    <xf numFmtId="167" fontId="7" fillId="0" borderId="0" xfId="13" applyNumberFormat="1" applyFont="1" applyAlignment="1">
      <alignment vertical="center"/>
    </xf>
    <xf numFmtId="0" fontId="7" fillId="0" borderId="0" xfId="13" applyFont="1" applyAlignment="1"/>
    <xf numFmtId="0" fontId="7" fillId="0" borderId="0" xfId="13" applyFont="1" applyAlignment="1">
      <alignment wrapText="1"/>
    </xf>
    <xf numFmtId="167" fontId="7" fillId="0" borderId="0" xfId="13" applyNumberFormat="1" applyFont="1" applyAlignment="1">
      <alignment wrapText="1"/>
    </xf>
    <xf numFmtId="0" fontId="39" fillId="0" borderId="0" xfId="13" applyFont="1" applyFill="1">
      <alignment vertical="center"/>
    </xf>
    <xf numFmtId="0" fontId="39" fillId="0" borderId="0" xfId="13" applyFont="1" applyAlignment="1">
      <alignment vertical="center"/>
    </xf>
    <xf numFmtId="0" fontId="39" fillId="0" borderId="0" xfId="0" applyFont="1" applyFill="1" applyBorder="1" applyAlignment="1"/>
    <xf numFmtId="0" fontId="39" fillId="0" borderId="0" xfId="13" applyFont="1" applyFill="1" applyBorder="1" applyAlignment="1"/>
    <xf numFmtId="0" fontId="39" fillId="0" borderId="0" xfId="13" applyFont="1" applyFill="1" applyBorder="1" applyAlignment="1">
      <alignment vertical="center" wrapText="1"/>
    </xf>
    <xf numFmtId="0" fontId="39" fillId="0" borderId="0" xfId="1" applyFont="1" applyFill="1" applyAlignment="1">
      <alignment wrapText="1"/>
    </xf>
    <xf numFmtId="0" fontId="14" fillId="6" borderId="4" xfId="13" applyNumberFormat="1" applyFont="1" applyFill="1" applyBorder="1" applyAlignment="1">
      <alignment horizontal="right" vertical="center" wrapText="1"/>
    </xf>
    <xf numFmtId="0" fontId="14" fillId="6" borderId="5" xfId="13" applyNumberFormat="1" applyFont="1" applyFill="1" applyBorder="1" applyAlignment="1">
      <alignment horizontal="right" vertical="center" wrapText="1"/>
    </xf>
    <xf numFmtId="0" fontId="14" fillId="6" borderId="6" xfId="13" applyFont="1" applyFill="1" applyBorder="1" applyAlignment="1">
      <alignment horizontal="center" vertical="center"/>
    </xf>
    <xf numFmtId="0" fontId="31" fillId="6" borderId="0" xfId="13" applyFont="1" applyFill="1" applyBorder="1" applyAlignment="1">
      <alignment horizontal="right" vertical="center"/>
    </xf>
    <xf numFmtId="0" fontId="55" fillId="7" borderId="6" xfId="1" applyFont="1" applyFill="1" applyBorder="1" applyAlignment="1">
      <alignment horizontal="center" vertical="center"/>
    </xf>
    <xf numFmtId="0" fontId="32" fillId="7" borderId="6" xfId="1" applyFont="1" applyFill="1" applyBorder="1" applyAlignment="1">
      <alignment horizontal="center" vertical="center"/>
    </xf>
    <xf numFmtId="169" fontId="55" fillId="7" borderId="13" xfId="1" applyNumberFormat="1" applyFont="1" applyFill="1" applyBorder="1" applyAlignment="1" applyProtection="1">
      <alignment horizontal="center" vertical="center"/>
      <protection locked="0"/>
    </xf>
    <xf numFmtId="0" fontId="56" fillId="7" borderId="13" xfId="1" applyFont="1" applyFill="1" applyBorder="1" applyAlignment="1">
      <alignment horizontal="center" vertical="center"/>
    </xf>
    <xf numFmtId="0" fontId="55" fillId="7" borderId="6" xfId="1" applyFont="1" applyFill="1" applyBorder="1" applyAlignment="1">
      <alignment horizontal="center" vertical="center" wrapText="1"/>
    </xf>
    <xf numFmtId="169" fontId="55" fillId="7" borderId="13" xfId="1" applyNumberFormat="1" applyFont="1" applyFill="1" applyBorder="1" applyAlignment="1" applyProtection="1">
      <alignment horizontal="center" vertical="center" wrapText="1"/>
      <protection locked="0"/>
    </xf>
    <xf numFmtId="0" fontId="55" fillId="7" borderId="18" xfId="1" applyFont="1" applyFill="1" applyBorder="1" applyAlignment="1">
      <alignment horizontal="center" vertical="center"/>
    </xf>
    <xf numFmtId="0" fontId="43" fillId="8" borderId="31" xfId="13" applyFont="1" applyFill="1" applyBorder="1" applyAlignment="1">
      <alignment horizontal="center" vertical="center"/>
    </xf>
    <xf numFmtId="0" fontId="43" fillId="8" borderId="38" xfId="13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0" fontId="16" fillId="0" borderId="0" xfId="13" applyFont="1" applyBorder="1" applyAlignment="1">
      <alignment vertical="center"/>
    </xf>
    <xf numFmtId="0" fontId="13" fillId="0" borderId="0" xfId="13" applyFont="1" applyAlignment="1">
      <alignment vertical="center"/>
    </xf>
    <xf numFmtId="0" fontId="14" fillId="7" borderId="4" xfId="13" applyFont="1" applyFill="1" applyBorder="1" applyAlignment="1">
      <alignment horizontal="center" vertical="center" wrapText="1"/>
    </xf>
    <xf numFmtId="0" fontId="14" fillId="7" borderId="21" xfId="13" applyFont="1" applyFill="1" applyBorder="1" applyAlignment="1">
      <alignment horizontal="center" vertical="center" wrapText="1"/>
    </xf>
    <xf numFmtId="0" fontId="14" fillId="7" borderId="13" xfId="13" applyFont="1" applyFill="1" applyBorder="1" applyAlignment="1">
      <alignment horizontal="center" vertical="center" wrapText="1"/>
    </xf>
    <xf numFmtId="0" fontId="24" fillId="7" borderId="13" xfId="13" applyFont="1" applyFill="1" applyBorder="1" applyAlignment="1">
      <alignment horizontal="center" vertical="center" wrapText="1"/>
    </xf>
    <xf numFmtId="0" fontId="14" fillId="7" borderId="20" xfId="13" applyFont="1" applyFill="1" applyBorder="1" applyAlignment="1">
      <alignment horizontal="center" vertical="center" wrapText="1"/>
    </xf>
    <xf numFmtId="0" fontId="14" fillId="7" borderId="19" xfId="1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4" fillId="7" borderId="22" xfId="1" applyFont="1" applyFill="1" applyBorder="1" applyAlignment="1">
      <alignment horizontal="left" vertical="center" wrapText="1"/>
    </xf>
    <xf numFmtId="0" fontId="14" fillId="6" borderId="13" xfId="13" applyNumberFormat="1" applyFont="1" applyFill="1" applyBorder="1" applyAlignment="1">
      <alignment horizontal="right" vertical="center" wrapText="1"/>
    </xf>
    <xf numFmtId="0" fontId="14" fillId="6" borderId="19" xfId="13" applyFont="1" applyFill="1" applyBorder="1" applyAlignment="1">
      <alignment vertical="center" wrapText="1"/>
    </xf>
    <xf numFmtId="0" fontId="0" fillId="6" borderId="25" xfId="0" applyFill="1" applyBorder="1" applyAlignment="1">
      <alignment vertical="center" wrapText="1"/>
    </xf>
    <xf numFmtId="0" fontId="45" fillId="9" borderId="38" xfId="17" applyFont="1" applyFill="1" applyBorder="1" applyAlignment="1">
      <alignment horizontal="left" vertical="center"/>
    </xf>
    <xf numFmtId="0" fontId="45" fillId="9" borderId="42" xfId="13" applyNumberFormat="1" applyFont="1" applyFill="1" applyBorder="1" applyAlignment="1">
      <alignment horizontal="right" vertical="center" wrapText="1"/>
    </xf>
    <xf numFmtId="0" fontId="45" fillId="9" borderId="43" xfId="13" applyNumberFormat="1" applyFont="1" applyFill="1" applyBorder="1" applyAlignment="1">
      <alignment horizontal="right" vertical="center" wrapText="1"/>
    </xf>
    <xf numFmtId="14" fontId="14" fillId="6" borderId="13" xfId="13" applyNumberFormat="1" applyFont="1" applyFill="1" applyBorder="1" applyAlignment="1">
      <alignment horizontal="center" vertical="center" wrapText="1"/>
    </xf>
    <xf numFmtId="14" fontId="14" fillId="6" borderId="4" xfId="13" applyNumberFormat="1" applyFont="1" applyFill="1" applyBorder="1" applyAlignment="1">
      <alignment horizontal="center" vertical="center" wrapText="1"/>
    </xf>
    <xf numFmtId="14" fontId="14" fillId="0" borderId="0" xfId="13" applyNumberFormat="1" applyFont="1" applyFill="1" applyBorder="1" applyAlignment="1">
      <alignment horizontal="center" vertical="center" wrapText="1"/>
    </xf>
    <xf numFmtId="14" fontId="45" fillId="9" borderId="31" xfId="13" applyNumberFormat="1" applyFont="1" applyFill="1" applyBorder="1" applyAlignment="1">
      <alignment horizontal="center" vertical="center" wrapText="1"/>
    </xf>
    <xf numFmtId="14" fontId="45" fillId="9" borderId="32" xfId="13" applyNumberFormat="1" applyFont="1" applyFill="1" applyBorder="1" applyAlignment="1">
      <alignment horizontal="center" vertical="center" wrapText="1"/>
    </xf>
    <xf numFmtId="0" fontId="13" fillId="0" borderId="0" xfId="13" applyFont="1" applyAlignment="1">
      <alignment horizontal="left"/>
    </xf>
    <xf numFmtId="14" fontId="14" fillId="6" borderId="18" xfId="1" applyNumberFormat="1" applyFont="1" applyFill="1" applyBorder="1" applyAlignment="1">
      <alignment horizontal="center" vertical="center" wrapText="1"/>
    </xf>
    <xf numFmtId="14" fontId="14" fillId="6" borderId="0" xfId="1" applyNumberFormat="1" applyFont="1" applyFill="1" applyBorder="1" applyAlignment="1">
      <alignment horizontal="center" vertical="center" wrapText="1"/>
    </xf>
    <xf numFmtId="14" fontId="14" fillId="6" borderId="6" xfId="1" applyNumberFormat="1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32" fillId="0" borderId="0" xfId="0" applyFont="1" applyFill="1" applyBorder="1" applyAlignment="1">
      <alignment wrapText="1"/>
    </xf>
    <xf numFmtId="0" fontId="1" fillId="9" borderId="29" xfId="0" applyFont="1" applyFill="1" applyBorder="1" applyAlignment="1">
      <alignment horizontal="center" vertical="center" wrapText="1"/>
    </xf>
    <xf numFmtId="0" fontId="13" fillId="0" borderId="0" xfId="13" applyFont="1" applyFill="1" applyBorder="1" applyAlignment="1">
      <alignment horizontal="left" vertical="center" wrapText="1"/>
    </xf>
    <xf numFmtId="0" fontId="13" fillId="0" borderId="0" xfId="13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0" fillId="0" borderId="15" xfId="13" applyFont="1" applyFill="1" applyBorder="1" applyAlignment="1">
      <alignment horizontal="left" vertical="center"/>
    </xf>
    <xf numFmtId="0" fontId="20" fillId="0" borderId="16" xfId="13" applyFont="1" applyFill="1" applyBorder="1" applyAlignment="1">
      <alignment horizontal="left" vertical="center"/>
    </xf>
    <xf numFmtId="0" fontId="20" fillId="0" borderId="17" xfId="13" applyFont="1" applyFill="1" applyBorder="1" applyAlignment="1">
      <alignment horizontal="left" vertical="center"/>
    </xf>
    <xf numFmtId="0" fontId="47" fillId="0" borderId="0" xfId="13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3" fillId="9" borderId="37" xfId="13" applyFont="1" applyFill="1" applyBorder="1" applyAlignment="1">
      <alignment horizontal="center" vertical="center" wrapText="1"/>
    </xf>
    <xf numFmtId="0" fontId="60" fillId="9" borderId="37" xfId="0" applyFont="1" applyFill="1" applyBorder="1" applyAlignment="1">
      <alignment horizontal="center" vertical="center" wrapText="1"/>
    </xf>
    <xf numFmtId="0" fontId="43" fillId="9" borderId="31" xfId="13" applyFont="1" applyFill="1" applyBorder="1" applyAlignment="1">
      <alignment horizontal="center" vertical="center"/>
    </xf>
    <xf numFmtId="0" fontId="43" fillId="9" borderId="32" xfId="13" applyFont="1" applyFill="1" applyBorder="1" applyAlignment="1">
      <alignment horizontal="center" vertical="center"/>
    </xf>
    <xf numFmtId="0" fontId="60" fillId="9" borderId="29" xfId="0" applyFont="1" applyFill="1" applyBorder="1" applyAlignment="1">
      <alignment horizontal="center" vertical="center"/>
    </xf>
    <xf numFmtId="14" fontId="45" fillId="9" borderId="29" xfId="13" applyNumberFormat="1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45" fillId="9" borderId="46" xfId="13" applyFont="1" applyFill="1" applyBorder="1" applyAlignment="1">
      <alignment vertical="center" wrapText="1"/>
    </xf>
    <xf numFmtId="0" fontId="45" fillId="9" borderId="47" xfId="13" applyFont="1" applyFill="1" applyBorder="1" applyAlignment="1">
      <alignment vertical="center" wrapText="1"/>
    </xf>
    <xf numFmtId="0" fontId="51" fillId="0" borderId="141" xfId="20" applyFont="1" applyFill="1" applyBorder="1" applyAlignment="1">
      <alignment horizontal="left" vertical="center" wrapText="1"/>
    </xf>
    <xf numFmtId="0" fontId="51" fillId="0" borderId="142" xfId="20" applyFont="1" applyFill="1" applyBorder="1" applyAlignment="1">
      <alignment horizontal="left" vertical="center" wrapText="1"/>
    </xf>
    <xf numFmtId="0" fontId="51" fillId="0" borderId="64" xfId="20" applyFont="1" applyFill="1" applyBorder="1" applyAlignment="1">
      <alignment horizontal="left" vertical="center" wrapText="1"/>
    </xf>
    <xf numFmtId="0" fontId="51" fillId="0" borderId="65" xfId="0" applyFont="1" applyFill="1" applyBorder="1" applyAlignment="1">
      <alignment vertical="center" wrapText="1"/>
    </xf>
    <xf numFmtId="0" fontId="51" fillId="0" borderId="68" xfId="20" applyFont="1" applyFill="1" applyBorder="1" applyAlignment="1">
      <alignment horizontal="left" vertical="center" wrapText="1"/>
    </xf>
    <xf numFmtId="0" fontId="51" fillId="0" borderId="69" xfId="20" applyFont="1" applyFill="1" applyBorder="1" applyAlignment="1">
      <alignment horizontal="left" vertical="center" wrapText="1"/>
    </xf>
    <xf numFmtId="0" fontId="51" fillId="0" borderId="131" xfId="20" applyFont="1" applyFill="1" applyBorder="1" applyAlignment="1">
      <alignment horizontal="left" vertical="center" wrapText="1"/>
    </xf>
    <xf numFmtId="0" fontId="50" fillId="0" borderId="138" xfId="20" applyFont="1" applyFill="1" applyBorder="1" applyAlignment="1">
      <alignment horizontal="left" vertical="center" wrapText="1"/>
    </xf>
    <xf numFmtId="0" fontId="50" fillId="0" borderId="139" xfId="20" applyFont="1" applyFill="1" applyBorder="1" applyAlignment="1">
      <alignment horizontal="left" vertical="center" wrapText="1"/>
    </xf>
    <xf numFmtId="0" fontId="51" fillId="0" borderId="131" xfId="13" applyFont="1" applyFill="1" applyBorder="1" applyAlignment="1">
      <alignment horizontal="left" vertical="center"/>
    </xf>
    <xf numFmtId="0" fontId="51" fillId="0" borderId="64" xfId="13" applyFont="1" applyFill="1" applyBorder="1" applyAlignment="1">
      <alignment horizontal="left" vertical="center"/>
    </xf>
    <xf numFmtId="0" fontId="45" fillId="9" borderId="3" xfId="13" applyFont="1" applyFill="1" applyBorder="1" applyAlignment="1">
      <alignment horizontal="left" vertical="center"/>
    </xf>
    <xf numFmtId="0" fontId="1" fillId="6" borderId="3" xfId="0" applyFont="1" applyFill="1" applyBorder="1" applyAlignment="1">
      <alignment vertical="center"/>
    </xf>
    <xf numFmtId="0" fontId="1" fillId="6" borderId="45" xfId="0" applyFont="1" applyFill="1" applyBorder="1" applyAlignment="1">
      <alignment vertical="center"/>
    </xf>
    <xf numFmtId="0" fontId="50" fillId="0" borderId="136" xfId="13" applyFont="1" applyFill="1" applyBorder="1" applyAlignment="1">
      <alignment vertical="center" wrapText="1"/>
    </xf>
    <xf numFmtId="0" fontId="50" fillId="0" borderId="137" xfId="0" applyFont="1" applyFill="1" applyBorder="1" applyAlignment="1">
      <alignment vertical="center"/>
    </xf>
    <xf numFmtId="0" fontId="45" fillId="9" borderId="0" xfId="13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/>
    </xf>
    <xf numFmtId="0" fontId="1" fillId="6" borderId="38" xfId="0" applyFont="1" applyFill="1" applyBorder="1" applyAlignment="1">
      <alignment vertical="center"/>
    </xf>
    <xf numFmtId="0" fontId="50" fillId="0" borderId="50" xfId="13" applyFont="1" applyFill="1" applyBorder="1" applyAlignment="1">
      <alignment vertical="center" wrapText="1"/>
    </xf>
    <xf numFmtId="0" fontId="50" fillId="0" borderId="51" xfId="13" applyFont="1" applyFill="1" applyBorder="1" applyAlignment="1">
      <alignment vertical="center" wrapText="1"/>
    </xf>
    <xf numFmtId="0" fontId="1" fillId="9" borderId="38" xfId="0" applyFont="1" applyFill="1" applyBorder="1" applyAlignment="1">
      <alignment vertical="center"/>
    </xf>
    <xf numFmtId="0" fontId="19" fillId="0" borderId="131" xfId="20" applyFont="1" applyFill="1" applyBorder="1" applyAlignment="1">
      <alignment horizontal="left" vertical="center" wrapText="1"/>
    </xf>
    <xf numFmtId="0" fontId="19" fillId="0" borderId="64" xfId="20" applyFont="1" applyFill="1" applyBorder="1" applyAlignment="1">
      <alignment horizontal="left" vertical="center" wrapText="1"/>
    </xf>
    <xf numFmtId="0" fontId="19" fillId="0" borderId="134" xfId="20" applyFont="1" applyFill="1" applyBorder="1" applyAlignment="1">
      <alignment horizontal="left" vertical="center" wrapText="1"/>
    </xf>
    <xf numFmtId="0" fontId="19" fillId="0" borderId="77" xfId="20" applyFont="1" applyFill="1" applyBorder="1" applyAlignment="1">
      <alignment horizontal="left" vertical="center" wrapText="1"/>
    </xf>
    <xf numFmtId="0" fontId="19" fillId="0" borderId="135" xfId="20" applyFont="1" applyFill="1" applyBorder="1" applyAlignment="1">
      <alignment horizontal="left" vertical="center" wrapText="1"/>
    </xf>
    <xf numFmtId="0" fontId="19" fillId="0" borderId="50" xfId="20" applyFont="1" applyFill="1" applyBorder="1" applyAlignment="1">
      <alignment horizontal="left" vertical="center" wrapText="1"/>
    </xf>
    <xf numFmtId="0" fontId="45" fillId="9" borderId="0" xfId="13" applyFont="1" applyFill="1" applyBorder="1" applyAlignment="1">
      <alignment horizontal="left" vertical="center" wrapText="1"/>
    </xf>
    <xf numFmtId="0" fontId="20" fillId="0" borderId="0" xfId="20" applyFont="1" applyFill="1" applyBorder="1" applyAlignment="1">
      <alignment horizontal="left" vertical="center" wrapText="1"/>
    </xf>
    <xf numFmtId="0" fontId="45" fillId="9" borderId="0" xfId="20" applyFont="1" applyFill="1" applyBorder="1" applyAlignment="1">
      <alignment horizontal="left" vertical="center" wrapText="1"/>
    </xf>
    <xf numFmtId="0" fontId="26" fillId="0" borderId="0" xfId="9" applyFont="1" applyFill="1" applyBorder="1" applyAlignment="1">
      <alignment horizontal="center" vertical="top"/>
    </xf>
    <xf numFmtId="0" fontId="27" fillId="6" borderId="20" xfId="10" applyFont="1" applyFill="1" applyBorder="1" applyAlignment="1">
      <alignment horizontal="center" vertical="center" wrapText="1"/>
    </xf>
    <xf numFmtId="0" fontId="27" fillId="6" borderId="20" xfId="1" applyFont="1" applyFill="1" applyBorder="1" applyAlignment="1">
      <alignment horizontal="center" vertical="center" wrapText="1"/>
    </xf>
    <xf numFmtId="0" fontId="26" fillId="6" borderId="21" xfId="1" applyFont="1" applyFill="1" applyBorder="1" applyAlignment="1">
      <alignment horizontal="center" vertical="center" wrapText="1"/>
    </xf>
    <xf numFmtId="0" fontId="27" fillId="6" borderId="19" xfId="1" quotePrefix="1" applyFont="1" applyFill="1" applyBorder="1" applyAlignment="1">
      <alignment horizontal="left" vertical="center" wrapText="1"/>
    </xf>
    <xf numFmtId="0" fontId="26" fillId="6" borderId="13" xfId="1" applyFont="1" applyFill="1" applyBorder="1" applyAlignment="1">
      <alignment vertical="center"/>
    </xf>
    <xf numFmtId="0" fontId="26" fillId="6" borderId="24" xfId="1" applyFont="1" applyFill="1" applyBorder="1" applyAlignment="1">
      <alignment vertical="center"/>
    </xf>
    <xf numFmtId="0" fontId="26" fillId="6" borderId="20" xfId="1" applyFont="1" applyFill="1" applyBorder="1" applyAlignment="1">
      <alignment vertical="center"/>
    </xf>
    <xf numFmtId="0" fontId="27" fillId="6" borderId="13" xfId="10" applyFont="1" applyFill="1" applyBorder="1" applyAlignment="1">
      <alignment horizontal="center" vertical="center" wrapText="1"/>
    </xf>
    <xf numFmtId="0" fontId="27" fillId="6" borderId="13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/>
    </xf>
    <xf numFmtId="0" fontId="40" fillId="0" borderId="12" xfId="13" applyFont="1" applyFill="1" applyBorder="1" applyAlignment="1">
      <alignment horizontal="right" vertical="center"/>
    </xf>
  </cellXfs>
  <cellStyles count="22">
    <cellStyle name="=C:\WINNT35\SYSTEM32\COMMAND.COM" xfId="1"/>
    <cellStyle name="=C:\WINNT35\SYSTEM32\COMMAND.COM 2" xfId="13"/>
    <cellStyle name="Comma [0]" xfId="2"/>
    <cellStyle name="Comma 2" xfId="3"/>
    <cellStyle name="Currency [0]" xfId="4"/>
    <cellStyle name="Dziesiętny" xfId="5" builtinId="3"/>
    <cellStyle name="Dziesiętny 2" xfId="14"/>
    <cellStyle name="Dziesiętny 3" xfId="16"/>
    <cellStyle name="Dziesiętny 4" xfId="19"/>
    <cellStyle name="jasniejszy pasek" xfId="12"/>
    <cellStyle name="Normal 2" xfId="6"/>
    <cellStyle name="Normal_DNE'94" xfId="7"/>
    <cellStyle name="Normalny" xfId="0" builtinId="0"/>
    <cellStyle name="Normalny 2" xfId="15"/>
    <cellStyle name="Normalny 2 2" xfId="17"/>
    <cellStyle name="Normalny 3" xfId="18"/>
    <cellStyle name="Normalny_000" xfId="20"/>
    <cellStyle name="Normalny_noty do wklejenia do jednostkowego raportu rocznego-2008" xfId="11"/>
    <cellStyle name="Normalny_Pakiet roczny 2007" xfId="8"/>
    <cellStyle name="Normalny_SAB-QSr 2 2005nowy" xfId="9"/>
    <cellStyle name="Normalny_SAB-QSr 3 2005" xfId="10"/>
    <cellStyle name="Standard 3" xfId="21"/>
  </cellStyles>
  <dxfs count="0"/>
  <tableStyles count="0" defaultTableStyle="TableStyleMedium9" defaultPivotStyle="PivotStyleLight16"/>
  <colors>
    <mruColors>
      <color rgb="FF787B7C"/>
      <color rgb="FF777B7C"/>
      <color rgb="FF18A035"/>
      <color rgb="FF0077BD"/>
      <color rgb="FFFBFDB5"/>
      <color rgb="FF201C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6\12_2016\Konsolidacja%20ostro&#380;no&#347;ciowa\Noty%20do%20konsolidacji%20ostro&#380;no&#347;ciowej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 nota 17 "/>
      <sheetName val="BA nota 18"/>
      <sheetName val="BA nota 18 jakość"/>
      <sheetName val="BA nota 18 rating"/>
      <sheetName val="BA nota 19 "/>
      <sheetName val="BA nota 20"/>
      <sheetName val="BA nota 21 - HAAC"/>
      <sheetName val="BA nota 21 przepływ CFHAAC"/>
      <sheetName val="BA nota 22 "/>
      <sheetName val="BA nota 22 zmiana rezerw"/>
      <sheetName val="BA nota 22 kredyty jakość"/>
      <sheetName val="Nota 22 kredyty nieprzeterm"/>
      <sheetName val="Nota 22 kredyty przeterminowane"/>
      <sheetName val="Nota 22 kredyty z utratą wart"/>
      <sheetName val="Nota 22 Finansowy efekt zabezp"/>
      <sheetName val="BA nota 23"/>
      <sheetName val="BA nota 23 cd"/>
      <sheetName val="BA nota 24"/>
      <sheetName val="BA nota 24 zmiana stanu  "/>
      <sheetName val="BA nota 25 "/>
      <sheetName val="BA nota 25-zmiana stanu"/>
      <sheetName val="BA nota 25 Leasing operacyjny"/>
      <sheetName val="BA nota 26"/>
      <sheetName val="BP nota 27 "/>
      <sheetName val="BP nota 28"/>
      <sheetName val="BP nota 29"/>
      <sheetName val="BP nota 29 zmiana"/>
      <sheetName val="BP nota 30 "/>
      <sheetName val="BP nota 30 zmiana"/>
      <sheetName val="BP nota 31"/>
      <sheetName val="BP nota 32"/>
      <sheetName val="BP nota 33-podatek"/>
      <sheetName val="Nota 36 zobowiązania warunkowe"/>
      <sheetName val="Nota 37 Aktywa zastawione"/>
      <sheetName val="Nota 38 Kapitał akcyjny"/>
      <sheetName val="Nota 40 Zyski zatrzymane"/>
      <sheetName val="Nota 41 Inne pozycje kapitału"/>
    </sheetNames>
    <sheetDataSet>
      <sheetData sheetId="0">
        <row r="6">
          <cell r="C6">
            <v>9164281</v>
          </cell>
        </row>
      </sheetData>
      <sheetData sheetId="1">
        <row r="5">
          <cell r="C5">
            <v>2332739</v>
          </cell>
        </row>
      </sheetData>
      <sheetData sheetId="2"/>
      <sheetData sheetId="3"/>
      <sheetData sheetId="4">
        <row r="5">
          <cell r="E5">
            <v>3503029</v>
          </cell>
        </row>
        <row r="6">
          <cell r="E6">
            <v>3503029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4">
          <cell r="E24">
            <v>42280127</v>
          </cell>
        </row>
      </sheetData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Bilans"/>
      <sheetName val="Grupa ostrożnościowa"/>
      <sheetName val="P&amp;L_ENG"/>
      <sheetName val="BS_ENG"/>
      <sheetName val="GROUP"/>
      <sheetName val="Przekształcenie-bilans"/>
      <sheetName val="Restatement-BS"/>
      <sheetName val="Przekształcenie_P&amp;L"/>
      <sheetName val="Restatement_P&amp;L"/>
      <sheetName val="Signature"/>
    </sheetNames>
    <sheetDataSet>
      <sheetData sheetId="0">
        <row r="2">
          <cell r="C2">
            <v>1003341</v>
          </cell>
        </row>
      </sheetData>
      <sheetData sheetId="1"/>
      <sheetData sheetId="2">
        <row r="3">
          <cell r="C3">
            <v>1</v>
          </cell>
        </row>
      </sheetData>
      <sheetData sheetId="3" refreshError="1"/>
      <sheetData sheetId="4" refreshError="1"/>
      <sheetData sheetId="5" refreshError="1"/>
      <sheetData sheetId="6">
        <row r="4">
          <cell r="D4">
            <v>27906260</v>
          </cell>
        </row>
      </sheetData>
      <sheetData sheetId="7" refreshError="1"/>
      <sheetData sheetId="8">
        <row r="4">
          <cell r="C4">
            <v>3655896</v>
          </cell>
          <cell r="E4">
            <v>3655896</v>
          </cell>
        </row>
        <row r="5">
          <cell r="E5">
            <v>-1149114</v>
          </cell>
        </row>
        <row r="7">
          <cell r="E7">
            <v>1448741</v>
          </cell>
        </row>
        <row r="8">
          <cell r="E8">
            <v>-535835</v>
          </cell>
        </row>
        <row r="10">
          <cell r="E10">
            <v>17540</v>
          </cell>
        </row>
        <row r="12">
          <cell r="E12">
            <v>288558</v>
          </cell>
        </row>
        <row r="13">
          <cell r="E13">
            <v>3462</v>
          </cell>
        </row>
        <row r="15">
          <cell r="E15">
            <v>133213</v>
          </cell>
        </row>
        <row r="16">
          <cell r="E16">
            <v>196623</v>
          </cell>
        </row>
        <row r="17">
          <cell r="E17">
            <v>107338</v>
          </cell>
        </row>
        <row r="18">
          <cell r="E18">
            <v>-421222</v>
          </cell>
        </row>
        <row r="19">
          <cell r="E19">
            <v>-1834166</v>
          </cell>
        </row>
        <row r="20">
          <cell r="E20">
            <v>-199146</v>
          </cell>
        </row>
        <row r="21">
          <cell r="E21">
            <v>-99105</v>
          </cell>
        </row>
        <row r="23">
          <cell r="E23">
            <v>-3650</v>
          </cell>
        </row>
        <row r="25">
          <cell r="E25">
            <v>-307887</v>
          </cell>
        </row>
        <row r="28">
          <cell r="E28">
            <v>1301246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F1604"/>
  <sheetViews>
    <sheetView topLeftCell="A10" zoomScaleNormal="100" workbookViewId="0">
      <selection activeCell="E42" sqref="E42"/>
    </sheetView>
  </sheetViews>
  <sheetFormatPr defaultRowHeight="10.5"/>
  <cols>
    <col min="1" max="1" width="1.7109375" style="24" customWidth="1"/>
    <col min="2" max="2" width="65.7109375" style="182" customWidth="1"/>
    <col min="3" max="3" width="6.7109375" style="24" customWidth="1"/>
    <col min="4" max="5" width="16.7109375" style="182" customWidth="1"/>
    <col min="6" max="6" width="11.7109375" style="182" bestFit="1" customWidth="1"/>
    <col min="7" max="7" width="44.85546875" style="182" customWidth="1"/>
    <col min="8" max="16384" width="9.140625" style="182"/>
  </cols>
  <sheetData>
    <row r="1" spans="2:6" ht="20.100000000000001" customHeight="1" thickBot="1">
      <c r="B1" s="1106"/>
      <c r="C1" s="1105" t="s">
        <v>230</v>
      </c>
      <c r="D1" s="1103" t="s">
        <v>188</v>
      </c>
      <c r="E1" s="1104"/>
    </row>
    <row r="2" spans="2:6" ht="20.100000000000001" customHeight="1">
      <c r="B2" s="1106"/>
      <c r="C2" s="1105"/>
      <c r="D2" s="195">
        <v>2016</v>
      </c>
      <c r="E2" s="196">
        <v>2015</v>
      </c>
    </row>
    <row r="3" spans="2:6" ht="20.100000000000001" customHeight="1">
      <c r="B3" s="197" t="s">
        <v>275</v>
      </c>
      <c r="C3" s="198">
        <v>6</v>
      </c>
      <c r="D3" s="199">
        <v>3872855</v>
      </c>
      <c r="E3" s="200">
        <v>3660505</v>
      </c>
      <c r="F3" s="25"/>
    </row>
    <row r="4" spans="2:6" ht="20.100000000000001" customHeight="1" thickBot="1">
      <c r="B4" s="201" t="s">
        <v>276</v>
      </c>
      <c r="C4" s="202">
        <v>6</v>
      </c>
      <c r="D4" s="203">
        <v>-1040012</v>
      </c>
      <c r="E4" s="204">
        <v>-1149132</v>
      </c>
      <c r="F4" s="25"/>
    </row>
    <row r="5" spans="2:6" ht="20.100000000000001" customHeight="1" thickBot="1">
      <c r="B5" s="205" t="s">
        <v>277</v>
      </c>
      <c r="C5" s="206"/>
      <c r="D5" s="207">
        <f>SUM(D3:D4)</f>
        <v>2832843</v>
      </c>
      <c r="E5" s="208">
        <f>SUM(E3:E4)</f>
        <v>2511373</v>
      </c>
      <c r="F5" s="26"/>
    </row>
    <row r="6" spans="2:6" ht="20.100000000000001" customHeight="1">
      <c r="B6" s="209" t="s">
        <v>278</v>
      </c>
      <c r="C6" s="210">
        <v>7</v>
      </c>
      <c r="D6" s="211">
        <v>1550843</v>
      </c>
      <c r="E6" s="212">
        <v>1433927</v>
      </c>
      <c r="F6" s="25"/>
    </row>
    <row r="7" spans="2:6" ht="20.100000000000001" customHeight="1" thickBot="1">
      <c r="B7" s="201" t="s">
        <v>279</v>
      </c>
      <c r="C7" s="202">
        <v>7</v>
      </c>
      <c r="D7" s="203">
        <v>-644398</v>
      </c>
      <c r="E7" s="204">
        <v>-536751</v>
      </c>
      <c r="F7" s="25"/>
    </row>
    <row r="8" spans="2:6" ht="20.100000000000001" customHeight="1" thickBot="1">
      <c r="B8" s="205" t="s">
        <v>280</v>
      </c>
      <c r="C8" s="206"/>
      <c r="D8" s="207">
        <f>SUM(D6:D7)</f>
        <v>906445</v>
      </c>
      <c r="E8" s="208">
        <f>SUM(E6:E7)</f>
        <v>897176</v>
      </c>
      <c r="F8" s="26"/>
    </row>
    <row r="9" spans="2:6" ht="20.100000000000001" customHeight="1">
      <c r="B9" s="213" t="s">
        <v>281</v>
      </c>
      <c r="C9" s="214">
        <v>8</v>
      </c>
      <c r="D9" s="215">
        <v>3327</v>
      </c>
      <c r="E9" s="216">
        <v>17540</v>
      </c>
      <c r="F9" s="25"/>
    </row>
    <row r="10" spans="2:6" ht="20.100000000000001" customHeight="1">
      <c r="B10" s="217" t="s">
        <v>282</v>
      </c>
      <c r="C10" s="218">
        <v>9</v>
      </c>
      <c r="D10" s="219">
        <f>SUM(D11:D12)</f>
        <v>244631</v>
      </c>
      <c r="E10" s="220">
        <f>SUM(E11:E12)</f>
        <v>292935</v>
      </c>
      <c r="F10" s="25"/>
    </row>
    <row r="11" spans="2:6" ht="20.100000000000001" customHeight="1">
      <c r="B11" s="231" t="s">
        <v>302</v>
      </c>
      <c r="C11" s="221"/>
      <c r="D11" s="222">
        <v>270451</v>
      </c>
      <c r="E11" s="223">
        <v>288708</v>
      </c>
      <c r="F11" s="25"/>
    </row>
    <row r="12" spans="2:6" ht="30" customHeight="1">
      <c r="B12" s="231" t="s">
        <v>244</v>
      </c>
      <c r="C12" s="221"/>
      <c r="D12" s="222">
        <v>-25820</v>
      </c>
      <c r="E12" s="223">
        <v>4227</v>
      </c>
      <c r="F12" s="25"/>
    </row>
    <row r="13" spans="2:6" ht="30" customHeight="1">
      <c r="B13" s="224" t="s">
        <v>490</v>
      </c>
      <c r="C13" s="218">
        <v>23</v>
      </c>
      <c r="D13" s="225">
        <f>SUM(D14:D15)</f>
        <v>261281</v>
      </c>
      <c r="E13" s="220">
        <f>SUM(E14:E15)</f>
        <v>314408</v>
      </c>
      <c r="F13" s="25"/>
    </row>
    <row r="14" spans="2:6" ht="20.100000000000001" customHeight="1">
      <c r="B14" s="231" t="s">
        <v>491</v>
      </c>
      <c r="C14" s="221"/>
      <c r="D14" s="222">
        <v>261482</v>
      </c>
      <c r="E14" s="223">
        <v>133213</v>
      </c>
      <c r="F14" s="25"/>
    </row>
    <row r="15" spans="2:6" ht="20.100000000000001" customHeight="1">
      <c r="B15" s="231" t="s">
        <v>492</v>
      </c>
      <c r="C15" s="226"/>
      <c r="D15" s="222">
        <v>-201</v>
      </c>
      <c r="E15" s="223">
        <v>181195</v>
      </c>
      <c r="F15" s="25"/>
    </row>
    <row r="16" spans="2:6" ht="20.100000000000001" customHeight="1">
      <c r="B16" s="217" t="s">
        <v>493</v>
      </c>
      <c r="C16" s="218"/>
      <c r="D16" s="225">
        <v>-107</v>
      </c>
      <c r="E16" s="220">
        <v>-141</v>
      </c>
      <c r="F16" s="25"/>
    </row>
    <row r="17" spans="1:6" ht="20.100000000000001" customHeight="1">
      <c r="B17" s="224" t="s">
        <v>283</v>
      </c>
      <c r="C17" s="227">
        <v>10</v>
      </c>
      <c r="D17" s="225">
        <v>243749</v>
      </c>
      <c r="E17" s="220">
        <v>245859</v>
      </c>
      <c r="F17" s="25"/>
    </row>
    <row r="18" spans="1:6" ht="20.100000000000001" customHeight="1">
      <c r="B18" s="217" t="s">
        <v>225</v>
      </c>
      <c r="C18" s="218">
        <v>13</v>
      </c>
      <c r="D18" s="225">
        <v>-365394</v>
      </c>
      <c r="E18" s="220">
        <v>-421222</v>
      </c>
      <c r="F18" s="25"/>
    </row>
    <row r="19" spans="1:6" ht="20.100000000000001" customHeight="1">
      <c r="B19" s="217" t="s">
        <v>284</v>
      </c>
      <c r="C19" s="218">
        <v>11</v>
      </c>
      <c r="D19" s="225">
        <v>-1739643</v>
      </c>
      <c r="E19" s="220">
        <v>-1850946</v>
      </c>
      <c r="F19" s="25"/>
    </row>
    <row r="20" spans="1:6" ht="20.100000000000001" customHeight="1">
      <c r="B20" s="663" t="s">
        <v>289</v>
      </c>
      <c r="C20" s="664" t="s">
        <v>660</v>
      </c>
      <c r="D20" s="665">
        <v>-223641</v>
      </c>
      <c r="E20" s="666">
        <v>-199650</v>
      </c>
      <c r="F20" s="25"/>
    </row>
    <row r="21" spans="1:6" ht="20.100000000000001" customHeight="1" thickBot="1">
      <c r="B21" s="269" t="s">
        <v>285</v>
      </c>
      <c r="C21" s="667">
        <v>12</v>
      </c>
      <c r="D21" s="932">
        <v>-196815</v>
      </c>
      <c r="E21" s="668">
        <v>-185827</v>
      </c>
      <c r="F21" s="25"/>
    </row>
    <row r="22" spans="1:6" ht="20.100000000000001" customHeight="1" thickBot="1">
      <c r="B22" s="205" t="s">
        <v>286</v>
      </c>
      <c r="C22" s="206"/>
      <c r="D22" s="207">
        <f>SUM(D5,D8,D9:D10,D13,D16:D21)</f>
        <v>1966676</v>
      </c>
      <c r="E22" s="208">
        <f>SUM(E5,E8,E9:E10,E13,E16:E21)</f>
        <v>1621505</v>
      </c>
      <c r="F22" s="26"/>
    </row>
    <row r="23" spans="1:6" s="193" customFormat="1" ht="20.100000000000001" customHeight="1" thickBot="1">
      <c r="A23" s="24"/>
      <c r="B23" s="235" t="s">
        <v>610</v>
      </c>
      <c r="C23" s="236"/>
      <c r="D23" s="237">
        <v>-328939</v>
      </c>
      <c r="E23" s="238">
        <v>-3650</v>
      </c>
      <c r="F23" s="26"/>
    </row>
    <row r="24" spans="1:6" ht="20.100000000000001" customHeight="1" thickBot="1">
      <c r="B24" s="205" t="s">
        <v>114</v>
      </c>
      <c r="C24" s="206"/>
      <c r="D24" s="207">
        <f>D22+D23</f>
        <v>1637737</v>
      </c>
      <c r="E24" s="208">
        <f>E22+E23</f>
        <v>1617855</v>
      </c>
      <c r="F24" s="26"/>
    </row>
    <row r="25" spans="1:6" ht="20.100000000000001" customHeight="1" thickBot="1">
      <c r="B25" s="235" t="s">
        <v>288</v>
      </c>
      <c r="C25" s="236">
        <v>14</v>
      </c>
      <c r="D25" s="237">
        <v>-415513</v>
      </c>
      <c r="E25" s="238">
        <v>-313727</v>
      </c>
      <c r="F25" s="25"/>
    </row>
    <row r="26" spans="1:6" ht="20.100000000000001" customHeight="1" thickBot="1">
      <c r="B26" s="205" t="s">
        <v>115</v>
      </c>
      <c r="C26" s="206"/>
      <c r="D26" s="207">
        <f>SUM(D24:D25)</f>
        <v>1222224</v>
      </c>
      <c r="E26" s="208">
        <f>SUM(E24:E25)</f>
        <v>1304128</v>
      </c>
      <c r="F26" s="27"/>
    </row>
    <row r="27" spans="1:6" ht="20.100000000000001" customHeight="1" thickBot="1">
      <c r="B27" s="232" t="s">
        <v>116</v>
      </c>
      <c r="C27" s="233"/>
      <c r="D27" s="234"/>
      <c r="E27" s="234"/>
      <c r="F27" s="27"/>
    </row>
    <row r="28" spans="1:6" ht="20.100000000000001" customHeight="1">
      <c r="B28" s="239" t="s">
        <v>402</v>
      </c>
      <c r="C28" s="240"/>
      <c r="D28" s="241">
        <v>1219282</v>
      </c>
      <c r="E28" s="242">
        <v>1301246</v>
      </c>
      <c r="F28" s="27"/>
    </row>
    <row r="29" spans="1:6" ht="20.100000000000001" customHeight="1" thickBot="1">
      <c r="B29" s="243" t="s">
        <v>361</v>
      </c>
      <c r="C29" s="244"/>
      <c r="D29" s="245">
        <v>2942</v>
      </c>
      <c r="E29" s="246">
        <v>2882</v>
      </c>
      <c r="F29" s="27"/>
    </row>
    <row r="30" spans="1:6" ht="17.100000000000001" customHeight="1" thickBot="1">
      <c r="A30" s="21"/>
      <c r="B30" s="228"/>
      <c r="C30" s="229"/>
      <c r="D30" s="230"/>
      <c r="E30" s="230"/>
    </row>
    <row r="31" spans="1:6" ht="20.100000000000001" customHeight="1" thickBot="1">
      <c r="A31" s="21"/>
      <c r="B31" s="205" t="s">
        <v>401</v>
      </c>
      <c r="C31" s="206"/>
      <c r="D31" s="207">
        <f>D28</f>
        <v>1219282</v>
      </c>
      <c r="E31" s="208">
        <f>E28</f>
        <v>1301246</v>
      </c>
    </row>
    <row r="32" spans="1:6" ht="20.100000000000001" customHeight="1" thickBot="1">
      <c r="A32" s="21"/>
      <c r="B32" s="205" t="s">
        <v>209</v>
      </c>
      <c r="C32" s="236">
        <v>15</v>
      </c>
      <c r="D32" s="207">
        <v>42252790</v>
      </c>
      <c r="E32" s="208">
        <v>42221351</v>
      </c>
    </row>
    <row r="33" spans="1:5" ht="20.100000000000001" customHeight="1" thickBot="1">
      <c r="A33" s="21"/>
      <c r="B33" s="205" t="s">
        <v>117</v>
      </c>
      <c r="C33" s="236">
        <v>15</v>
      </c>
      <c r="D33" s="247">
        <f>D28/D32*1000</f>
        <v>28.856839986187893</v>
      </c>
      <c r="E33" s="248">
        <v>30.82</v>
      </c>
    </row>
    <row r="34" spans="1:5" ht="20.100000000000001" customHeight="1" thickBot="1">
      <c r="A34" s="21"/>
      <c r="B34" s="205" t="s">
        <v>210</v>
      </c>
      <c r="C34" s="236">
        <v>15</v>
      </c>
      <c r="D34" s="207">
        <v>42280286</v>
      </c>
      <c r="E34" s="208">
        <v>42247160</v>
      </c>
    </row>
    <row r="35" spans="1:5" ht="20.100000000000001" customHeight="1" thickBot="1">
      <c r="A35" s="21"/>
      <c r="B35" s="205" t="s">
        <v>118</v>
      </c>
      <c r="C35" s="236">
        <v>15</v>
      </c>
      <c r="D35" s="247">
        <f>D28/D34*1000</f>
        <v>28.838073611895624</v>
      </c>
      <c r="E35" s="248">
        <v>30.8</v>
      </c>
    </row>
    <row r="36" spans="1:5">
      <c r="A36" s="21"/>
      <c r="B36" s="22"/>
      <c r="C36" s="28"/>
    </row>
    <row r="37" spans="1:5">
      <c r="A37" s="21"/>
      <c r="B37" s="23"/>
      <c r="C37" s="28"/>
      <c r="D37" s="29"/>
      <c r="E37" s="30"/>
    </row>
    <row r="38" spans="1:5">
      <c r="A38" s="21"/>
      <c r="B38" s="23"/>
      <c r="C38" s="28"/>
      <c r="D38" s="31"/>
      <c r="E38" s="31"/>
    </row>
    <row r="39" spans="1:5">
      <c r="A39" s="21"/>
      <c r="B39" s="32"/>
      <c r="C39" s="28"/>
      <c r="E39" s="25"/>
    </row>
    <row r="40" spans="1:5">
      <c r="A40" s="21"/>
      <c r="B40" s="32"/>
      <c r="C40" s="28"/>
    </row>
    <row r="41" spans="1:5">
      <c r="A41" s="21"/>
      <c r="B41" s="32"/>
      <c r="C41" s="28"/>
    </row>
    <row r="42" spans="1:5">
      <c r="A42" s="21"/>
      <c r="B42" s="32"/>
      <c r="C42" s="28"/>
    </row>
    <row r="43" spans="1:5">
      <c r="A43" s="21"/>
      <c r="B43" s="32"/>
      <c r="C43" s="28"/>
    </row>
    <row r="44" spans="1:5">
      <c r="A44" s="21"/>
      <c r="B44" s="32"/>
      <c r="C44" s="28"/>
    </row>
    <row r="45" spans="1:5">
      <c r="A45" s="21"/>
      <c r="B45" s="32"/>
      <c r="C45" s="28"/>
    </row>
    <row r="46" spans="1:5">
      <c r="A46" s="21"/>
      <c r="B46" s="32"/>
      <c r="C46" s="28"/>
    </row>
    <row r="47" spans="1:5">
      <c r="A47" s="21"/>
      <c r="B47" s="32"/>
      <c r="C47" s="28"/>
    </row>
    <row r="48" spans="1:5">
      <c r="A48" s="21"/>
      <c r="B48" s="32"/>
      <c r="C48" s="28"/>
    </row>
    <row r="49" spans="1:3">
      <c r="A49" s="21"/>
      <c r="B49" s="32"/>
      <c r="C49" s="28"/>
    </row>
    <row r="50" spans="1:3">
      <c r="A50" s="21"/>
      <c r="B50" s="32"/>
      <c r="C50" s="28"/>
    </row>
    <row r="51" spans="1:3">
      <c r="A51" s="21"/>
      <c r="B51" s="32"/>
      <c r="C51" s="28"/>
    </row>
    <row r="52" spans="1:3">
      <c r="A52" s="21"/>
      <c r="B52" s="32"/>
      <c r="C52" s="28"/>
    </row>
    <row r="53" spans="1:3">
      <c r="A53" s="21"/>
      <c r="B53" s="32"/>
      <c r="C53" s="28"/>
    </row>
    <row r="54" spans="1:3">
      <c r="A54" s="21"/>
      <c r="B54" s="32"/>
      <c r="C54" s="28"/>
    </row>
    <row r="55" spans="1:3">
      <c r="A55" s="21"/>
      <c r="B55" s="32"/>
      <c r="C55" s="28"/>
    </row>
    <row r="56" spans="1:3">
      <c r="A56" s="21"/>
      <c r="B56" s="32"/>
      <c r="C56" s="28"/>
    </row>
    <row r="57" spans="1:3">
      <c r="A57" s="21"/>
      <c r="B57" s="32"/>
      <c r="C57" s="28"/>
    </row>
    <row r="58" spans="1:3">
      <c r="A58" s="21"/>
      <c r="B58" s="32"/>
      <c r="C58" s="28"/>
    </row>
    <row r="59" spans="1:3">
      <c r="A59" s="21"/>
      <c r="B59" s="32"/>
      <c r="C59" s="28"/>
    </row>
    <row r="60" spans="1:3">
      <c r="A60" s="21"/>
      <c r="B60" s="32"/>
      <c r="C60" s="28"/>
    </row>
    <row r="61" spans="1:3">
      <c r="A61" s="21"/>
      <c r="B61" s="32"/>
      <c r="C61" s="28"/>
    </row>
    <row r="62" spans="1:3">
      <c r="A62" s="21"/>
      <c r="B62" s="32"/>
      <c r="C62" s="28"/>
    </row>
    <row r="63" spans="1:3">
      <c r="B63" s="32"/>
      <c r="C63" s="28"/>
    </row>
    <row r="64" spans="1:3">
      <c r="B64" s="32"/>
      <c r="C64" s="28"/>
    </row>
    <row r="65" spans="2:3">
      <c r="B65" s="32"/>
      <c r="C65" s="28"/>
    </row>
    <row r="66" spans="2:3">
      <c r="B66" s="32"/>
      <c r="C66" s="28"/>
    </row>
    <row r="67" spans="2:3">
      <c r="B67" s="32"/>
      <c r="C67" s="28"/>
    </row>
    <row r="68" spans="2:3">
      <c r="B68" s="32"/>
      <c r="C68" s="28"/>
    </row>
    <row r="69" spans="2:3">
      <c r="B69" s="32"/>
      <c r="C69" s="28"/>
    </row>
    <row r="70" spans="2:3">
      <c r="B70" s="32"/>
      <c r="C70" s="28"/>
    </row>
    <row r="71" spans="2:3">
      <c r="B71" s="32"/>
      <c r="C71" s="28"/>
    </row>
    <row r="72" spans="2:3">
      <c r="B72" s="32"/>
      <c r="C72" s="28"/>
    </row>
    <row r="73" spans="2:3">
      <c r="B73" s="32"/>
      <c r="C73" s="28"/>
    </row>
    <row r="74" spans="2:3">
      <c r="B74" s="32"/>
      <c r="C74" s="28"/>
    </row>
    <row r="75" spans="2:3">
      <c r="B75" s="32"/>
      <c r="C75" s="28"/>
    </row>
    <row r="76" spans="2:3">
      <c r="B76" s="32"/>
      <c r="C76" s="28"/>
    </row>
    <row r="77" spans="2:3">
      <c r="B77" s="32"/>
      <c r="C77" s="28"/>
    </row>
    <row r="78" spans="2:3">
      <c r="B78" s="32"/>
      <c r="C78" s="28"/>
    </row>
    <row r="79" spans="2:3">
      <c r="B79" s="32"/>
      <c r="C79" s="28"/>
    </row>
    <row r="80" spans="2:3">
      <c r="B80" s="32"/>
      <c r="C80" s="28"/>
    </row>
    <row r="81" spans="3:3">
      <c r="C81" s="28"/>
    </row>
    <row r="82" spans="3:3">
      <c r="C82" s="28"/>
    </row>
    <row r="83" spans="3:3">
      <c r="C83" s="28"/>
    </row>
    <row r="84" spans="3:3">
      <c r="C84" s="28"/>
    </row>
    <row r="85" spans="3:3">
      <c r="C85" s="28"/>
    </row>
    <row r="86" spans="3:3">
      <c r="C86" s="28"/>
    </row>
    <row r="87" spans="3:3">
      <c r="C87" s="28"/>
    </row>
    <row r="88" spans="3:3">
      <c r="C88" s="28"/>
    </row>
    <row r="89" spans="3:3">
      <c r="C89" s="28"/>
    </row>
    <row r="90" spans="3:3">
      <c r="C90" s="28"/>
    </row>
    <row r="91" spans="3:3">
      <c r="C91" s="28"/>
    </row>
    <row r="92" spans="3:3">
      <c r="C92" s="28"/>
    </row>
    <row r="93" spans="3:3">
      <c r="C93" s="28"/>
    </row>
    <row r="94" spans="3:3">
      <c r="C94" s="28"/>
    </row>
    <row r="95" spans="3:3">
      <c r="C95" s="28"/>
    </row>
    <row r="96" spans="3:3">
      <c r="C96" s="28"/>
    </row>
    <row r="97" spans="3:3">
      <c r="C97" s="28"/>
    </row>
    <row r="98" spans="3:3">
      <c r="C98" s="28"/>
    </row>
    <row r="99" spans="3:3">
      <c r="C99" s="28"/>
    </row>
    <row r="100" spans="3:3">
      <c r="C100" s="28"/>
    </row>
    <row r="101" spans="3:3">
      <c r="C101" s="28"/>
    </row>
    <row r="102" spans="3:3">
      <c r="C102" s="28"/>
    </row>
    <row r="103" spans="3:3">
      <c r="C103" s="28"/>
    </row>
    <row r="104" spans="3:3">
      <c r="C104" s="28"/>
    </row>
    <row r="105" spans="3:3">
      <c r="C105" s="28"/>
    </row>
    <row r="106" spans="3:3">
      <c r="C106" s="28"/>
    </row>
    <row r="107" spans="3:3">
      <c r="C107" s="28"/>
    </row>
    <row r="108" spans="3:3">
      <c r="C108" s="28"/>
    </row>
    <row r="109" spans="3:3">
      <c r="C109" s="28"/>
    </row>
    <row r="110" spans="3:3">
      <c r="C110" s="28"/>
    </row>
    <row r="111" spans="3:3">
      <c r="C111" s="28"/>
    </row>
    <row r="112" spans="3:3">
      <c r="C112" s="28"/>
    </row>
    <row r="113" spans="3:3">
      <c r="C113" s="28"/>
    </row>
    <row r="114" spans="3:3">
      <c r="C114" s="28"/>
    </row>
    <row r="115" spans="3:3">
      <c r="C115" s="28"/>
    </row>
    <row r="116" spans="3:3">
      <c r="C116" s="28"/>
    </row>
    <row r="117" spans="3:3">
      <c r="C117" s="28"/>
    </row>
    <row r="118" spans="3:3">
      <c r="C118" s="28"/>
    </row>
    <row r="119" spans="3:3">
      <c r="C119" s="28"/>
    </row>
    <row r="120" spans="3:3">
      <c r="C120" s="28"/>
    </row>
    <row r="121" spans="3:3">
      <c r="C121" s="28"/>
    </row>
    <row r="122" spans="3:3">
      <c r="C122" s="28"/>
    </row>
    <row r="123" spans="3:3">
      <c r="C123" s="28"/>
    </row>
    <row r="124" spans="3:3">
      <c r="C124" s="28"/>
    </row>
    <row r="125" spans="3:3">
      <c r="C125" s="28"/>
    </row>
    <row r="126" spans="3:3">
      <c r="C126" s="28"/>
    </row>
    <row r="127" spans="3:3">
      <c r="C127" s="28"/>
    </row>
    <row r="128" spans="3:3">
      <c r="C128" s="28"/>
    </row>
    <row r="129" spans="3:3">
      <c r="C129" s="28"/>
    </row>
    <row r="130" spans="3:3">
      <c r="C130" s="28"/>
    </row>
    <row r="131" spans="3:3">
      <c r="C131" s="28"/>
    </row>
    <row r="132" spans="3:3">
      <c r="C132" s="28"/>
    </row>
    <row r="133" spans="3:3">
      <c r="C133" s="28"/>
    </row>
    <row r="134" spans="3:3">
      <c r="C134" s="28"/>
    </row>
    <row r="135" spans="3:3">
      <c r="C135" s="28"/>
    </row>
    <row r="136" spans="3:3">
      <c r="C136" s="28"/>
    </row>
    <row r="137" spans="3:3">
      <c r="C137" s="28"/>
    </row>
    <row r="138" spans="3:3">
      <c r="C138" s="28"/>
    </row>
    <row r="139" spans="3:3">
      <c r="C139" s="28"/>
    </row>
    <row r="140" spans="3:3">
      <c r="C140" s="28"/>
    </row>
    <row r="141" spans="3:3">
      <c r="C141" s="28"/>
    </row>
    <row r="142" spans="3:3">
      <c r="C142" s="28"/>
    </row>
    <row r="143" spans="3:3">
      <c r="C143" s="28"/>
    </row>
    <row r="144" spans="3:3">
      <c r="C144" s="28"/>
    </row>
    <row r="145" spans="3:3">
      <c r="C145" s="28"/>
    </row>
    <row r="146" spans="3:3">
      <c r="C146" s="28"/>
    </row>
    <row r="147" spans="3:3">
      <c r="C147" s="28"/>
    </row>
    <row r="148" spans="3:3">
      <c r="C148" s="28"/>
    </row>
    <row r="149" spans="3:3">
      <c r="C149" s="28"/>
    </row>
    <row r="150" spans="3:3">
      <c r="C150" s="28"/>
    </row>
    <row r="151" spans="3:3">
      <c r="C151" s="28"/>
    </row>
    <row r="152" spans="3:3">
      <c r="C152" s="28"/>
    </row>
    <row r="153" spans="3:3">
      <c r="C153" s="28"/>
    </row>
    <row r="154" spans="3:3">
      <c r="C154" s="28"/>
    </row>
    <row r="155" spans="3:3">
      <c r="C155" s="28"/>
    </row>
    <row r="156" spans="3:3">
      <c r="C156" s="28"/>
    </row>
    <row r="157" spans="3:3">
      <c r="C157" s="28"/>
    </row>
    <row r="158" spans="3:3">
      <c r="C158" s="28"/>
    </row>
    <row r="159" spans="3:3">
      <c r="C159" s="28"/>
    </row>
    <row r="160" spans="3:3">
      <c r="C160" s="28"/>
    </row>
    <row r="161" spans="3:3">
      <c r="C161" s="28"/>
    </row>
    <row r="162" spans="3:3">
      <c r="C162" s="28"/>
    </row>
    <row r="163" spans="3:3">
      <c r="C163" s="28"/>
    </row>
    <row r="164" spans="3:3">
      <c r="C164" s="28"/>
    </row>
    <row r="165" spans="3:3">
      <c r="C165" s="28"/>
    </row>
    <row r="166" spans="3:3">
      <c r="C166" s="28"/>
    </row>
    <row r="167" spans="3:3">
      <c r="C167" s="28"/>
    </row>
    <row r="168" spans="3:3">
      <c r="C168" s="28"/>
    </row>
    <row r="169" spans="3:3">
      <c r="C169" s="28"/>
    </row>
    <row r="170" spans="3:3">
      <c r="C170" s="28"/>
    </row>
    <row r="171" spans="3:3">
      <c r="C171" s="28"/>
    </row>
    <row r="172" spans="3:3">
      <c r="C172" s="28"/>
    </row>
    <row r="173" spans="3:3">
      <c r="C173" s="28"/>
    </row>
    <row r="174" spans="3:3">
      <c r="C174" s="28"/>
    </row>
    <row r="175" spans="3:3">
      <c r="C175" s="28"/>
    </row>
    <row r="176" spans="3:3">
      <c r="C176" s="28"/>
    </row>
    <row r="177" spans="3:3">
      <c r="C177" s="28"/>
    </row>
    <row r="178" spans="3:3">
      <c r="C178" s="28"/>
    </row>
    <row r="179" spans="3:3">
      <c r="C179" s="28"/>
    </row>
    <row r="180" spans="3:3">
      <c r="C180" s="28"/>
    </row>
    <row r="181" spans="3:3">
      <c r="C181" s="28"/>
    </row>
    <row r="182" spans="3:3">
      <c r="C182" s="28"/>
    </row>
    <row r="183" spans="3:3">
      <c r="C183" s="28"/>
    </row>
    <row r="184" spans="3:3">
      <c r="C184" s="28"/>
    </row>
    <row r="185" spans="3:3">
      <c r="C185" s="28"/>
    </row>
    <row r="186" spans="3:3">
      <c r="C186" s="28"/>
    </row>
    <row r="187" spans="3:3">
      <c r="C187" s="28"/>
    </row>
    <row r="188" spans="3:3">
      <c r="C188" s="28"/>
    </row>
    <row r="189" spans="3:3">
      <c r="C189" s="28"/>
    </row>
    <row r="190" spans="3:3">
      <c r="C190" s="28"/>
    </row>
    <row r="191" spans="3:3">
      <c r="C191" s="28"/>
    </row>
    <row r="192" spans="3:3">
      <c r="C192" s="28"/>
    </row>
    <row r="193" spans="3:3">
      <c r="C193" s="28"/>
    </row>
    <row r="194" spans="3:3">
      <c r="C194" s="28"/>
    </row>
    <row r="195" spans="3:3">
      <c r="C195" s="28"/>
    </row>
    <row r="196" spans="3:3">
      <c r="C196" s="28"/>
    </row>
    <row r="197" spans="3:3">
      <c r="C197" s="28"/>
    </row>
    <row r="198" spans="3:3">
      <c r="C198" s="28"/>
    </row>
    <row r="199" spans="3:3">
      <c r="C199" s="28"/>
    </row>
    <row r="200" spans="3:3">
      <c r="C200" s="28"/>
    </row>
    <row r="201" spans="3:3">
      <c r="C201" s="28"/>
    </row>
    <row r="202" spans="3:3">
      <c r="C202" s="28"/>
    </row>
    <row r="203" spans="3:3">
      <c r="C203" s="28"/>
    </row>
    <row r="204" spans="3:3">
      <c r="C204" s="28"/>
    </row>
    <row r="205" spans="3:3">
      <c r="C205" s="28"/>
    </row>
    <row r="206" spans="3:3">
      <c r="C206" s="28"/>
    </row>
    <row r="207" spans="3:3">
      <c r="C207" s="28"/>
    </row>
    <row r="208" spans="3:3">
      <c r="C208" s="28"/>
    </row>
    <row r="209" spans="3:3">
      <c r="C209" s="28"/>
    </row>
    <row r="210" spans="3:3">
      <c r="C210" s="28"/>
    </row>
    <row r="211" spans="3:3">
      <c r="C211" s="28"/>
    </row>
    <row r="212" spans="3:3">
      <c r="C212" s="28"/>
    </row>
    <row r="213" spans="3:3">
      <c r="C213" s="28"/>
    </row>
    <row r="214" spans="3:3">
      <c r="C214" s="28"/>
    </row>
    <row r="215" spans="3:3">
      <c r="C215" s="28"/>
    </row>
    <row r="216" spans="3:3">
      <c r="C216" s="28"/>
    </row>
    <row r="217" spans="3:3">
      <c r="C217" s="28"/>
    </row>
    <row r="218" spans="3:3">
      <c r="C218" s="28"/>
    </row>
    <row r="219" spans="3:3">
      <c r="C219" s="28"/>
    </row>
    <row r="220" spans="3:3">
      <c r="C220" s="28"/>
    </row>
    <row r="221" spans="3:3">
      <c r="C221" s="28"/>
    </row>
    <row r="222" spans="3:3">
      <c r="C222" s="28"/>
    </row>
    <row r="223" spans="3:3">
      <c r="C223" s="28"/>
    </row>
    <row r="224" spans="3:3">
      <c r="C224" s="28"/>
    </row>
    <row r="225" spans="3:3">
      <c r="C225" s="28"/>
    </row>
    <row r="226" spans="3:3">
      <c r="C226" s="28"/>
    </row>
    <row r="227" spans="3:3">
      <c r="C227" s="28"/>
    </row>
    <row r="228" spans="3:3">
      <c r="C228" s="28"/>
    </row>
    <row r="229" spans="3:3">
      <c r="C229" s="28"/>
    </row>
    <row r="230" spans="3:3">
      <c r="C230" s="28"/>
    </row>
    <row r="231" spans="3:3">
      <c r="C231" s="28"/>
    </row>
    <row r="232" spans="3:3">
      <c r="C232" s="28"/>
    </row>
    <row r="233" spans="3:3">
      <c r="C233" s="28"/>
    </row>
    <row r="234" spans="3:3">
      <c r="C234" s="28"/>
    </row>
    <row r="235" spans="3:3">
      <c r="C235" s="28"/>
    </row>
    <row r="236" spans="3:3">
      <c r="C236" s="28"/>
    </row>
    <row r="237" spans="3:3">
      <c r="C237" s="28"/>
    </row>
    <row r="238" spans="3:3">
      <c r="C238" s="28"/>
    </row>
    <row r="239" spans="3:3">
      <c r="C239" s="28"/>
    </row>
    <row r="240" spans="3:3">
      <c r="C240" s="28"/>
    </row>
    <row r="241" spans="3:3">
      <c r="C241" s="28"/>
    </row>
    <row r="242" spans="3:3">
      <c r="C242" s="28"/>
    </row>
    <row r="243" spans="3:3">
      <c r="C243" s="28"/>
    </row>
    <row r="244" spans="3:3">
      <c r="C244" s="28"/>
    </row>
    <row r="245" spans="3:3">
      <c r="C245" s="28"/>
    </row>
    <row r="246" spans="3:3">
      <c r="C246" s="28"/>
    </row>
    <row r="247" spans="3:3">
      <c r="C247" s="28"/>
    </row>
    <row r="248" spans="3:3">
      <c r="C248" s="28"/>
    </row>
    <row r="249" spans="3:3">
      <c r="C249" s="28"/>
    </row>
    <row r="250" spans="3:3">
      <c r="C250" s="28"/>
    </row>
    <row r="251" spans="3:3">
      <c r="C251" s="28"/>
    </row>
    <row r="252" spans="3:3">
      <c r="C252" s="28"/>
    </row>
    <row r="253" spans="3:3">
      <c r="C253" s="28"/>
    </row>
    <row r="254" spans="3:3">
      <c r="C254" s="28"/>
    </row>
    <row r="255" spans="3:3">
      <c r="C255" s="28"/>
    </row>
    <row r="256" spans="3:3">
      <c r="C256" s="28"/>
    </row>
    <row r="257" spans="3:3">
      <c r="C257" s="28"/>
    </row>
    <row r="258" spans="3:3">
      <c r="C258" s="28"/>
    </row>
    <row r="259" spans="3:3">
      <c r="C259" s="28"/>
    </row>
    <row r="260" spans="3:3">
      <c r="C260" s="33"/>
    </row>
    <row r="261" spans="3:3">
      <c r="C261" s="33"/>
    </row>
    <row r="262" spans="3:3">
      <c r="C262" s="33"/>
    </row>
    <row r="263" spans="3:3">
      <c r="C263" s="33"/>
    </row>
    <row r="264" spans="3:3">
      <c r="C264" s="33"/>
    </row>
    <row r="265" spans="3:3">
      <c r="C265" s="33"/>
    </row>
    <row r="266" spans="3:3">
      <c r="C266" s="33"/>
    </row>
    <row r="267" spans="3:3">
      <c r="C267" s="33"/>
    </row>
    <row r="268" spans="3:3">
      <c r="C268" s="33"/>
    </row>
    <row r="269" spans="3:3">
      <c r="C269" s="33"/>
    </row>
    <row r="270" spans="3:3">
      <c r="C270" s="33"/>
    </row>
    <row r="271" spans="3:3">
      <c r="C271" s="33"/>
    </row>
    <row r="272" spans="3:3">
      <c r="C272" s="33"/>
    </row>
    <row r="273" spans="3:3">
      <c r="C273" s="33"/>
    </row>
    <row r="274" spans="3:3">
      <c r="C274" s="33"/>
    </row>
    <row r="275" spans="3:3">
      <c r="C275" s="33"/>
    </row>
    <row r="276" spans="3:3">
      <c r="C276" s="33"/>
    </row>
    <row r="277" spans="3:3">
      <c r="C277" s="33"/>
    </row>
    <row r="278" spans="3:3">
      <c r="C278" s="33"/>
    </row>
    <row r="279" spans="3:3">
      <c r="C279" s="33"/>
    </row>
    <row r="280" spans="3:3">
      <c r="C280" s="33"/>
    </row>
    <row r="281" spans="3:3">
      <c r="C281" s="33"/>
    </row>
    <row r="282" spans="3:3">
      <c r="C282" s="33"/>
    </row>
    <row r="283" spans="3:3">
      <c r="C283" s="33"/>
    </row>
    <row r="284" spans="3:3">
      <c r="C284" s="33"/>
    </row>
    <row r="285" spans="3:3">
      <c r="C285" s="33"/>
    </row>
    <row r="286" spans="3:3">
      <c r="C286" s="33"/>
    </row>
    <row r="287" spans="3:3">
      <c r="C287" s="33"/>
    </row>
    <row r="288" spans="3:3">
      <c r="C288" s="33"/>
    </row>
    <row r="289" spans="3:3">
      <c r="C289" s="33"/>
    </row>
    <row r="290" spans="3:3">
      <c r="C290" s="33"/>
    </row>
    <row r="291" spans="3:3">
      <c r="C291" s="33"/>
    </row>
    <row r="292" spans="3:3">
      <c r="C292" s="33"/>
    </row>
    <row r="293" spans="3:3">
      <c r="C293" s="33"/>
    </row>
    <row r="294" spans="3:3">
      <c r="C294" s="33"/>
    </row>
    <row r="295" spans="3:3">
      <c r="C295" s="33"/>
    </row>
    <row r="296" spans="3:3">
      <c r="C296" s="33"/>
    </row>
    <row r="297" spans="3:3">
      <c r="C297" s="33"/>
    </row>
    <row r="298" spans="3:3">
      <c r="C298" s="33"/>
    </row>
    <row r="299" spans="3:3">
      <c r="C299" s="33"/>
    </row>
    <row r="300" spans="3:3">
      <c r="C300" s="33"/>
    </row>
    <row r="301" spans="3:3">
      <c r="C301" s="33"/>
    </row>
    <row r="302" spans="3:3">
      <c r="C302" s="33"/>
    </row>
    <row r="303" spans="3:3">
      <c r="C303" s="33"/>
    </row>
    <row r="304" spans="3:3">
      <c r="C304" s="33"/>
    </row>
    <row r="305" spans="3:3">
      <c r="C305" s="33"/>
    </row>
    <row r="306" spans="3:3">
      <c r="C306" s="33"/>
    </row>
    <row r="307" spans="3:3">
      <c r="C307" s="33"/>
    </row>
    <row r="308" spans="3:3">
      <c r="C308" s="33"/>
    </row>
    <row r="309" spans="3:3">
      <c r="C309" s="33"/>
    </row>
    <row r="310" spans="3:3">
      <c r="C310" s="33"/>
    </row>
    <row r="311" spans="3:3">
      <c r="C311" s="33"/>
    </row>
    <row r="312" spans="3:3">
      <c r="C312" s="33"/>
    </row>
    <row r="313" spans="3:3">
      <c r="C313" s="33"/>
    </row>
    <row r="314" spans="3:3">
      <c r="C314" s="33"/>
    </row>
    <row r="315" spans="3:3">
      <c r="C315" s="33"/>
    </row>
    <row r="316" spans="3:3">
      <c r="C316" s="33"/>
    </row>
    <row r="317" spans="3:3">
      <c r="C317" s="33"/>
    </row>
    <row r="318" spans="3:3">
      <c r="C318" s="33"/>
    </row>
    <row r="319" spans="3:3">
      <c r="C319" s="33"/>
    </row>
    <row r="320" spans="3:3">
      <c r="C320" s="33"/>
    </row>
    <row r="321" spans="3:3">
      <c r="C321" s="33"/>
    </row>
    <row r="322" spans="3:3">
      <c r="C322" s="33"/>
    </row>
    <row r="323" spans="3:3">
      <c r="C323" s="33"/>
    </row>
    <row r="324" spans="3:3">
      <c r="C324" s="33"/>
    </row>
    <row r="325" spans="3:3">
      <c r="C325" s="33"/>
    </row>
    <row r="326" spans="3:3">
      <c r="C326" s="33"/>
    </row>
    <row r="327" spans="3:3">
      <c r="C327" s="33"/>
    </row>
    <row r="328" spans="3:3">
      <c r="C328" s="33"/>
    </row>
    <row r="329" spans="3:3">
      <c r="C329" s="33"/>
    </row>
    <row r="330" spans="3:3">
      <c r="C330" s="33"/>
    </row>
    <row r="331" spans="3:3">
      <c r="C331" s="33"/>
    </row>
    <row r="332" spans="3:3">
      <c r="C332" s="33"/>
    </row>
    <row r="333" spans="3:3">
      <c r="C333" s="33"/>
    </row>
    <row r="334" spans="3:3">
      <c r="C334" s="33"/>
    </row>
    <row r="335" spans="3:3">
      <c r="C335" s="33"/>
    </row>
    <row r="336" spans="3:3">
      <c r="C336" s="33"/>
    </row>
    <row r="337" spans="3:3">
      <c r="C337" s="33"/>
    </row>
    <row r="338" spans="3:3">
      <c r="C338" s="33"/>
    </row>
    <row r="339" spans="3:3">
      <c r="C339" s="33"/>
    </row>
    <row r="340" spans="3:3">
      <c r="C340" s="33"/>
    </row>
    <row r="341" spans="3:3">
      <c r="C341" s="33"/>
    </row>
    <row r="342" spans="3:3">
      <c r="C342" s="33"/>
    </row>
    <row r="343" spans="3:3">
      <c r="C343" s="33"/>
    </row>
    <row r="344" spans="3:3">
      <c r="C344" s="33"/>
    </row>
    <row r="345" spans="3:3">
      <c r="C345" s="33"/>
    </row>
    <row r="346" spans="3:3">
      <c r="C346" s="33"/>
    </row>
    <row r="347" spans="3:3">
      <c r="C347" s="33"/>
    </row>
    <row r="348" spans="3:3">
      <c r="C348" s="33"/>
    </row>
    <row r="349" spans="3:3">
      <c r="C349" s="33"/>
    </row>
    <row r="350" spans="3:3">
      <c r="C350" s="33"/>
    </row>
    <row r="351" spans="3:3">
      <c r="C351" s="33"/>
    </row>
    <row r="352" spans="3:3">
      <c r="C352" s="33"/>
    </row>
    <row r="353" spans="3:3">
      <c r="C353" s="33"/>
    </row>
    <row r="354" spans="3:3">
      <c r="C354" s="33"/>
    </row>
    <row r="355" spans="3:3">
      <c r="C355" s="33"/>
    </row>
    <row r="356" spans="3:3">
      <c r="C356" s="33"/>
    </row>
    <row r="357" spans="3:3">
      <c r="C357" s="33"/>
    </row>
    <row r="358" spans="3:3">
      <c r="C358" s="33"/>
    </row>
    <row r="359" spans="3:3">
      <c r="C359" s="33"/>
    </row>
    <row r="360" spans="3:3">
      <c r="C360" s="33"/>
    </row>
    <row r="361" spans="3:3">
      <c r="C361" s="33"/>
    </row>
    <row r="362" spans="3:3">
      <c r="C362" s="33"/>
    </row>
    <row r="363" spans="3:3">
      <c r="C363" s="33"/>
    </row>
    <row r="364" spans="3:3">
      <c r="C364" s="33"/>
    </row>
    <row r="365" spans="3:3">
      <c r="C365" s="33"/>
    </row>
    <row r="366" spans="3:3">
      <c r="C366" s="33"/>
    </row>
    <row r="367" spans="3:3">
      <c r="C367" s="33"/>
    </row>
    <row r="368" spans="3:3">
      <c r="C368" s="33"/>
    </row>
    <row r="369" spans="3:3">
      <c r="C369" s="33"/>
    </row>
    <row r="370" spans="3:3">
      <c r="C370" s="33"/>
    </row>
    <row r="371" spans="3:3">
      <c r="C371" s="33"/>
    </row>
    <row r="372" spans="3:3">
      <c r="C372" s="33"/>
    </row>
    <row r="373" spans="3:3">
      <c r="C373" s="33"/>
    </row>
    <row r="374" spans="3:3">
      <c r="C374" s="33"/>
    </row>
    <row r="375" spans="3:3">
      <c r="C375" s="33"/>
    </row>
    <row r="376" spans="3:3">
      <c r="C376" s="33"/>
    </row>
    <row r="377" spans="3:3">
      <c r="C377" s="33"/>
    </row>
    <row r="378" spans="3:3">
      <c r="C378" s="33"/>
    </row>
    <row r="379" spans="3:3">
      <c r="C379" s="33"/>
    </row>
    <row r="380" spans="3:3">
      <c r="C380" s="33"/>
    </row>
    <row r="381" spans="3:3">
      <c r="C381" s="33"/>
    </row>
    <row r="382" spans="3:3">
      <c r="C382" s="33"/>
    </row>
    <row r="383" spans="3:3">
      <c r="C383" s="33"/>
    </row>
    <row r="384" spans="3:3">
      <c r="C384" s="33"/>
    </row>
    <row r="385" spans="3:3">
      <c r="C385" s="33"/>
    </row>
    <row r="386" spans="3:3">
      <c r="C386" s="33"/>
    </row>
    <row r="387" spans="3:3">
      <c r="C387" s="33"/>
    </row>
    <row r="388" spans="3:3">
      <c r="C388" s="33"/>
    </row>
    <row r="389" spans="3:3">
      <c r="C389" s="33"/>
    </row>
    <row r="390" spans="3:3">
      <c r="C390" s="33"/>
    </row>
    <row r="391" spans="3:3">
      <c r="C391" s="33"/>
    </row>
    <row r="392" spans="3:3">
      <c r="C392" s="33"/>
    </row>
    <row r="393" spans="3:3">
      <c r="C393" s="33"/>
    </row>
    <row r="394" spans="3:3">
      <c r="C394" s="33"/>
    </row>
    <row r="395" spans="3:3">
      <c r="C395" s="33"/>
    </row>
    <row r="396" spans="3:3">
      <c r="C396" s="33"/>
    </row>
    <row r="397" spans="3:3">
      <c r="C397" s="33"/>
    </row>
    <row r="398" spans="3:3">
      <c r="C398" s="33"/>
    </row>
    <row r="399" spans="3:3">
      <c r="C399" s="33"/>
    </row>
    <row r="400" spans="3:3">
      <c r="C400" s="33"/>
    </row>
    <row r="401" spans="3:3">
      <c r="C401" s="33"/>
    </row>
    <row r="402" spans="3:3">
      <c r="C402" s="33"/>
    </row>
    <row r="403" spans="3:3">
      <c r="C403" s="33"/>
    </row>
    <row r="404" spans="3:3">
      <c r="C404" s="33"/>
    </row>
    <row r="405" spans="3:3">
      <c r="C405" s="33"/>
    </row>
    <row r="406" spans="3:3">
      <c r="C406" s="33"/>
    </row>
    <row r="407" spans="3:3">
      <c r="C407" s="33"/>
    </row>
    <row r="408" spans="3:3">
      <c r="C408" s="33"/>
    </row>
    <row r="409" spans="3:3">
      <c r="C409" s="33"/>
    </row>
    <row r="410" spans="3:3">
      <c r="C410" s="33"/>
    </row>
    <row r="411" spans="3:3">
      <c r="C411" s="33"/>
    </row>
    <row r="412" spans="3:3">
      <c r="C412" s="33"/>
    </row>
    <row r="413" spans="3:3">
      <c r="C413" s="33"/>
    </row>
    <row r="414" spans="3:3">
      <c r="C414" s="33"/>
    </row>
    <row r="415" spans="3:3">
      <c r="C415" s="33"/>
    </row>
    <row r="416" spans="3:3">
      <c r="C416" s="33"/>
    </row>
    <row r="417" spans="3:3">
      <c r="C417" s="33"/>
    </row>
    <row r="418" spans="3:3">
      <c r="C418" s="33"/>
    </row>
    <row r="419" spans="3:3">
      <c r="C419" s="33"/>
    </row>
    <row r="420" spans="3:3">
      <c r="C420" s="33"/>
    </row>
    <row r="421" spans="3:3">
      <c r="C421" s="33"/>
    </row>
    <row r="422" spans="3:3">
      <c r="C422" s="33"/>
    </row>
    <row r="423" spans="3:3">
      <c r="C423" s="33"/>
    </row>
    <row r="424" spans="3:3">
      <c r="C424" s="33"/>
    </row>
    <row r="425" spans="3:3">
      <c r="C425" s="33"/>
    </row>
    <row r="426" spans="3:3">
      <c r="C426" s="33"/>
    </row>
    <row r="427" spans="3:3">
      <c r="C427" s="33"/>
    </row>
    <row r="428" spans="3:3">
      <c r="C428" s="33"/>
    </row>
    <row r="429" spans="3:3">
      <c r="C429" s="33"/>
    </row>
    <row r="430" spans="3:3">
      <c r="C430" s="33"/>
    </row>
    <row r="431" spans="3:3">
      <c r="C431" s="33"/>
    </row>
    <row r="432" spans="3:3">
      <c r="C432" s="33"/>
    </row>
    <row r="433" spans="3:3">
      <c r="C433" s="33"/>
    </row>
    <row r="434" spans="3:3">
      <c r="C434" s="33"/>
    </row>
    <row r="435" spans="3:3">
      <c r="C435" s="33"/>
    </row>
    <row r="436" spans="3:3">
      <c r="C436" s="33"/>
    </row>
    <row r="437" spans="3:3">
      <c r="C437" s="33"/>
    </row>
    <row r="438" spans="3:3">
      <c r="C438" s="33"/>
    </row>
    <row r="439" spans="3:3">
      <c r="C439" s="33"/>
    </row>
    <row r="440" spans="3:3">
      <c r="C440" s="33"/>
    </row>
    <row r="441" spans="3:3">
      <c r="C441" s="33"/>
    </row>
    <row r="442" spans="3:3">
      <c r="C442" s="33"/>
    </row>
    <row r="443" spans="3:3">
      <c r="C443" s="33"/>
    </row>
    <row r="444" spans="3:3">
      <c r="C444" s="33"/>
    </row>
    <row r="445" spans="3:3">
      <c r="C445" s="33"/>
    </row>
    <row r="446" spans="3:3">
      <c r="C446" s="33"/>
    </row>
    <row r="447" spans="3:3">
      <c r="C447" s="33"/>
    </row>
    <row r="448" spans="3:3">
      <c r="C448" s="33"/>
    </row>
    <row r="449" spans="3:3">
      <c r="C449" s="33"/>
    </row>
    <row r="450" spans="3:3">
      <c r="C450" s="33"/>
    </row>
    <row r="451" spans="3:3">
      <c r="C451" s="33"/>
    </row>
    <row r="452" spans="3:3">
      <c r="C452" s="33"/>
    </row>
    <row r="453" spans="3:3">
      <c r="C453" s="33"/>
    </row>
    <row r="454" spans="3:3">
      <c r="C454" s="33"/>
    </row>
    <row r="455" spans="3:3">
      <c r="C455" s="33"/>
    </row>
    <row r="456" spans="3:3">
      <c r="C456" s="33"/>
    </row>
    <row r="457" spans="3:3">
      <c r="C457" s="33"/>
    </row>
    <row r="458" spans="3:3">
      <c r="C458" s="33"/>
    </row>
    <row r="459" spans="3:3">
      <c r="C459" s="33"/>
    </row>
    <row r="460" spans="3:3">
      <c r="C460" s="33"/>
    </row>
    <row r="461" spans="3:3">
      <c r="C461" s="33"/>
    </row>
    <row r="462" spans="3:3">
      <c r="C462" s="33"/>
    </row>
    <row r="463" spans="3:3">
      <c r="C463" s="33"/>
    </row>
    <row r="464" spans="3:3">
      <c r="C464" s="33"/>
    </row>
    <row r="465" spans="3:3">
      <c r="C465" s="33"/>
    </row>
    <row r="466" spans="3:3">
      <c r="C466" s="33"/>
    </row>
    <row r="467" spans="3:3">
      <c r="C467" s="33"/>
    </row>
    <row r="468" spans="3:3">
      <c r="C468" s="33"/>
    </row>
    <row r="469" spans="3:3">
      <c r="C469" s="33"/>
    </row>
    <row r="470" spans="3:3">
      <c r="C470" s="33"/>
    </row>
    <row r="471" spans="3:3">
      <c r="C471" s="33"/>
    </row>
    <row r="472" spans="3:3">
      <c r="C472" s="33"/>
    </row>
    <row r="473" spans="3:3">
      <c r="C473" s="33"/>
    </row>
    <row r="474" spans="3:3">
      <c r="C474" s="33"/>
    </row>
    <row r="475" spans="3:3">
      <c r="C475" s="33"/>
    </row>
    <row r="476" spans="3:3">
      <c r="C476" s="33"/>
    </row>
    <row r="477" spans="3:3">
      <c r="C477" s="33"/>
    </row>
    <row r="478" spans="3:3">
      <c r="C478" s="33"/>
    </row>
    <row r="479" spans="3:3">
      <c r="C479" s="33"/>
    </row>
    <row r="480" spans="3:3">
      <c r="C480" s="33"/>
    </row>
    <row r="481" spans="3:3">
      <c r="C481" s="33"/>
    </row>
    <row r="482" spans="3:3">
      <c r="C482" s="33"/>
    </row>
    <row r="483" spans="3:3">
      <c r="C483" s="33"/>
    </row>
    <row r="484" spans="3:3">
      <c r="C484" s="33"/>
    </row>
    <row r="485" spans="3:3">
      <c r="C485" s="33"/>
    </row>
    <row r="486" spans="3:3">
      <c r="C486" s="33"/>
    </row>
    <row r="487" spans="3:3">
      <c r="C487" s="33"/>
    </row>
    <row r="488" spans="3:3">
      <c r="C488" s="33"/>
    </row>
    <row r="489" spans="3:3">
      <c r="C489" s="33"/>
    </row>
    <row r="490" spans="3:3">
      <c r="C490" s="33"/>
    </row>
    <row r="491" spans="3:3">
      <c r="C491" s="33"/>
    </row>
    <row r="492" spans="3:3">
      <c r="C492" s="33"/>
    </row>
    <row r="493" spans="3:3">
      <c r="C493" s="33"/>
    </row>
    <row r="494" spans="3:3">
      <c r="C494" s="33"/>
    </row>
    <row r="495" spans="3:3">
      <c r="C495" s="33"/>
    </row>
    <row r="496" spans="3:3">
      <c r="C496" s="33"/>
    </row>
    <row r="497" spans="3:3">
      <c r="C497" s="33"/>
    </row>
    <row r="498" spans="3:3">
      <c r="C498" s="33"/>
    </row>
    <row r="499" spans="3:3">
      <c r="C499" s="33"/>
    </row>
    <row r="500" spans="3:3">
      <c r="C500" s="33"/>
    </row>
    <row r="501" spans="3:3">
      <c r="C501" s="33"/>
    </row>
    <row r="502" spans="3:3">
      <c r="C502" s="33"/>
    </row>
    <row r="503" spans="3:3">
      <c r="C503" s="33"/>
    </row>
    <row r="504" spans="3:3">
      <c r="C504" s="33"/>
    </row>
    <row r="505" spans="3:3">
      <c r="C505" s="33"/>
    </row>
    <row r="506" spans="3:3">
      <c r="C506" s="33"/>
    </row>
    <row r="507" spans="3:3">
      <c r="C507" s="33"/>
    </row>
    <row r="508" spans="3:3">
      <c r="C508" s="33"/>
    </row>
    <row r="509" spans="3:3">
      <c r="C509" s="33"/>
    </row>
    <row r="510" spans="3:3">
      <c r="C510" s="33"/>
    </row>
    <row r="511" spans="3:3">
      <c r="C511" s="33"/>
    </row>
    <row r="512" spans="3:3">
      <c r="C512" s="33"/>
    </row>
    <row r="513" spans="3:3">
      <c r="C513" s="33"/>
    </row>
    <row r="514" spans="3:3">
      <c r="C514" s="33"/>
    </row>
    <row r="515" spans="3:3">
      <c r="C515" s="33"/>
    </row>
    <row r="516" spans="3:3">
      <c r="C516" s="33"/>
    </row>
    <row r="517" spans="3:3">
      <c r="C517" s="33"/>
    </row>
    <row r="518" spans="3:3">
      <c r="C518" s="33"/>
    </row>
    <row r="519" spans="3:3">
      <c r="C519" s="33"/>
    </row>
    <row r="520" spans="3:3">
      <c r="C520" s="33"/>
    </row>
    <row r="521" spans="3:3">
      <c r="C521" s="33"/>
    </row>
    <row r="522" spans="3:3">
      <c r="C522" s="33"/>
    </row>
    <row r="523" spans="3:3">
      <c r="C523" s="33"/>
    </row>
    <row r="524" spans="3:3">
      <c r="C524" s="33"/>
    </row>
    <row r="525" spans="3:3">
      <c r="C525" s="33"/>
    </row>
    <row r="526" spans="3:3">
      <c r="C526" s="33"/>
    </row>
    <row r="527" spans="3:3">
      <c r="C527" s="33"/>
    </row>
    <row r="528" spans="3:3">
      <c r="C528" s="33"/>
    </row>
    <row r="529" spans="3:3">
      <c r="C529" s="33"/>
    </row>
    <row r="530" spans="3:3">
      <c r="C530" s="33"/>
    </row>
    <row r="531" spans="3:3">
      <c r="C531" s="33"/>
    </row>
    <row r="532" spans="3:3">
      <c r="C532" s="33"/>
    </row>
    <row r="533" spans="3:3">
      <c r="C533" s="33"/>
    </row>
    <row r="534" spans="3:3">
      <c r="C534" s="33"/>
    </row>
    <row r="535" spans="3:3">
      <c r="C535" s="33"/>
    </row>
    <row r="536" spans="3:3">
      <c r="C536" s="33"/>
    </row>
    <row r="537" spans="3:3">
      <c r="C537" s="33"/>
    </row>
    <row r="538" spans="3:3">
      <c r="C538" s="33"/>
    </row>
    <row r="539" spans="3:3">
      <c r="C539" s="33"/>
    </row>
    <row r="540" spans="3:3">
      <c r="C540" s="33"/>
    </row>
    <row r="541" spans="3:3">
      <c r="C541" s="33"/>
    </row>
    <row r="542" spans="3:3">
      <c r="C542" s="33"/>
    </row>
    <row r="543" spans="3:3">
      <c r="C543" s="33"/>
    </row>
    <row r="544" spans="3:3">
      <c r="C544" s="33"/>
    </row>
    <row r="545" spans="3:3">
      <c r="C545" s="33"/>
    </row>
    <row r="546" spans="3:3">
      <c r="C546" s="33"/>
    </row>
    <row r="547" spans="3:3">
      <c r="C547" s="33"/>
    </row>
    <row r="548" spans="3:3">
      <c r="C548" s="33"/>
    </row>
    <row r="549" spans="3:3">
      <c r="C549" s="33"/>
    </row>
    <row r="550" spans="3:3">
      <c r="C550" s="33"/>
    </row>
    <row r="551" spans="3:3">
      <c r="C551" s="33"/>
    </row>
    <row r="552" spans="3:3">
      <c r="C552" s="33"/>
    </row>
    <row r="553" spans="3:3">
      <c r="C553" s="33"/>
    </row>
    <row r="554" spans="3:3">
      <c r="C554" s="33"/>
    </row>
    <row r="555" spans="3:3">
      <c r="C555" s="33"/>
    </row>
    <row r="556" spans="3:3">
      <c r="C556" s="33"/>
    </row>
    <row r="557" spans="3:3">
      <c r="C557" s="33"/>
    </row>
    <row r="558" spans="3:3">
      <c r="C558" s="33"/>
    </row>
    <row r="559" spans="3:3">
      <c r="C559" s="33"/>
    </row>
    <row r="560" spans="3:3">
      <c r="C560" s="33"/>
    </row>
    <row r="561" spans="3:3">
      <c r="C561" s="33"/>
    </row>
    <row r="562" spans="3:3">
      <c r="C562" s="33"/>
    </row>
    <row r="563" spans="3:3">
      <c r="C563" s="33"/>
    </row>
    <row r="564" spans="3:3">
      <c r="C564" s="33"/>
    </row>
    <row r="565" spans="3:3">
      <c r="C565" s="33"/>
    </row>
    <row r="566" spans="3:3">
      <c r="C566" s="33"/>
    </row>
    <row r="567" spans="3:3">
      <c r="C567" s="33"/>
    </row>
    <row r="568" spans="3:3">
      <c r="C568" s="33"/>
    </row>
    <row r="569" spans="3:3">
      <c r="C569" s="33"/>
    </row>
    <row r="570" spans="3:3">
      <c r="C570" s="33"/>
    </row>
    <row r="571" spans="3:3">
      <c r="C571" s="33"/>
    </row>
    <row r="572" spans="3:3">
      <c r="C572" s="33"/>
    </row>
    <row r="573" spans="3:3">
      <c r="C573" s="33"/>
    </row>
    <row r="574" spans="3:3">
      <c r="C574" s="33"/>
    </row>
    <row r="575" spans="3:3">
      <c r="C575" s="33"/>
    </row>
    <row r="576" spans="3:3">
      <c r="C576" s="33"/>
    </row>
    <row r="577" spans="3:3">
      <c r="C577" s="33"/>
    </row>
    <row r="578" spans="3:3">
      <c r="C578" s="33"/>
    </row>
    <row r="579" spans="3:3">
      <c r="C579" s="33"/>
    </row>
    <row r="580" spans="3:3">
      <c r="C580" s="33"/>
    </row>
    <row r="581" spans="3:3">
      <c r="C581" s="33"/>
    </row>
    <row r="582" spans="3:3">
      <c r="C582" s="33"/>
    </row>
    <row r="583" spans="3:3">
      <c r="C583" s="33"/>
    </row>
    <row r="584" spans="3:3">
      <c r="C584" s="33"/>
    </row>
    <row r="585" spans="3:3">
      <c r="C585" s="33"/>
    </row>
    <row r="586" spans="3:3">
      <c r="C586" s="33"/>
    </row>
    <row r="587" spans="3:3">
      <c r="C587" s="33"/>
    </row>
    <row r="588" spans="3:3">
      <c r="C588" s="33"/>
    </row>
    <row r="589" spans="3:3">
      <c r="C589" s="33"/>
    </row>
    <row r="590" spans="3:3">
      <c r="C590" s="33"/>
    </row>
    <row r="591" spans="3:3">
      <c r="C591" s="33"/>
    </row>
    <row r="592" spans="3:3">
      <c r="C592" s="33"/>
    </row>
    <row r="593" spans="3:3">
      <c r="C593" s="33"/>
    </row>
    <row r="594" spans="3:3">
      <c r="C594" s="33"/>
    </row>
    <row r="595" spans="3:3">
      <c r="C595" s="33"/>
    </row>
    <row r="596" spans="3:3">
      <c r="C596" s="33"/>
    </row>
    <row r="597" spans="3:3">
      <c r="C597" s="33"/>
    </row>
    <row r="598" spans="3:3">
      <c r="C598" s="33"/>
    </row>
    <row r="599" spans="3:3">
      <c r="C599" s="33"/>
    </row>
    <row r="600" spans="3:3">
      <c r="C600" s="33"/>
    </row>
    <row r="601" spans="3:3">
      <c r="C601" s="33"/>
    </row>
    <row r="602" spans="3:3">
      <c r="C602" s="33"/>
    </row>
    <row r="603" spans="3:3">
      <c r="C603" s="33"/>
    </row>
    <row r="604" spans="3:3">
      <c r="C604" s="33"/>
    </row>
    <row r="605" spans="3:3">
      <c r="C605" s="33"/>
    </row>
    <row r="606" spans="3:3">
      <c r="C606" s="33"/>
    </row>
    <row r="607" spans="3:3">
      <c r="C607" s="33"/>
    </row>
    <row r="608" spans="3:3">
      <c r="C608" s="33"/>
    </row>
    <row r="609" spans="3:3">
      <c r="C609" s="33"/>
    </row>
    <row r="610" spans="3:3">
      <c r="C610" s="33"/>
    </row>
    <row r="611" spans="3:3">
      <c r="C611" s="33"/>
    </row>
    <row r="612" spans="3:3">
      <c r="C612" s="33"/>
    </row>
    <row r="613" spans="3:3">
      <c r="C613" s="33"/>
    </row>
    <row r="614" spans="3:3">
      <c r="C614" s="33"/>
    </row>
    <row r="615" spans="3:3">
      <c r="C615" s="33"/>
    </row>
    <row r="616" spans="3:3">
      <c r="C616" s="33"/>
    </row>
    <row r="617" spans="3:3">
      <c r="C617" s="33"/>
    </row>
    <row r="618" spans="3:3">
      <c r="C618" s="33"/>
    </row>
    <row r="619" spans="3:3">
      <c r="C619" s="33"/>
    </row>
    <row r="620" spans="3:3">
      <c r="C620" s="33"/>
    </row>
    <row r="621" spans="3:3">
      <c r="C621" s="33"/>
    </row>
    <row r="622" spans="3:3">
      <c r="C622" s="33"/>
    </row>
    <row r="623" spans="3:3">
      <c r="C623" s="33"/>
    </row>
    <row r="624" spans="3:3">
      <c r="C624" s="33"/>
    </row>
    <row r="625" spans="3:3">
      <c r="C625" s="33"/>
    </row>
    <row r="626" spans="3:3">
      <c r="C626" s="33"/>
    </row>
    <row r="627" spans="3:3">
      <c r="C627" s="33"/>
    </row>
    <row r="628" spans="3:3">
      <c r="C628" s="33"/>
    </row>
    <row r="629" spans="3:3">
      <c r="C629" s="33"/>
    </row>
    <row r="630" spans="3:3">
      <c r="C630" s="33"/>
    </row>
    <row r="631" spans="3:3">
      <c r="C631" s="33"/>
    </row>
    <row r="632" spans="3:3">
      <c r="C632" s="33"/>
    </row>
    <row r="633" spans="3:3">
      <c r="C633" s="33"/>
    </row>
    <row r="634" spans="3:3">
      <c r="C634" s="33"/>
    </row>
    <row r="635" spans="3:3">
      <c r="C635" s="33"/>
    </row>
    <row r="636" spans="3:3">
      <c r="C636" s="33"/>
    </row>
    <row r="637" spans="3:3">
      <c r="C637" s="33"/>
    </row>
    <row r="638" spans="3:3">
      <c r="C638" s="33"/>
    </row>
    <row r="639" spans="3:3">
      <c r="C639" s="33"/>
    </row>
    <row r="640" spans="3:3">
      <c r="C640" s="33"/>
    </row>
    <row r="641" spans="3:3">
      <c r="C641" s="33"/>
    </row>
    <row r="642" spans="3:3">
      <c r="C642" s="33"/>
    </row>
    <row r="643" spans="3:3">
      <c r="C643" s="33"/>
    </row>
    <row r="644" spans="3:3">
      <c r="C644" s="33"/>
    </row>
    <row r="645" spans="3:3">
      <c r="C645" s="33"/>
    </row>
    <row r="646" spans="3:3">
      <c r="C646" s="33"/>
    </row>
    <row r="647" spans="3:3">
      <c r="C647" s="33"/>
    </row>
    <row r="648" spans="3:3">
      <c r="C648" s="33"/>
    </row>
    <row r="649" spans="3:3">
      <c r="C649" s="33"/>
    </row>
    <row r="650" spans="3:3">
      <c r="C650" s="33"/>
    </row>
    <row r="651" spans="3:3">
      <c r="C651" s="33"/>
    </row>
    <row r="652" spans="3:3">
      <c r="C652" s="33"/>
    </row>
    <row r="653" spans="3:3">
      <c r="C653" s="33"/>
    </row>
    <row r="654" spans="3:3">
      <c r="C654" s="33"/>
    </row>
    <row r="655" spans="3:3">
      <c r="C655" s="33"/>
    </row>
    <row r="656" spans="3:3">
      <c r="C656" s="33"/>
    </row>
    <row r="657" spans="3:3">
      <c r="C657" s="33"/>
    </row>
    <row r="658" spans="3:3">
      <c r="C658" s="33"/>
    </row>
    <row r="659" spans="3:3">
      <c r="C659" s="33"/>
    </row>
    <row r="660" spans="3:3">
      <c r="C660" s="33"/>
    </row>
    <row r="661" spans="3:3">
      <c r="C661" s="33"/>
    </row>
    <row r="662" spans="3:3">
      <c r="C662" s="33"/>
    </row>
    <row r="663" spans="3:3">
      <c r="C663" s="33"/>
    </row>
    <row r="664" spans="3:3">
      <c r="C664" s="33"/>
    </row>
    <row r="665" spans="3:3">
      <c r="C665" s="33"/>
    </row>
    <row r="666" spans="3:3">
      <c r="C666" s="33"/>
    </row>
    <row r="667" spans="3:3">
      <c r="C667" s="33"/>
    </row>
    <row r="668" spans="3:3">
      <c r="C668" s="33"/>
    </row>
    <row r="669" spans="3:3">
      <c r="C669" s="33"/>
    </row>
    <row r="670" spans="3:3">
      <c r="C670" s="33"/>
    </row>
    <row r="671" spans="3:3">
      <c r="C671" s="33"/>
    </row>
    <row r="672" spans="3:3">
      <c r="C672" s="33"/>
    </row>
    <row r="673" spans="3:3">
      <c r="C673" s="33"/>
    </row>
    <row r="674" spans="3:3">
      <c r="C674" s="33"/>
    </row>
    <row r="675" spans="3:3">
      <c r="C675" s="33"/>
    </row>
    <row r="676" spans="3:3">
      <c r="C676" s="33"/>
    </row>
    <row r="677" spans="3:3">
      <c r="C677" s="33"/>
    </row>
    <row r="678" spans="3:3">
      <c r="C678" s="33"/>
    </row>
    <row r="679" spans="3:3">
      <c r="C679" s="33"/>
    </row>
    <row r="680" spans="3:3">
      <c r="C680" s="33"/>
    </row>
    <row r="681" spans="3:3">
      <c r="C681" s="33"/>
    </row>
    <row r="682" spans="3:3">
      <c r="C682" s="33"/>
    </row>
    <row r="683" spans="3:3">
      <c r="C683" s="33"/>
    </row>
    <row r="684" spans="3:3">
      <c r="C684" s="33"/>
    </row>
    <row r="685" spans="3:3">
      <c r="C685" s="33"/>
    </row>
    <row r="686" spans="3:3">
      <c r="C686" s="33"/>
    </row>
    <row r="687" spans="3:3">
      <c r="C687" s="33"/>
    </row>
    <row r="688" spans="3:3">
      <c r="C688" s="33"/>
    </row>
    <row r="689" spans="3:3">
      <c r="C689" s="33"/>
    </row>
    <row r="690" spans="3:3">
      <c r="C690" s="33"/>
    </row>
    <row r="691" spans="3:3">
      <c r="C691" s="33"/>
    </row>
    <row r="692" spans="3:3">
      <c r="C692" s="33"/>
    </row>
    <row r="693" spans="3:3">
      <c r="C693" s="33"/>
    </row>
    <row r="694" spans="3:3">
      <c r="C694" s="33"/>
    </row>
    <row r="695" spans="3:3">
      <c r="C695" s="33"/>
    </row>
    <row r="696" spans="3:3">
      <c r="C696" s="33"/>
    </row>
    <row r="697" spans="3:3">
      <c r="C697" s="33"/>
    </row>
    <row r="698" spans="3:3">
      <c r="C698" s="33"/>
    </row>
    <row r="699" spans="3:3">
      <c r="C699" s="33"/>
    </row>
    <row r="700" spans="3:3">
      <c r="C700" s="33"/>
    </row>
    <row r="701" spans="3:3">
      <c r="C701" s="33"/>
    </row>
    <row r="702" spans="3:3">
      <c r="C702" s="33"/>
    </row>
    <row r="703" spans="3:3">
      <c r="C703" s="33"/>
    </row>
    <row r="704" spans="3:3">
      <c r="C704" s="33"/>
    </row>
    <row r="705" spans="3:3">
      <c r="C705" s="33"/>
    </row>
    <row r="706" spans="3:3">
      <c r="C706" s="33"/>
    </row>
    <row r="707" spans="3:3">
      <c r="C707" s="33"/>
    </row>
    <row r="708" spans="3:3">
      <c r="C708" s="33"/>
    </row>
    <row r="709" spans="3:3">
      <c r="C709" s="33"/>
    </row>
    <row r="710" spans="3:3">
      <c r="C710" s="33"/>
    </row>
    <row r="711" spans="3:3">
      <c r="C711" s="33"/>
    </row>
    <row r="712" spans="3:3">
      <c r="C712" s="33"/>
    </row>
    <row r="713" spans="3:3">
      <c r="C713" s="33"/>
    </row>
    <row r="714" spans="3:3">
      <c r="C714" s="33"/>
    </row>
    <row r="715" spans="3:3">
      <c r="C715" s="33"/>
    </row>
    <row r="716" spans="3:3">
      <c r="C716" s="33"/>
    </row>
    <row r="717" spans="3:3">
      <c r="C717" s="33"/>
    </row>
    <row r="718" spans="3:3">
      <c r="C718" s="33"/>
    </row>
    <row r="719" spans="3:3">
      <c r="C719" s="33"/>
    </row>
    <row r="720" spans="3:3">
      <c r="C720" s="33"/>
    </row>
    <row r="721" spans="3:3">
      <c r="C721" s="33"/>
    </row>
    <row r="722" spans="3:3">
      <c r="C722" s="33"/>
    </row>
    <row r="723" spans="3:3">
      <c r="C723" s="33"/>
    </row>
    <row r="724" spans="3:3">
      <c r="C724" s="33"/>
    </row>
    <row r="725" spans="3:3">
      <c r="C725" s="33"/>
    </row>
    <row r="726" spans="3:3">
      <c r="C726" s="33"/>
    </row>
    <row r="727" spans="3:3">
      <c r="C727" s="33"/>
    </row>
    <row r="728" spans="3:3">
      <c r="C728" s="33"/>
    </row>
    <row r="729" spans="3:3">
      <c r="C729" s="33"/>
    </row>
    <row r="730" spans="3:3">
      <c r="C730" s="33"/>
    </row>
    <row r="731" spans="3:3">
      <c r="C731" s="33"/>
    </row>
    <row r="732" spans="3:3">
      <c r="C732" s="33"/>
    </row>
    <row r="733" spans="3:3">
      <c r="C733" s="33"/>
    </row>
    <row r="734" spans="3:3">
      <c r="C734" s="33"/>
    </row>
    <row r="735" spans="3:3">
      <c r="C735" s="33"/>
    </row>
    <row r="736" spans="3:3">
      <c r="C736" s="33"/>
    </row>
    <row r="737" spans="3:3">
      <c r="C737" s="33"/>
    </row>
    <row r="738" spans="3:3">
      <c r="C738" s="33"/>
    </row>
    <row r="739" spans="3:3">
      <c r="C739" s="33"/>
    </row>
    <row r="740" spans="3:3">
      <c r="C740" s="33"/>
    </row>
    <row r="741" spans="3:3">
      <c r="C741" s="33"/>
    </row>
    <row r="742" spans="3:3">
      <c r="C742" s="33"/>
    </row>
    <row r="743" spans="3:3">
      <c r="C743" s="33"/>
    </row>
    <row r="744" spans="3:3">
      <c r="C744" s="33"/>
    </row>
    <row r="745" spans="3:3">
      <c r="C745" s="33"/>
    </row>
    <row r="746" spans="3:3">
      <c r="C746" s="33"/>
    </row>
    <row r="747" spans="3:3">
      <c r="C747" s="33"/>
    </row>
    <row r="748" spans="3:3">
      <c r="C748" s="33"/>
    </row>
    <row r="749" spans="3:3">
      <c r="C749" s="33"/>
    </row>
    <row r="750" spans="3:3">
      <c r="C750" s="33"/>
    </row>
    <row r="751" spans="3:3">
      <c r="C751" s="33"/>
    </row>
    <row r="752" spans="3:3">
      <c r="C752" s="33"/>
    </row>
    <row r="753" spans="3:3">
      <c r="C753" s="33"/>
    </row>
    <row r="754" spans="3:3">
      <c r="C754" s="33"/>
    </row>
    <row r="755" spans="3:3">
      <c r="C755" s="33"/>
    </row>
    <row r="756" spans="3:3">
      <c r="C756" s="33"/>
    </row>
    <row r="757" spans="3:3">
      <c r="C757" s="33"/>
    </row>
    <row r="758" spans="3:3">
      <c r="C758" s="33"/>
    </row>
    <row r="759" spans="3:3">
      <c r="C759" s="33"/>
    </row>
    <row r="760" spans="3:3">
      <c r="C760" s="33"/>
    </row>
    <row r="761" spans="3:3">
      <c r="C761" s="33"/>
    </row>
    <row r="762" spans="3:3">
      <c r="C762" s="33"/>
    </row>
    <row r="763" spans="3:3">
      <c r="C763" s="33"/>
    </row>
    <row r="764" spans="3:3">
      <c r="C764" s="33"/>
    </row>
    <row r="765" spans="3:3">
      <c r="C765" s="33"/>
    </row>
    <row r="766" spans="3:3">
      <c r="C766" s="33"/>
    </row>
    <row r="767" spans="3:3">
      <c r="C767" s="33"/>
    </row>
    <row r="768" spans="3:3">
      <c r="C768" s="33"/>
    </row>
    <row r="769" spans="3:3">
      <c r="C769" s="33"/>
    </row>
    <row r="770" spans="3:3">
      <c r="C770" s="33"/>
    </row>
    <row r="771" spans="3:3">
      <c r="C771" s="33"/>
    </row>
    <row r="772" spans="3:3">
      <c r="C772" s="33"/>
    </row>
    <row r="773" spans="3:3">
      <c r="C773" s="33"/>
    </row>
    <row r="774" spans="3:3">
      <c r="C774" s="33"/>
    </row>
    <row r="775" spans="3:3">
      <c r="C775" s="33"/>
    </row>
    <row r="776" spans="3:3">
      <c r="C776" s="33"/>
    </row>
    <row r="777" spans="3:3">
      <c r="C777" s="33"/>
    </row>
    <row r="778" spans="3:3">
      <c r="C778" s="33"/>
    </row>
    <row r="779" spans="3:3">
      <c r="C779" s="33"/>
    </row>
    <row r="780" spans="3:3">
      <c r="C780" s="33"/>
    </row>
    <row r="781" spans="3:3">
      <c r="C781" s="33"/>
    </row>
    <row r="782" spans="3:3">
      <c r="C782" s="33"/>
    </row>
    <row r="783" spans="3:3">
      <c r="C783" s="33"/>
    </row>
    <row r="784" spans="3:3">
      <c r="C784" s="33"/>
    </row>
    <row r="785" spans="3:3">
      <c r="C785" s="33"/>
    </row>
    <row r="786" spans="3:3">
      <c r="C786" s="33"/>
    </row>
    <row r="787" spans="3:3">
      <c r="C787" s="33"/>
    </row>
    <row r="788" spans="3:3">
      <c r="C788" s="33"/>
    </row>
    <row r="789" spans="3:3">
      <c r="C789" s="33"/>
    </row>
    <row r="790" spans="3:3">
      <c r="C790" s="33"/>
    </row>
    <row r="791" spans="3:3">
      <c r="C791" s="33"/>
    </row>
    <row r="792" spans="3:3">
      <c r="C792" s="33"/>
    </row>
    <row r="793" spans="3:3">
      <c r="C793" s="33"/>
    </row>
    <row r="794" spans="3:3">
      <c r="C794" s="33"/>
    </row>
    <row r="795" spans="3:3">
      <c r="C795" s="33"/>
    </row>
    <row r="796" spans="3:3">
      <c r="C796" s="33"/>
    </row>
    <row r="797" spans="3:3">
      <c r="C797" s="33"/>
    </row>
    <row r="798" spans="3:3">
      <c r="C798" s="33"/>
    </row>
    <row r="799" spans="3:3">
      <c r="C799" s="33"/>
    </row>
    <row r="800" spans="3:3">
      <c r="C800" s="33"/>
    </row>
    <row r="801" spans="3:3">
      <c r="C801" s="33"/>
    </row>
    <row r="802" spans="3:3">
      <c r="C802" s="33"/>
    </row>
    <row r="803" spans="3:3">
      <c r="C803" s="33"/>
    </row>
    <row r="804" spans="3:3">
      <c r="C804" s="33"/>
    </row>
    <row r="805" spans="3:3">
      <c r="C805" s="33"/>
    </row>
    <row r="806" spans="3:3">
      <c r="C806" s="33"/>
    </row>
    <row r="807" spans="3:3">
      <c r="C807" s="33"/>
    </row>
    <row r="808" spans="3:3">
      <c r="C808" s="33"/>
    </row>
    <row r="809" spans="3:3">
      <c r="C809" s="33"/>
    </row>
    <row r="810" spans="3:3">
      <c r="C810" s="33"/>
    </row>
    <row r="811" spans="3:3">
      <c r="C811" s="33"/>
    </row>
    <row r="812" spans="3:3">
      <c r="C812" s="33"/>
    </row>
    <row r="813" spans="3:3">
      <c r="C813" s="33"/>
    </row>
    <row r="814" spans="3:3">
      <c r="C814" s="33"/>
    </row>
    <row r="815" spans="3:3">
      <c r="C815" s="33"/>
    </row>
    <row r="816" spans="3:3">
      <c r="C816" s="33"/>
    </row>
    <row r="817" spans="3:3">
      <c r="C817" s="33"/>
    </row>
    <row r="818" spans="3:3">
      <c r="C818" s="33"/>
    </row>
    <row r="819" spans="3:3">
      <c r="C819" s="33"/>
    </row>
    <row r="820" spans="3:3">
      <c r="C820" s="33"/>
    </row>
    <row r="821" spans="3:3">
      <c r="C821" s="33"/>
    </row>
    <row r="822" spans="3:3">
      <c r="C822" s="33"/>
    </row>
    <row r="823" spans="3:3">
      <c r="C823" s="33"/>
    </row>
    <row r="824" spans="3:3">
      <c r="C824" s="33"/>
    </row>
    <row r="825" spans="3:3">
      <c r="C825" s="33"/>
    </row>
    <row r="826" spans="3:3">
      <c r="C826" s="33"/>
    </row>
    <row r="827" spans="3:3">
      <c r="C827" s="33"/>
    </row>
    <row r="828" spans="3:3">
      <c r="C828" s="33"/>
    </row>
    <row r="829" spans="3:3">
      <c r="C829" s="33"/>
    </row>
    <row r="830" spans="3:3">
      <c r="C830" s="33"/>
    </row>
    <row r="831" spans="3:3">
      <c r="C831" s="33"/>
    </row>
    <row r="832" spans="3:3">
      <c r="C832" s="33"/>
    </row>
    <row r="833" spans="3:3">
      <c r="C833" s="33"/>
    </row>
    <row r="834" spans="3:3">
      <c r="C834" s="33"/>
    </row>
    <row r="835" spans="3:3">
      <c r="C835" s="33"/>
    </row>
    <row r="836" spans="3:3">
      <c r="C836" s="33"/>
    </row>
    <row r="837" spans="3:3">
      <c r="C837" s="33"/>
    </row>
    <row r="838" spans="3:3">
      <c r="C838" s="33"/>
    </row>
    <row r="839" spans="3:3">
      <c r="C839" s="33"/>
    </row>
    <row r="840" spans="3:3">
      <c r="C840" s="33"/>
    </row>
    <row r="841" spans="3:3">
      <c r="C841" s="33"/>
    </row>
    <row r="842" spans="3:3">
      <c r="C842" s="33"/>
    </row>
    <row r="843" spans="3:3">
      <c r="C843" s="33"/>
    </row>
    <row r="844" spans="3:3">
      <c r="C844" s="33"/>
    </row>
    <row r="845" spans="3:3">
      <c r="C845" s="33"/>
    </row>
    <row r="846" spans="3:3">
      <c r="C846" s="33"/>
    </row>
    <row r="847" spans="3:3">
      <c r="C847" s="33"/>
    </row>
    <row r="848" spans="3:3">
      <c r="C848" s="33"/>
    </row>
    <row r="849" spans="3:3">
      <c r="C849" s="33"/>
    </row>
    <row r="850" spans="3:3">
      <c r="C850" s="33"/>
    </row>
    <row r="851" spans="3:3">
      <c r="C851" s="33"/>
    </row>
    <row r="852" spans="3:3">
      <c r="C852" s="33"/>
    </row>
    <row r="853" spans="3:3">
      <c r="C853" s="33"/>
    </row>
    <row r="854" spans="3:3">
      <c r="C854" s="33"/>
    </row>
    <row r="855" spans="3:3">
      <c r="C855" s="33"/>
    </row>
    <row r="856" spans="3:3">
      <c r="C856" s="33"/>
    </row>
    <row r="857" spans="3:3">
      <c r="C857" s="33"/>
    </row>
    <row r="858" spans="3:3">
      <c r="C858" s="33"/>
    </row>
    <row r="859" spans="3:3">
      <c r="C859" s="33"/>
    </row>
    <row r="860" spans="3:3">
      <c r="C860" s="33"/>
    </row>
    <row r="861" spans="3:3">
      <c r="C861" s="33"/>
    </row>
    <row r="862" spans="3:3">
      <c r="C862" s="33"/>
    </row>
    <row r="863" spans="3:3">
      <c r="C863" s="33"/>
    </row>
    <row r="864" spans="3:3">
      <c r="C864" s="33"/>
    </row>
    <row r="865" spans="3:3">
      <c r="C865" s="33"/>
    </row>
    <row r="866" spans="3:3">
      <c r="C866" s="33"/>
    </row>
    <row r="867" spans="3:3">
      <c r="C867" s="33"/>
    </row>
    <row r="868" spans="3:3">
      <c r="C868" s="33"/>
    </row>
    <row r="869" spans="3:3">
      <c r="C869" s="33"/>
    </row>
    <row r="870" spans="3:3">
      <c r="C870" s="33"/>
    </row>
    <row r="871" spans="3:3">
      <c r="C871" s="33"/>
    </row>
    <row r="872" spans="3:3">
      <c r="C872" s="33"/>
    </row>
    <row r="873" spans="3:3">
      <c r="C873" s="33"/>
    </row>
    <row r="874" spans="3:3">
      <c r="C874" s="33"/>
    </row>
    <row r="875" spans="3:3">
      <c r="C875" s="33"/>
    </row>
    <row r="876" spans="3:3">
      <c r="C876" s="33"/>
    </row>
    <row r="877" spans="3:3">
      <c r="C877" s="33"/>
    </row>
    <row r="878" spans="3:3">
      <c r="C878" s="33"/>
    </row>
    <row r="879" spans="3:3">
      <c r="C879" s="33"/>
    </row>
    <row r="880" spans="3:3">
      <c r="C880" s="33"/>
    </row>
    <row r="881" spans="3:3">
      <c r="C881" s="33"/>
    </row>
    <row r="882" spans="3:3">
      <c r="C882" s="33"/>
    </row>
    <row r="883" spans="3:3">
      <c r="C883" s="33"/>
    </row>
    <row r="884" spans="3:3">
      <c r="C884" s="33"/>
    </row>
    <row r="885" spans="3:3">
      <c r="C885" s="33"/>
    </row>
    <row r="886" spans="3:3">
      <c r="C886" s="33"/>
    </row>
    <row r="887" spans="3:3">
      <c r="C887" s="33"/>
    </row>
    <row r="888" spans="3:3">
      <c r="C888" s="33"/>
    </row>
    <row r="889" spans="3:3">
      <c r="C889" s="33"/>
    </row>
    <row r="890" spans="3:3">
      <c r="C890" s="33"/>
    </row>
    <row r="891" spans="3:3">
      <c r="C891" s="33"/>
    </row>
    <row r="892" spans="3:3">
      <c r="C892" s="33"/>
    </row>
    <row r="893" spans="3:3">
      <c r="C893" s="33"/>
    </row>
    <row r="894" spans="3:3">
      <c r="C894" s="33"/>
    </row>
    <row r="895" spans="3:3">
      <c r="C895" s="33"/>
    </row>
    <row r="896" spans="3:3">
      <c r="C896" s="33"/>
    </row>
    <row r="897" spans="3:3">
      <c r="C897" s="33"/>
    </row>
    <row r="898" spans="3:3">
      <c r="C898" s="33"/>
    </row>
    <row r="899" spans="3:3">
      <c r="C899" s="33"/>
    </row>
    <row r="900" spans="3:3">
      <c r="C900" s="33"/>
    </row>
    <row r="901" spans="3:3">
      <c r="C901" s="33"/>
    </row>
    <row r="902" spans="3:3">
      <c r="C902" s="33"/>
    </row>
    <row r="903" spans="3:3">
      <c r="C903" s="33"/>
    </row>
    <row r="904" spans="3:3">
      <c r="C904" s="33"/>
    </row>
    <row r="905" spans="3:3">
      <c r="C905" s="33"/>
    </row>
    <row r="906" spans="3:3">
      <c r="C906" s="33"/>
    </row>
    <row r="907" spans="3:3">
      <c r="C907" s="33"/>
    </row>
    <row r="908" spans="3:3">
      <c r="C908" s="33"/>
    </row>
    <row r="909" spans="3:3">
      <c r="C909" s="33"/>
    </row>
    <row r="910" spans="3:3">
      <c r="C910" s="33"/>
    </row>
    <row r="911" spans="3:3">
      <c r="C911" s="33"/>
    </row>
    <row r="912" spans="3:3">
      <c r="C912" s="33"/>
    </row>
    <row r="913" spans="3:3">
      <c r="C913" s="33"/>
    </row>
    <row r="914" spans="3:3">
      <c r="C914" s="33"/>
    </row>
    <row r="915" spans="3:3">
      <c r="C915" s="33"/>
    </row>
    <row r="916" spans="3:3">
      <c r="C916" s="33"/>
    </row>
    <row r="917" spans="3:3">
      <c r="C917" s="33"/>
    </row>
    <row r="918" spans="3:3">
      <c r="C918" s="33"/>
    </row>
    <row r="919" spans="3:3">
      <c r="C919" s="33"/>
    </row>
    <row r="920" spans="3:3">
      <c r="C920" s="33"/>
    </row>
    <row r="921" spans="3:3">
      <c r="C921" s="33"/>
    </row>
    <row r="922" spans="3:3">
      <c r="C922" s="33"/>
    </row>
    <row r="923" spans="3:3">
      <c r="C923" s="33"/>
    </row>
    <row r="924" spans="3:3">
      <c r="C924" s="33"/>
    </row>
    <row r="925" spans="3:3">
      <c r="C925" s="33"/>
    </row>
    <row r="926" spans="3:3">
      <c r="C926" s="33"/>
    </row>
    <row r="927" spans="3:3">
      <c r="C927" s="33"/>
    </row>
    <row r="928" spans="3:3">
      <c r="C928" s="33"/>
    </row>
    <row r="929" spans="3:3">
      <c r="C929" s="33"/>
    </row>
    <row r="930" spans="3:3">
      <c r="C930" s="33"/>
    </row>
    <row r="931" spans="3:3">
      <c r="C931" s="33"/>
    </row>
    <row r="932" spans="3:3">
      <c r="C932" s="33"/>
    </row>
    <row r="933" spans="3:3">
      <c r="C933" s="33"/>
    </row>
    <row r="934" spans="3:3">
      <c r="C934" s="33"/>
    </row>
    <row r="935" spans="3:3">
      <c r="C935" s="33"/>
    </row>
    <row r="936" spans="3:3">
      <c r="C936" s="33"/>
    </row>
    <row r="937" spans="3:3">
      <c r="C937" s="33"/>
    </row>
    <row r="938" spans="3:3">
      <c r="C938" s="33"/>
    </row>
    <row r="939" spans="3:3">
      <c r="C939" s="33"/>
    </row>
    <row r="940" spans="3:3">
      <c r="C940" s="33"/>
    </row>
    <row r="941" spans="3:3">
      <c r="C941" s="33"/>
    </row>
    <row r="942" spans="3:3">
      <c r="C942" s="33"/>
    </row>
    <row r="943" spans="3:3">
      <c r="C943" s="33"/>
    </row>
    <row r="944" spans="3:3">
      <c r="C944" s="33"/>
    </row>
    <row r="945" spans="3:3">
      <c r="C945" s="33"/>
    </row>
    <row r="946" spans="3:3">
      <c r="C946" s="33"/>
    </row>
    <row r="947" spans="3:3">
      <c r="C947" s="33"/>
    </row>
    <row r="948" spans="3:3">
      <c r="C948" s="33"/>
    </row>
    <row r="949" spans="3:3">
      <c r="C949" s="33"/>
    </row>
    <row r="950" spans="3:3">
      <c r="C950" s="33"/>
    </row>
    <row r="951" spans="3:3">
      <c r="C951" s="33"/>
    </row>
    <row r="952" spans="3:3">
      <c r="C952" s="33"/>
    </row>
    <row r="953" spans="3:3">
      <c r="C953" s="33"/>
    </row>
    <row r="954" spans="3:3">
      <c r="C954" s="33"/>
    </row>
    <row r="955" spans="3:3">
      <c r="C955" s="33"/>
    </row>
    <row r="956" spans="3:3">
      <c r="C956" s="33"/>
    </row>
    <row r="957" spans="3:3">
      <c r="C957" s="33"/>
    </row>
    <row r="958" spans="3:3">
      <c r="C958" s="33"/>
    </row>
    <row r="959" spans="3:3">
      <c r="C959" s="33"/>
    </row>
    <row r="960" spans="3:3">
      <c r="C960" s="33"/>
    </row>
    <row r="961" spans="3:3">
      <c r="C961" s="33"/>
    </row>
    <row r="962" spans="3:3">
      <c r="C962" s="33"/>
    </row>
    <row r="963" spans="3:3">
      <c r="C963" s="33"/>
    </row>
    <row r="964" spans="3:3">
      <c r="C964" s="33"/>
    </row>
    <row r="965" spans="3:3">
      <c r="C965" s="33"/>
    </row>
    <row r="966" spans="3:3">
      <c r="C966" s="33"/>
    </row>
    <row r="967" spans="3:3">
      <c r="C967" s="33"/>
    </row>
    <row r="968" spans="3:3">
      <c r="C968" s="33"/>
    </row>
    <row r="969" spans="3:3">
      <c r="C969" s="33"/>
    </row>
    <row r="970" spans="3:3">
      <c r="C970" s="33"/>
    </row>
    <row r="971" spans="3:3">
      <c r="C971" s="33"/>
    </row>
    <row r="972" spans="3:3">
      <c r="C972" s="33"/>
    </row>
    <row r="973" spans="3:3">
      <c r="C973" s="33"/>
    </row>
    <row r="974" spans="3:3">
      <c r="C974" s="33"/>
    </row>
    <row r="975" spans="3:3">
      <c r="C975" s="33"/>
    </row>
    <row r="976" spans="3:3">
      <c r="C976" s="33"/>
    </row>
    <row r="977" spans="3:3">
      <c r="C977" s="33"/>
    </row>
    <row r="978" spans="3:3">
      <c r="C978" s="33"/>
    </row>
    <row r="979" spans="3:3">
      <c r="C979" s="33"/>
    </row>
    <row r="980" spans="3:3">
      <c r="C980" s="33"/>
    </row>
    <row r="981" spans="3:3">
      <c r="C981" s="33"/>
    </row>
    <row r="982" spans="3:3">
      <c r="C982" s="33"/>
    </row>
    <row r="983" spans="3:3">
      <c r="C983" s="33"/>
    </row>
    <row r="984" spans="3:3">
      <c r="C984" s="33"/>
    </row>
    <row r="985" spans="3:3">
      <c r="C985" s="33"/>
    </row>
    <row r="986" spans="3:3">
      <c r="C986" s="33"/>
    </row>
    <row r="987" spans="3:3">
      <c r="C987" s="33"/>
    </row>
    <row r="988" spans="3:3">
      <c r="C988" s="33"/>
    </row>
    <row r="989" spans="3:3">
      <c r="C989" s="33"/>
    </row>
    <row r="990" spans="3:3">
      <c r="C990" s="33"/>
    </row>
    <row r="991" spans="3:3">
      <c r="C991" s="33"/>
    </row>
    <row r="992" spans="3:3">
      <c r="C992" s="33"/>
    </row>
    <row r="993" spans="3:3">
      <c r="C993" s="33"/>
    </row>
    <row r="994" spans="3:3">
      <c r="C994" s="33"/>
    </row>
    <row r="995" spans="3:3">
      <c r="C995" s="33"/>
    </row>
    <row r="996" spans="3:3">
      <c r="C996" s="33"/>
    </row>
    <row r="997" spans="3:3">
      <c r="C997" s="33"/>
    </row>
    <row r="998" spans="3:3">
      <c r="C998" s="33"/>
    </row>
    <row r="999" spans="3:3">
      <c r="C999" s="33"/>
    </row>
    <row r="1000" spans="3:3">
      <c r="C1000" s="33"/>
    </row>
    <row r="1001" spans="3:3">
      <c r="C1001" s="33"/>
    </row>
    <row r="1002" spans="3:3">
      <c r="C1002" s="33"/>
    </row>
    <row r="1003" spans="3:3">
      <c r="C1003" s="33"/>
    </row>
    <row r="1004" spans="3:3">
      <c r="C1004" s="33"/>
    </row>
    <row r="1005" spans="3:3">
      <c r="C1005" s="33"/>
    </row>
    <row r="1006" spans="3:3">
      <c r="C1006" s="33"/>
    </row>
    <row r="1007" spans="3:3">
      <c r="C1007" s="33"/>
    </row>
    <row r="1008" spans="3:3">
      <c r="C1008" s="33"/>
    </row>
    <row r="1009" spans="3:3">
      <c r="C1009" s="33"/>
    </row>
    <row r="1010" spans="3:3">
      <c r="C1010" s="33"/>
    </row>
    <row r="1011" spans="3:3">
      <c r="C1011" s="33"/>
    </row>
    <row r="1012" spans="3:3">
      <c r="C1012" s="33"/>
    </row>
    <row r="1013" spans="3:3">
      <c r="C1013" s="33"/>
    </row>
    <row r="1014" spans="3:3">
      <c r="C1014" s="33"/>
    </row>
    <row r="1015" spans="3:3">
      <c r="C1015" s="33"/>
    </row>
    <row r="1016" spans="3:3">
      <c r="C1016" s="33"/>
    </row>
    <row r="1017" spans="3:3">
      <c r="C1017" s="33"/>
    </row>
    <row r="1018" spans="3:3">
      <c r="C1018" s="33"/>
    </row>
    <row r="1019" spans="3:3">
      <c r="C1019" s="33"/>
    </row>
    <row r="1020" spans="3:3">
      <c r="C1020" s="33"/>
    </row>
    <row r="1021" spans="3:3">
      <c r="C1021" s="33"/>
    </row>
    <row r="1022" spans="3:3">
      <c r="C1022" s="33"/>
    </row>
    <row r="1023" spans="3:3">
      <c r="C1023" s="33"/>
    </row>
    <row r="1024" spans="3:3">
      <c r="C1024" s="33"/>
    </row>
    <row r="1025" spans="3:3">
      <c r="C1025" s="33"/>
    </row>
    <row r="1026" spans="3:3">
      <c r="C1026" s="33"/>
    </row>
    <row r="1027" spans="3:3">
      <c r="C1027" s="33"/>
    </row>
    <row r="1028" spans="3:3">
      <c r="C1028" s="33"/>
    </row>
    <row r="1029" spans="3:3">
      <c r="C1029" s="33"/>
    </row>
    <row r="1030" spans="3:3">
      <c r="C1030" s="33"/>
    </row>
    <row r="1031" spans="3:3">
      <c r="C1031" s="33"/>
    </row>
    <row r="1032" spans="3:3">
      <c r="C1032" s="33"/>
    </row>
    <row r="1033" spans="3:3">
      <c r="C1033" s="33"/>
    </row>
    <row r="1034" spans="3:3">
      <c r="C1034" s="33"/>
    </row>
    <row r="1035" spans="3:3">
      <c r="C1035" s="33"/>
    </row>
    <row r="1036" spans="3:3">
      <c r="C1036" s="33"/>
    </row>
    <row r="1037" spans="3:3">
      <c r="C1037" s="33"/>
    </row>
    <row r="1038" spans="3:3">
      <c r="C1038" s="33"/>
    </row>
    <row r="1039" spans="3:3">
      <c r="C1039" s="33"/>
    </row>
    <row r="1040" spans="3:3">
      <c r="C1040" s="33"/>
    </row>
    <row r="1041" spans="3:3">
      <c r="C1041" s="33"/>
    </row>
    <row r="1042" spans="3:3">
      <c r="C1042" s="33"/>
    </row>
    <row r="1043" spans="3:3">
      <c r="C1043" s="33"/>
    </row>
    <row r="1044" spans="3:3">
      <c r="C1044" s="33"/>
    </row>
    <row r="1045" spans="3:3">
      <c r="C1045" s="33"/>
    </row>
    <row r="1046" spans="3:3">
      <c r="C1046" s="33"/>
    </row>
    <row r="1047" spans="3:3">
      <c r="C1047" s="33"/>
    </row>
    <row r="1048" spans="3:3">
      <c r="C1048" s="33"/>
    </row>
    <row r="1049" spans="3:3">
      <c r="C1049" s="33"/>
    </row>
    <row r="1050" spans="3:3">
      <c r="C1050" s="33"/>
    </row>
    <row r="1051" spans="3:3">
      <c r="C1051" s="33"/>
    </row>
    <row r="1052" spans="3:3">
      <c r="C1052" s="33"/>
    </row>
    <row r="1053" spans="3:3">
      <c r="C1053" s="33"/>
    </row>
    <row r="1054" spans="3:3">
      <c r="C1054" s="33"/>
    </row>
    <row r="1055" spans="3:3">
      <c r="C1055" s="33"/>
    </row>
    <row r="1056" spans="3:3">
      <c r="C1056" s="33"/>
    </row>
    <row r="1057" spans="3:3">
      <c r="C1057" s="33"/>
    </row>
    <row r="1058" spans="3:3">
      <c r="C1058" s="33"/>
    </row>
    <row r="1059" spans="3:3">
      <c r="C1059" s="33"/>
    </row>
    <row r="1060" spans="3:3">
      <c r="C1060" s="33"/>
    </row>
    <row r="1061" spans="3:3">
      <c r="C1061" s="33"/>
    </row>
    <row r="1062" spans="3:3">
      <c r="C1062" s="33"/>
    </row>
    <row r="1063" spans="3:3">
      <c r="C1063" s="33"/>
    </row>
    <row r="1064" spans="3:3">
      <c r="C1064" s="33"/>
    </row>
    <row r="1065" spans="3:3">
      <c r="C1065" s="33"/>
    </row>
    <row r="1066" spans="3:3">
      <c r="C1066" s="33"/>
    </row>
    <row r="1067" spans="3:3">
      <c r="C1067" s="33"/>
    </row>
    <row r="1068" spans="3:3">
      <c r="C1068" s="33"/>
    </row>
    <row r="1069" spans="3:3">
      <c r="C1069" s="33"/>
    </row>
    <row r="1070" spans="3:3">
      <c r="C1070" s="33"/>
    </row>
    <row r="1071" spans="3:3">
      <c r="C1071" s="33"/>
    </row>
    <row r="1072" spans="3:3">
      <c r="C1072" s="33"/>
    </row>
    <row r="1073" spans="3:3">
      <c r="C1073" s="33"/>
    </row>
    <row r="1074" spans="3:3">
      <c r="C1074" s="33"/>
    </row>
    <row r="1075" spans="3:3">
      <c r="C1075" s="33"/>
    </row>
    <row r="1076" spans="3:3">
      <c r="C1076" s="33"/>
    </row>
    <row r="1077" spans="3:3">
      <c r="C1077" s="33"/>
    </row>
    <row r="1078" spans="3:3">
      <c r="C1078" s="33"/>
    </row>
    <row r="1079" spans="3:3">
      <c r="C1079" s="33"/>
    </row>
    <row r="1080" spans="3:3">
      <c r="C1080" s="33"/>
    </row>
    <row r="1081" spans="3:3">
      <c r="C1081" s="33"/>
    </row>
    <row r="1082" spans="3:3">
      <c r="C1082" s="33"/>
    </row>
    <row r="1083" spans="3:3">
      <c r="C1083" s="33"/>
    </row>
    <row r="1084" spans="3:3">
      <c r="C1084" s="33"/>
    </row>
    <row r="1085" spans="3:3">
      <c r="C1085" s="33"/>
    </row>
    <row r="1086" spans="3:3">
      <c r="C1086" s="33"/>
    </row>
    <row r="1087" spans="3:3">
      <c r="C1087" s="33"/>
    </row>
    <row r="1088" spans="3:3">
      <c r="C1088" s="33"/>
    </row>
    <row r="1089" spans="3:3">
      <c r="C1089" s="33"/>
    </row>
    <row r="1090" spans="3:3">
      <c r="C1090" s="33"/>
    </row>
    <row r="1091" spans="3:3">
      <c r="C1091" s="33"/>
    </row>
    <row r="1092" spans="3:3">
      <c r="C1092" s="33"/>
    </row>
    <row r="1093" spans="3:3">
      <c r="C1093" s="33"/>
    </row>
    <row r="1094" spans="3:3">
      <c r="C1094" s="33"/>
    </row>
    <row r="1095" spans="3:3">
      <c r="C1095" s="33"/>
    </row>
    <row r="1096" spans="3:3">
      <c r="C1096" s="33"/>
    </row>
    <row r="1097" spans="3:3">
      <c r="C1097" s="33"/>
    </row>
    <row r="1098" spans="3:3">
      <c r="C1098" s="33"/>
    </row>
    <row r="1099" spans="3:3">
      <c r="C1099" s="33"/>
    </row>
    <row r="1100" spans="3:3">
      <c r="C1100" s="33"/>
    </row>
    <row r="1101" spans="3:3">
      <c r="C1101" s="33"/>
    </row>
    <row r="1102" spans="3:3">
      <c r="C1102" s="33"/>
    </row>
    <row r="1103" spans="3:3">
      <c r="C1103" s="33"/>
    </row>
    <row r="1104" spans="3:3">
      <c r="C1104" s="33"/>
    </row>
    <row r="1105" spans="3:3">
      <c r="C1105" s="33"/>
    </row>
    <row r="1106" spans="3:3">
      <c r="C1106" s="33"/>
    </row>
    <row r="1107" spans="3:3">
      <c r="C1107" s="33"/>
    </row>
    <row r="1108" spans="3:3">
      <c r="C1108" s="33"/>
    </row>
    <row r="1109" spans="3:3">
      <c r="C1109" s="33"/>
    </row>
    <row r="1110" spans="3:3">
      <c r="C1110" s="33"/>
    </row>
    <row r="1111" spans="3:3">
      <c r="C1111" s="33"/>
    </row>
    <row r="1112" spans="3:3">
      <c r="C1112" s="33"/>
    </row>
    <row r="1113" spans="3:3">
      <c r="C1113" s="33"/>
    </row>
    <row r="1114" spans="3:3">
      <c r="C1114" s="33"/>
    </row>
    <row r="1115" spans="3:3">
      <c r="C1115" s="33"/>
    </row>
    <row r="1116" spans="3:3">
      <c r="C1116" s="33"/>
    </row>
    <row r="1117" spans="3:3">
      <c r="C1117" s="33"/>
    </row>
    <row r="1118" spans="3:3">
      <c r="C1118" s="33"/>
    </row>
    <row r="1119" spans="3:3">
      <c r="C1119" s="33"/>
    </row>
    <row r="1120" spans="3:3">
      <c r="C1120" s="33"/>
    </row>
    <row r="1121" spans="3:3">
      <c r="C1121" s="33"/>
    </row>
    <row r="1122" spans="3:3">
      <c r="C1122" s="33"/>
    </row>
    <row r="1123" spans="3:3">
      <c r="C1123" s="33"/>
    </row>
    <row r="1124" spans="3:3">
      <c r="C1124" s="33"/>
    </row>
    <row r="1125" spans="3:3">
      <c r="C1125" s="33"/>
    </row>
    <row r="1126" spans="3:3">
      <c r="C1126" s="33"/>
    </row>
    <row r="1127" spans="3:3">
      <c r="C1127" s="33"/>
    </row>
    <row r="1128" spans="3:3">
      <c r="C1128" s="33"/>
    </row>
    <row r="1129" spans="3:3">
      <c r="C1129" s="33"/>
    </row>
    <row r="1130" spans="3:3">
      <c r="C1130" s="33"/>
    </row>
    <row r="1131" spans="3:3">
      <c r="C1131" s="33"/>
    </row>
    <row r="1132" spans="3:3">
      <c r="C1132" s="33"/>
    </row>
    <row r="1133" spans="3:3">
      <c r="C1133" s="33"/>
    </row>
    <row r="1134" spans="3:3">
      <c r="C1134" s="33"/>
    </row>
    <row r="1135" spans="3:3">
      <c r="C1135" s="33"/>
    </row>
    <row r="1136" spans="3:3">
      <c r="C1136" s="33"/>
    </row>
    <row r="1137" spans="3:3">
      <c r="C1137" s="33"/>
    </row>
    <row r="1138" spans="3:3">
      <c r="C1138" s="33"/>
    </row>
    <row r="1139" spans="3:3">
      <c r="C1139" s="33"/>
    </row>
    <row r="1140" spans="3:3">
      <c r="C1140" s="33"/>
    </row>
    <row r="1141" spans="3:3">
      <c r="C1141" s="33"/>
    </row>
    <row r="1142" spans="3:3">
      <c r="C1142" s="33"/>
    </row>
    <row r="1143" spans="3:3">
      <c r="C1143" s="33"/>
    </row>
    <row r="1144" spans="3:3">
      <c r="C1144" s="33"/>
    </row>
    <row r="1145" spans="3:3">
      <c r="C1145" s="33"/>
    </row>
    <row r="1146" spans="3:3">
      <c r="C1146" s="33"/>
    </row>
    <row r="1147" spans="3:3">
      <c r="C1147" s="33"/>
    </row>
    <row r="1148" spans="3:3">
      <c r="C1148" s="33"/>
    </row>
    <row r="1149" spans="3:3">
      <c r="C1149" s="33"/>
    </row>
    <row r="1150" spans="3:3">
      <c r="C1150" s="33"/>
    </row>
    <row r="1151" spans="3:3">
      <c r="C1151" s="33"/>
    </row>
    <row r="1152" spans="3:3">
      <c r="C1152" s="33"/>
    </row>
    <row r="1153" spans="3:3">
      <c r="C1153" s="33"/>
    </row>
    <row r="1154" spans="3:3">
      <c r="C1154" s="33"/>
    </row>
    <row r="1155" spans="3:3">
      <c r="C1155" s="33"/>
    </row>
    <row r="1156" spans="3:3">
      <c r="C1156" s="33"/>
    </row>
    <row r="1157" spans="3:3">
      <c r="C1157" s="33"/>
    </row>
    <row r="1158" spans="3:3">
      <c r="C1158" s="33"/>
    </row>
    <row r="1159" spans="3:3">
      <c r="C1159" s="33"/>
    </row>
    <row r="1160" spans="3:3">
      <c r="C1160" s="33"/>
    </row>
    <row r="1161" spans="3:3">
      <c r="C1161" s="33"/>
    </row>
    <row r="1162" spans="3:3">
      <c r="C1162" s="33"/>
    </row>
    <row r="1163" spans="3:3">
      <c r="C1163" s="33"/>
    </row>
    <row r="1164" spans="3:3">
      <c r="C1164" s="33"/>
    </row>
    <row r="1165" spans="3:3">
      <c r="C1165" s="33"/>
    </row>
    <row r="1166" spans="3:3">
      <c r="C1166" s="33"/>
    </row>
    <row r="1167" spans="3:3">
      <c r="C1167" s="33"/>
    </row>
    <row r="1168" spans="3:3">
      <c r="C1168" s="33"/>
    </row>
    <row r="1169" spans="3:3">
      <c r="C1169" s="33"/>
    </row>
    <row r="1170" spans="3:3">
      <c r="C1170" s="33"/>
    </row>
    <row r="1171" spans="3:3">
      <c r="C1171" s="33"/>
    </row>
    <row r="1172" spans="3:3">
      <c r="C1172" s="33"/>
    </row>
    <row r="1173" spans="3:3">
      <c r="C1173" s="33"/>
    </row>
    <row r="1174" spans="3:3">
      <c r="C1174" s="33"/>
    </row>
    <row r="1175" spans="3:3">
      <c r="C1175" s="33"/>
    </row>
    <row r="1176" spans="3:3">
      <c r="C1176" s="33"/>
    </row>
    <row r="1177" spans="3:3">
      <c r="C1177" s="33"/>
    </row>
    <row r="1178" spans="3:3">
      <c r="C1178" s="33"/>
    </row>
    <row r="1179" spans="3:3">
      <c r="C1179" s="33"/>
    </row>
    <row r="1180" spans="3:3">
      <c r="C1180" s="33"/>
    </row>
    <row r="1181" spans="3:3">
      <c r="C1181" s="33"/>
    </row>
    <row r="1182" spans="3:3">
      <c r="C1182" s="33"/>
    </row>
    <row r="1183" spans="3:3">
      <c r="C1183" s="33"/>
    </row>
    <row r="1184" spans="3:3">
      <c r="C1184" s="33"/>
    </row>
    <row r="1185" spans="3:3">
      <c r="C1185" s="33"/>
    </row>
    <row r="1186" spans="3:3">
      <c r="C1186" s="33"/>
    </row>
    <row r="1187" spans="3:3">
      <c r="C1187" s="33"/>
    </row>
    <row r="1188" spans="3:3">
      <c r="C1188" s="33"/>
    </row>
    <row r="1189" spans="3:3">
      <c r="C1189" s="33"/>
    </row>
    <row r="1190" spans="3:3">
      <c r="C1190" s="33"/>
    </row>
    <row r="1191" spans="3:3">
      <c r="C1191" s="33"/>
    </row>
    <row r="1192" spans="3:3">
      <c r="C1192" s="33"/>
    </row>
    <row r="1193" spans="3:3">
      <c r="C1193" s="33"/>
    </row>
    <row r="1194" spans="3:3">
      <c r="C1194" s="33"/>
    </row>
    <row r="1195" spans="3:3">
      <c r="C1195" s="33"/>
    </row>
    <row r="1196" spans="3:3">
      <c r="C1196" s="33"/>
    </row>
    <row r="1197" spans="3:3">
      <c r="C1197" s="33"/>
    </row>
    <row r="1198" spans="3:3">
      <c r="C1198" s="33"/>
    </row>
    <row r="1199" spans="3:3">
      <c r="C1199" s="33"/>
    </row>
    <row r="1200" spans="3:3">
      <c r="C1200" s="33"/>
    </row>
    <row r="1201" spans="3:3">
      <c r="C1201" s="33"/>
    </row>
    <row r="1202" spans="3:3">
      <c r="C1202" s="33"/>
    </row>
    <row r="1203" spans="3:3">
      <c r="C1203" s="33"/>
    </row>
    <row r="1204" spans="3:3">
      <c r="C1204" s="33"/>
    </row>
    <row r="1205" spans="3:3">
      <c r="C1205" s="33"/>
    </row>
    <row r="1206" spans="3:3">
      <c r="C1206" s="33"/>
    </row>
    <row r="1207" spans="3:3">
      <c r="C1207" s="33"/>
    </row>
    <row r="1208" spans="3:3">
      <c r="C1208" s="33"/>
    </row>
    <row r="1209" spans="3:3">
      <c r="C1209" s="33"/>
    </row>
    <row r="1210" spans="3:3">
      <c r="C1210" s="33"/>
    </row>
    <row r="1211" spans="3:3">
      <c r="C1211" s="33"/>
    </row>
    <row r="1212" spans="3:3">
      <c r="C1212" s="33"/>
    </row>
    <row r="1213" spans="3:3">
      <c r="C1213" s="33"/>
    </row>
    <row r="1214" spans="3:3">
      <c r="C1214" s="33"/>
    </row>
    <row r="1215" spans="3:3">
      <c r="C1215" s="33"/>
    </row>
    <row r="1216" spans="3:3">
      <c r="C1216" s="33"/>
    </row>
    <row r="1217" spans="3:3">
      <c r="C1217" s="33"/>
    </row>
    <row r="1218" spans="3:3">
      <c r="C1218" s="33"/>
    </row>
    <row r="1219" spans="3:3">
      <c r="C1219" s="33"/>
    </row>
    <row r="1220" spans="3:3">
      <c r="C1220" s="33"/>
    </row>
    <row r="1221" spans="3:3">
      <c r="C1221" s="33"/>
    </row>
    <row r="1222" spans="3:3">
      <c r="C1222" s="33"/>
    </row>
    <row r="1223" spans="3:3">
      <c r="C1223" s="33"/>
    </row>
    <row r="1224" spans="3:3">
      <c r="C1224" s="33"/>
    </row>
    <row r="1225" spans="3:3">
      <c r="C1225" s="33"/>
    </row>
    <row r="1226" spans="3:3">
      <c r="C1226" s="33"/>
    </row>
    <row r="1227" spans="3:3">
      <c r="C1227" s="33"/>
    </row>
    <row r="1228" spans="3:3">
      <c r="C1228" s="33"/>
    </row>
    <row r="1229" spans="3:3">
      <c r="C1229" s="33"/>
    </row>
    <row r="1230" spans="3:3">
      <c r="C1230" s="33"/>
    </row>
    <row r="1231" spans="3:3">
      <c r="C1231" s="33"/>
    </row>
    <row r="1232" spans="3:3">
      <c r="C1232" s="33"/>
    </row>
    <row r="1233" spans="3:3">
      <c r="C1233" s="33"/>
    </row>
    <row r="1234" spans="3:3">
      <c r="C1234" s="33"/>
    </row>
    <row r="1235" spans="3:3">
      <c r="C1235" s="33"/>
    </row>
    <row r="1236" spans="3:3">
      <c r="C1236" s="33"/>
    </row>
    <row r="1237" spans="3:3">
      <c r="C1237" s="33"/>
    </row>
    <row r="1238" spans="3:3">
      <c r="C1238" s="33"/>
    </row>
    <row r="1239" spans="3:3">
      <c r="C1239" s="33"/>
    </row>
    <row r="1240" spans="3:3">
      <c r="C1240" s="33"/>
    </row>
    <row r="1241" spans="3:3">
      <c r="C1241" s="33"/>
    </row>
    <row r="1242" spans="3:3">
      <c r="C1242" s="33"/>
    </row>
    <row r="1243" spans="3:3">
      <c r="C1243" s="33"/>
    </row>
    <row r="1244" spans="3:3">
      <c r="C1244" s="33"/>
    </row>
    <row r="1245" spans="3:3">
      <c r="C1245" s="33"/>
    </row>
    <row r="1246" spans="3:3">
      <c r="C1246" s="33"/>
    </row>
    <row r="1247" spans="3:3">
      <c r="C1247" s="33"/>
    </row>
    <row r="1248" spans="3:3">
      <c r="C1248" s="33"/>
    </row>
    <row r="1249" spans="3:3">
      <c r="C1249" s="33"/>
    </row>
    <row r="1250" spans="3:3">
      <c r="C1250" s="33"/>
    </row>
    <row r="1251" spans="3:3">
      <c r="C1251" s="33"/>
    </row>
    <row r="1252" spans="3:3">
      <c r="C1252" s="33"/>
    </row>
    <row r="1253" spans="3:3">
      <c r="C1253" s="33"/>
    </row>
    <row r="1254" spans="3:3">
      <c r="C1254" s="33"/>
    </row>
    <row r="1255" spans="3:3">
      <c r="C1255" s="33"/>
    </row>
    <row r="1256" spans="3:3">
      <c r="C1256" s="33"/>
    </row>
    <row r="1257" spans="3:3">
      <c r="C1257" s="33"/>
    </row>
    <row r="1258" spans="3:3">
      <c r="C1258" s="33"/>
    </row>
    <row r="1259" spans="3:3">
      <c r="C1259" s="33"/>
    </row>
    <row r="1260" spans="3:3">
      <c r="C1260" s="33"/>
    </row>
    <row r="1261" spans="3:3">
      <c r="C1261" s="33"/>
    </row>
    <row r="1262" spans="3:3">
      <c r="C1262" s="33"/>
    </row>
    <row r="1263" spans="3:3">
      <c r="C1263" s="33"/>
    </row>
    <row r="1264" spans="3:3">
      <c r="C1264" s="33"/>
    </row>
    <row r="1265" spans="3:3">
      <c r="C1265" s="33"/>
    </row>
    <row r="1266" spans="3:3">
      <c r="C1266" s="33"/>
    </row>
    <row r="1267" spans="3:3">
      <c r="C1267" s="33"/>
    </row>
    <row r="1268" spans="3:3">
      <c r="C1268" s="33"/>
    </row>
    <row r="1269" spans="3:3">
      <c r="C1269" s="33"/>
    </row>
    <row r="1270" spans="3:3">
      <c r="C1270" s="33"/>
    </row>
    <row r="1271" spans="3:3">
      <c r="C1271" s="33"/>
    </row>
    <row r="1272" spans="3:3">
      <c r="C1272" s="33"/>
    </row>
    <row r="1273" spans="3:3">
      <c r="C1273" s="33"/>
    </row>
    <row r="1274" spans="3:3">
      <c r="C1274" s="33"/>
    </row>
    <row r="1275" spans="3:3">
      <c r="C1275" s="33"/>
    </row>
    <row r="1276" spans="3:3">
      <c r="C1276" s="33"/>
    </row>
    <row r="1277" spans="3:3">
      <c r="C1277" s="33"/>
    </row>
    <row r="1278" spans="3:3">
      <c r="C1278" s="33"/>
    </row>
    <row r="1279" spans="3:3">
      <c r="C1279" s="33"/>
    </row>
    <row r="1280" spans="3:3">
      <c r="C1280" s="33"/>
    </row>
    <row r="1281" spans="3:3">
      <c r="C1281" s="33"/>
    </row>
    <row r="1282" spans="3:3">
      <c r="C1282" s="33"/>
    </row>
    <row r="1283" spans="3:3">
      <c r="C1283" s="33"/>
    </row>
    <row r="1284" spans="3:3">
      <c r="C1284" s="33"/>
    </row>
    <row r="1285" spans="3:3">
      <c r="C1285" s="33"/>
    </row>
    <row r="1286" spans="3:3">
      <c r="C1286" s="33"/>
    </row>
    <row r="1287" spans="3:3">
      <c r="C1287" s="33"/>
    </row>
    <row r="1288" spans="3:3">
      <c r="C1288" s="33"/>
    </row>
    <row r="1289" spans="3:3">
      <c r="C1289" s="33"/>
    </row>
    <row r="1290" spans="3:3">
      <c r="C1290" s="33"/>
    </row>
    <row r="1291" spans="3:3">
      <c r="C1291" s="33"/>
    </row>
    <row r="1292" spans="3:3">
      <c r="C1292" s="33"/>
    </row>
    <row r="1293" spans="3:3">
      <c r="C1293" s="33"/>
    </row>
    <row r="1294" spans="3:3">
      <c r="C1294" s="33"/>
    </row>
    <row r="1295" spans="3:3">
      <c r="C1295" s="33"/>
    </row>
    <row r="1296" spans="3:3">
      <c r="C1296" s="33"/>
    </row>
    <row r="1297" spans="3:3">
      <c r="C1297" s="33"/>
    </row>
    <row r="1298" spans="3:3">
      <c r="C1298" s="33"/>
    </row>
    <row r="1299" spans="3:3">
      <c r="C1299" s="33"/>
    </row>
    <row r="1300" spans="3:3">
      <c r="C1300" s="33"/>
    </row>
    <row r="1301" spans="3:3">
      <c r="C1301" s="33"/>
    </row>
    <row r="1302" spans="3:3">
      <c r="C1302" s="33"/>
    </row>
    <row r="1303" spans="3:3">
      <c r="C1303" s="33"/>
    </row>
    <row r="1304" spans="3:3">
      <c r="C1304" s="33"/>
    </row>
    <row r="1305" spans="3:3">
      <c r="C1305" s="33"/>
    </row>
    <row r="1306" spans="3:3">
      <c r="C1306" s="33"/>
    </row>
    <row r="1307" spans="3:3">
      <c r="C1307" s="33"/>
    </row>
    <row r="1308" spans="3:3">
      <c r="C1308" s="33"/>
    </row>
    <row r="1309" spans="3:3">
      <c r="C1309" s="33"/>
    </row>
    <row r="1310" spans="3:3">
      <c r="C1310" s="33"/>
    </row>
    <row r="1311" spans="3:3">
      <c r="C1311" s="33"/>
    </row>
    <row r="1312" spans="3:3">
      <c r="C1312" s="33"/>
    </row>
    <row r="1313" spans="3:3">
      <c r="C1313" s="33"/>
    </row>
    <row r="1314" spans="3:3">
      <c r="C1314" s="33"/>
    </row>
    <row r="1315" spans="3:3">
      <c r="C1315" s="33"/>
    </row>
    <row r="1316" spans="3:3">
      <c r="C1316" s="33"/>
    </row>
    <row r="1317" spans="3:3">
      <c r="C1317" s="33"/>
    </row>
    <row r="1318" spans="3:3">
      <c r="C1318" s="33"/>
    </row>
    <row r="1319" spans="3:3">
      <c r="C1319" s="33"/>
    </row>
    <row r="1320" spans="3:3">
      <c r="C1320" s="33"/>
    </row>
    <row r="1321" spans="3:3">
      <c r="C1321" s="33"/>
    </row>
    <row r="1322" spans="3:3">
      <c r="C1322" s="33"/>
    </row>
    <row r="1323" spans="3:3">
      <c r="C1323" s="33"/>
    </row>
    <row r="1324" spans="3:3">
      <c r="C1324" s="33"/>
    </row>
    <row r="1325" spans="3:3">
      <c r="C1325" s="33"/>
    </row>
    <row r="1326" spans="3:3">
      <c r="C1326" s="33"/>
    </row>
    <row r="1327" spans="3:3">
      <c r="C1327" s="33"/>
    </row>
    <row r="1328" spans="3:3">
      <c r="C1328" s="33"/>
    </row>
    <row r="1329" spans="3:3">
      <c r="C1329" s="33"/>
    </row>
    <row r="1330" spans="3:3">
      <c r="C1330" s="33"/>
    </row>
    <row r="1331" spans="3:3">
      <c r="C1331" s="33"/>
    </row>
    <row r="1332" spans="3:3">
      <c r="C1332" s="33"/>
    </row>
    <row r="1333" spans="3:3">
      <c r="C1333" s="33"/>
    </row>
    <row r="1334" spans="3:3">
      <c r="C1334" s="33"/>
    </row>
    <row r="1335" spans="3:3">
      <c r="C1335" s="33"/>
    </row>
    <row r="1336" spans="3:3">
      <c r="C1336" s="33"/>
    </row>
    <row r="1337" spans="3:3">
      <c r="C1337" s="33"/>
    </row>
    <row r="1338" spans="3:3">
      <c r="C1338" s="33"/>
    </row>
    <row r="1339" spans="3:3">
      <c r="C1339" s="33"/>
    </row>
    <row r="1340" spans="3:3">
      <c r="C1340" s="33"/>
    </row>
    <row r="1341" spans="3:3">
      <c r="C1341" s="33"/>
    </row>
    <row r="1342" spans="3:3">
      <c r="C1342" s="33"/>
    </row>
    <row r="1343" spans="3:3">
      <c r="C1343" s="33"/>
    </row>
    <row r="1344" spans="3:3">
      <c r="C1344" s="33"/>
    </row>
    <row r="1345" spans="3:3">
      <c r="C1345" s="33"/>
    </row>
    <row r="1346" spans="3:3">
      <c r="C1346" s="33"/>
    </row>
    <row r="1347" spans="3:3">
      <c r="C1347" s="33"/>
    </row>
    <row r="1348" spans="3:3">
      <c r="C1348" s="33"/>
    </row>
    <row r="1349" spans="3:3">
      <c r="C1349" s="33"/>
    </row>
    <row r="1350" spans="3:3">
      <c r="C1350" s="33"/>
    </row>
    <row r="1351" spans="3:3">
      <c r="C1351" s="33"/>
    </row>
    <row r="1352" spans="3:3">
      <c r="C1352" s="33"/>
    </row>
    <row r="1353" spans="3:3">
      <c r="C1353" s="33"/>
    </row>
    <row r="1354" spans="3:3">
      <c r="C1354" s="33"/>
    </row>
    <row r="1355" spans="3:3">
      <c r="C1355" s="33"/>
    </row>
    <row r="1356" spans="3:3">
      <c r="C1356" s="33"/>
    </row>
    <row r="1357" spans="3:3">
      <c r="C1357" s="33"/>
    </row>
    <row r="1358" spans="3:3">
      <c r="C1358" s="33"/>
    </row>
    <row r="1359" spans="3:3">
      <c r="C1359" s="33"/>
    </row>
    <row r="1360" spans="3:3">
      <c r="C1360" s="33"/>
    </row>
    <row r="1361" spans="3:3">
      <c r="C1361" s="33"/>
    </row>
    <row r="1362" spans="3:3">
      <c r="C1362" s="33"/>
    </row>
    <row r="1363" spans="3:3">
      <c r="C1363" s="33"/>
    </row>
    <row r="1364" spans="3:3">
      <c r="C1364" s="33"/>
    </row>
    <row r="1365" spans="3:3">
      <c r="C1365" s="33"/>
    </row>
    <row r="1366" spans="3:3">
      <c r="C1366" s="33"/>
    </row>
    <row r="1367" spans="3:3">
      <c r="C1367" s="33"/>
    </row>
    <row r="1368" spans="3:3">
      <c r="C1368" s="33"/>
    </row>
    <row r="1369" spans="3:3">
      <c r="C1369" s="33"/>
    </row>
    <row r="1370" spans="3:3">
      <c r="C1370" s="33"/>
    </row>
    <row r="1371" spans="3:3">
      <c r="C1371" s="33"/>
    </row>
    <row r="1372" spans="3:3">
      <c r="C1372" s="33"/>
    </row>
    <row r="1373" spans="3:3">
      <c r="C1373" s="33"/>
    </row>
    <row r="1374" spans="3:3">
      <c r="C1374" s="33"/>
    </row>
    <row r="1375" spans="3:3">
      <c r="C1375" s="33"/>
    </row>
    <row r="1376" spans="3:3">
      <c r="C1376" s="33"/>
    </row>
    <row r="1377" spans="3:3">
      <c r="C1377" s="33"/>
    </row>
    <row r="1378" spans="3:3">
      <c r="C1378" s="33"/>
    </row>
    <row r="1379" spans="3:3">
      <c r="C1379" s="33"/>
    </row>
    <row r="1380" spans="3:3">
      <c r="C1380" s="33"/>
    </row>
    <row r="1381" spans="3:3">
      <c r="C1381" s="33"/>
    </row>
    <row r="1382" spans="3:3">
      <c r="C1382" s="33"/>
    </row>
    <row r="1383" spans="3:3">
      <c r="C1383" s="33"/>
    </row>
    <row r="1384" spans="3:3">
      <c r="C1384" s="33"/>
    </row>
    <row r="1385" spans="3:3">
      <c r="C1385" s="33"/>
    </row>
    <row r="1386" spans="3:3">
      <c r="C1386" s="33"/>
    </row>
    <row r="1387" spans="3:3">
      <c r="C1387" s="33"/>
    </row>
    <row r="1388" spans="3:3">
      <c r="C1388" s="33"/>
    </row>
    <row r="1389" spans="3:3">
      <c r="C1389" s="33"/>
    </row>
    <row r="1390" spans="3:3">
      <c r="C1390" s="33"/>
    </row>
    <row r="1391" spans="3:3">
      <c r="C1391" s="33"/>
    </row>
    <row r="1392" spans="3:3">
      <c r="C1392" s="33"/>
    </row>
    <row r="1393" spans="3:3">
      <c r="C1393" s="33"/>
    </row>
    <row r="1394" spans="3:3">
      <c r="C1394" s="33"/>
    </row>
    <row r="1395" spans="3:3">
      <c r="C1395" s="33"/>
    </row>
    <row r="1396" spans="3:3">
      <c r="C1396" s="33"/>
    </row>
    <row r="1397" spans="3:3">
      <c r="C1397" s="33"/>
    </row>
    <row r="1398" spans="3:3">
      <c r="C1398" s="33"/>
    </row>
    <row r="1399" spans="3:3">
      <c r="C1399" s="33"/>
    </row>
    <row r="1400" spans="3:3">
      <c r="C1400" s="33"/>
    </row>
    <row r="1401" spans="3:3">
      <c r="C1401" s="33"/>
    </row>
    <row r="1402" spans="3:3">
      <c r="C1402" s="33"/>
    </row>
    <row r="1403" spans="3:3">
      <c r="C1403" s="33"/>
    </row>
    <row r="1404" spans="3:3">
      <c r="C1404" s="33"/>
    </row>
    <row r="1405" spans="3:3">
      <c r="C1405" s="33"/>
    </row>
    <row r="1406" spans="3:3">
      <c r="C1406" s="33"/>
    </row>
    <row r="1407" spans="3:3">
      <c r="C1407" s="33"/>
    </row>
    <row r="1408" spans="3:3">
      <c r="C1408" s="33"/>
    </row>
    <row r="1409" spans="3:3">
      <c r="C1409" s="33"/>
    </row>
    <row r="1410" spans="3:3">
      <c r="C1410" s="33"/>
    </row>
    <row r="1411" spans="3:3">
      <c r="C1411" s="33"/>
    </row>
    <row r="1412" spans="3:3">
      <c r="C1412" s="33"/>
    </row>
    <row r="1413" spans="3:3">
      <c r="C1413" s="33"/>
    </row>
    <row r="1414" spans="3:3">
      <c r="C1414" s="33"/>
    </row>
    <row r="1415" spans="3:3">
      <c r="C1415" s="33"/>
    </row>
    <row r="1416" spans="3:3">
      <c r="C1416" s="33"/>
    </row>
    <row r="1417" spans="3:3">
      <c r="C1417" s="33"/>
    </row>
    <row r="1418" spans="3:3">
      <c r="C1418" s="33"/>
    </row>
    <row r="1419" spans="3:3">
      <c r="C1419" s="33"/>
    </row>
    <row r="1420" spans="3:3">
      <c r="C1420" s="33"/>
    </row>
    <row r="1421" spans="3:3">
      <c r="C1421" s="33"/>
    </row>
    <row r="1422" spans="3:3">
      <c r="C1422" s="33"/>
    </row>
    <row r="1423" spans="3:3">
      <c r="C1423" s="33"/>
    </row>
    <row r="1424" spans="3:3">
      <c r="C1424" s="33"/>
    </row>
    <row r="1425" spans="3:3">
      <c r="C1425" s="33"/>
    </row>
    <row r="1426" spans="3:3">
      <c r="C1426" s="33"/>
    </row>
    <row r="1427" spans="3:3">
      <c r="C1427" s="33"/>
    </row>
    <row r="1428" spans="3:3">
      <c r="C1428" s="33"/>
    </row>
    <row r="1429" spans="3:3">
      <c r="C1429" s="33"/>
    </row>
    <row r="1430" spans="3:3">
      <c r="C1430" s="33"/>
    </row>
    <row r="1431" spans="3:3">
      <c r="C1431" s="33"/>
    </row>
    <row r="1432" spans="3:3">
      <c r="C1432" s="33"/>
    </row>
    <row r="1433" spans="3:3">
      <c r="C1433" s="33"/>
    </row>
    <row r="1434" spans="3:3">
      <c r="C1434" s="33"/>
    </row>
    <row r="1435" spans="3:3">
      <c r="C1435" s="33"/>
    </row>
    <row r="1436" spans="3:3">
      <c r="C1436" s="33"/>
    </row>
    <row r="1437" spans="3:3">
      <c r="C1437" s="33"/>
    </row>
    <row r="1438" spans="3:3">
      <c r="C1438" s="33"/>
    </row>
    <row r="1439" spans="3:3">
      <c r="C1439" s="33"/>
    </row>
    <row r="1440" spans="3:3">
      <c r="C1440" s="33"/>
    </row>
    <row r="1441" spans="3:3">
      <c r="C1441" s="33"/>
    </row>
    <row r="1442" spans="3:3">
      <c r="C1442" s="33"/>
    </row>
    <row r="1443" spans="3:3">
      <c r="C1443" s="33"/>
    </row>
    <row r="1444" spans="3:3">
      <c r="C1444" s="33"/>
    </row>
    <row r="1445" spans="3:3">
      <c r="C1445" s="33"/>
    </row>
    <row r="1446" spans="3:3">
      <c r="C1446" s="33"/>
    </row>
    <row r="1447" spans="3:3">
      <c r="C1447" s="33"/>
    </row>
    <row r="1448" spans="3:3">
      <c r="C1448" s="33"/>
    </row>
    <row r="1449" spans="3:3">
      <c r="C1449" s="33"/>
    </row>
    <row r="1450" spans="3:3">
      <c r="C1450" s="33"/>
    </row>
    <row r="1451" spans="3:3">
      <c r="C1451" s="33"/>
    </row>
    <row r="1452" spans="3:3">
      <c r="C1452" s="33"/>
    </row>
    <row r="1453" spans="3:3">
      <c r="C1453" s="33"/>
    </row>
    <row r="1454" spans="3:3">
      <c r="C1454" s="33"/>
    </row>
    <row r="1455" spans="3:3">
      <c r="C1455" s="33"/>
    </row>
    <row r="1456" spans="3:3">
      <c r="C1456" s="33"/>
    </row>
    <row r="1457" spans="3:3">
      <c r="C1457" s="33"/>
    </row>
    <row r="1458" spans="3:3">
      <c r="C1458" s="33"/>
    </row>
    <row r="1459" spans="3:3">
      <c r="C1459" s="33"/>
    </row>
    <row r="1460" spans="3:3">
      <c r="C1460" s="33"/>
    </row>
    <row r="1461" spans="3:3">
      <c r="C1461" s="33"/>
    </row>
    <row r="1462" spans="3:3">
      <c r="C1462" s="33"/>
    </row>
    <row r="1463" spans="3:3">
      <c r="C1463" s="33"/>
    </row>
    <row r="1464" spans="3:3">
      <c r="C1464" s="33"/>
    </row>
    <row r="1465" spans="3:3">
      <c r="C1465" s="33"/>
    </row>
    <row r="1466" spans="3:3">
      <c r="C1466" s="33"/>
    </row>
    <row r="1467" spans="3:3">
      <c r="C1467" s="33"/>
    </row>
    <row r="1468" spans="3:3">
      <c r="C1468" s="33"/>
    </row>
    <row r="1469" spans="3:3">
      <c r="C1469" s="33"/>
    </row>
    <row r="1470" spans="3:3">
      <c r="C1470" s="33"/>
    </row>
    <row r="1471" spans="3:3">
      <c r="C1471" s="33"/>
    </row>
    <row r="1472" spans="3:3">
      <c r="C1472" s="33"/>
    </row>
    <row r="1473" spans="3:3">
      <c r="C1473" s="33"/>
    </row>
    <row r="1474" spans="3:3">
      <c r="C1474" s="33"/>
    </row>
    <row r="1475" spans="3:3">
      <c r="C1475" s="33"/>
    </row>
    <row r="1476" spans="3:3">
      <c r="C1476" s="33"/>
    </row>
    <row r="1477" spans="3:3">
      <c r="C1477" s="33"/>
    </row>
    <row r="1478" spans="3:3">
      <c r="C1478" s="33"/>
    </row>
    <row r="1479" spans="3:3">
      <c r="C1479" s="33"/>
    </row>
    <row r="1480" spans="3:3">
      <c r="C1480" s="33"/>
    </row>
    <row r="1481" spans="3:3">
      <c r="C1481" s="33"/>
    </row>
    <row r="1482" spans="3:3">
      <c r="C1482" s="33"/>
    </row>
    <row r="1483" spans="3:3">
      <c r="C1483" s="33"/>
    </row>
    <row r="1484" spans="3:3">
      <c r="C1484" s="33"/>
    </row>
    <row r="1485" spans="3:3">
      <c r="C1485" s="33"/>
    </row>
    <row r="1486" spans="3:3">
      <c r="C1486" s="33"/>
    </row>
    <row r="1487" spans="3:3">
      <c r="C1487" s="33"/>
    </row>
    <row r="1488" spans="3:3">
      <c r="C1488" s="33"/>
    </row>
    <row r="1489" spans="3:3">
      <c r="C1489" s="33"/>
    </row>
    <row r="1490" spans="3:3">
      <c r="C1490" s="33"/>
    </row>
    <row r="1491" spans="3:3">
      <c r="C1491" s="33"/>
    </row>
    <row r="1492" spans="3:3">
      <c r="C1492" s="33"/>
    </row>
    <row r="1493" spans="3:3">
      <c r="C1493" s="33"/>
    </row>
    <row r="1494" spans="3:3">
      <c r="C1494" s="33"/>
    </row>
    <row r="1495" spans="3:3">
      <c r="C1495" s="33"/>
    </row>
    <row r="1496" spans="3:3">
      <c r="C1496" s="33"/>
    </row>
    <row r="1497" spans="3:3">
      <c r="C1497" s="33"/>
    </row>
    <row r="1498" spans="3:3">
      <c r="C1498" s="33"/>
    </row>
    <row r="1499" spans="3:3">
      <c r="C1499" s="33"/>
    </row>
    <row r="1500" spans="3:3">
      <c r="C1500" s="33"/>
    </row>
    <row r="1501" spans="3:3">
      <c r="C1501" s="33"/>
    </row>
    <row r="1502" spans="3:3">
      <c r="C1502" s="33"/>
    </row>
    <row r="1503" spans="3:3">
      <c r="C1503" s="33"/>
    </row>
    <row r="1504" spans="3:3">
      <c r="C1504" s="33"/>
    </row>
    <row r="1505" spans="3:3">
      <c r="C1505" s="33"/>
    </row>
    <row r="1506" spans="3:3">
      <c r="C1506" s="33"/>
    </row>
    <row r="1507" spans="3:3">
      <c r="C1507" s="33"/>
    </row>
    <row r="1508" spans="3:3">
      <c r="C1508" s="33"/>
    </row>
    <row r="1509" spans="3:3">
      <c r="C1509" s="33"/>
    </row>
    <row r="1510" spans="3:3">
      <c r="C1510" s="33"/>
    </row>
    <row r="1511" spans="3:3">
      <c r="C1511" s="33"/>
    </row>
    <row r="1512" spans="3:3">
      <c r="C1512" s="33"/>
    </row>
    <row r="1513" spans="3:3">
      <c r="C1513" s="33"/>
    </row>
    <row r="1514" spans="3:3">
      <c r="C1514" s="33"/>
    </row>
    <row r="1515" spans="3:3">
      <c r="C1515" s="33"/>
    </row>
    <row r="1516" spans="3:3">
      <c r="C1516" s="33"/>
    </row>
    <row r="1517" spans="3:3">
      <c r="C1517" s="33"/>
    </row>
    <row r="1518" spans="3:3">
      <c r="C1518" s="33"/>
    </row>
    <row r="1519" spans="3:3">
      <c r="C1519" s="33"/>
    </row>
    <row r="1520" spans="3:3">
      <c r="C1520" s="33"/>
    </row>
    <row r="1521" spans="3:3">
      <c r="C1521" s="33"/>
    </row>
    <row r="1522" spans="3:3">
      <c r="C1522" s="33"/>
    </row>
    <row r="1523" spans="3:3">
      <c r="C1523" s="33"/>
    </row>
    <row r="1524" spans="3:3">
      <c r="C1524" s="33"/>
    </row>
    <row r="1525" spans="3:3">
      <c r="C1525" s="33"/>
    </row>
    <row r="1526" spans="3:3">
      <c r="C1526" s="33"/>
    </row>
    <row r="1527" spans="3:3">
      <c r="C1527" s="33"/>
    </row>
    <row r="1528" spans="3:3">
      <c r="C1528" s="33"/>
    </row>
    <row r="1529" spans="3:3">
      <c r="C1529" s="33"/>
    </row>
    <row r="1530" spans="3:3">
      <c r="C1530" s="33"/>
    </row>
    <row r="1531" spans="3:3">
      <c r="C1531" s="33"/>
    </row>
    <row r="1532" spans="3:3">
      <c r="C1532" s="33"/>
    </row>
    <row r="1533" spans="3:3">
      <c r="C1533" s="33"/>
    </row>
    <row r="1534" spans="3:3">
      <c r="C1534" s="33"/>
    </row>
    <row r="1535" spans="3:3">
      <c r="C1535" s="33"/>
    </row>
    <row r="1536" spans="3:3">
      <c r="C1536" s="33"/>
    </row>
    <row r="1537" spans="3:3">
      <c r="C1537" s="33"/>
    </row>
    <row r="1538" spans="3:3">
      <c r="C1538" s="33"/>
    </row>
    <row r="1539" spans="3:3">
      <c r="C1539" s="33"/>
    </row>
    <row r="1540" spans="3:3">
      <c r="C1540" s="33"/>
    </row>
    <row r="1541" spans="3:3">
      <c r="C1541" s="33"/>
    </row>
    <row r="1542" spans="3:3">
      <c r="C1542" s="33"/>
    </row>
    <row r="1543" spans="3:3">
      <c r="C1543" s="33"/>
    </row>
    <row r="1544" spans="3:3">
      <c r="C1544" s="33"/>
    </row>
    <row r="1545" spans="3:3">
      <c r="C1545" s="33"/>
    </row>
    <row r="1546" spans="3:3">
      <c r="C1546" s="33"/>
    </row>
    <row r="1547" spans="3:3">
      <c r="C1547" s="33"/>
    </row>
    <row r="1548" spans="3:3">
      <c r="C1548" s="33"/>
    </row>
    <row r="1549" spans="3:3">
      <c r="C1549" s="33"/>
    </row>
    <row r="1550" spans="3:3">
      <c r="C1550" s="33"/>
    </row>
    <row r="1551" spans="3:3">
      <c r="C1551" s="33"/>
    </row>
    <row r="1552" spans="3:3">
      <c r="C1552" s="33"/>
    </row>
    <row r="1553" spans="3:3">
      <c r="C1553" s="33"/>
    </row>
    <row r="1554" spans="3:3">
      <c r="C1554" s="33"/>
    </row>
    <row r="1555" spans="3:3">
      <c r="C1555" s="33"/>
    </row>
    <row r="1556" spans="3:3">
      <c r="C1556" s="33"/>
    </row>
    <row r="1557" spans="3:3">
      <c r="C1557" s="33"/>
    </row>
    <row r="1558" spans="3:3">
      <c r="C1558" s="33"/>
    </row>
    <row r="1559" spans="3:3">
      <c r="C1559" s="33"/>
    </row>
    <row r="1560" spans="3:3">
      <c r="C1560" s="33"/>
    </row>
    <row r="1561" spans="3:3">
      <c r="C1561" s="33"/>
    </row>
    <row r="1562" spans="3:3">
      <c r="C1562" s="33"/>
    </row>
    <row r="1563" spans="3:3">
      <c r="C1563" s="33"/>
    </row>
    <row r="1564" spans="3:3">
      <c r="C1564" s="33"/>
    </row>
    <row r="1565" spans="3:3">
      <c r="C1565" s="33"/>
    </row>
    <row r="1566" spans="3:3">
      <c r="C1566" s="33"/>
    </row>
    <row r="1567" spans="3:3">
      <c r="C1567" s="33"/>
    </row>
    <row r="1568" spans="3:3">
      <c r="C1568" s="33"/>
    </row>
    <row r="1569" spans="3:3">
      <c r="C1569" s="33"/>
    </row>
    <row r="1570" spans="3:3">
      <c r="C1570" s="33"/>
    </row>
    <row r="1571" spans="3:3">
      <c r="C1571" s="33"/>
    </row>
    <row r="1572" spans="3:3">
      <c r="C1572" s="33"/>
    </row>
    <row r="1573" spans="3:3">
      <c r="C1573" s="33"/>
    </row>
    <row r="1574" spans="3:3">
      <c r="C1574" s="33"/>
    </row>
    <row r="1575" spans="3:3">
      <c r="C1575" s="33"/>
    </row>
    <row r="1576" spans="3:3">
      <c r="C1576" s="33"/>
    </row>
    <row r="1577" spans="3:3">
      <c r="C1577" s="33"/>
    </row>
    <row r="1578" spans="3:3">
      <c r="C1578" s="33"/>
    </row>
    <row r="1579" spans="3:3">
      <c r="C1579" s="33"/>
    </row>
    <row r="1580" spans="3:3">
      <c r="C1580" s="33"/>
    </row>
    <row r="1581" spans="3:3">
      <c r="C1581" s="33"/>
    </row>
    <row r="1582" spans="3:3">
      <c r="C1582" s="33"/>
    </row>
    <row r="1583" spans="3:3">
      <c r="C1583" s="33"/>
    </row>
    <row r="1584" spans="3:3">
      <c r="C1584" s="33"/>
    </row>
    <row r="1585" spans="3:3">
      <c r="C1585" s="33"/>
    </row>
    <row r="1586" spans="3:3">
      <c r="C1586" s="33"/>
    </row>
    <row r="1587" spans="3:3">
      <c r="C1587" s="33"/>
    </row>
    <row r="1588" spans="3:3">
      <c r="C1588" s="33"/>
    </row>
    <row r="1589" spans="3:3">
      <c r="C1589" s="33"/>
    </row>
    <row r="1590" spans="3:3">
      <c r="C1590" s="33"/>
    </row>
    <row r="1591" spans="3:3">
      <c r="C1591" s="33"/>
    </row>
    <row r="1592" spans="3:3">
      <c r="C1592" s="33"/>
    </row>
    <row r="1593" spans="3:3">
      <c r="C1593" s="33"/>
    </row>
    <row r="1594" spans="3:3">
      <c r="C1594" s="33"/>
    </row>
    <row r="1595" spans="3:3">
      <c r="C1595" s="33"/>
    </row>
    <row r="1596" spans="3:3">
      <c r="C1596" s="33"/>
    </row>
    <row r="1597" spans="3:3">
      <c r="C1597" s="33"/>
    </row>
    <row r="1598" spans="3:3">
      <c r="C1598" s="33"/>
    </row>
    <row r="1599" spans="3:3">
      <c r="C1599" s="33"/>
    </row>
    <row r="1600" spans="3:3">
      <c r="C1600" s="33"/>
    </row>
    <row r="1601" spans="3:3">
      <c r="C1601" s="33"/>
    </row>
    <row r="1602" spans="3:3">
      <c r="C1602" s="33"/>
    </row>
    <row r="1603" spans="3:3">
      <c r="C1603" s="33"/>
    </row>
    <row r="1604" spans="3:3">
      <c r="C1604" s="33"/>
    </row>
  </sheetData>
  <mergeCells count="3">
    <mergeCell ref="D1:E1"/>
    <mergeCell ref="C1:C2"/>
    <mergeCell ref="B1:B2"/>
  </mergeCells>
  <phoneticPr fontId="2" type="noConversion"/>
  <pageMargins left="0.75" right="0.75" top="0.64" bottom="1" header="0.5" footer="0.5"/>
  <pageSetup paperSize="9" scale="89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0" tint="-0.14999847407452621"/>
    <pageSetUpPr fitToPage="1"/>
  </sheetPr>
  <dimension ref="A2:E1671"/>
  <sheetViews>
    <sheetView zoomScaleNormal="100" workbookViewId="0">
      <selection activeCell="J36" sqref="J36"/>
    </sheetView>
  </sheetViews>
  <sheetFormatPr defaultRowHeight="10.5"/>
  <cols>
    <col min="1" max="1" width="2.7109375" style="158" customWidth="1"/>
    <col min="2" max="2" width="59.7109375" style="163" customWidth="1"/>
    <col min="3" max="4" width="14.7109375" style="145" customWidth="1"/>
    <col min="5" max="5" width="16.28515625" style="145" customWidth="1"/>
    <col min="6" max="16384" width="9.140625" style="145"/>
  </cols>
  <sheetData>
    <row r="2" spans="2:4" ht="17.100000000000001" customHeight="1" thickBot="1">
      <c r="B2" s="496"/>
      <c r="C2" s="1103" t="s">
        <v>188</v>
      </c>
      <c r="D2" s="1104"/>
    </row>
    <row r="3" spans="2:4" ht="17.100000000000001" customHeight="1">
      <c r="B3" s="496"/>
      <c r="C3" s="494">
        <v>2016</v>
      </c>
      <c r="D3" s="495">
        <v>2015</v>
      </c>
    </row>
    <row r="4" spans="2:4" ht="17.100000000000001" customHeight="1" thickBot="1">
      <c r="B4" s="415" t="s">
        <v>275</v>
      </c>
      <c r="C4" s="497"/>
      <c r="D4" s="497"/>
    </row>
    <row r="5" spans="2:4" ht="24.95" customHeight="1">
      <c r="B5" s="498" t="s">
        <v>34</v>
      </c>
      <c r="C5" s="499">
        <v>2753185</v>
      </c>
      <c r="D5" s="500">
        <v>2584546</v>
      </c>
    </row>
    <row r="6" spans="2:4" ht="17.100000000000001" customHeight="1">
      <c r="B6" s="501" t="s">
        <v>433</v>
      </c>
      <c r="C6" s="502">
        <v>707974</v>
      </c>
      <c r="D6" s="503">
        <v>750745</v>
      </c>
    </row>
    <row r="7" spans="2:4" ht="17.100000000000001" customHeight="1">
      <c r="B7" s="501" t="s">
        <v>290</v>
      </c>
      <c r="C7" s="502">
        <v>57263</v>
      </c>
      <c r="D7" s="503">
        <v>49855</v>
      </c>
    </row>
    <row r="8" spans="2:4" ht="17.100000000000001" customHeight="1">
      <c r="B8" s="501" t="s">
        <v>189</v>
      </c>
      <c r="C8" s="502">
        <v>76957</v>
      </c>
      <c r="D8" s="503">
        <v>51092</v>
      </c>
    </row>
    <row r="9" spans="2:4" ht="24.95" customHeight="1">
      <c r="B9" s="501" t="s">
        <v>382</v>
      </c>
      <c r="C9" s="502">
        <v>196762</v>
      </c>
      <c r="D9" s="503">
        <v>157511</v>
      </c>
    </row>
    <row r="10" spans="2:4" ht="24.95" customHeight="1">
      <c r="B10" s="501" t="s">
        <v>450</v>
      </c>
      <c r="C10" s="502">
        <v>59936</v>
      </c>
      <c r="D10" s="503">
        <v>46618</v>
      </c>
    </row>
    <row r="11" spans="2:4" ht="24.95" customHeight="1">
      <c r="B11" s="501" t="s">
        <v>451</v>
      </c>
      <c r="C11" s="502">
        <v>15874</v>
      </c>
      <c r="D11" s="503">
        <v>14140</v>
      </c>
    </row>
    <row r="12" spans="2:4" ht="17.100000000000001" customHeight="1" thickBot="1">
      <c r="B12" s="504" t="s">
        <v>291</v>
      </c>
      <c r="C12" s="505">
        <v>4904</v>
      </c>
      <c r="D12" s="506">
        <v>5998</v>
      </c>
    </row>
    <row r="13" spans="2:4" ht="17.100000000000001" customHeight="1" thickBot="1">
      <c r="B13" s="417" t="s">
        <v>337</v>
      </c>
      <c r="C13" s="507">
        <f>SUM(C5:C12)</f>
        <v>3872855</v>
      </c>
      <c r="D13" s="508">
        <f>SUM(D5:D12)</f>
        <v>3660505</v>
      </c>
    </row>
    <row r="14" spans="2:4">
      <c r="B14" s="509"/>
      <c r="C14" s="510"/>
      <c r="D14" s="510"/>
    </row>
    <row r="15" spans="2:4">
      <c r="B15" s="511"/>
      <c r="C15" s="510"/>
      <c r="D15" s="512"/>
    </row>
    <row r="16" spans="2:4" ht="11.25" thickBot="1">
      <c r="B16" s="421"/>
      <c r="C16" s="513"/>
      <c r="D16" s="513"/>
    </row>
    <row r="17" spans="1:5" ht="17.100000000000001" customHeight="1" thickBot="1">
      <c r="B17" s="441" t="s">
        <v>276</v>
      </c>
      <c r="C17" s="514"/>
      <c r="D17" s="514"/>
    </row>
    <row r="18" spans="1:5" ht="17.100000000000001" customHeight="1">
      <c r="B18" s="498" t="s">
        <v>383</v>
      </c>
      <c r="C18" s="499">
        <v>-63678</v>
      </c>
      <c r="D18" s="500">
        <v>-85177</v>
      </c>
    </row>
    <row r="19" spans="1:5" ht="17.100000000000001" customHeight="1">
      <c r="B19" s="501" t="s">
        <v>384</v>
      </c>
      <c r="C19" s="502">
        <v>-638687</v>
      </c>
      <c r="D19" s="503">
        <v>-696042</v>
      </c>
    </row>
    <row r="20" spans="1:5" ht="17.100000000000001" customHeight="1">
      <c r="B20" s="501" t="s">
        <v>292</v>
      </c>
      <c r="C20" s="502">
        <v>-256992</v>
      </c>
      <c r="D20" s="503">
        <v>-275144</v>
      </c>
    </row>
    <row r="21" spans="1:5" ht="17.100000000000001" customHeight="1">
      <c r="B21" s="501" t="s">
        <v>448</v>
      </c>
      <c r="C21" s="502">
        <v>-68661</v>
      </c>
      <c r="D21" s="503">
        <v>-78966</v>
      </c>
    </row>
    <row r="22" spans="1:5" ht="24.95" hidden="1" customHeight="1">
      <c r="B22" s="501" t="s">
        <v>389</v>
      </c>
      <c r="C22" s="502">
        <v>0</v>
      </c>
      <c r="D22" s="503">
        <v>0</v>
      </c>
    </row>
    <row r="23" spans="1:5" s="163" customFormat="1" ht="24.95" hidden="1" customHeight="1">
      <c r="A23" s="249"/>
      <c r="B23" s="501" t="s">
        <v>449</v>
      </c>
      <c r="C23" s="502">
        <v>0</v>
      </c>
      <c r="D23" s="503">
        <v>0</v>
      </c>
    </row>
    <row r="24" spans="1:5" ht="17.100000000000001" customHeight="1" thickBot="1">
      <c r="B24" s="504" t="s">
        <v>291</v>
      </c>
      <c r="C24" s="502">
        <v>-11994</v>
      </c>
      <c r="D24" s="506">
        <v>-13803</v>
      </c>
    </row>
    <row r="25" spans="1:5" ht="17.100000000000001" customHeight="1" thickBot="1">
      <c r="B25" s="417" t="s">
        <v>338</v>
      </c>
      <c r="C25" s="507">
        <f>SUM(C18:C24)</f>
        <v>-1040012</v>
      </c>
      <c r="D25" s="508">
        <f>SUM(D18:D24)</f>
        <v>-1149132</v>
      </c>
    </row>
    <row r="26" spans="1:5">
      <c r="B26" s="177"/>
      <c r="C26" s="515"/>
      <c r="D26" s="515"/>
    </row>
    <row r="27" spans="1:5">
      <c r="B27" s="516"/>
      <c r="C27" s="512"/>
      <c r="D27" s="512"/>
    </row>
    <row r="28" spans="1:5">
      <c r="B28" s="177"/>
      <c r="C28" s="517"/>
      <c r="D28" s="517"/>
    </row>
    <row r="29" spans="1:5" ht="17.100000000000001" customHeight="1" thickBot="1">
      <c r="B29" s="496"/>
      <c r="C29" s="1103" t="s">
        <v>188</v>
      </c>
      <c r="D29" s="1104"/>
    </row>
    <row r="30" spans="1:5" ht="17.100000000000001" customHeight="1">
      <c r="B30" s="496"/>
      <c r="C30" s="494">
        <v>2016</v>
      </c>
      <c r="D30" s="495">
        <v>2015</v>
      </c>
    </row>
    <row r="31" spans="1:5" ht="17.100000000000001" customHeight="1" thickBot="1">
      <c r="B31" s="518" t="s">
        <v>275</v>
      </c>
      <c r="C31" s="519"/>
      <c r="D31" s="519"/>
    </row>
    <row r="32" spans="1:5" ht="17.100000000000001" customHeight="1">
      <c r="B32" s="498" t="s">
        <v>293</v>
      </c>
      <c r="C32" s="499">
        <v>395611</v>
      </c>
      <c r="D32" s="500">
        <v>383567</v>
      </c>
      <c r="E32" s="403"/>
    </row>
    <row r="33" spans="2:5" ht="17.100000000000001" customHeight="1">
      <c r="B33" s="501" t="s">
        <v>224</v>
      </c>
      <c r="C33" s="502">
        <v>3477244</v>
      </c>
      <c r="D33" s="520">
        <v>3276938</v>
      </c>
      <c r="E33" s="403"/>
    </row>
    <row r="34" spans="2:5" ht="17.100000000000001" customHeight="1">
      <c r="B34" s="501" t="s">
        <v>295</v>
      </c>
      <c r="C34" s="502">
        <v>1120693</v>
      </c>
      <c r="D34" s="503">
        <v>1109637</v>
      </c>
      <c r="E34" s="403"/>
    </row>
    <row r="35" spans="2:5" ht="17.100000000000001" customHeight="1">
      <c r="B35" s="501" t="s">
        <v>296</v>
      </c>
      <c r="C35" s="502">
        <v>1621809</v>
      </c>
      <c r="D35" s="503">
        <v>1445073</v>
      </c>
      <c r="E35" s="403"/>
    </row>
    <row r="36" spans="2:5" ht="17.100000000000001" customHeight="1" thickBot="1">
      <c r="B36" s="504" t="s">
        <v>297</v>
      </c>
      <c r="C36" s="505">
        <v>734742</v>
      </c>
      <c r="D36" s="506">
        <v>722228</v>
      </c>
      <c r="E36" s="403"/>
    </row>
    <row r="37" spans="2:5" ht="17.100000000000001" customHeight="1" thickBot="1">
      <c r="B37" s="417" t="s">
        <v>337</v>
      </c>
      <c r="C37" s="507">
        <f>C32+C33</f>
        <v>3872855</v>
      </c>
      <c r="D37" s="508">
        <f>D32+D33</f>
        <v>3660505</v>
      </c>
    </row>
    <row r="38" spans="2:5" ht="17.100000000000001" customHeight="1">
      <c r="B38" s="421"/>
      <c r="C38" s="510"/>
      <c r="D38" s="510"/>
    </row>
    <row r="39" spans="2:5" ht="17.100000000000001" customHeight="1">
      <c r="B39" s="521"/>
      <c r="C39" s="510"/>
      <c r="D39" s="510"/>
    </row>
    <row r="40" spans="2:5" ht="17.100000000000001" customHeight="1" thickBot="1">
      <c r="B40" s="421"/>
      <c r="C40" s="513"/>
      <c r="D40" s="513"/>
    </row>
    <row r="41" spans="2:5" ht="17.100000000000001" customHeight="1" thickBot="1">
      <c r="B41" s="441" t="s">
        <v>276</v>
      </c>
      <c r="C41" s="514"/>
      <c r="D41" s="514"/>
    </row>
    <row r="42" spans="2:5" ht="17.100000000000001" customHeight="1">
      <c r="B42" s="498" t="s">
        <v>293</v>
      </c>
      <c r="C42" s="499">
        <v>-74768</v>
      </c>
      <c r="D42" s="500">
        <v>-100490</v>
      </c>
    </row>
    <row r="43" spans="2:5" ht="17.100000000000001" customHeight="1">
      <c r="B43" s="501" t="s">
        <v>224</v>
      </c>
      <c r="C43" s="502">
        <v>-639591</v>
      </c>
      <c r="D43" s="520">
        <v>-694138</v>
      </c>
    </row>
    <row r="44" spans="2:5" ht="17.100000000000001" customHeight="1">
      <c r="B44" s="501" t="s">
        <v>295</v>
      </c>
      <c r="C44" s="502">
        <v>-247899</v>
      </c>
      <c r="D44" s="503">
        <v>-284296</v>
      </c>
    </row>
    <row r="45" spans="2:5" ht="17.100000000000001" customHeight="1">
      <c r="B45" s="501" t="s">
        <v>296</v>
      </c>
      <c r="C45" s="502">
        <v>-378040</v>
      </c>
      <c r="D45" s="503">
        <v>-372457</v>
      </c>
    </row>
    <row r="46" spans="2:5" ht="17.100000000000001" customHeight="1">
      <c r="B46" s="501" t="s">
        <v>297</v>
      </c>
      <c r="C46" s="502">
        <v>-13652</v>
      </c>
      <c r="D46" s="503">
        <v>-37385</v>
      </c>
    </row>
    <row r="47" spans="2:5" ht="17.100000000000001" customHeight="1" thickBot="1">
      <c r="B47" s="504" t="s">
        <v>668</v>
      </c>
      <c r="C47" s="502">
        <v>-325653</v>
      </c>
      <c r="D47" s="506">
        <v>-354504</v>
      </c>
    </row>
    <row r="48" spans="2:5" ht="17.100000000000001" customHeight="1" thickBot="1">
      <c r="B48" s="417" t="s">
        <v>338</v>
      </c>
      <c r="C48" s="507">
        <f>C42+C43+C47</f>
        <v>-1040012</v>
      </c>
      <c r="D48" s="508">
        <f>D42+D43+D47</f>
        <v>-1149132</v>
      </c>
    </row>
    <row r="49" spans="2:5">
      <c r="B49" s="177"/>
      <c r="C49" s="522"/>
    </row>
    <row r="50" spans="2:5">
      <c r="B50" s="516"/>
      <c r="C50" s="523"/>
      <c r="D50" s="523"/>
      <c r="E50" s="524"/>
    </row>
    <row r="51" spans="2:5">
      <c r="B51" s="177"/>
      <c r="C51" s="522"/>
      <c r="D51" s="522"/>
    </row>
    <row r="52" spans="2:5">
      <c r="B52" s="177"/>
      <c r="C52" s="522"/>
      <c r="D52" s="522"/>
    </row>
    <row r="53" spans="2:5">
      <c r="B53" s="177"/>
      <c r="C53" s="522"/>
      <c r="D53" s="522"/>
    </row>
    <row r="54" spans="2:5">
      <c r="B54" s="177"/>
      <c r="C54" s="522"/>
      <c r="D54" s="522"/>
    </row>
    <row r="55" spans="2:5">
      <c r="B55" s="177"/>
      <c r="C55" s="522"/>
      <c r="D55" s="522"/>
    </row>
    <row r="56" spans="2:5">
      <c r="B56" s="177"/>
      <c r="C56" s="522"/>
      <c r="D56" s="522"/>
    </row>
    <row r="57" spans="2:5">
      <c r="B57" s="177"/>
      <c r="C57" s="522"/>
      <c r="D57" s="522"/>
    </row>
    <row r="58" spans="2:5">
      <c r="B58" s="525"/>
      <c r="C58" s="526"/>
      <c r="D58" s="526"/>
    </row>
    <row r="59" spans="2:5">
      <c r="B59" s="525"/>
      <c r="C59" s="526"/>
      <c r="D59" s="526"/>
    </row>
    <row r="62" spans="2:5">
      <c r="B62" s="177"/>
      <c r="C62" s="522"/>
      <c r="D62" s="522"/>
    </row>
    <row r="63" spans="2:5">
      <c r="B63" s="177"/>
      <c r="C63" s="522"/>
      <c r="D63" s="522"/>
    </row>
    <row r="64" spans="2:5">
      <c r="B64" s="177"/>
      <c r="C64" s="522"/>
      <c r="D64" s="522"/>
    </row>
    <row r="65" spans="2:4">
      <c r="B65" s="177"/>
      <c r="C65" s="522"/>
      <c r="D65" s="522"/>
    </row>
    <row r="66" spans="2:4">
      <c r="B66" s="177"/>
      <c r="C66" s="522"/>
      <c r="D66" s="522"/>
    </row>
    <row r="67" spans="2:4">
      <c r="B67" s="177"/>
      <c r="C67" s="522"/>
      <c r="D67" s="522"/>
    </row>
    <row r="68" spans="2:4">
      <c r="B68" s="177"/>
      <c r="C68" s="522"/>
      <c r="D68" s="522"/>
    </row>
    <row r="69" spans="2:4">
      <c r="B69" s="177"/>
      <c r="C69" s="522"/>
      <c r="D69" s="522"/>
    </row>
    <row r="70" spans="2:4">
      <c r="B70" s="177"/>
      <c r="C70" s="522"/>
      <c r="D70" s="522"/>
    </row>
    <row r="71" spans="2:4">
      <c r="B71" s="177"/>
      <c r="C71" s="522"/>
      <c r="D71" s="522"/>
    </row>
    <row r="72" spans="2:4">
      <c r="B72" s="177"/>
      <c r="C72" s="522"/>
      <c r="D72" s="522"/>
    </row>
    <row r="73" spans="2:4">
      <c r="B73" s="177"/>
      <c r="C73" s="522"/>
      <c r="D73" s="522"/>
    </row>
    <row r="74" spans="2:4">
      <c r="B74" s="177"/>
      <c r="C74" s="522"/>
      <c r="D74" s="522"/>
    </row>
    <row r="75" spans="2:4">
      <c r="B75" s="177"/>
      <c r="C75" s="522"/>
      <c r="D75" s="522"/>
    </row>
    <row r="76" spans="2:4">
      <c r="B76" s="177"/>
      <c r="C76" s="522"/>
      <c r="D76" s="522"/>
    </row>
    <row r="77" spans="2:4">
      <c r="B77" s="177"/>
      <c r="C77" s="522"/>
      <c r="D77" s="522"/>
    </row>
    <row r="78" spans="2:4">
      <c r="B78" s="177"/>
      <c r="C78" s="522"/>
      <c r="D78" s="522"/>
    </row>
    <row r="79" spans="2:4">
      <c r="B79" s="177"/>
      <c r="C79" s="522"/>
      <c r="D79" s="522"/>
    </row>
    <row r="80" spans="2:4">
      <c r="B80" s="177"/>
      <c r="C80" s="522"/>
      <c r="D80" s="522"/>
    </row>
    <row r="81" spans="1:4">
      <c r="B81" s="177"/>
      <c r="C81" s="522"/>
      <c r="D81" s="522"/>
    </row>
    <row r="84" spans="1:4">
      <c r="A84" s="249"/>
      <c r="C84" s="522"/>
    </row>
    <row r="85" spans="1:4">
      <c r="A85" s="249"/>
      <c r="C85" s="522"/>
    </row>
    <row r="86" spans="1:4">
      <c r="A86" s="249"/>
      <c r="C86" s="522"/>
    </row>
    <row r="87" spans="1:4">
      <c r="A87" s="249"/>
      <c r="C87" s="522"/>
    </row>
    <row r="88" spans="1:4">
      <c r="A88" s="249"/>
      <c r="C88" s="522"/>
    </row>
    <row r="89" spans="1:4">
      <c r="A89" s="249"/>
      <c r="C89" s="522"/>
    </row>
    <row r="90" spans="1:4">
      <c r="A90" s="249"/>
      <c r="C90" s="522"/>
    </row>
    <row r="91" spans="1:4">
      <c r="A91" s="249"/>
      <c r="C91" s="522"/>
    </row>
    <row r="92" spans="1:4">
      <c r="A92" s="249"/>
      <c r="C92" s="522"/>
    </row>
    <row r="93" spans="1:4">
      <c r="A93" s="249"/>
      <c r="C93" s="522"/>
    </row>
    <row r="94" spans="1:4">
      <c r="A94" s="249"/>
      <c r="C94" s="522"/>
    </row>
    <row r="95" spans="1:4">
      <c r="A95" s="249"/>
      <c r="C95" s="522"/>
    </row>
    <row r="96" spans="1:4">
      <c r="A96" s="249"/>
      <c r="C96" s="522"/>
    </row>
    <row r="97" spans="1:3">
      <c r="A97" s="249"/>
      <c r="C97" s="522"/>
    </row>
    <row r="98" spans="1:3">
      <c r="A98" s="249"/>
      <c r="C98" s="522"/>
    </row>
    <row r="99" spans="1:3">
      <c r="A99" s="249"/>
      <c r="C99" s="522"/>
    </row>
    <row r="100" spans="1:3">
      <c r="A100" s="249"/>
      <c r="C100" s="522"/>
    </row>
    <row r="101" spans="1:3">
      <c r="A101" s="249"/>
      <c r="C101" s="522"/>
    </row>
    <row r="102" spans="1:3">
      <c r="A102" s="249"/>
      <c r="C102" s="522"/>
    </row>
    <row r="103" spans="1:3">
      <c r="A103" s="249"/>
      <c r="C103" s="522"/>
    </row>
    <row r="104" spans="1:3">
      <c r="A104" s="249"/>
      <c r="C104" s="522"/>
    </row>
    <row r="105" spans="1:3">
      <c r="A105" s="249"/>
      <c r="C105" s="522"/>
    </row>
    <row r="106" spans="1:3">
      <c r="A106" s="249"/>
      <c r="C106" s="522"/>
    </row>
    <row r="107" spans="1:3">
      <c r="A107" s="249"/>
      <c r="C107" s="522"/>
    </row>
    <row r="108" spans="1:3">
      <c r="A108" s="249"/>
      <c r="C108" s="522"/>
    </row>
    <row r="109" spans="1:3">
      <c r="A109" s="249"/>
      <c r="C109" s="522"/>
    </row>
    <row r="110" spans="1:3">
      <c r="A110" s="249"/>
      <c r="C110" s="522"/>
    </row>
    <row r="111" spans="1:3">
      <c r="A111" s="249"/>
      <c r="C111" s="522"/>
    </row>
    <row r="112" spans="1:3">
      <c r="A112" s="249"/>
      <c r="C112" s="522"/>
    </row>
    <row r="113" spans="1:3">
      <c r="A113" s="249"/>
      <c r="C113" s="522"/>
    </row>
    <row r="114" spans="1:3">
      <c r="A114" s="249"/>
      <c r="C114" s="522"/>
    </row>
    <row r="115" spans="1:3">
      <c r="A115" s="249"/>
      <c r="C115" s="522"/>
    </row>
    <row r="116" spans="1:3">
      <c r="A116" s="249"/>
      <c r="C116" s="522"/>
    </row>
    <row r="117" spans="1:3">
      <c r="A117" s="249"/>
      <c r="C117" s="522"/>
    </row>
    <row r="118" spans="1:3">
      <c r="A118" s="249"/>
      <c r="C118" s="522"/>
    </row>
    <row r="119" spans="1:3">
      <c r="A119" s="249"/>
      <c r="C119" s="522"/>
    </row>
    <row r="120" spans="1:3">
      <c r="A120" s="249"/>
      <c r="C120" s="522"/>
    </row>
    <row r="121" spans="1:3">
      <c r="A121" s="249"/>
      <c r="C121" s="522"/>
    </row>
    <row r="122" spans="1:3">
      <c r="A122" s="249"/>
      <c r="C122" s="522"/>
    </row>
    <row r="123" spans="1:3">
      <c r="A123" s="249"/>
      <c r="C123" s="522"/>
    </row>
    <row r="124" spans="1:3">
      <c r="A124" s="249"/>
      <c r="C124" s="522"/>
    </row>
    <row r="125" spans="1:3">
      <c r="A125" s="249"/>
      <c r="C125" s="522"/>
    </row>
    <row r="126" spans="1:3">
      <c r="A126" s="249"/>
      <c r="C126" s="522"/>
    </row>
    <row r="127" spans="1:3">
      <c r="A127" s="249"/>
      <c r="C127" s="522"/>
    </row>
    <row r="128" spans="1:3">
      <c r="A128" s="249"/>
      <c r="C128" s="522"/>
    </row>
    <row r="129" spans="1:3">
      <c r="A129" s="249"/>
      <c r="C129" s="522"/>
    </row>
    <row r="130" spans="1:3">
      <c r="C130" s="522"/>
    </row>
    <row r="131" spans="1:3">
      <c r="C131" s="522"/>
    </row>
    <row r="132" spans="1:3">
      <c r="C132" s="522"/>
    </row>
    <row r="133" spans="1:3">
      <c r="C133" s="522"/>
    </row>
    <row r="134" spans="1:3">
      <c r="C134" s="522"/>
    </row>
    <row r="135" spans="1:3">
      <c r="C135" s="522"/>
    </row>
    <row r="136" spans="1:3">
      <c r="C136" s="522"/>
    </row>
    <row r="137" spans="1:3">
      <c r="C137" s="522"/>
    </row>
    <row r="138" spans="1:3">
      <c r="C138" s="522"/>
    </row>
    <row r="139" spans="1:3">
      <c r="C139" s="522"/>
    </row>
    <row r="140" spans="1:3">
      <c r="C140" s="522"/>
    </row>
    <row r="141" spans="1:3">
      <c r="C141" s="522"/>
    </row>
    <row r="142" spans="1:3">
      <c r="C142" s="522"/>
    </row>
    <row r="143" spans="1:3">
      <c r="C143" s="522"/>
    </row>
    <row r="144" spans="1:3">
      <c r="C144" s="522"/>
    </row>
    <row r="145" spans="3:3">
      <c r="C145" s="522"/>
    </row>
    <row r="146" spans="3:3">
      <c r="C146" s="522"/>
    </row>
    <row r="147" spans="3:3">
      <c r="C147" s="522"/>
    </row>
    <row r="148" spans="3:3">
      <c r="C148" s="522"/>
    </row>
    <row r="149" spans="3:3">
      <c r="C149" s="522"/>
    </row>
    <row r="150" spans="3:3">
      <c r="C150" s="522"/>
    </row>
    <row r="151" spans="3:3">
      <c r="C151" s="522"/>
    </row>
    <row r="152" spans="3:3">
      <c r="C152" s="522"/>
    </row>
    <row r="153" spans="3:3">
      <c r="C153" s="522"/>
    </row>
    <row r="154" spans="3:3">
      <c r="C154" s="522"/>
    </row>
    <row r="155" spans="3:3">
      <c r="C155" s="522"/>
    </row>
    <row r="156" spans="3:3">
      <c r="C156" s="522"/>
    </row>
    <row r="157" spans="3:3">
      <c r="C157" s="522"/>
    </row>
    <row r="158" spans="3:3">
      <c r="C158" s="522"/>
    </row>
    <row r="159" spans="3:3">
      <c r="C159" s="522"/>
    </row>
    <row r="160" spans="3:3">
      <c r="C160" s="522"/>
    </row>
    <row r="161" spans="3:3">
      <c r="C161" s="522"/>
    </row>
    <row r="162" spans="3:3">
      <c r="C162" s="522"/>
    </row>
    <row r="163" spans="3:3">
      <c r="C163" s="522"/>
    </row>
    <row r="164" spans="3:3">
      <c r="C164" s="522"/>
    </row>
    <row r="165" spans="3:3">
      <c r="C165" s="522"/>
    </row>
    <row r="166" spans="3:3">
      <c r="C166" s="522"/>
    </row>
    <row r="167" spans="3:3">
      <c r="C167" s="522"/>
    </row>
    <row r="168" spans="3:3">
      <c r="C168" s="522"/>
    </row>
    <row r="169" spans="3:3">
      <c r="C169" s="522"/>
    </row>
    <row r="170" spans="3:3">
      <c r="C170" s="522"/>
    </row>
    <row r="171" spans="3:3">
      <c r="C171" s="522"/>
    </row>
    <row r="172" spans="3:3">
      <c r="C172" s="522"/>
    </row>
    <row r="173" spans="3:3">
      <c r="C173" s="522"/>
    </row>
    <row r="174" spans="3:3">
      <c r="C174" s="522"/>
    </row>
    <row r="175" spans="3:3">
      <c r="C175" s="522"/>
    </row>
    <row r="176" spans="3:3">
      <c r="C176" s="522"/>
    </row>
    <row r="177" spans="3:3">
      <c r="C177" s="522"/>
    </row>
    <row r="178" spans="3:3">
      <c r="C178" s="522"/>
    </row>
    <row r="179" spans="3:3">
      <c r="C179" s="522"/>
    </row>
    <row r="180" spans="3:3">
      <c r="C180" s="522"/>
    </row>
    <row r="181" spans="3:3">
      <c r="C181" s="522"/>
    </row>
    <row r="182" spans="3:3">
      <c r="C182" s="522"/>
    </row>
    <row r="183" spans="3:3">
      <c r="C183" s="522"/>
    </row>
    <row r="184" spans="3:3">
      <c r="C184" s="522"/>
    </row>
    <row r="185" spans="3:3">
      <c r="C185" s="522"/>
    </row>
    <row r="186" spans="3:3">
      <c r="C186" s="522"/>
    </row>
    <row r="187" spans="3:3">
      <c r="C187" s="522"/>
    </row>
    <row r="188" spans="3:3">
      <c r="C188" s="522"/>
    </row>
    <row r="189" spans="3:3">
      <c r="C189" s="522"/>
    </row>
    <row r="190" spans="3:3">
      <c r="C190" s="522"/>
    </row>
    <row r="191" spans="3:3">
      <c r="C191" s="522"/>
    </row>
    <row r="192" spans="3:3">
      <c r="C192" s="522"/>
    </row>
    <row r="193" spans="3:3">
      <c r="C193" s="522"/>
    </row>
    <row r="194" spans="3:3">
      <c r="C194" s="522"/>
    </row>
    <row r="195" spans="3:3">
      <c r="C195" s="522"/>
    </row>
    <row r="196" spans="3:3">
      <c r="C196" s="522"/>
    </row>
    <row r="197" spans="3:3">
      <c r="C197" s="522"/>
    </row>
    <row r="198" spans="3:3">
      <c r="C198" s="522"/>
    </row>
    <row r="199" spans="3:3">
      <c r="C199" s="522"/>
    </row>
    <row r="200" spans="3:3">
      <c r="C200" s="522"/>
    </row>
    <row r="201" spans="3:3">
      <c r="C201" s="522"/>
    </row>
    <row r="202" spans="3:3">
      <c r="C202" s="522"/>
    </row>
    <row r="203" spans="3:3">
      <c r="C203" s="522"/>
    </row>
    <row r="204" spans="3:3">
      <c r="C204" s="522"/>
    </row>
    <row r="205" spans="3:3">
      <c r="C205" s="522"/>
    </row>
    <row r="206" spans="3:3">
      <c r="C206" s="522"/>
    </row>
    <row r="207" spans="3:3">
      <c r="C207" s="522"/>
    </row>
    <row r="208" spans="3:3">
      <c r="C208" s="522"/>
    </row>
    <row r="209" spans="3:3">
      <c r="C209" s="522"/>
    </row>
    <row r="210" spans="3:3">
      <c r="C210" s="522"/>
    </row>
    <row r="211" spans="3:3">
      <c r="C211" s="522"/>
    </row>
    <row r="212" spans="3:3">
      <c r="C212" s="522"/>
    </row>
    <row r="213" spans="3:3">
      <c r="C213" s="522"/>
    </row>
    <row r="214" spans="3:3">
      <c r="C214" s="522"/>
    </row>
    <row r="215" spans="3:3">
      <c r="C215" s="522"/>
    </row>
    <row r="216" spans="3:3">
      <c r="C216" s="522"/>
    </row>
    <row r="217" spans="3:3">
      <c r="C217" s="522"/>
    </row>
    <row r="218" spans="3:3">
      <c r="C218" s="522"/>
    </row>
    <row r="219" spans="3:3">
      <c r="C219" s="522"/>
    </row>
    <row r="220" spans="3:3">
      <c r="C220" s="522"/>
    </row>
    <row r="221" spans="3:3">
      <c r="C221" s="522"/>
    </row>
    <row r="222" spans="3:3">
      <c r="C222" s="522"/>
    </row>
    <row r="223" spans="3:3">
      <c r="C223" s="522"/>
    </row>
    <row r="224" spans="3:3">
      <c r="C224" s="522"/>
    </row>
    <row r="225" spans="3:3">
      <c r="C225" s="522"/>
    </row>
    <row r="226" spans="3:3">
      <c r="C226" s="522"/>
    </row>
    <row r="227" spans="3:3">
      <c r="C227" s="522"/>
    </row>
    <row r="228" spans="3:3">
      <c r="C228" s="522"/>
    </row>
    <row r="229" spans="3:3">
      <c r="C229" s="522"/>
    </row>
    <row r="230" spans="3:3">
      <c r="C230" s="522"/>
    </row>
    <row r="231" spans="3:3">
      <c r="C231" s="522"/>
    </row>
    <row r="232" spans="3:3">
      <c r="C232" s="522"/>
    </row>
    <row r="233" spans="3:3">
      <c r="C233" s="522"/>
    </row>
    <row r="234" spans="3:3">
      <c r="C234" s="522"/>
    </row>
    <row r="235" spans="3:3">
      <c r="C235" s="522"/>
    </row>
    <row r="236" spans="3:3">
      <c r="C236" s="522"/>
    </row>
    <row r="237" spans="3:3">
      <c r="C237" s="522"/>
    </row>
    <row r="238" spans="3:3">
      <c r="C238" s="522"/>
    </row>
    <row r="239" spans="3:3">
      <c r="C239" s="522"/>
    </row>
    <row r="240" spans="3:3">
      <c r="C240" s="522"/>
    </row>
    <row r="241" spans="3:3">
      <c r="C241" s="522"/>
    </row>
    <row r="242" spans="3:3">
      <c r="C242" s="522"/>
    </row>
    <row r="243" spans="3:3">
      <c r="C243" s="522"/>
    </row>
    <row r="244" spans="3:3">
      <c r="C244" s="522"/>
    </row>
    <row r="245" spans="3:3">
      <c r="C245" s="522"/>
    </row>
    <row r="246" spans="3:3">
      <c r="C246" s="522"/>
    </row>
    <row r="247" spans="3:3">
      <c r="C247" s="522"/>
    </row>
    <row r="248" spans="3:3">
      <c r="C248" s="522"/>
    </row>
    <row r="249" spans="3:3">
      <c r="C249" s="522"/>
    </row>
    <row r="250" spans="3:3">
      <c r="C250" s="522"/>
    </row>
    <row r="251" spans="3:3">
      <c r="C251" s="522"/>
    </row>
    <row r="252" spans="3:3">
      <c r="C252" s="522"/>
    </row>
    <row r="253" spans="3:3">
      <c r="C253" s="522"/>
    </row>
    <row r="254" spans="3:3">
      <c r="C254" s="522"/>
    </row>
    <row r="255" spans="3:3">
      <c r="C255" s="522"/>
    </row>
    <row r="256" spans="3:3">
      <c r="C256" s="522"/>
    </row>
    <row r="257" spans="3:3">
      <c r="C257" s="522"/>
    </row>
    <row r="258" spans="3:3">
      <c r="C258" s="522"/>
    </row>
    <row r="259" spans="3:3">
      <c r="C259" s="522"/>
    </row>
    <row r="260" spans="3:3">
      <c r="C260" s="522"/>
    </row>
    <row r="261" spans="3:3">
      <c r="C261" s="522"/>
    </row>
    <row r="262" spans="3:3">
      <c r="C262" s="522"/>
    </row>
    <row r="263" spans="3:3">
      <c r="C263" s="522"/>
    </row>
    <row r="264" spans="3:3">
      <c r="C264" s="522"/>
    </row>
    <row r="265" spans="3:3">
      <c r="C265" s="522"/>
    </row>
    <row r="266" spans="3:3">
      <c r="C266" s="522"/>
    </row>
    <row r="267" spans="3:3">
      <c r="C267" s="522"/>
    </row>
    <row r="268" spans="3:3">
      <c r="C268" s="522"/>
    </row>
    <row r="269" spans="3:3">
      <c r="C269" s="522"/>
    </row>
    <row r="270" spans="3:3">
      <c r="C270" s="522"/>
    </row>
    <row r="271" spans="3:3">
      <c r="C271" s="522"/>
    </row>
    <row r="272" spans="3:3">
      <c r="C272" s="522"/>
    </row>
    <row r="273" spans="3:3">
      <c r="C273" s="522"/>
    </row>
    <row r="274" spans="3:3">
      <c r="C274" s="522"/>
    </row>
    <row r="275" spans="3:3">
      <c r="C275" s="522"/>
    </row>
    <row r="276" spans="3:3">
      <c r="C276" s="522"/>
    </row>
    <row r="277" spans="3:3">
      <c r="C277" s="522"/>
    </row>
    <row r="278" spans="3:3">
      <c r="C278" s="522"/>
    </row>
    <row r="279" spans="3:3">
      <c r="C279" s="522"/>
    </row>
    <row r="280" spans="3:3">
      <c r="C280" s="522"/>
    </row>
    <row r="281" spans="3:3">
      <c r="C281" s="522"/>
    </row>
    <row r="282" spans="3:3">
      <c r="C282" s="522"/>
    </row>
    <row r="283" spans="3:3">
      <c r="C283" s="522"/>
    </row>
    <row r="284" spans="3:3">
      <c r="C284" s="522"/>
    </row>
    <row r="285" spans="3:3">
      <c r="C285" s="522"/>
    </row>
    <row r="286" spans="3:3">
      <c r="C286" s="522"/>
    </row>
    <row r="287" spans="3:3">
      <c r="C287" s="522"/>
    </row>
    <row r="288" spans="3:3">
      <c r="C288" s="522"/>
    </row>
    <row r="289" spans="3:3">
      <c r="C289" s="522"/>
    </row>
    <row r="290" spans="3:3">
      <c r="C290" s="522"/>
    </row>
    <row r="291" spans="3:3">
      <c r="C291" s="522"/>
    </row>
    <row r="292" spans="3:3">
      <c r="C292" s="522"/>
    </row>
    <row r="293" spans="3:3">
      <c r="C293" s="522"/>
    </row>
    <row r="294" spans="3:3">
      <c r="C294" s="522"/>
    </row>
    <row r="295" spans="3:3">
      <c r="C295" s="522"/>
    </row>
    <row r="296" spans="3:3">
      <c r="C296" s="522"/>
    </row>
    <row r="297" spans="3:3">
      <c r="C297" s="522"/>
    </row>
    <row r="298" spans="3:3">
      <c r="C298" s="522"/>
    </row>
    <row r="299" spans="3:3">
      <c r="C299" s="522"/>
    </row>
    <row r="300" spans="3:3">
      <c r="C300" s="522"/>
    </row>
    <row r="301" spans="3:3">
      <c r="C301" s="522"/>
    </row>
    <row r="302" spans="3:3">
      <c r="C302" s="522"/>
    </row>
    <row r="303" spans="3:3">
      <c r="C303" s="522"/>
    </row>
    <row r="304" spans="3:3">
      <c r="C304" s="522"/>
    </row>
    <row r="305" spans="3:3">
      <c r="C305" s="522"/>
    </row>
    <row r="306" spans="3:3">
      <c r="C306" s="522"/>
    </row>
    <row r="307" spans="3:3">
      <c r="C307" s="522"/>
    </row>
    <row r="308" spans="3:3">
      <c r="C308" s="522"/>
    </row>
    <row r="309" spans="3:3">
      <c r="C309" s="522"/>
    </row>
    <row r="310" spans="3:3">
      <c r="C310" s="522"/>
    </row>
    <row r="311" spans="3:3">
      <c r="C311" s="522"/>
    </row>
    <row r="312" spans="3:3">
      <c r="C312" s="522"/>
    </row>
    <row r="313" spans="3:3">
      <c r="C313" s="522"/>
    </row>
    <row r="314" spans="3:3">
      <c r="C314" s="522"/>
    </row>
    <row r="315" spans="3:3">
      <c r="C315" s="522"/>
    </row>
    <row r="316" spans="3:3">
      <c r="C316" s="522"/>
    </row>
    <row r="317" spans="3:3">
      <c r="C317" s="522"/>
    </row>
    <row r="318" spans="3:3">
      <c r="C318" s="522"/>
    </row>
    <row r="319" spans="3:3">
      <c r="C319" s="522"/>
    </row>
    <row r="320" spans="3:3">
      <c r="C320" s="522"/>
    </row>
    <row r="321" spans="3:3">
      <c r="C321" s="522"/>
    </row>
    <row r="322" spans="3:3">
      <c r="C322" s="522"/>
    </row>
    <row r="323" spans="3:3">
      <c r="C323" s="522"/>
    </row>
    <row r="324" spans="3:3">
      <c r="C324" s="522"/>
    </row>
    <row r="325" spans="3:3">
      <c r="C325" s="522"/>
    </row>
    <row r="326" spans="3:3">
      <c r="C326" s="522"/>
    </row>
    <row r="327" spans="3:3">
      <c r="C327" s="434"/>
    </row>
    <row r="328" spans="3:3">
      <c r="C328" s="434"/>
    </row>
    <row r="329" spans="3:3">
      <c r="C329" s="434"/>
    </row>
    <row r="330" spans="3:3">
      <c r="C330" s="434"/>
    </row>
    <row r="331" spans="3:3">
      <c r="C331" s="434"/>
    </row>
    <row r="332" spans="3:3">
      <c r="C332" s="434"/>
    </row>
    <row r="333" spans="3:3">
      <c r="C333" s="434"/>
    </row>
    <row r="334" spans="3:3">
      <c r="C334" s="434"/>
    </row>
    <row r="335" spans="3:3">
      <c r="C335" s="434"/>
    </row>
    <row r="336" spans="3:3">
      <c r="C336" s="434"/>
    </row>
    <row r="337" spans="3:3">
      <c r="C337" s="434"/>
    </row>
    <row r="338" spans="3:3">
      <c r="C338" s="434"/>
    </row>
    <row r="339" spans="3:3">
      <c r="C339" s="434"/>
    </row>
    <row r="340" spans="3:3">
      <c r="C340" s="434"/>
    </row>
    <row r="341" spans="3:3">
      <c r="C341" s="434"/>
    </row>
    <row r="342" spans="3:3">
      <c r="C342" s="434"/>
    </row>
    <row r="343" spans="3:3">
      <c r="C343" s="434"/>
    </row>
    <row r="344" spans="3:3">
      <c r="C344" s="434"/>
    </row>
    <row r="345" spans="3:3">
      <c r="C345" s="434"/>
    </row>
    <row r="346" spans="3:3">
      <c r="C346" s="434"/>
    </row>
    <row r="347" spans="3:3">
      <c r="C347" s="434"/>
    </row>
    <row r="348" spans="3:3">
      <c r="C348" s="434"/>
    </row>
    <row r="349" spans="3:3">
      <c r="C349" s="434"/>
    </row>
    <row r="350" spans="3:3">
      <c r="C350" s="434"/>
    </row>
    <row r="351" spans="3:3">
      <c r="C351" s="434"/>
    </row>
    <row r="352" spans="3:3">
      <c r="C352" s="434"/>
    </row>
    <row r="353" spans="3:3">
      <c r="C353" s="434"/>
    </row>
    <row r="354" spans="3:3">
      <c r="C354" s="434"/>
    </row>
    <row r="355" spans="3:3">
      <c r="C355" s="434"/>
    </row>
    <row r="356" spans="3:3">
      <c r="C356" s="434"/>
    </row>
    <row r="357" spans="3:3">
      <c r="C357" s="434"/>
    </row>
    <row r="358" spans="3:3">
      <c r="C358" s="434"/>
    </row>
    <row r="359" spans="3:3">
      <c r="C359" s="434"/>
    </row>
    <row r="360" spans="3:3">
      <c r="C360" s="434"/>
    </row>
    <row r="361" spans="3:3">
      <c r="C361" s="434"/>
    </row>
    <row r="362" spans="3:3">
      <c r="C362" s="434"/>
    </row>
    <row r="363" spans="3:3">
      <c r="C363" s="434"/>
    </row>
    <row r="364" spans="3:3">
      <c r="C364" s="434"/>
    </row>
    <row r="365" spans="3:3">
      <c r="C365" s="434"/>
    </row>
    <row r="366" spans="3:3">
      <c r="C366" s="434"/>
    </row>
    <row r="367" spans="3:3">
      <c r="C367" s="434"/>
    </row>
    <row r="368" spans="3:3">
      <c r="C368" s="434"/>
    </row>
    <row r="369" spans="3:3">
      <c r="C369" s="434"/>
    </row>
    <row r="370" spans="3:3">
      <c r="C370" s="434"/>
    </row>
    <row r="371" spans="3:3">
      <c r="C371" s="434"/>
    </row>
    <row r="372" spans="3:3">
      <c r="C372" s="434"/>
    </row>
    <row r="373" spans="3:3">
      <c r="C373" s="434"/>
    </row>
    <row r="374" spans="3:3">
      <c r="C374" s="434"/>
    </row>
    <row r="375" spans="3:3">
      <c r="C375" s="434"/>
    </row>
    <row r="376" spans="3:3">
      <c r="C376" s="434"/>
    </row>
    <row r="377" spans="3:3">
      <c r="C377" s="434"/>
    </row>
    <row r="378" spans="3:3">
      <c r="C378" s="434"/>
    </row>
    <row r="379" spans="3:3">
      <c r="C379" s="434"/>
    </row>
    <row r="380" spans="3:3">
      <c r="C380" s="434"/>
    </row>
    <row r="381" spans="3:3">
      <c r="C381" s="434"/>
    </row>
    <row r="382" spans="3:3">
      <c r="C382" s="434"/>
    </row>
    <row r="383" spans="3:3">
      <c r="C383" s="434"/>
    </row>
    <row r="384" spans="3:3">
      <c r="C384" s="434"/>
    </row>
    <row r="385" spans="3:3">
      <c r="C385" s="434"/>
    </row>
    <row r="386" spans="3:3">
      <c r="C386" s="434"/>
    </row>
    <row r="387" spans="3:3">
      <c r="C387" s="434"/>
    </row>
    <row r="388" spans="3:3">
      <c r="C388" s="434"/>
    </row>
    <row r="389" spans="3:3">
      <c r="C389" s="434"/>
    </row>
    <row r="390" spans="3:3">
      <c r="C390" s="434"/>
    </row>
    <row r="391" spans="3:3">
      <c r="C391" s="434"/>
    </row>
    <row r="392" spans="3:3">
      <c r="C392" s="434"/>
    </row>
    <row r="393" spans="3:3">
      <c r="C393" s="434"/>
    </row>
    <row r="394" spans="3:3">
      <c r="C394" s="434"/>
    </row>
    <row r="395" spans="3:3">
      <c r="C395" s="434"/>
    </row>
    <row r="396" spans="3:3">
      <c r="C396" s="434"/>
    </row>
    <row r="397" spans="3:3">
      <c r="C397" s="434"/>
    </row>
    <row r="398" spans="3:3">
      <c r="C398" s="434"/>
    </row>
    <row r="399" spans="3:3">
      <c r="C399" s="434"/>
    </row>
    <row r="400" spans="3:3">
      <c r="C400" s="434"/>
    </row>
    <row r="401" spans="3:3">
      <c r="C401" s="434"/>
    </row>
    <row r="402" spans="3:3">
      <c r="C402" s="434"/>
    </row>
    <row r="403" spans="3:3">
      <c r="C403" s="434"/>
    </row>
    <row r="404" spans="3:3">
      <c r="C404" s="434"/>
    </row>
    <row r="405" spans="3:3">
      <c r="C405" s="434"/>
    </row>
    <row r="406" spans="3:3">
      <c r="C406" s="434"/>
    </row>
    <row r="407" spans="3:3">
      <c r="C407" s="434"/>
    </row>
    <row r="408" spans="3:3">
      <c r="C408" s="434"/>
    </row>
    <row r="409" spans="3:3">
      <c r="C409" s="434"/>
    </row>
    <row r="410" spans="3:3">
      <c r="C410" s="434"/>
    </row>
    <row r="411" spans="3:3">
      <c r="C411" s="434"/>
    </row>
    <row r="412" spans="3:3">
      <c r="C412" s="434"/>
    </row>
    <row r="413" spans="3:3">
      <c r="C413" s="434"/>
    </row>
    <row r="414" spans="3:3">
      <c r="C414" s="434"/>
    </row>
    <row r="415" spans="3:3">
      <c r="C415" s="434"/>
    </row>
    <row r="416" spans="3:3">
      <c r="C416" s="434"/>
    </row>
    <row r="417" spans="3:3">
      <c r="C417" s="434"/>
    </row>
    <row r="418" spans="3:3">
      <c r="C418" s="434"/>
    </row>
    <row r="419" spans="3:3">
      <c r="C419" s="434"/>
    </row>
    <row r="420" spans="3:3">
      <c r="C420" s="434"/>
    </row>
    <row r="421" spans="3:3">
      <c r="C421" s="434"/>
    </row>
    <row r="422" spans="3:3">
      <c r="C422" s="434"/>
    </row>
    <row r="423" spans="3:3">
      <c r="C423" s="434"/>
    </row>
    <row r="424" spans="3:3">
      <c r="C424" s="434"/>
    </row>
    <row r="425" spans="3:3">
      <c r="C425" s="434"/>
    </row>
    <row r="426" spans="3:3">
      <c r="C426" s="434"/>
    </row>
    <row r="427" spans="3:3">
      <c r="C427" s="434"/>
    </row>
    <row r="428" spans="3:3">
      <c r="C428" s="434"/>
    </row>
    <row r="429" spans="3:3">
      <c r="C429" s="434"/>
    </row>
    <row r="430" spans="3:3">
      <c r="C430" s="434"/>
    </row>
    <row r="431" spans="3:3">
      <c r="C431" s="434"/>
    </row>
    <row r="432" spans="3:3">
      <c r="C432" s="434"/>
    </row>
    <row r="433" spans="3:3">
      <c r="C433" s="434"/>
    </row>
    <row r="434" spans="3:3">
      <c r="C434" s="434"/>
    </row>
    <row r="435" spans="3:3">
      <c r="C435" s="434"/>
    </row>
    <row r="436" spans="3:3">
      <c r="C436" s="434"/>
    </row>
    <row r="437" spans="3:3">
      <c r="C437" s="434"/>
    </row>
    <row r="438" spans="3:3">
      <c r="C438" s="434"/>
    </row>
    <row r="439" spans="3:3">
      <c r="C439" s="434"/>
    </row>
    <row r="440" spans="3:3">
      <c r="C440" s="434"/>
    </row>
    <row r="441" spans="3:3">
      <c r="C441" s="434"/>
    </row>
    <row r="442" spans="3:3">
      <c r="C442" s="434"/>
    </row>
    <row r="443" spans="3:3">
      <c r="C443" s="434"/>
    </row>
    <row r="444" spans="3:3">
      <c r="C444" s="434"/>
    </row>
    <row r="445" spans="3:3">
      <c r="C445" s="434"/>
    </row>
    <row r="446" spans="3:3">
      <c r="C446" s="434"/>
    </row>
    <row r="447" spans="3:3">
      <c r="C447" s="434"/>
    </row>
    <row r="448" spans="3:3">
      <c r="C448" s="434"/>
    </row>
    <row r="449" spans="3:3">
      <c r="C449" s="434"/>
    </row>
    <row r="450" spans="3:3">
      <c r="C450" s="434"/>
    </row>
    <row r="451" spans="3:3">
      <c r="C451" s="434"/>
    </row>
    <row r="452" spans="3:3">
      <c r="C452" s="434"/>
    </row>
    <row r="453" spans="3:3">
      <c r="C453" s="434"/>
    </row>
    <row r="454" spans="3:3">
      <c r="C454" s="434"/>
    </row>
    <row r="455" spans="3:3">
      <c r="C455" s="434"/>
    </row>
    <row r="456" spans="3:3">
      <c r="C456" s="434"/>
    </row>
    <row r="457" spans="3:3">
      <c r="C457" s="434"/>
    </row>
    <row r="458" spans="3:3">
      <c r="C458" s="434"/>
    </row>
    <row r="459" spans="3:3">
      <c r="C459" s="434"/>
    </row>
    <row r="460" spans="3:3">
      <c r="C460" s="434"/>
    </row>
    <row r="461" spans="3:3">
      <c r="C461" s="434"/>
    </row>
    <row r="462" spans="3:3">
      <c r="C462" s="434"/>
    </row>
    <row r="463" spans="3:3">
      <c r="C463" s="434"/>
    </row>
    <row r="464" spans="3:3">
      <c r="C464" s="434"/>
    </row>
    <row r="465" spans="3:3">
      <c r="C465" s="434"/>
    </row>
    <row r="466" spans="3:3">
      <c r="C466" s="434"/>
    </row>
    <row r="467" spans="3:3">
      <c r="C467" s="434"/>
    </row>
    <row r="468" spans="3:3">
      <c r="C468" s="434"/>
    </row>
    <row r="469" spans="3:3">
      <c r="C469" s="434"/>
    </row>
    <row r="470" spans="3:3">
      <c r="C470" s="434"/>
    </row>
    <row r="471" spans="3:3">
      <c r="C471" s="434"/>
    </row>
    <row r="472" spans="3:3">
      <c r="C472" s="434"/>
    </row>
    <row r="473" spans="3:3">
      <c r="C473" s="434"/>
    </row>
    <row r="474" spans="3:3">
      <c r="C474" s="434"/>
    </row>
    <row r="475" spans="3:3">
      <c r="C475" s="434"/>
    </row>
    <row r="476" spans="3:3">
      <c r="C476" s="434"/>
    </row>
    <row r="477" spans="3:3">
      <c r="C477" s="434"/>
    </row>
    <row r="478" spans="3:3">
      <c r="C478" s="434"/>
    </row>
    <row r="479" spans="3:3">
      <c r="C479" s="434"/>
    </row>
    <row r="480" spans="3:3">
      <c r="C480" s="434"/>
    </row>
    <row r="481" spans="3:3">
      <c r="C481" s="434"/>
    </row>
    <row r="482" spans="3:3">
      <c r="C482" s="434"/>
    </row>
    <row r="483" spans="3:3">
      <c r="C483" s="434"/>
    </row>
    <row r="484" spans="3:3">
      <c r="C484" s="434"/>
    </row>
    <row r="485" spans="3:3">
      <c r="C485" s="434"/>
    </row>
    <row r="486" spans="3:3">
      <c r="C486" s="434"/>
    </row>
    <row r="487" spans="3:3">
      <c r="C487" s="434"/>
    </row>
    <row r="488" spans="3:3">
      <c r="C488" s="434"/>
    </row>
    <row r="489" spans="3:3">
      <c r="C489" s="434"/>
    </row>
    <row r="490" spans="3:3">
      <c r="C490" s="434"/>
    </row>
    <row r="491" spans="3:3">
      <c r="C491" s="434"/>
    </row>
    <row r="492" spans="3:3">
      <c r="C492" s="434"/>
    </row>
    <row r="493" spans="3:3">
      <c r="C493" s="434"/>
    </row>
    <row r="494" spans="3:3">
      <c r="C494" s="434"/>
    </row>
    <row r="495" spans="3:3">
      <c r="C495" s="434"/>
    </row>
    <row r="496" spans="3:3">
      <c r="C496" s="434"/>
    </row>
    <row r="497" spans="3:3">
      <c r="C497" s="434"/>
    </row>
    <row r="498" spans="3:3">
      <c r="C498" s="434"/>
    </row>
    <row r="499" spans="3:3">
      <c r="C499" s="434"/>
    </row>
    <row r="500" spans="3:3">
      <c r="C500" s="434"/>
    </row>
    <row r="501" spans="3:3">
      <c r="C501" s="434"/>
    </row>
    <row r="502" spans="3:3">
      <c r="C502" s="434"/>
    </row>
    <row r="503" spans="3:3">
      <c r="C503" s="434"/>
    </row>
    <row r="504" spans="3:3">
      <c r="C504" s="434"/>
    </row>
    <row r="505" spans="3:3">
      <c r="C505" s="434"/>
    </row>
    <row r="506" spans="3:3">
      <c r="C506" s="434"/>
    </row>
    <row r="507" spans="3:3">
      <c r="C507" s="434"/>
    </row>
    <row r="508" spans="3:3">
      <c r="C508" s="434"/>
    </row>
    <row r="509" spans="3:3">
      <c r="C509" s="434"/>
    </row>
    <row r="510" spans="3:3">
      <c r="C510" s="434"/>
    </row>
    <row r="511" spans="3:3">
      <c r="C511" s="434"/>
    </row>
    <row r="512" spans="3:3">
      <c r="C512" s="434"/>
    </row>
    <row r="513" spans="3:3">
      <c r="C513" s="434"/>
    </row>
    <row r="514" spans="3:3">
      <c r="C514" s="434"/>
    </row>
    <row r="515" spans="3:3">
      <c r="C515" s="434"/>
    </row>
    <row r="516" spans="3:3">
      <c r="C516" s="434"/>
    </row>
    <row r="517" spans="3:3">
      <c r="C517" s="434"/>
    </row>
    <row r="518" spans="3:3">
      <c r="C518" s="434"/>
    </row>
    <row r="519" spans="3:3">
      <c r="C519" s="434"/>
    </row>
    <row r="520" spans="3:3">
      <c r="C520" s="434"/>
    </row>
    <row r="521" spans="3:3">
      <c r="C521" s="434"/>
    </row>
    <row r="522" spans="3:3">
      <c r="C522" s="434"/>
    </row>
    <row r="523" spans="3:3">
      <c r="C523" s="434"/>
    </row>
    <row r="524" spans="3:3">
      <c r="C524" s="434"/>
    </row>
    <row r="525" spans="3:3">
      <c r="C525" s="434"/>
    </row>
    <row r="526" spans="3:3">
      <c r="C526" s="434"/>
    </row>
    <row r="527" spans="3:3">
      <c r="C527" s="434"/>
    </row>
    <row r="528" spans="3:3">
      <c r="C528" s="434"/>
    </row>
    <row r="529" spans="3:3">
      <c r="C529" s="434"/>
    </row>
    <row r="530" spans="3:3">
      <c r="C530" s="434"/>
    </row>
    <row r="531" spans="3:3">
      <c r="C531" s="434"/>
    </row>
    <row r="532" spans="3:3">
      <c r="C532" s="434"/>
    </row>
    <row r="533" spans="3:3">
      <c r="C533" s="434"/>
    </row>
    <row r="534" spans="3:3">
      <c r="C534" s="434"/>
    </row>
    <row r="535" spans="3:3">
      <c r="C535" s="434"/>
    </row>
    <row r="536" spans="3:3">
      <c r="C536" s="434"/>
    </row>
    <row r="537" spans="3:3">
      <c r="C537" s="434"/>
    </row>
    <row r="538" spans="3:3">
      <c r="C538" s="434"/>
    </row>
    <row r="539" spans="3:3">
      <c r="C539" s="434"/>
    </row>
    <row r="540" spans="3:3">
      <c r="C540" s="434"/>
    </row>
    <row r="541" spans="3:3">
      <c r="C541" s="434"/>
    </row>
    <row r="542" spans="3:3">
      <c r="C542" s="434"/>
    </row>
    <row r="543" spans="3:3">
      <c r="C543" s="434"/>
    </row>
    <row r="544" spans="3:3">
      <c r="C544" s="434"/>
    </row>
    <row r="545" spans="3:3">
      <c r="C545" s="434"/>
    </row>
    <row r="546" spans="3:3">
      <c r="C546" s="434"/>
    </row>
    <row r="547" spans="3:3">
      <c r="C547" s="434"/>
    </row>
    <row r="548" spans="3:3">
      <c r="C548" s="434"/>
    </row>
    <row r="549" spans="3:3">
      <c r="C549" s="434"/>
    </row>
    <row r="550" spans="3:3">
      <c r="C550" s="434"/>
    </row>
    <row r="551" spans="3:3">
      <c r="C551" s="434"/>
    </row>
    <row r="552" spans="3:3">
      <c r="C552" s="434"/>
    </row>
    <row r="553" spans="3:3">
      <c r="C553" s="434"/>
    </row>
    <row r="554" spans="3:3">
      <c r="C554" s="434"/>
    </row>
    <row r="555" spans="3:3">
      <c r="C555" s="434"/>
    </row>
    <row r="556" spans="3:3">
      <c r="C556" s="434"/>
    </row>
    <row r="557" spans="3:3">
      <c r="C557" s="434"/>
    </row>
    <row r="558" spans="3:3">
      <c r="C558" s="434"/>
    </row>
    <row r="559" spans="3:3">
      <c r="C559" s="434"/>
    </row>
    <row r="560" spans="3:3">
      <c r="C560" s="434"/>
    </row>
    <row r="561" spans="3:3">
      <c r="C561" s="434"/>
    </row>
    <row r="562" spans="3:3">
      <c r="C562" s="434"/>
    </row>
    <row r="563" spans="3:3">
      <c r="C563" s="434"/>
    </row>
    <row r="564" spans="3:3">
      <c r="C564" s="434"/>
    </row>
    <row r="565" spans="3:3">
      <c r="C565" s="434"/>
    </row>
    <row r="566" spans="3:3">
      <c r="C566" s="434"/>
    </row>
    <row r="567" spans="3:3">
      <c r="C567" s="434"/>
    </row>
    <row r="568" spans="3:3">
      <c r="C568" s="434"/>
    </row>
    <row r="569" spans="3:3">
      <c r="C569" s="434"/>
    </row>
    <row r="570" spans="3:3">
      <c r="C570" s="434"/>
    </row>
    <row r="571" spans="3:3">
      <c r="C571" s="434"/>
    </row>
    <row r="572" spans="3:3">
      <c r="C572" s="434"/>
    </row>
    <row r="573" spans="3:3">
      <c r="C573" s="434"/>
    </row>
    <row r="574" spans="3:3">
      <c r="C574" s="434"/>
    </row>
    <row r="575" spans="3:3">
      <c r="C575" s="434"/>
    </row>
    <row r="576" spans="3:3">
      <c r="C576" s="434"/>
    </row>
    <row r="577" spans="3:3">
      <c r="C577" s="434"/>
    </row>
    <row r="578" spans="3:3">
      <c r="C578" s="434"/>
    </row>
    <row r="579" spans="3:3">
      <c r="C579" s="434"/>
    </row>
    <row r="580" spans="3:3">
      <c r="C580" s="434"/>
    </row>
    <row r="581" spans="3:3">
      <c r="C581" s="434"/>
    </row>
    <row r="582" spans="3:3">
      <c r="C582" s="434"/>
    </row>
    <row r="583" spans="3:3">
      <c r="C583" s="434"/>
    </row>
    <row r="584" spans="3:3">
      <c r="C584" s="434"/>
    </row>
    <row r="585" spans="3:3">
      <c r="C585" s="434"/>
    </row>
    <row r="586" spans="3:3">
      <c r="C586" s="434"/>
    </row>
    <row r="587" spans="3:3">
      <c r="C587" s="434"/>
    </row>
    <row r="588" spans="3:3">
      <c r="C588" s="434"/>
    </row>
    <row r="589" spans="3:3">
      <c r="C589" s="434"/>
    </row>
    <row r="590" spans="3:3">
      <c r="C590" s="434"/>
    </row>
    <row r="591" spans="3:3">
      <c r="C591" s="434"/>
    </row>
    <row r="592" spans="3:3">
      <c r="C592" s="434"/>
    </row>
    <row r="593" spans="3:3">
      <c r="C593" s="434"/>
    </row>
    <row r="594" spans="3:3">
      <c r="C594" s="434"/>
    </row>
    <row r="595" spans="3:3">
      <c r="C595" s="434"/>
    </row>
    <row r="596" spans="3:3">
      <c r="C596" s="434"/>
    </row>
    <row r="597" spans="3:3">
      <c r="C597" s="434"/>
    </row>
    <row r="598" spans="3:3">
      <c r="C598" s="434"/>
    </row>
    <row r="599" spans="3:3">
      <c r="C599" s="434"/>
    </row>
    <row r="600" spans="3:3">
      <c r="C600" s="434"/>
    </row>
    <row r="601" spans="3:3">
      <c r="C601" s="434"/>
    </row>
    <row r="602" spans="3:3">
      <c r="C602" s="434"/>
    </row>
    <row r="603" spans="3:3">
      <c r="C603" s="434"/>
    </row>
    <row r="604" spans="3:3">
      <c r="C604" s="434"/>
    </row>
    <row r="605" spans="3:3">
      <c r="C605" s="434"/>
    </row>
    <row r="606" spans="3:3">
      <c r="C606" s="434"/>
    </row>
    <row r="607" spans="3:3">
      <c r="C607" s="434"/>
    </row>
    <row r="608" spans="3:3">
      <c r="C608" s="434"/>
    </row>
    <row r="609" spans="3:3">
      <c r="C609" s="434"/>
    </row>
    <row r="610" spans="3:3">
      <c r="C610" s="434"/>
    </row>
    <row r="611" spans="3:3">
      <c r="C611" s="434"/>
    </row>
    <row r="612" spans="3:3">
      <c r="C612" s="434"/>
    </row>
    <row r="613" spans="3:3">
      <c r="C613" s="434"/>
    </row>
    <row r="614" spans="3:3">
      <c r="C614" s="434"/>
    </row>
    <row r="615" spans="3:3">
      <c r="C615" s="434"/>
    </row>
    <row r="616" spans="3:3">
      <c r="C616" s="434"/>
    </row>
    <row r="617" spans="3:3">
      <c r="C617" s="434"/>
    </row>
    <row r="618" spans="3:3">
      <c r="C618" s="434"/>
    </row>
    <row r="619" spans="3:3">
      <c r="C619" s="434"/>
    </row>
    <row r="620" spans="3:3">
      <c r="C620" s="434"/>
    </row>
    <row r="621" spans="3:3">
      <c r="C621" s="434"/>
    </row>
    <row r="622" spans="3:3">
      <c r="C622" s="434"/>
    </row>
    <row r="623" spans="3:3">
      <c r="C623" s="434"/>
    </row>
    <row r="624" spans="3:3">
      <c r="C624" s="434"/>
    </row>
    <row r="625" spans="3:3">
      <c r="C625" s="434"/>
    </row>
    <row r="626" spans="3:3">
      <c r="C626" s="434"/>
    </row>
    <row r="627" spans="3:3">
      <c r="C627" s="434"/>
    </row>
    <row r="628" spans="3:3">
      <c r="C628" s="434"/>
    </row>
    <row r="629" spans="3:3">
      <c r="C629" s="434"/>
    </row>
    <row r="630" spans="3:3">
      <c r="C630" s="434"/>
    </row>
    <row r="631" spans="3:3">
      <c r="C631" s="434"/>
    </row>
    <row r="632" spans="3:3">
      <c r="C632" s="434"/>
    </row>
    <row r="633" spans="3:3">
      <c r="C633" s="434"/>
    </row>
    <row r="634" spans="3:3">
      <c r="C634" s="434"/>
    </row>
    <row r="635" spans="3:3">
      <c r="C635" s="434"/>
    </row>
    <row r="636" spans="3:3">
      <c r="C636" s="434"/>
    </row>
    <row r="637" spans="3:3">
      <c r="C637" s="434"/>
    </row>
    <row r="638" spans="3:3">
      <c r="C638" s="434"/>
    </row>
    <row r="639" spans="3:3">
      <c r="C639" s="434"/>
    </row>
    <row r="640" spans="3:3">
      <c r="C640" s="434"/>
    </row>
    <row r="641" spans="3:3">
      <c r="C641" s="434"/>
    </row>
    <row r="642" spans="3:3">
      <c r="C642" s="434"/>
    </row>
    <row r="643" spans="3:3">
      <c r="C643" s="434"/>
    </row>
    <row r="644" spans="3:3">
      <c r="C644" s="434"/>
    </row>
    <row r="645" spans="3:3">
      <c r="C645" s="434"/>
    </row>
    <row r="646" spans="3:3">
      <c r="C646" s="434"/>
    </row>
    <row r="647" spans="3:3">
      <c r="C647" s="434"/>
    </row>
    <row r="648" spans="3:3">
      <c r="C648" s="434"/>
    </row>
    <row r="649" spans="3:3">
      <c r="C649" s="434"/>
    </row>
    <row r="650" spans="3:3">
      <c r="C650" s="434"/>
    </row>
    <row r="651" spans="3:3">
      <c r="C651" s="434"/>
    </row>
    <row r="652" spans="3:3">
      <c r="C652" s="434"/>
    </row>
    <row r="653" spans="3:3">
      <c r="C653" s="434"/>
    </row>
    <row r="654" spans="3:3">
      <c r="C654" s="434"/>
    </row>
    <row r="655" spans="3:3">
      <c r="C655" s="434"/>
    </row>
    <row r="656" spans="3:3">
      <c r="C656" s="434"/>
    </row>
    <row r="657" spans="3:3">
      <c r="C657" s="434"/>
    </row>
    <row r="658" spans="3:3">
      <c r="C658" s="434"/>
    </row>
    <row r="659" spans="3:3">
      <c r="C659" s="434"/>
    </row>
    <row r="660" spans="3:3">
      <c r="C660" s="434"/>
    </row>
    <row r="661" spans="3:3">
      <c r="C661" s="434"/>
    </row>
    <row r="662" spans="3:3">
      <c r="C662" s="434"/>
    </row>
    <row r="663" spans="3:3">
      <c r="C663" s="434"/>
    </row>
    <row r="664" spans="3:3">
      <c r="C664" s="434"/>
    </row>
    <row r="665" spans="3:3">
      <c r="C665" s="434"/>
    </row>
    <row r="666" spans="3:3">
      <c r="C666" s="434"/>
    </row>
    <row r="667" spans="3:3">
      <c r="C667" s="434"/>
    </row>
    <row r="668" spans="3:3">
      <c r="C668" s="434"/>
    </row>
    <row r="669" spans="3:3">
      <c r="C669" s="434"/>
    </row>
    <row r="670" spans="3:3">
      <c r="C670" s="434"/>
    </row>
    <row r="671" spans="3:3">
      <c r="C671" s="434"/>
    </row>
    <row r="672" spans="3:3">
      <c r="C672" s="434"/>
    </row>
    <row r="673" spans="3:3">
      <c r="C673" s="434"/>
    </row>
    <row r="674" spans="3:3">
      <c r="C674" s="434"/>
    </row>
    <row r="675" spans="3:3">
      <c r="C675" s="434"/>
    </row>
    <row r="676" spans="3:3">
      <c r="C676" s="434"/>
    </row>
    <row r="677" spans="3:3">
      <c r="C677" s="434"/>
    </row>
    <row r="678" spans="3:3">
      <c r="C678" s="434"/>
    </row>
    <row r="679" spans="3:3">
      <c r="C679" s="434"/>
    </row>
    <row r="680" spans="3:3">
      <c r="C680" s="434"/>
    </row>
    <row r="681" spans="3:3">
      <c r="C681" s="434"/>
    </row>
    <row r="682" spans="3:3">
      <c r="C682" s="434"/>
    </row>
    <row r="683" spans="3:3">
      <c r="C683" s="434"/>
    </row>
    <row r="684" spans="3:3">
      <c r="C684" s="434"/>
    </row>
    <row r="685" spans="3:3">
      <c r="C685" s="434"/>
    </row>
    <row r="686" spans="3:3">
      <c r="C686" s="434"/>
    </row>
    <row r="687" spans="3:3">
      <c r="C687" s="434"/>
    </row>
    <row r="688" spans="3:3">
      <c r="C688" s="434"/>
    </row>
    <row r="689" spans="3:3">
      <c r="C689" s="434"/>
    </row>
    <row r="690" spans="3:3">
      <c r="C690" s="434"/>
    </row>
    <row r="691" spans="3:3">
      <c r="C691" s="434"/>
    </row>
    <row r="692" spans="3:3">
      <c r="C692" s="434"/>
    </row>
    <row r="693" spans="3:3">
      <c r="C693" s="434"/>
    </row>
    <row r="694" spans="3:3">
      <c r="C694" s="434"/>
    </row>
    <row r="695" spans="3:3">
      <c r="C695" s="434"/>
    </row>
    <row r="696" spans="3:3">
      <c r="C696" s="434"/>
    </row>
    <row r="697" spans="3:3">
      <c r="C697" s="434"/>
    </row>
    <row r="698" spans="3:3">
      <c r="C698" s="434"/>
    </row>
    <row r="699" spans="3:3">
      <c r="C699" s="434"/>
    </row>
    <row r="700" spans="3:3">
      <c r="C700" s="434"/>
    </row>
    <row r="701" spans="3:3">
      <c r="C701" s="434"/>
    </row>
    <row r="702" spans="3:3">
      <c r="C702" s="434"/>
    </row>
    <row r="703" spans="3:3">
      <c r="C703" s="434"/>
    </row>
    <row r="704" spans="3:3">
      <c r="C704" s="434"/>
    </row>
    <row r="705" spans="3:3">
      <c r="C705" s="434"/>
    </row>
    <row r="706" spans="3:3">
      <c r="C706" s="434"/>
    </row>
    <row r="707" spans="3:3">
      <c r="C707" s="434"/>
    </row>
    <row r="708" spans="3:3">
      <c r="C708" s="434"/>
    </row>
    <row r="709" spans="3:3">
      <c r="C709" s="434"/>
    </row>
    <row r="710" spans="3:3">
      <c r="C710" s="434"/>
    </row>
    <row r="711" spans="3:3">
      <c r="C711" s="434"/>
    </row>
    <row r="712" spans="3:3">
      <c r="C712" s="434"/>
    </row>
    <row r="713" spans="3:3">
      <c r="C713" s="434"/>
    </row>
    <row r="714" spans="3:3">
      <c r="C714" s="434"/>
    </row>
    <row r="715" spans="3:3">
      <c r="C715" s="434"/>
    </row>
    <row r="716" spans="3:3">
      <c r="C716" s="434"/>
    </row>
    <row r="717" spans="3:3">
      <c r="C717" s="434"/>
    </row>
    <row r="718" spans="3:3">
      <c r="C718" s="434"/>
    </row>
    <row r="719" spans="3:3">
      <c r="C719" s="434"/>
    </row>
    <row r="720" spans="3:3">
      <c r="C720" s="434"/>
    </row>
    <row r="721" spans="3:3">
      <c r="C721" s="434"/>
    </row>
    <row r="722" spans="3:3">
      <c r="C722" s="434"/>
    </row>
    <row r="723" spans="3:3">
      <c r="C723" s="434"/>
    </row>
    <row r="724" spans="3:3">
      <c r="C724" s="434"/>
    </row>
    <row r="725" spans="3:3">
      <c r="C725" s="434"/>
    </row>
    <row r="726" spans="3:3">
      <c r="C726" s="434"/>
    </row>
    <row r="727" spans="3:3">
      <c r="C727" s="434"/>
    </row>
    <row r="728" spans="3:3">
      <c r="C728" s="434"/>
    </row>
    <row r="729" spans="3:3">
      <c r="C729" s="434"/>
    </row>
    <row r="730" spans="3:3">
      <c r="C730" s="434"/>
    </row>
    <row r="731" spans="3:3">
      <c r="C731" s="434"/>
    </row>
    <row r="732" spans="3:3">
      <c r="C732" s="434"/>
    </row>
    <row r="733" spans="3:3">
      <c r="C733" s="434"/>
    </row>
    <row r="734" spans="3:3">
      <c r="C734" s="434"/>
    </row>
    <row r="735" spans="3:3">
      <c r="C735" s="434"/>
    </row>
    <row r="736" spans="3:3">
      <c r="C736" s="434"/>
    </row>
    <row r="737" spans="3:3">
      <c r="C737" s="434"/>
    </row>
    <row r="738" spans="3:3">
      <c r="C738" s="434"/>
    </row>
    <row r="739" spans="3:3">
      <c r="C739" s="434"/>
    </row>
    <row r="740" spans="3:3">
      <c r="C740" s="434"/>
    </row>
    <row r="741" spans="3:3">
      <c r="C741" s="434"/>
    </row>
    <row r="742" spans="3:3">
      <c r="C742" s="434"/>
    </row>
    <row r="743" spans="3:3">
      <c r="C743" s="434"/>
    </row>
    <row r="744" spans="3:3">
      <c r="C744" s="434"/>
    </row>
    <row r="745" spans="3:3">
      <c r="C745" s="434"/>
    </row>
    <row r="746" spans="3:3">
      <c r="C746" s="434"/>
    </row>
    <row r="747" spans="3:3">
      <c r="C747" s="434"/>
    </row>
    <row r="748" spans="3:3">
      <c r="C748" s="434"/>
    </row>
    <row r="749" spans="3:3">
      <c r="C749" s="434"/>
    </row>
    <row r="750" spans="3:3">
      <c r="C750" s="434"/>
    </row>
    <row r="751" spans="3:3">
      <c r="C751" s="434"/>
    </row>
    <row r="752" spans="3:3">
      <c r="C752" s="434"/>
    </row>
    <row r="753" spans="3:3">
      <c r="C753" s="434"/>
    </row>
    <row r="754" spans="3:3">
      <c r="C754" s="434"/>
    </row>
    <row r="755" spans="3:3">
      <c r="C755" s="434"/>
    </row>
    <row r="756" spans="3:3">
      <c r="C756" s="434"/>
    </row>
    <row r="757" spans="3:3">
      <c r="C757" s="434"/>
    </row>
    <row r="758" spans="3:3">
      <c r="C758" s="434"/>
    </row>
    <row r="759" spans="3:3">
      <c r="C759" s="434"/>
    </row>
    <row r="760" spans="3:3">
      <c r="C760" s="434"/>
    </row>
    <row r="761" spans="3:3">
      <c r="C761" s="434"/>
    </row>
    <row r="762" spans="3:3">
      <c r="C762" s="434"/>
    </row>
    <row r="763" spans="3:3">
      <c r="C763" s="434"/>
    </row>
    <row r="764" spans="3:3">
      <c r="C764" s="434"/>
    </row>
    <row r="765" spans="3:3">
      <c r="C765" s="434"/>
    </row>
    <row r="766" spans="3:3">
      <c r="C766" s="434"/>
    </row>
    <row r="767" spans="3:3">
      <c r="C767" s="434"/>
    </row>
    <row r="768" spans="3:3">
      <c r="C768" s="434"/>
    </row>
    <row r="769" spans="3:3">
      <c r="C769" s="434"/>
    </row>
    <row r="770" spans="3:3">
      <c r="C770" s="434"/>
    </row>
    <row r="771" spans="3:3">
      <c r="C771" s="434"/>
    </row>
    <row r="772" spans="3:3">
      <c r="C772" s="434"/>
    </row>
    <row r="773" spans="3:3">
      <c r="C773" s="434"/>
    </row>
    <row r="774" spans="3:3">
      <c r="C774" s="434"/>
    </row>
    <row r="775" spans="3:3">
      <c r="C775" s="434"/>
    </row>
    <row r="776" spans="3:3">
      <c r="C776" s="434"/>
    </row>
    <row r="777" spans="3:3">
      <c r="C777" s="434"/>
    </row>
    <row r="778" spans="3:3">
      <c r="C778" s="434"/>
    </row>
    <row r="779" spans="3:3">
      <c r="C779" s="434"/>
    </row>
    <row r="780" spans="3:3">
      <c r="C780" s="434"/>
    </row>
    <row r="781" spans="3:3">
      <c r="C781" s="434"/>
    </row>
    <row r="782" spans="3:3">
      <c r="C782" s="434"/>
    </row>
    <row r="783" spans="3:3">
      <c r="C783" s="434"/>
    </row>
    <row r="784" spans="3:3">
      <c r="C784" s="434"/>
    </row>
    <row r="785" spans="3:3">
      <c r="C785" s="434"/>
    </row>
    <row r="786" spans="3:3">
      <c r="C786" s="434"/>
    </row>
    <row r="787" spans="3:3">
      <c r="C787" s="434"/>
    </row>
    <row r="788" spans="3:3">
      <c r="C788" s="434"/>
    </row>
    <row r="789" spans="3:3">
      <c r="C789" s="434"/>
    </row>
    <row r="790" spans="3:3">
      <c r="C790" s="434"/>
    </row>
    <row r="791" spans="3:3">
      <c r="C791" s="434"/>
    </row>
    <row r="792" spans="3:3">
      <c r="C792" s="434"/>
    </row>
    <row r="793" spans="3:3">
      <c r="C793" s="434"/>
    </row>
    <row r="794" spans="3:3">
      <c r="C794" s="434"/>
    </row>
    <row r="795" spans="3:3">
      <c r="C795" s="434"/>
    </row>
    <row r="796" spans="3:3">
      <c r="C796" s="434"/>
    </row>
    <row r="797" spans="3:3">
      <c r="C797" s="434"/>
    </row>
    <row r="798" spans="3:3">
      <c r="C798" s="434"/>
    </row>
    <row r="799" spans="3:3">
      <c r="C799" s="434"/>
    </row>
    <row r="800" spans="3:3">
      <c r="C800" s="434"/>
    </row>
    <row r="801" spans="3:3">
      <c r="C801" s="434"/>
    </row>
    <row r="802" spans="3:3">
      <c r="C802" s="434"/>
    </row>
    <row r="803" spans="3:3">
      <c r="C803" s="434"/>
    </row>
    <row r="804" spans="3:3">
      <c r="C804" s="434"/>
    </row>
    <row r="805" spans="3:3">
      <c r="C805" s="434"/>
    </row>
    <row r="806" spans="3:3">
      <c r="C806" s="434"/>
    </row>
    <row r="807" spans="3:3">
      <c r="C807" s="434"/>
    </row>
    <row r="808" spans="3:3">
      <c r="C808" s="434"/>
    </row>
    <row r="809" spans="3:3">
      <c r="C809" s="434"/>
    </row>
    <row r="810" spans="3:3">
      <c r="C810" s="434"/>
    </row>
    <row r="811" spans="3:3">
      <c r="C811" s="434"/>
    </row>
    <row r="812" spans="3:3">
      <c r="C812" s="434"/>
    </row>
    <row r="813" spans="3:3">
      <c r="C813" s="434"/>
    </row>
    <row r="814" spans="3:3">
      <c r="C814" s="434"/>
    </row>
    <row r="815" spans="3:3">
      <c r="C815" s="434"/>
    </row>
    <row r="816" spans="3:3">
      <c r="C816" s="434"/>
    </row>
    <row r="817" spans="3:3">
      <c r="C817" s="434"/>
    </row>
    <row r="818" spans="3:3">
      <c r="C818" s="434"/>
    </row>
    <row r="819" spans="3:3">
      <c r="C819" s="434"/>
    </row>
    <row r="820" spans="3:3">
      <c r="C820" s="434"/>
    </row>
    <row r="821" spans="3:3">
      <c r="C821" s="434"/>
    </row>
    <row r="822" spans="3:3">
      <c r="C822" s="434"/>
    </row>
    <row r="823" spans="3:3">
      <c r="C823" s="434"/>
    </row>
    <row r="824" spans="3:3">
      <c r="C824" s="434"/>
    </row>
    <row r="825" spans="3:3">
      <c r="C825" s="434"/>
    </row>
    <row r="826" spans="3:3">
      <c r="C826" s="434"/>
    </row>
    <row r="827" spans="3:3">
      <c r="C827" s="434"/>
    </row>
    <row r="828" spans="3:3">
      <c r="C828" s="434"/>
    </row>
    <row r="829" spans="3:3">
      <c r="C829" s="434"/>
    </row>
    <row r="830" spans="3:3">
      <c r="C830" s="434"/>
    </row>
    <row r="831" spans="3:3">
      <c r="C831" s="434"/>
    </row>
    <row r="832" spans="3:3">
      <c r="C832" s="434"/>
    </row>
    <row r="833" spans="3:3">
      <c r="C833" s="434"/>
    </row>
    <row r="834" spans="3:3">
      <c r="C834" s="434"/>
    </row>
    <row r="835" spans="3:3">
      <c r="C835" s="434"/>
    </row>
    <row r="836" spans="3:3">
      <c r="C836" s="434"/>
    </row>
    <row r="837" spans="3:3">
      <c r="C837" s="434"/>
    </row>
    <row r="838" spans="3:3">
      <c r="C838" s="434"/>
    </row>
    <row r="839" spans="3:3">
      <c r="C839" s="434"/>
    </row>
    <row r="840" spans="3:3">
      <c r="C840" s="434"/>
    </row>
    <row r="841" spans="3:3">
      <c r="C841" s="434"/>
    </row>
    <row r="842" spans="3:3">
      <c r="C842" s="434"/>
    </row>
    <row r="843" spans="3:3">
      <c r="C843" s="434"/>
    </row>
    <row r="844" spans="3:3">
      <c r="C844" s="434"/>
    </row>
    <row r="845" spans="3:3">
      <c r="C845" s="434"/>
    </row>
    <row r="846" spans="3:3">
      <c r="C846" s="434"/>
    </row>
    <row r="847" spans="3:3">
      <c r="C847" s="434"/>
    </row>
    <row r="848" spans="3:3">
      <c r="C848" s="434"/>
    </row>
    <row r="849" spans="3:3">
      <c r="C849" s="434"/>
    </row>
    <row r="850" spans="3:3">
      <c r="C850" s="434"/>
    </row>
    <row r="851" spans="3:3">
      <c r="C851" s="434"/>
    </row>
    <row r="852" spans="3:3">
      <c r="C852" s="434"/>
    </row>
    <row r="853" spans="3:3">
      <c r="C853" s="434"/>
    </row>
    <row r="854" spans="3:3">
      <c r="C854" s="434"/>
    </row>
    <row r="855" spans="3:3">
      <c r="C855" s="434"/>
    </row>
    <row r="856" spans="3:3">
      <c r="C856" s="434"/>
    </row>
    <row r="857" spans="3:3">
      <c r="C857" s="434"/>
    </row>
    <row r="858" spans="3:3">
      <c r="C858" s="434"/>
    </row>
    <row r="859" spans="3:3">
      <c r="C859" s="434"/>
    </row>
    <row r="860" spans="3:3">
      <c r="C860" s="434"/>
    </row>
    <row r="861" spans="3:3">
      <c r="C861" s="434"/>
    </row>
    <row r="862" spans="3:3">
      <c r="C862" s="434"/>
    </row>
    <row r="863" spans="3:3">
      <c r="C863" s="434"/>
    </row>
    <row r="864" spans="3:3">
      <c r="C864" s="434"/>
    </row>
    <row r="865" spans="3:3">
      <c r="C865" s="434"/>
    </row>
    <row r="866" spans="3:3">
      <c r="C866" s="434"/>
    </row>
    <row r="867" spans="3:3">
      <c r="C867" s="434"/>
    </row>
    <row r="868" spans="3:3">
      <c r="C868" s="434"/>
    </row>
    <row r="869" spans="3:3">
      <c r="C869" s="434"/>
    </row>
    <row r="870" spans="3:3">
      <c r="C870" s="434"/>
    </row>
    <row r="871" spans="3:3">
      <c r="C871" s="434"/>
    </row>
    <row r="872" spans="3:3">
      <c r="C872" s="434"/>
    </row>
    <row r="873" spans="3:3">
      <c r="C873" s="434"/>
    </row>
    <row r="874" spans="3:3">
      <c r="C874" s="434"/>
    </row>
    <row r="875" spans="3:3">
      <c r="C875" s="434"/>
    </row>
    <row r="876" spans="3:3">
      <c r="C876" s="434"/>
    </row>
    <row r="877" spans="3:3">
      <c r="C877" s="434"/>
    </row>
    <row r="878" spans="3:3">
      <c r="C878" s="434"/>
    </row>
    <row r="879" spans="3:3">
      <c r="C879" s="434"/>
    </row>
    <row r="880" spans="3:3">
      <c r="C880" s="434"/>
    </row>
    <row r="881" spans="3:3">
      <c r="C881" s="434"/>
    </row>
    <row r="882" spans="3:3">
      <c r="C882" s="434"/>
    </row>
    <row r="883" spans="3:3">
      <c r="C883" s="434"/>
    </row>
    <row r="884" spans="3:3">
      <c r="C884" s="434"/>
    </row>
    <row r="885" spans="3:3">
      <c r="C885" s="434"/>
    </row>
    <row r="886" spans="3:3">
      <c r="C886" s="434"/>
    </row>
    <row r="887" spans="3:3">
      <c r="C887" s="434"/>
    </row>
    <row r="888" spans="3:3">
      <c r="C888" s="434"/>
    </row>
    <row r="889" spans="3:3">
      <c r="C889" s="434"/>
    </row>
    <row r="890" spans="3:3">
      <c r="C890" s="434"/>
    </row>
    <row r="891" spans="3:3">
      <c r="C891" s="434"/>
    </row>
    <row r="892" spans="3:3">
      <c r="C892" s="434"/>
    </row>
    <row r="893" spans="3:3">
      <c r="C893" s="434"/>
    </row>
    <row r="894" spans="3:3">
      <c r="C894" s="434"/>
    </row>
    <row r="895" spans="3:3">
      <c r="C895" s="434"/>
    </row>
    <row r="896" spans="3:3">
      <c r="C896" s="434"/>
    </row>
    <row r="897" spans="3:3">
      <c r="C897" s="434"/>
    </row>
    <row r="898" spans="3:3">
      <c r="C898" s="434"/>
    </row>
    <row r="899" spans="3:3">
      <c r="C899" s="434"/>
    </row>
    <row r="900" spans="3:3">
      <c r="C900" s="434"/>
    </row>
    <row r="901" spans="3:3">
      <c r="C901" s="434"/>
    </row>
    <row r="902" spans="3:3">
      <c r="C902" s="434"/>
    </row>
    <row r="903" spans="3:3">
      <c r="C903" s="434"/>
    </row>
    <row r="904" spans="3:3">
      <c r="C904" s="434"/>
    </row>
    <row r="905" spans="3:3">
      <c r="C905" s="434"/>
    </row>
    <row r="906" spans="3:3">
      <c r="C906" s="434"/>
    </row>
    <row r="907" spans="3:3">
      <c r="C907" s="434"/>
    </row>
    <row r="908" spans="3:3">
      <c r="C908" s="434"/>
    </row>
    <row r="909" spans="3:3">
      <c r="C909" s="434"/>
    </row>
    <row r="910" spans="3:3">
      <c r="C910" s="434"/>
    </row>
    <row r="911" spans="3:3">
      <c r="C911" s="434"/>
    </row>
    <row r="912" spans="3:3">
      <c r="C912" s="434"/>
    </row>
    <row r="913" spans="3:3">
      <c r="C913" s="434"/>
    </row>
    <row r="914" spans="3:3">
      <c r="C914" s="434"/>
    </row>
    <row r="915" spans="3:3">
      <c r="C915" s="434"/>
    </row>
    <row r="916" spans="3:3">
      <c r="C916" s="434"/>
    </row>
    <row r="917" spans="3:3">
      <c r="C917" s="434"/>
    </row>
    <row r="918" spans="3:3">
      <c r="C918" s="434"/>
    </row>
    <row r="919" spans="3:3">
      <c r="C919" s="434"/>
    </row>
    <row r="920" spans="3:3">
      <c r="C920" s="434"/>
    </row>
    <row r="921" spans="3:3">
      <c r="C921" s="434"/>
    </row>
    <row r="922" spans="3:3">
      <c r="C922" s="434"/>
    </row>
    <row r="923" spans="3:3">
      <c r="C923" s="434"/>
    </row>
    <row r="924" spans="3:3">
      <c r="C924" s="434"/>
    </row>
    <row r="925" spans="3:3">
      <c r="C925" s="434"/>
    </row>
    <row r="926" spans="3:3">
      <c r="C926" s="434"/>
    </row>
    <row r="927" spans="3:3">
      <c r="C927" s="434"/>
    </row>
    <row r="928" spans="3:3">
      <c r="C928" s="434"/>
    </row>
    <row r="929" spans="3:3">
      <c r="C929" s="434"/>
    </row>
    <row r="930" spans="3:3">
      <c r="C930" s="434"/>
    </row>
    <row r="931" spans="3:3">
      <c r="C931" s="434"/>
    </row>
    <row r="932" spans="3:3">
      <c r="C932" s="434"/>
    </row>
    <row r="933" spans="3:3">
      <c r="C933" s="434"/>
    </row>
    <row r="934" spans="3:3">
      <c r="C934" s="434"/>
    </row>
    <row r="935" spans="3:3">
      <c r="C935" s="434"/>
    </row>
    <row r="936" spans="3:3">
      <c r="C936" s="434"/>
    </row>
    <row r="937" spans="3:3">
      <c r="C937" s="434"/>
    </row>
    <row r="938" spans="3:3">
      <c r="C938" s="434"/>
    </row>
    <row r="939" spans="3:3">
      <c r="C939" s="434"/>
    </row>
    <row r="940" spans="3:3">
      <c r="C940" s="434"/>
    </row>
    <row r="941" spans="3:3">
      <c r="C941" s="434"/>
    </row>
    <row r="942" spans="3:3">
      <c r="C942" s="434"/>
    </row>
    <row r="943" spans="3:3">
      <c r="C943" s="434"/>
    </row>
    <row r="944" spans="3:3">
      <c r="C944" s="434"/>
    </row>
    <row r="945" spans="3:3">
      <c r="C945" s="434"/>
    </row>
    <row r="946" spans="3:3">
      <c r="C946" s="434"/>
    </row>
    <row r="947" spans="3:3">
      <c r="C947" s="434"/>
    </row>
    <row r="948" spans="3:3">
      <c r="C948" s="434"/>
    </row>
    <row r="949" spans="3:3">
      <c r="C949" s="434"/>
    </row>
    <row r="950" spans="3:3">
      <c r="C950" s="434"/>
    </row>
    <row r="951" spans="3:3">
      <c r="C951" s="434"/>
    </row>
    <row r="952" spans="3:3">
      <c r="C952" s="434"/>
    </row>
    <row r="953" spans="3:3">
      <c r="C953" s="434"/>
    </row>
    <row r="954" spans="3:3">
      <c r="C954" s="434"/>
    </row>
    <row r="955" spans="3:3">
      <c r="C955" s="434"/>
    </row>
    <row r="956" spans="3:3">
      <c r="C956" s="434"/>
    </row>
    <row r="957" spans="3:3">
      <c r="C957" s="434"/>
    </row>
    <row r="958" spans="3:3">
      <c r="C958" s="434"/>
    </row>
    <row r="959" spans="3:3">
      <c r="C959" s="434"/>
    </row>
    <row r="960" spans="3:3">
      <c r="C960" s="434"/>
    </row>
    <row r="961" spans="3:3">
      <c r="C961" s="434"/>
    </row>
    <row r="962" spans="3:3">
      <c r="C962" s="434"/>
    </row>
    <row r="963" spans="3:3">
      <c r="C963" s="434"/>
    </row>
    <row r="964" spans="3:3">
      <c r="C964" s="434"/>
    </row>
    <row r="965" spans="3:3">
      <c r="C965" s="434"/>
    </row>
    <row r="966" spans="3:3">
      <c r="C966" s="434"/>
    </row>
    <row r="967" spans="3:3">
      <c r="C967" s="434"/>
    </row>
    <row r="968" spans="3:3">
      <c r="C968" s="434"/>
    </row>
    <row r="969" spans="3:3">
      <c r="C969" s="434"/>
    </row>
    <row r="970" spans="3:3">
      <c r="C970" s="434"/>
    </row>
    <row r="971" spans="3:3">
      <c r="C971" s="434"/>
    </row>
    <row r="972" spans="3:3">
      <c r="C972" s="434"/>
    </row>
    <row r="973" spans="3:3">
      <c r="C973" s="434"/>
    </row>
    <row r="974" spans="3:3">
      <c r="C974" s="434"/>
    </row>
    <row r="975" spans="3:3">
      <c r="C975" s="434"/>
    </row>
    <row r="976" spans="3:3">
      <c r="C976" s="434"/>
    </row>
    <row r="977" spans="3:3">
      <c r="C977" s="434"/>
    </row>
    <row r="978" spans="3:3">
      <c r="C978" s="434"/>
    </row>
    <row r="979" spans="3:3">
      <c r="C979" s="434"/>
    </row>
    <row r="980" spans="3:3">
      <c r="C980" s="434"/>
    </row>
    <row r="981" spans="3:3">
      <c r="C981" s="434"/>
    </row>
    <row r="982" spans="3:3">
      <c r="C982" s="434"/>
    </row>
    <row r="983" spans="3:3">
      <c r="C983" s="434"/>
    </row>
    <row r="984" spans="3:3">
      <c r="C984" s="434"/>
    </row>
    <row r="985" spans="3:3">
      <c r="C985" s="434"/>
    </row>
    <row r="986" spans="3:3">
      <c r="C986" s="434"/>
    </row>
    <row r="987" spans="3:3">
      <c r="C987" s="434"/>
    </row>
    <row r="988" spans="3:3">
      <c r="C988" s="434"/>
    </row>
    <row r="989" spans="3:3">
      <c r="C989" s="434"/>
    </row>
    <row r="990" spans="3:3">
      <c r="C990" s="434"/>
    </row>
    <row r="991" spans="3:3">
      <c r="C991" s="434"/>
    </row>
    <row r="992" spans="3:3">
      <c r="C992" s="434"/>
    </row>
    <row r="993" spans="3:3">
      <c r="C993" s="434"/>
    </row>
    <row r="994" spans="3:3">
      <c r="C994" s="434"/>
    </row>
    <row r="995" spans="3:3">
      <c r="C995" s="434"/>
    </row>
    <row r="996" spans="3:3">
      <c r="C996" s="434"/>
    </row>
    <row r="997" spans="3:3">
      <c r="C997" s="434"/>
    </row>
    <row r="998" spans="3:3">
      <c r="C998" s="434"/>
    </row>
    <row r="999" spans="3:3">
      <c r="C999" s="434"/>
    </row>
    <row r="1000" spans="3:3">
      <c r="C1000" s="434"/>
    </row>
    <row r="1001" spans="3:3">
      <c r="C1001" s="434"/>
    </row>
    <row r="1002" spans="3:3">
      <c r="C1002" s="434"/>
    </row>
    <row r="1003" spans="3:3">
      <c r="C1003" s="434"/>
    </row>
    <row r="1004" spans="3:3">
      <c r="C1004" s="434"/>
    </row>
    <row r="1005" spans="3:3">
      <c r="C1005" s="434"/>
    </row>
    <row r="1006" spans="3:3">
      <c r="C1006" s="434"/>
    </row>
    <row r="1007" spans="3:3">
      <c r="C1007" s="434"/>
    </row>
    <row r="1008" spans="3:3">
      <c r="C1008" s="434"/>
    </row>
    <row r="1009" spans="3:3">
      <c r="C1009" s="434"/>
    </row>
    <row r="1010" spans="3:3">
      <c r="C1010" s="434"/>
    </row>
    <row r="1011" spans="3:3">
      <c r="C1011" s="434"/>
    </row>
    <row r="1012" spans="3:3">
      <c r="C1012" s="434"/>
    </row>
    <row r="1013" spans="3:3">
      <c r="C1013" s="434"/>
    </row>
    <row r="1014" spans="3:3">
      <c r="C1014" s="434"/>
    </row>
    <row r="1015" spans="3:3">
      <c r="C1015" s="434"/>
    </row>
    <row r="1016" spans="3:3">
      <c r="C1016" s="434"/>
    </row>
    <row r="1017" spans="3:3">
      <c r="C1017" s="434"/>
    </row>
    <row r="1018" spans="3:3">
      <c r="C1018" s="434"/>
    </row>
    <row r="1019" spans="3:3">
      <c r="C1019" s="434"/>
    </row>
    <row r="1020" spans="3:3">
      <c r="C1020" s="434"/>
    </row>
    <row r="1021" spans="3:3">
      <c r="C1021" s="434"/>
    </row>
    <row r="1022" spans="3:3">
      <c r="C1022" s="434"/>
    </row>
    <row r="1023" spans="3:3">
      <c r="C1023" s="434"/>
    </row>
    <row r="1024" spans="3:3">
      <c r="C1024" s="434"/>
    </row>
    <row r="1025" spans="3:3">
      <c r="C1025" s="434"/>
    </row>
    <row r="1026" spans="3:3">
      <c r="C1026" s="434"/>
    </row>
    <row r="1027" spans="3:3">
      <c r="C1027" s="434"/>
    </row>
    <row r="1028" spans="3:3">
      <c r="C1028" s="434"/>
    </row>
    <row r="1029" spans="3:3">
      <c r="C1029" s="434"/>
    </row>
    <row r="1030" spans="3:3">
      <c r="C1030" s="434"/>
    </row>
    <row r="1031" spans="3:3">
      <c r="C1031" s="434"/>
    </row>
    <row r="1032" spans="3:3">
      <c r="C1032" s="434"/>
    </row>
    <row r="1033" spans="3:3">
      <c r="C1033" s="434"/>
    </row>
    <row r="1034" spans="3:3">
      <c r="C1034" s="434"/>
    </row>
    <row r="1035" spans="3:3">
      <c r="C1035" s="434"/>
    </row>
    <row r="1036" spans="3:3">
      <c r="C1036" s="434"/>
    </row>
    <row r="1037" spans="3:3">
      <c r="C1037" s="434"/>
    </row>
    <row r="1038" spans="3:3">
      <c r="C1038" s="434"/>
    </row>
    <row r="1039" spans="3:3">
      <c r="C1039" s="434"/>
    </row>
    <row r="1040" spans="3:3">
      <c r="C1040" s="434"/>
    </row>
    <row r="1041" spans="3:3">
      <c r="C1041" s="434"/>
    </row>
    <row r="1042" spans="3:3">
      <c r="C1042" s="434"/>
    </row>
    <row r="1043" spans="3:3">
      <c r="C1043" s="434"/>
    </row>
    <row r="1044" spans="3:3">
      <c r="C1044" s="434"/>
    </row>
    <row r="1045" spans="3:3">
      <c r="C1045" s="434"/>
    </row>
    <row r="1046" spans="3:3">
      <c r="C1046" s="434"/>
    </row>
    <row r="1047" spans="3:3">
      <c r="C1047" s="434"/>
    </row>
    <row r="1048" spans="3:3">
      <c r="C1048" s="434"/>
    </row>
    <row r="1049" spans="3:3">
      <c r="C1049" s="434"/>
    </row>
    <row r="1050" spans="3:3">
      <c r="C1050" s="434"/>
    </row>
    <row r="1051" spans="3:3">
      <c r="C1051" s="434"/>
    </row>
    <row r="1052" spans="3:3">
      <c r="C1052" s="434"/>
    </row>
    <row r="1053" spans="3:3">
      <c r="C1053" s="434"/>
    </row>
    <row r="1054" spans="3:3">
      <c r="C1054" s="434"/>
    </row>
    <row r="1055" spans="3:3">
      <c r="C1055" s="434"/>
    </row>
    <row r="1056" spans="3:3">
      <c r="C1056" s="434"/>
    </row>
    <row r="1057" spans="3:3">
      <c r="C1057" s="434"/>
    </row>
    <row r="1058" spans="3:3">
      <c r="C1058" s="434"/>
    </row>
    <row r="1059" spans="3:3">
      <c r="C1059" s="434"/>
    </row>
    <row r="1060" spans="3:3">
      <c r="C1060" s="434"/>
    </row>
    <row r="1061" spans="3:3">
      <c r="C1061" s="434"/>
    </row>
    <row r="1062" spans="3:3">
      <c r="C1062" s="434"/>
    </row>
    <row r="1063" spans="3:3">
      <c r="C1063" s="434"/>
    </row>
    <row r="1064" spans="3:3">
      <c r="C1064" s="434"/>
    </row>
    <row r="1065" spans="3:3">
      <c r="C1065" s="434"/>
    </row>
    <row r="1066" spans="3:3">
      <c r="C1066" s="434"/>
    </row>
    <row r="1067" spans="3:3">
      <c r="C1067" s="434"/>
    </row>
    <row r="1068" spans="3:3">
      <c r="C1068" s="434"/>
    </row>
    <row r="1069" spans="3:3">
      <c r="C1069" s="434"/>
    </row>
    <row r="1070" spans="3:3">
      <c r="C1070" s="434"/>
    </row>
    <row r="1071" spans="3:3">
      <c r="C1071" s="434"/>
    </row>
    <row r="1072" spans="3:3">
      <c r="C1072" s="434"/>
    </row>
    <row r="1073" spans="3:3">
      <c r="C1073" s="434"/>
    </row>
    <row r="1074" spans="3:3">
      <c r="C1074" s="434"/>
    </row>
    <row r="1075" spans="3:3">
      <c r="C1075" s="434"/>
    </row>
    <row r="1076" spans="3:3">
      <c r="C1076" s="434"/>
    </row>
    <row r="1077" spans="3:3">
      <c r="C1077" s="434"/>
    </row>
    <row r="1078" spans="3:3">
      <c r="C1078" s="434"/>
    </row>
    <row r="1079" spans="3:3">
      <c r="C1079" s="434"/>
    </row>
    <row r="1080" spans="3:3">
      <c r="C1080" s="434"/>
    </row>
    <row r="1081" spans="3:3">
      <c r="C1081" s="434"/>
    </row>
    <row r="1082" spans="3:3">
      <c r="C1082" s="434"/>
    </row>
    <row r="1083" spans="3:3">
      <c r="C1083" s="434"/>
    </row>
    <row r="1084" spans="3:3">
      <c r="C1084" s="434"/>
    </row>
    <row r="1085" spans="3:3">
      <c r="C1085" s="434"/>
    </row>
    <row r="1086" spans="3:3">
      <c r="C1086" s="434"/>
    </row>
    <row r="1087" spans="3:3">
      <c r="C1087" s="434"/>
    </row>
    <row r="1088" spans="3:3">
      <c r="C1088" s="434"/>
    </row>
    <row r="1089" spans="3:3">
      <c r="C1089" s="434"/>
    </row>
    <row r="1090" spans="3:3">
      <c r="C1090" s="434"/>
    </row>
    <row r="1091" spans="3:3">
      <c r="C1091" s="434"/>
    </row>
    <row r="1092" spans="3:3">
      <c r="C1092" s="434"/>
    </row>
    <row r="1093" spans="3:3">
      <c r="C1093" s="434"/>
    </row>
    <row r="1094" spans="3:3">
      <c r="C1094" s="434"/>
    </row>
    <row r="1095" spans="3:3">
      <c r="C1095" s="434"/>
    </row>
    <row r="1096" spans="3:3">
      <c r="C1096" s="434"/>
    </row>
    <row r="1097" spans="3:3">
      <c r="C1097" s="434"/>
    </row>
    <row r="1098" spans="3:3">
      <c r="C1098" s="434"/>
    </row>
    <row r="1099" spans="3:3">
      <c r="C1099" s="434"/>
    </row>
    <row r="1100" spans="3:3">
      <c r="C1100" s="434"/>
    </row>
    <row r="1101" spans="3:3">
      <c r="C1101" s="434"/>
    </row>
    <row r="1102" spans="3:3">
      <c r="C1102" s="434"/>
    </row>
    <row r="1103" spans="3:3">
      <c r="C1103" s="434"/>
    </row>
    <row r="1104" spans="3:3">
      <c r="C1104" s="434"/>
    </row>
    <row r="1105" spans="3:3">
      <c r="C1105" s="434"/>
    </row>
    <row r="1106" spans="3:3">
      <c r="C1106" s="434"/>
    </row>
    <row r="1107" spans="3:3">
      <c r="C1107" s="434"/>
    </row>
    <row r="1108" spans="3:3">
      <c r="C1108" s="434"/>
    </row>
    <row r="1109" spans="3:3">
      <c r="C1109" s="434"/>
    </row>
    <row r="1110" spans="3:3">
      <c r="C1110" s="434"/>
    </row>
    <row r="1111" spans="3:3">
      <c r="C1111" s="434"/>
    </row>
    <row r="1112" spans="3:3">
      <c r="C1112" s="434"/>
    </row>
    <row r="1113" spans="3:3">
      <c r="C1113" s="434"/>
    </row>
    <row r="1114" spans="3:3">
      <c r="C1114" s="434"/>
    </row>
    <row r="1115" spans="3:3">
      <c r="C1115" s="434"/>
    </row>
    <row r="1116" spans="3:3">
      <c r="C1116" s="434"/>
    </row>
    <row r="1117" spans="3:3">
      <c r="C1117" s="434"/>
    </row>
    <row r="1118" spans="3:3">
      <c r="C1118" s="434"/>
    </row>
    <row r="1119" spans="3:3">
      <c r="C1119" s="434"/>
    </row>
    <row r="1120" spans="3:3">
      <c r="C1120" s="434"/>
    </row>
    <row r="1121" spans="3:3">
      <c r="C1121" s="434"/>
    </row>
    <row r="1122" spans="3:3">
      <c r="C1122" s="434"/>
    </row>
    <row r="1123" spans="3:3">
      <c r="C1123" s="434"/>
    </row>
    <row r="1124" spans="3:3">
      <c r="C1124" s="434"/>
    </row>
    <row r="1125" spans="3:3">
      <c r="C1125" s="434"/>
    </row>
    <row r="1126" spans="3:3">
      <c r="C1126" s="434"/>
    </row>
    <row r="1127" spans="3:3">
      <c r="C1127" s="434"/>
    </row>
    <row r="1128" spans="3:3">
      <c r="C1128" s="434"/>
    </row>
    <row r="1129" spans="3:3">
      <c r="C1129" s="434"/>
    </row>
    <row r="1130" spans="3:3">
      <c r="C1130" s="434"/>
    </row>
    <row r="1131" spans="3:3">
      <c r="C1131" s="434"/>
    </row>
    <row r="1132" spans="3:3">
      <c r="C1132" s="434"/>
    </row>
    <row r="1133" spans="3:3">
      <c r="C1133" s="434"/>
    </row>
    <row r="1134" spans="3:3">
      <c r="C1134" s="434"/>
    </row>
    <row r="1135" spans="3:3">
      <c r="C1135" s="434"/>
    </row>
    <row r="1136" spans="3:3">
      <c r="C1136" s="434"/>
    </row>
    <row r="1137" spans="3:3">
      <c r="C1137" s="434"/>
    </row>
    <row r="1138" spans="3:3">
      <c r="C1138" s="434"/>
    </row>
    <row r="1139" spans="3:3">
      <c r="C1139" s="434"/>
    </row>
    <row r="1140" spans="3:3">
      <c r="C1140" s="434"/>
    </row>
    <row r="1141" spans="3:3">
      <c r="C1141" s="434"/>
    </row>
    <row r="1142" spans="3:3">
      <c r="C1142" s="434"/>
    </row>
    <row r="1143" spans="3:3">
      <c r="C1143" s="434"/>
    </row>
    <row r="1144" spans="3:3">
      <c r="C1144" s="434"/>
    </row>
    <row r="1145" spans="3:3">
      <c r="C1145" s="434"/>
    </row>
    <row r="1146" spans="3:3">
      <c r="C1146" s="434"/>
    </row>
    <row r="1147" spans="3:3">
      <c r="C1147" s="434"/>
    </row>
    <row r="1148" spans="3:3">
      <c r="C1148" s="434"/>
    </row>
    <row r="1149" spans="3:3">
      <c r="C1149" s="434"/>
    </row>
    <row r="1150" spans="3:3">
      <c r="C1150" s="434"/>
    </row>
    <row r="1151" spans="3:3">
      <c r="C1151" s="434"/>
    </row>
    <row r="1152" spans="3:3">
      <c r="C1152" s="434"/>
    </row>
    <row r="1153" spans="3:3">
      <c r="C1153" s="434"/>
    </row>
    <row r="1154" spans="3:3">
      <c r="C1154" s="434"/>
    </row>
    <row r="1155" spans="3:3">
      <c r="C1155" s="434"/>
    </row>
    <row r="1156" spans="3:3">
      <c r="C1156" s="434"/>
    </row>
    <row r="1157" spans="3:3">
      <c r="C1157" s="434"/>
    </row>
    <row r="1158" spans="3:3">
      <c r="C1158" s="434"/>
    </row>
    <row r="1159" spans="3:3">
      <c r="C1159" s="434"/>
    </row>
    <row r="1160" spans="3:3">
      <c r="C1160" s="434"/>
    </row>
    <row r="1161" spans="3:3">
      <c r="C1161" s="434"/>
    </row>
    <row r="1162" spans="3:3">
      <c r="C1162" s="434"/>
    </row>
    <row r="1163" spans="3:3">
      <c r="C1163" s="434"/>
    </row>
    <row r="1164" spans="3:3">
      <c r="C1164" s="434"/>
    </row>
    <row r="1165" spans="3:3">
      <c r="C1165" s="434"/>
    </row>
    <row r="1166" spans="3:3">
      <c r="C1166" s="434"/>
    </row>
    <row r="1167" spans="3:3">
      <c r="C1167" s="434"/>
    </row>
    <row r="1168" spans="3:3">
      <c r="C1168" s="434"/>
    </row>
    <row r="1169" spans="3:3">
      <c r="C1169" s="434"/>
    </row>
    <row r="1170" spans="3:3">
      <c r="C1170" s="434"/>
    </row>
    <row r="1171" spans="3:3">
      <c r="C1171" s="434"/>
    </row>
    <row r="1172" spans="3:3">
      <c r="C1172" s="434"/>
    </row>
    <row r="1173" spans="3:3">
      <c r="C1173" s="434"/>
    </row>
    <row r="1174" spans="3:3">
      <c r="C1174" s="434"/>
    </row>
    <row r="1175" spans="3:3">
      <c r="C1175" s="434"/>
    </row>
    <row r="1176" spans="3:3">
      <c r="C1176" s="434"/>
    </row>
    <row r="1177" spans="3:3">
      <c r="C1177" s="434"/>
    </row>
    <row r="1178" spans="3:3">
      <c r="C1178" s="434"/>
    </row>
    <row r="1179" spans="3:3">
      <c r="C1179" s="434"/>
    </row>
    <row r="1180" spans="3:3">
      <c r="C1180" s="434"/>
    </row>
    <row r="1181" spans="3:3">
      <c r="C1181" s="434"/>
    </row>
    <row r="1182" spans="3:3">
      <c r="C1182" s="434"/>
    </row>
    <row r="1183" spans="3:3">
      <c r="C1183" s="434"/>
    </row>
    <row r="1184" spans="3:3">
      <c r="C1184" s="434"/>
    </row>
    <row r="1185" spans="3:3">
      <c r="C1185" s="434"/>
    </row>
    <row r="1186" spans="3:3">
      <c r="C1186" s="434"/>
    </row>
    <row r="1187" spans="3:3">
      <c r="C1187" s="434"/>
    </row>
    <row r="1188" spans="3:3">
      <c r="C1188" s="434"/>
    </row>
    <row r="1189" spans="3:3">
      <c r="C1189" s="434"/>
    </row>
    <row r="1190" spans="3:3">
      <c r="C1190" s="434"/>
    </row>
    <row r="1191" spans="3:3">
      <c r="C1191" s="434"/>
    </row>
    <row r="1192" spans="3:3">
      <c r="C1192" s="434"/>
    </row>
    <row r="1193" spans="3:3">
      <c r="C1193" s="434"/>
    </row>
    <row r="1194" spans="3:3">
      <c r="C1194" s="434"/>
    </row>
    <row r="1195" spans="3:3">
      <c r="C1195" s="434"/>
    </row>
    <row r="1196" spans="3:3">
      <c r="C1196" s="434"/>
    </row>
    <row r="1197" spans="3:3">
      <c r="C1197" s="434"/>
    </row>
    <row r="1198" spans="3:3">
      <c r="C1198" s="434"/>
    </row>
    <row r="1199" spans="3:3">
      <c r="C1199" s="434"/>
    </row>
    <row r="1200" spans="3:3">
      <c r="C1200" s="434"/>
    </row>
    <row r="1201" spans="3:3">
      <c r="C1201" s="434"/>
    </row>
    <row r="1202" spans="3:3">
      <c r="C1202" s="434"/>
    </row>
    <row r="1203" spans="3:3">
      <c r="C1203" s="434"/>
    </row>
    <row r="1204" spans="3:3">
      <c r="C1204" s="434"/>
    </row>
    <row r="1205" spans="3:3">
      <c r="C1205" s="434"/>
    </row>
    <row r="1206" spans="3:3">
      <c r="C1206" s="434"/>
    </row>
    <row r="1207" spans="3:3">
      <c r="C1207" s="434"/>
    </row>
    <row r="1208" spans="3:3">
      <c r="C1208" s="434"/>
    </row>
    <row r="1209" spans="3:3">
      <c r="C1209" s="434"/>
    </row>
    <row r="1210" spans="3:3">
      <c r="C1210" s="434"/>
    </row>
    <row r="1211" spans="3:3">
      <c r="C1211" s="434"/>
    </row>
    <row r="1212" spans="3:3">
      <c r="C1212" s="434"/>
    </row>
    <row r="1213" spans="3:3">
      <c r="C1213" s="434"/>
    </row>
    <row r="1214" spans="3:3">
      <c r="C1214" s="434"/>
    </row>
    <row r="1215" spans="3:3">
      <c r="C1215" s="434"/>
    </row>
    <row r="1216" spans="3:3">
      <c r="C1216" s="434"/>
    </row>
    <row r="1217" spans="3:3">
      <c r="C1217" s="434"/>
    </row>
    <row r="1218" spans="3:3">
      <c r="C1218" s="434"/>
    </row>
    <row r="1219" spans="3:3">
      <c r="C1219" s="434"/>
    </row>
    <row r="1220" spans="3:3">
      <c r="C1220" s="434"/>
    </row>
    <row r="1221" spans="3:3">
      <c r="C1221" s="434"/>
    </row>
    <row r="1222" spans="3:3">
      <c r="C1222" s="434"/>
    </row>
    <row r="1223" spans="3:3">
      <c r="C1223" s="434"/>
    </row>
    <row r="1224" spans="3:3">
      <c r="C1224" s="434"/>
    </row>
    <row r="1225" spans="3:3">
      <c r="C1225" s="434"/>
    </row>
    <row r="1226" spans="3:3">
      <c r="C1226" s="434"/>
    </row>
    <row r="1227" spans="3:3">
      <c r="C1227" s="434"/>
    </row>
    <row r="1228" spans="3:3">
      <c r="C1228" s="434"/>
    </row>
    <row r="1229" spans="3:3">
      <c r="C1229" s="434"/>
    </row>
    <row r="1230" spans="3:3">
      <c r="C1230" s="434"/>
    </row>
    <row r="1231" spans="3:3">
      <c r="C1231" s="434"/>
    </row>
    <row r="1232" spans="3:3">
      <c r="C1232" s="434"/>
    </row>
    <row r="1233" spans="3:3">
      <c r="C1233" s="434"/>
    </row>
    <row r="1234" spans="3:3">
      <c r="C1234" s="434"/>
    </row>
    <row r="1235" spans="3:3">
      <c r="C1235" s="434"/>
    </row>
    <row r="1236" spans="3:3">
      <c r="C1236" s="434"/>
    </row>
    <row r="1237" spans="3:3">
      <c r="C1237" s="434"/>
    </row>
    <row r="1238" spans="3:3">
      <c r="C1238" s="434"/>
    </row>
    <row r="1239" spans="3:3">
      <c r="C1239" s="434"/>
    </row>
    <row r="1240" spans="3:3">
      <c r="C1240" s="434"/>
    </row>
    <row r="1241" spans="3:3">
      <c r="C1241" s="434"/>
    </row>
    <row r="1242" spans="3:3">
      <c r="C1242" s="434"/>
    </row>
    <row r="1243" spans="3:3">
      <c r="C1243" s="434"/>
    </row>
    <row r="1244" spans="3:3">
      <c r="C1244" s="434"/>
    </row>
    <row r="1245" spans="3:3">
      <c r="C1245" s="434"/>
    </row>
    <row r="1246" spans="3:3">
      <c r="C1246" s="434"/>
    </row>
    <row r="1247" spans="3:3">
      <c r="C1247" s="434"/>
    </row>
    <row r="1248" spans="3:3">
      <c r="C1248" s="434"/>
    </row>
    <row r="1249" spans="3:3">
      <c r="C1249" s="434"/>
    </row>
    <row r="1250" spans="3:3">
      <c r="C1250" s="434"/>
    </row>
    <row r="1251" spans="3:3">
      <c r="C1251" s="434"/>
    </row>
    <row r="1252" spans="3:3">
      <c r="C1252" s="434"/>
    </row>
    <row r="1253" spans="3:3">
      <c r="C1253" s="434"/>
    </row>
    <row r="1254" spans="3:3">
      <c r="C1254" s="434"/>
    </row>
    <row r="1255" spans="3:3">
      <c r="C1255" s="434"/>
    </row>
    <row r="1256" spans="3:3">
      <c r="C1256" s="434"/>
    </row>
    <row r="1257" spans="3:3">
      <c r="C1257" s="434"/>
    </row>
    <row r="1258" spans="3:3">
      <c r="C1258" s="434"/>
    </row>
    <row r="1259" spans="3:3">
      <c r="C1259" s="434"/>
    </row>
    <row r="1260" spans="3:3">
      <c r="C1260" s="434"/>
    </row>
    <row r="1261" spans="3:3">
      <c r="C1261" s="434"/>
    </row>
    <row r="1262" spans="3:3">
      <c r="C1262" s="434"/>
    </row>
    <row r="1263" spans="3:3">
      <c r="C1263" s="434"/>
    </row>
    <row r="1264" spans="3:3">
      <c r="C1264" s="434"/>
    </row>
    <row r="1265" spans="3:3">
      <c r="C1265" s="434"/>
    </row>
    <row r="1266" spans="3:3">
      <c r="C1266" s="434"/>
    </row>
    <row r="1267" spans="3:3">
      <c r="C1267" s="434"/>
    </row>
    <row r="1268" spans="3:3">
      <c r="C1268" s="434"/>
    </row>
    <row r="1269" spans="3:3">
      <c r="C1269" s="434"/>
    </row>
    <row r="1270" spans="3:3">
      <c r="C1270" s="434"/>
    </row>
    <row r="1271" spans="3:3">
      <c r="C1271" s="434"/>
    </row>
    <row r="1272" spans="3:3">
      <c r="C1272" s="434"/>
    </row>
    <row r="1273" spans="3:3">
      <c r="C1273" s="434"/>
    </row>
    <row r="1274" spans="3:3">
      <c r="C1274" s="434"/>
    </row>
    <row r="1275" spans="3:3">
      <c r="C1275" s="434"/>
    </row>
    <row r="1276" spans="3:3">
      <c r="C1276" s="434"/>
    </row>
    <row r="1277" spans="3:3">
      <c r="C1277" s="434"/>
    </row>
    <row r="1278" spans="3:3">
      <c r="C1278" s="434"/>
    </row>
    <row r="1279" spans="3:3">
      <c r="C1279" s="434"/>
    </row>
    <row r="1280" spans="3:3">
      <c r="C1280" s="434"/>
    </row>
    <row r="1281" spans="3:3">
      <c r="C1281" s="434"/>
    </row>
    <row r="1282" spans="3:3">
      <c r="C1282" s="434"/>
    </row>
    <row r="1283" spans="3:3">
      <c r="C1283" s="434"/>
    </row>
    <row r="1284" spans="3:3">
      <c r="C1284" s="434"/>
    </row>
    <row r="1285" spans="3:3">
      <c r="C1285" s="434"/>
    </row>
    <row r="1286" spans="3:3">
      <c r="C1286" s="434"/>
    </row>
    <row r="1287" spans="3:3">
      <c r="C1287" s="434"/>
    </row>
    <row r="1288" spans="3:3">
      <c r="C1288" s="434"/>
    </row>
    <row r="1289" spans="3:3">
      <c r="C1289" s="434"/>
    </row>
    <row r="1290" spans="3:3">
      <c r="C1290" s="434"/>
    </row>
    <row r="1291" spans="3:3">
      <c r="C1291" s="434"/>
    </row>
    <row r="1292" spans="3:3">
      <c r="C1292" s="434"/>
    </row>
    <row r="1293" spans="3:3">
      <c r="C1293" s="434"/>
    </row>
    <row r="1294" spans="3:3">
      <c r="C1294" s="434"/>
    </row>
    <row r="1295" spans="3:3">
      <c r="C1295" s="434"/>
    </row>
    <row r="1296" spans="3:3">
      <c r="C1296" s="434"/>
    </row>
    <row r="1297" spans="3:3">
      <c r="C1297" s="434"/>
    </row>
    <row r="1298" spans="3:3">
      <c r="C1298" s="434"/>
    </row>
    <row r="1299" spans="3:3">
      <c r="C1299" s="434"/>
    </row>
    <row r="1300" spans="3:3">
      <c r="C1300" s="434"/>
    </row>
    <row r="1301" spans="3:3">
      <c r="C1301" s="434"/>
    </row>
    <row r="1302" spans="3:3">
      <c r="C1302" s="434"/>
    </row>
    <row r="1303" spans="3:3">
      <c r="C1303" s="434"/>
    </row>
    <row r="1304" spans="3:3">
      <c r="C1304" s="434"/>
    </row>
    <row r="1305" spans="3:3">
      <c r="C1305" s="434"/>
    </row>
    <row r="1306" spans="3:3">
      <c r="C1306" s="434"/>
    </row>
    <row r="1307" spans="3:3">
      <c r="C1307" s="434"/>
    </row>
    <row r="1308" spans="3:3">
      <c r="C1308" s="434"/>
    </row>
    <row r="1309" spans="3:3">
      <c r="C1309" s="434"/>
    </row>
    <row r="1310" spans="3:3">
      <c r="C1310" s="434"/>
    </row>
    <row r="1311" spans="3:3">
      <c r="C1311" s="434"/>
    </row>
    <row r="1312" spans="3:3">
      <c r="C1312" s="434"/>
    </row>
    <row r="1313" spans="3:3">
      <c r="C1313" s="434"/>
    </row>
    <row r="1314" spans="3:3">
      <c r="C1314" s="434"/>
    </row>
    <row r="1315" spans="3:3">
      <c r="C1315" s="434"/>
    </row>
    <row r="1316" spans="3:3">
      <c r="C1316" s="434"/>
    </row>
    <row r="1317" spans="3:3">
      <c r="C1317" s="434"/>
    </row>
    <row r="1318" spans="3:3">
      <c r="C1318" s="434"/>
    </row>
    <row r="1319" spans="3:3">
      <c r="C1319" s="434"/>
    </row>
    <row r="1320" spans="3:3">
      <c r="C1320" s="434"/>
    </row>
    <row r="1321" spans="3:3">
      <c r="C1321" s="434"/>
    </row>
    <row r="1322" spans="3:3">
      <c r="C1322" s="434"/>
    </row>
    <row r="1323" spans="3:3">
      <c r="C1323" s="434"/>
    </row>
    <row r="1324" spans="3:3">
      <c r="C1324" s="434"/>
    </row>
    <row r="1325" spans="3:3">
      <c r="C1325" s="434"/>
    </row>
    <row r="1326" spans="3:3">
      <c r="C1326" s="434"/>
    </row>
    <row r="1327" spans="3:3">
      <c r="C1327" s="434"/>
    </row>
    <row r="1328" spans="3:3">
      <c r="C1328" s="434"/>
    </row>
    <row r="1329" spans="3:3">
      <c r="C1329" s="434"/>
    </row>
    <row r="1330" spans="3:3">
      <c r="C1330" s="434"/>
    </row>
    <row r="1331" spans="3:3">
      <c r="C1331" s="434"/>
    </row>
    <row r="1332" spans="3:3">
      <c r="C1332" s="434"/>
    </row>
    <row r="1333" spans="3:3">
      <c r="C1333" s="434"/>
    </row>
    <row r="1334" spans="3:3">
      <c r="C1334" s="434"/>
    </row>
    <row r="1335" spans="3:3">
      <c r="C1335" s="434"/>
    </row>
    <row r="1336" spans="3:3">
      <c r="C1336" s="434"/>
    </row>
    <row r="1337" spans="3:3">
      <c r="C1337" s="434"/>
    </row>
    <row r="1338" spans="3:3">
      <c r="C1338" s="434"/>
    </row>
    <row r="1339" spans="3:3">
      <c r="C1339" s="434"/>
    </row>
    <row r="1340" spans="3:3">
      <c r="C1340" s="434"/>
    </row>
    <row r="1341" spans="3:3">
      <c r="C1341" s="434"/>
    </row>
    <row r="1342" spans="3:3">
      <c r="C1342" s="434"/>
    </row>
    <row r="1343" spans="3:3">
      <c r="C1343" s="434"/>
    </row>
    <row r="1344" spans="3:3">
      <c r="C1344" s="434"/>
    </row>
    <row r="1345" spans="3:3">
      <c r="C1345" s="434"/>
    </row>
    <row r="1346" spans="3:3">
      <c r="C1346" s="434"/>
    </row>
    <row r="1347" spans="3:3">
      <c r="C1347" s="434"/>
    </row>
    <row r="1348" spans="3:3">
      <c r="C1348" s="434"/>
    </row>
    <row r="1349" spans="3:3">
      <c r="C1349" s="434"/>
    </row>
    <row r="1350" spans="3:3">
      <c r="C1350" s="434"/>
    </row>
    <row r="1351" spans="3:3">
      <c r="C1351" s="434"/>
    </row>
    <row r="1352" spans="3:3">
      <c r="C1352" s="434"/>
    </row>
    <row r="1353" spans="3:3">
      <c r="C1353" s="434"/>
    </row>
    <row r="1354" spans="3:3">
      <c r="C1354" s="434"/>
    </row>
    <row r="1355" spans="3:3">
      <c r="C1355" s="434"/>
    </row>
    <row r="1356" spans="3:3">
      <c r="C1356" s="434"/>
    </row>
    <row r="1357" spans="3:3">
      <c r="C1357" s="434"/>
    </row>
    <row r="1358" spans="3:3">
      <c r="C1358" s="434"/>
    </row>
    <row r="1359" spans="3:3">
      <c r="C1359" s="434"/>
    </row>
    <row r="1360" spans="3:3">
      <c r="C1360" s="434"/>
    </row>
    <row r="1361" spans="3:3">
      <c r="C1361" s="434"/>
    </row>
    <row r="1362" spans="3:3">
      <c r="C1362" s="434"/>
    </row>
    <row r="1363" spans="3:3">
      <c r="C1363" s="434"/>
    </row>
    <row r="1364" spans="3:3">
      <c r="C1364" s="434"/>
    </row>
    <row r="1365" spans="3:3">
      <c r="C1365" s="434"/>
    </row>
    <row r="1366" spans="3:3">
      <c r="C1366" s="434"/>
    </row>
    <row r="1367" spans="3:3">
      <c r="C1367" s="434"/>
    </row>
    <row r="1368" spans="3:3">
      <c r="C1368" s="434"/>
    </row>
    <row r="1369" spans="3:3">
      <c r="C1369" s="434"/>
    </row>
    <row r="1370" spans="3:3">
      <c r="C1370" s="434"/>
    </row>
    <row r="1371" spans="3:3">
      <c r="C1371" s="434"/>
    </row>
    <row r="1372" spans="3:3">
      <c r="C1372" s="434"/>
    </row>
    <row r="1373" spans="3:3">
      <c r="C1373" s="434"/>
    </row>
    <row r="1374" spans="3:3">
      <c r="C1374" s="434"/>
    </row>
    <row r="1375" spans="3:3">
      <c r="C1375" s="434"/>
    </row>
    <row r="1376" spans="3:3">
      <c r="C1376" s="434"/>
    </row>
    <row r="1377" spans="3:3">
      <c r="C1377" s="434"/>
    </row>
    <row r="1378" spans="3:3">
      <c r="C1378" s="434"/>
    </row>
    <row r="1379" spans="3:3">
      <c r="C1379" s="434"/>
    </row>
    <row r="1380" spans="3:3">
      <c r="C1380" s="434"/>
    </row>
    <row r="1381" spans="3:3">
      <c r="C1381" s="434"/>
    </row>
    <row r="1382" spans="3:3">
      <c r="C1382" s="434"/>
    </row>
    <row r="1383" spans="3:3">
      <c r="C1383" s="434"/>
    </row>
    <row r="1384" spans="3:3">
      <c r="C1384" s="434"/>
    </row>
    <row r="1385" spans="3:3">
      <c r="C1385" s="434"/>
    </row>
    <row r="1386" spans="3:3">
      <c r="C1386" s="434"/>
    </row>
    <row r="1387" spans="3:3">
      <c r="C1387" s="434"/>
    </row>
    <row r="1388" spans="3:3">
      <c r="C1388" s="434"/>
    </row>
    <row r="1389" spans="3:3">
      <c r="C1389" s="434"/>
    </row>
    <row r="1390" spans="3:3">
      <c r="C1390" s="434"/>
    </row>
    <row r="1391" spans="3:3">
      <c r="C1391" s="434"/>
    </row>
    <row r="1392" spans="3:3">
      <c r="C1392" s="434"/>
    </row>
    <row r="1393" spans="3:3">
      <c r="C1393" s="434"/>
    </row>
    <row r="1394" spans="3:3">
      <c r="C1394" s="434"/>
    </row>
    <row r="1395" spans="3:3">
      <c r="C1395" s="434"/>
    </row>
    <row r="1396" spans="3:3">
      <c r="C1396" s="434"/>
    </row>
    <row r="1397" spans="3:3">
      <c r="C1397" s="434"/>
    </row>
    <row r="1398" spans="3:3">
      <c r="C1398" s="434"/>
    </row>
    <row r="1399" spans="3:3">
      <c r="C1399" s="434"/>
    </row>
    <row r="1400" spans="3:3">
      <c r="C1400" s="434"/>
    </row>
    <row r="1401" spans="3:3">
      <c r="C1401" s="434"/>
    </row>
    <row r="1402" spans="3:3">
      <c r="C1402" s="434"/>
    </row>
    <row r="1403" spans="3:3">
      <c r="C1403" s="434"/>
    </row>
    <row r="1404" spans="3:3">
      <c r="C1404" s="434"/>
    </row>
    <row r="1405" spans="3:3">
      <c r="C1405" s="434"/>
    </row>
    <row r="1406" spans="3:3">
      <c r="C1406" s="434"/>
    </row>
    <row r="1407" spans="3:3">
      <c r="C1407" s="434"/>
    </row>
    <row r="1408" spans="3:3">
      <c r="C1408" s="434"/>
    </row>
    <row r="1409" spans="3:3">
      <c r="C1409" s="434"/>
    </row>
    <row r="1410" spans="3:3">
      <c r="C1410" s="434"/>
    </row>
    <row r="1411" spans="3:3">
      <c r="C1411" s="434"/>
    </row>
    <row r="1412" spans="3:3">
      <c r="C1412" s="434"/>
    </row>
    <row r="1413" spans="3:3">
      <c r="C1413" s="434"/>
    </row>
    <row r="1414" spans="3:3">
      <c r="C1414" s="434"/>
    </row>
    <row r="1415" spans="3:3">
      <c r="C1415" s="434"/>
    </row>
    <row r="1416" spans="3:3">
      <c r="C1416" s="434"/>
    </row>
    <row r="1417" spans="3:3">
      <c r="C1417" s="434"/>
    </row>
    <row r="1418" spans="3:3">
      <c r="C1418" s="434"/>
    </row>
    <row r="1419" spans="3:3">
      <c r="C1419" s="434"/>
    </row>
    <row r="1420" spans="3:3">
      <c r="C1420" s="434"/>
    </row>
    <row r="1421" spans="3:3">
      <c r="C1421" s="434"/>
    </row>
    <row r="1422" spans="3:3">
      <c r="C1422" s="434"/>
    </row>
    <row r="1423" spans="3:3">
      <c r="C1423" s="434"/>
    </row>
    <row r="1424" spans="3:3">
      <c r="C1424" s="434"/>
    </row>
    <row r="1425" spans="3:3">
      <c r="C1425" s="434"/>
    </row>
    <row r="1426" spans="3:3">
      <c r="C1426" s="434"/>
    </row>
    <row r="1427" spans="3:3">
      <c r="C1427" s="434"/>
    </row>
    <row r="1428" spans="3:3">
      <c r="C1428" s="434"/>
    </row>
    <row r="1429" spans="3:3">
      <c r="C1429" s="434"/>
    </row>
    <row r="1430" spans="3:3">
      <c r="C1430" s="434"/>
    </row>
    <row r="1431" spans="3:3">
      <c r="C1431" s="434"/>
    </row>
    <row r="1432" spans="3:3">
      <c r="C1432" s="434"/>
    </row>
    <row r="1433" spans="3:3">
      <c r="C1433" s="434"/>
    </row>
    <row r="1434" spans="3:3">
      <c r="C1434" s="434"/>
    </row>
    <row r="1435" spans="3:3">
      <c r="C1435" s="434"/>
    </row>
    <row r="1436" spans="3:3">
      <c r="C1436" s="434"/>
    </row>
    <row r="1437" spans="3:3">
      <c r="C1437" s="434"/>
    </row>
    <row r="1438" spans="3:3">
      <c r="C1438" s="434"/>
    </row>
    <row r="1439" spans="3:3">
      <c r="C1439" s="434"/>
    </row>
    <row r="1440" spans="3:3">
      <c r="C1440" s="434"/>
    </row>
    <row r="1441" spans="3:3">
      <c r="C1441" s="434"/>
    </row>
    <row r="1442" spans="3:3">
      <c r="C1442" s="434"/>
    </row>
    <row r="1443" spans="3:3">
      <c r="C1443" s="434"/>
    </row>
    <row r="1444" spans="3:3">
      <c r="C1444" s="434"/>
    </row>
    <row r="1445" spans="3:3">
      <c r="C1445" s="434"/>
    </row>
    <row r="1446" spans="3:3">
      <c r="C1446" s="434"/>
    </row>
    <row r="1447" spans="3:3">
      <c r="C1447" s="434"/>
    </row>
    <row r="1448" spans="3:3">
      <c r="C1448" s="434"/>
    </row>
    <row r="1449" spans="3:3">
      <c r="C1449" s="434"/>
    </row>
    <row r="1450" spans="3:3">
      <c r="C1450" s="434"/>
    </row>
    <row r="1451" spans="3:3">
      <c r="C1451" s="434"/>
    </row>
    <row r="1452" spans="3:3">
      <c r="C1452" s="434"/>
    </row>
    <row r="1453" spans="3:3">
      <c r="C1453" s="434"/>
    </row>
    <row r="1454" spans="3:3">
      <c r="C1454" s="434"/>
    </row>
    <row r="1455" spans="3:3">
      <c r="C1455" s="434"/>
    </row>
    <row r="1456" spans="3:3">
      <c r="C1456" s="434"/>
    </row>
    <row r="1457" spans="3:3">
      <c r="C1457" s="434"/>
    </row>
    <row r="1458" spans="3:3">
      <c r="C1458" s="434"/>
    </row>
    <row r="1459" spans="3:3">
      <c r="C1459" s="434"/>
    </row>
    <row r="1460" spans="3:3">
      <c r="C1460" s="434"/>
    </row>
    <row r="1461" spans="3:3">
      <c r="C1461" s="434"/>
    </row>
    <row r="1462" spans="3:3">
      <c r="C1462" s="434"/>
    </row>
    <row r="1463" spans="3:3">
      <c r="C1463" s="434"/>
    </row>
    <row r="1464" spans="3:3">
      <c r="C1464" s="434"/>
    </row>
    <row r="1465" spans="3:3">
      <c r="C1465" s="434"/>
    </row>
    <row r="1466" spans="3:3">
      <c r="C1466" s="434"/>
    </row>
    <row r="1467" spans="3:3">
      <c r="C1467" s="434"/>
    </row>
    <row r="1468" spans="3:3">
      <c r="C1468" s="434"/>
    </row>
    <row r="1469" spans="3:3">
      <c r="C1469" s="434"/>
    </row>
    <row r="1470" spans="3:3">
      <c r="C1470" s="434"/>
    </row>
    <row r="1471" spans="3:3">
      <c r="C1471" s="434"/>
    </row>
    <row r="1472" spans="3:3">
      <c r="C1472" s="434"/>
    </row>
    <row r="1473" spans="3:3">
      <c r="C1473" s="434"/>
    </row>
    <row r="1474" spans="3:3">
      <c r="C1474" s="434"/>
    </row>
    <row r="1475" spans="3:3">
      <c r="C1475" s="434"/>
    </row>
    <row r="1476" spans="3:3">
      <c r="C1476" s="434"/>
    </row>
    <row r="1477" spans="3:3">
      <c r="C1477" s="434"/>
    </row>
    <row r="1478" spans="3:3">
      <c r="C1478" s="434"/>
    </row>
    <row r="1479" spans="3:3">
      <c r="C1479" s="434"/>
    </row>
    <row r="1480" spans="3:3">
      <c r="C1480" s="434"/>
    </row>
    <row r="1481" spans="3:3">
      <c r="C1481" s="434"/>
    </row>
    <row r="1482" spans="3:3">
      <c r="C1482" s="434"/>
    </row>
    <row r="1483" spans="3:3">
      <c r="C1483" s="434"/>
    </row>
    <row r="1484" spans="3:3">
      <c r="C1484" s="434"/>
    </row>
    <row r="1485" spans="3:3">
      <c r="C1485" s="434"/>
    </row>
    <row r="1486" spans="3:3">
      <c r="C1486" s="434"/>
    </row>
    <row r="1487" spans="3:3">
      <c r="C1487" s="434"/>
    </row>
    <row r="1488" spans="3:3">
      <c r="C1488" s="434"/>
    </row>
    <row r="1489" spans="3:3">
      <c r="C1489" s="434"/>
    </row>
    <row r="1490" spans="3:3">
      <c r="C1490" s="434"/>
    </row>
    <row r="1491" spans="3:3">
      <c r="C1491" s="434"/>
    </row>
    <row r="1492" spans="3:3">
      <c r="C1492" s="434"/>
    </row>
    <row r="1493" spans="3:3">
      <c r="C1493" s="434"/>
    </row>
    <row r="1494" spans="3:3">
      <c r="C1494" s="434"/>
    </row>
    <row r="1495" spans="3:3">
      <c r="C1495" s="434"/>
    </row>
    <row r="1496" spans="3:3">
      <c r="C1496" s="434"/>
    </row>
    <row r="1497" spans="3:3">
      <c r="C1497" s="434"/>
    </row>
    <row r="1498" spans="3:3">
      <c r="C1498" s="434"/>
    </row>
    <row r="1499" spans="3:3">
      <c r="C1499" s="434"/>
    </row>
    <row r="1500" spans="3:3">
      <c r="C1500" s="434"/>
    </row>
    <row r="1501" spans="3:3">
      <c r="C1501" s="434"/>
    </row>
    <row r="1502" spans="3:3">
      <c r="C1502" s="434"/>
    </row>
    <row r="1503" spans="3:3">
      <c r="C1503" s="434"/>
    </row>
    <row r="1504" spans="3:3">
      <c r="C1504" s="434"/>
    </row>
    <row r="1505" spans="3:3">
      <c r="C1505" s="434"/>
    </row>
    <row r="1506" spans="3:3">
      <c r="C1506" s="434"/>
    </row>
    <row r="1507" spans="3:3">
      <c r="C1507" s="434"/>
    </row>
    <row r="1508" spans="3:3">
      <c r="C1508" s="434"/>
    </row>
    <row r="1509" spans="3:3">
      <c r="C1509" s="434"/>
    </row>
    <row r="1510" spans="3:3">
      <c r="C1510" s="434"/>
    </row>
    <row r="1511" spans="3:3">
      <c r="C1511" s="434"/>
    </row>
    <row r="1512" spans="3:3">
      <c r="C1512" s="434"/>
    </row>
    <row r="1513" spans="3:3">
      <c r="C1513" s="434"/>
    </row>
    <row r="1514" spans="3:3">
      <c r="C1514" s="434"/>
    </row>
    <row r="1515" spans="3:3">
      <c r="C1515" s="434"/>
    </row>
    <row r="1516" spans="3:3">
      <c r="C1516" s="434"/>
    </row>
    <row r="1517" spans="3:3">
      <c r="C1517" s="434"/>
    </row>
    <row r="1518" spans="3:3">
      <c r="C1518" s="434"/>
    </row>
    <row r="1519" spans="3:3">
      <c r="C1519" s="434"/>
    </row>
    <row r="1520" spans="3:3">
      <c r="C1520" s="434"/>
    </row>
    <row r="1521" spans="3:3">
      <c r="C1521" s="434"/>
    </row>
    <row r="1522" spans="3:3">
      <c r="C1522" s="434"/>
    </row>
    <row r="1523" spans="3:3">
      <c r="C1523" s="434"/>
    </row>
    <row r="1524" spans="3:3">
      <c r="C1524" s="434"/>
    </row>
    <row r="1525" spans="3:3">
      <c r="C1525" s="434"/>
    </row>
    <row r="1526" spans="3:3">
      <c r="C1526" s="434"/>
    </row>
    <row r="1527" spans="3:3">
      <c r="C1527" s="434"/>
    </row>
    <row r="1528" spans="3:3">
      <c r="C1528" s="434"/>
    </row>
    <row r="1529" spans="3:3">
      <c r="C1529" s="434"/>
    </row>
    <row r="1530" spans="3:3">
      <c r="C1530" s="434"/>
    </row>
    <row r="1531" spans="3:3">
      <c r="C1531" s="434"/>
    </row>
    <row r="1532" spans="3:3">
      <c r="C1532" s="434"/>
    </row>
    <row r="1533" spans="3:3">
      <c r="C1533" s="434"/>
    </row>
    <row r="1534" spans="3:3">
      <c r="C1534" s="434"/>
    </row>
    <row r="1535" spans="3:3">
      <c r="C1535" s="434"/>
    </row>
    <row r="1536" spans="3:3">
      <c r="C1536" s="434"/>
    </row>
    <row r="1537" spans="3:3">
      <c r="C1537" s="434"/>
    </row>
    <row r="1538" spans="3:3">
      <c r="C1538" s="434"/>
    </row>
    <row r="1539" spans="3:3">
      <c r="C1539" s="434"/>
    </row>
    <row r="1540" spans="3:3">
      <c r="C1540" s="434"/>
    </row>
    <row r="1541" spans="3:3">
      <c r="C1541" s="434"/>
    </row>
    <row r="1542" spans="3:3">
      <c r="C1542" s="434"/>
    </row>
    <row r="1543" spans="3:3">
      <c r="C1543" s="434"/>
    </row>
    <row r="1544" spans="3:3">
      <c r="C1544" s="434"/>
    </row>
    <row r="1545" spans="3:3">
      <c r="C1545" s="434"/>
    </row>
    <row r="1546" spans="3:3">
      <c r="C1546" s="434"/>
    </row>
    <row r="1547" spans="3:3">
      <c r="C1547" s="434"/>
    </row>
    <row r="1548" spans="3:3">
      <c r="C1548" s="434"/>
    </row>
    <row r="1549" spans="3:3">
      <c r="C1549" s="434"/>
    </row>
    <row r="1550" spans="3:3">
      <c r="C1550" s="434"/>
    </row>
    <row r="1551" spans="3:3">
      <c r="C1551" s="434"/>
    </row>
    <row r="1552" spans="3:3">
      <c r="C1552" s="434"/>
    </row>
    <row r="1553" spans="3:3">
      <c r="C1553" s="434"/>
    </row>
    <row r="1554" spans="3:3">
      <c r="C1554" s="434"/>
    </row>
    <row r="1555" spans="3:3">
      <c r="C1555" s="434"/>
    </row>
    <row r="1556" spans="3:3">
      <c r="C1556" s="434"/>
    </row>
    <row r="1557" spans="3:3">
      <c r="C1557" s="434"/>
    </row>
    <row r="1558" spans="3:3">
      <c r="C1558" s="434"/>
    </row>
    <row r="1559" spans="3:3">
      <c r="C1559" s="434"/>
    </row>
    <row r="1560" spans="3:3">
      <c r="C1560" s="434"/>
    </row>
    <row r="1561" spans="3:3">
      <c r="C1561" s="434"/>
    </row>
    <row r="1562" spans="3:3">
      <c r="C1562" s="434"/>
    </row>
    <row r="1563" spans="3:3">
      <c r="C1563" s="434"/>
    </row>
    <row r="1564" spans="3:3">
      <c r="C1564" s="434"/>
    </row>
    <row r="1565" spans="3:3">
      <c r="C1565" s="434"/>
    </row>
    <row r="1566" spans="3:3">
      <c r="C1566" s="434"/>
    </row>
    <row r="1567" spans="3:3">
      <c r="C1567" s="434"/>
    </row>
    <row r="1568" spans="3:3">
      <c r="C1568" s="434"/>
    </row>
    <row r="1569" spans="3:3">
      <c r="C1569" s="434"/>
    </row>
    <row r="1570" spans="3:3">
      <c r="C1570" s="434"/>
    </row>
    <row r="1571" spans="3:3">
      <c r="C1571" s="434"/>
    </row>
    <row r="1572" spans="3:3">
      <c r="C1572" s="434"/>
    </row>
    <row r="1573" spans="3:3">
      <c r="C1573" s="434"/>
    </row>
    <row r="1574" spans="3:3">
      <c r="C1574" s="434"/>
    </row>
    <row r="1575" spans="3:3">
      <c r="C1575" s="434"/>
    </row>
    <row r="1576" spans="3:3">
      <c r="C1576" s="434"/>
    </row>
    <row r="1577" spans="3:3">
      <c r="C1577" s="434"/>
    </row>
    <row r="1578" spans="3:3">
      <c r="C1578" s="434"/>
    </row>
    <row r="1579" spans="3:3">
      <c r="C1579" s="434"/>
    </row>
    <row r="1580" spans="3:3">
      <c r="C1580" s="434"/>
    </row>
    <row r="1581" spans="3:3">
      <c r="C1581" s="434"/>
    </row>
    <row r="1582" spans="3:3">
      <c r="C1582" s="434"/>
    </row>
    <row r="1583" spans="3:3">
      <c r="C1583" s="434"/>
    </row>
    <row r="1584" spans="3:3">
      <c r="C1584" s="434"/>
    </row>
    <row r="1585" spans="3:3">
      <c r="C1585" s="434"/>
    </row>
    <row r="1586" spans="3:3">
      <c r="C1586" s="434"/>
    </row>
    <row r="1587" spans="3:3">
      <c r="C1587" s="434"/>
    </row>
    <row r="1588" spans="3:3">
      <c r="C1588" s="434"/>
    </row>
    <row r="1589" spans="3:3">
      <c r="C1589" s="434"/>
    </row>
    <row r="1590" spans="3:3">
      <c r="C1590" s="434"/>
    </row>
    <row r="1591" spans="3:3">
      <c r="C1591" s="434"/>
    </row>
    <row r="1592" spans="3:3">
      <c r="C1592" s="434"/>
    </row>
    <row r="1593" spans="3:3">
      <c r="C1593" s="434"/>
    </row>
    <row r="1594" spans="3:3">
      <c r="C1594" s="434"/>
    </row>
    <row r="1595" spans="3:3">
      <c r="C1595" s="434"/>
    </row>
    <row r="1596" spans="3:3">
      <c r="C1596" s="434"/>
    </row>
    <row r="1597" spans="3:3">
      <c r="C1597" s="434"/>
    </row>
    <row r="1598" spans="3:3">
      <c r="C1598" s="434"/>
    </row>
    <row r="1599" spans="3:3">
      <c r="C1599" s="434"/>
    </row>
    <row r="1600" spans="3:3">
      <c r="C1600" s="434"/>
    </row>
    <row r="1601" spans="3:3">
      <c r="C1601" s="434"/>
    </row>
    <row r="1602" spans="3:3">
      <c r="C1602" s="434"/>
    </row>
    <row r="1603" spans="3:3">
      <c r="C1603" s="434"/>
    </row>
    <row r="1604" spans="3:3">
      <c r="C1604" s="434"/>
    </row>
    <row r="1605" spans="3:3">
      <c r="C1605" s="434"/>
    </row>
    <row r="1606" spans="3:3">
      <c r="C1606" s="434"/>
    </row>
    <row r="1607" spans="3:3">
      <c r="C1607" s="434"/>
    </row>
    <row r="1608" spans="3:3">
      <c r="C1608" s="434"/>
    </row>
    <row r="1609" spans="3:3">
      <c r="C1609" s="434"/>
    </row>
    <row r="1610" spans="3:3">
      <c r="C1610" s="434"/>
    </row>
    <row r="1611" spans="3:3">
      <c r="C1611" s="434"/>
    </row>
    <row r="1612" spans="3:3">
      <c r="C1612" s="434"/>
    </row>
    <row r="1613" spans="3:3">
      <c r="C1613" s="434"/>
    </row>
    <row r="1614" spans="3:3">
      <c r="C1614" s="434"/>
    </row>
    <row r="1615" spans="3:3">
      <c r="C1615" s="434"/>
    </row>
    <row r="1616" spans="3:3">
      <c r="C1616" s="434"/>
    </row>
    <row r="1617" spans="3:3">
      <c r="C1617" s="434"/>
    </row>
    <row r="1618" spans="3:3">
      <c r="C1618" s="434"/>
    </row>
    <row r="1619" spans="3:3">
      <c r="C1619" s="434"/>
    </row>
    <row r="1620" spans="3:3">
      <c r="C1620" s="434"/>
    </row>
    <row r="1621" spans="3:3">
      <c r="C1621" s="434"/>
    </row>
    <row r="1622" spans="3:3">
      <c r="C1622" s="434"/>
    </row>
    <row r="1623" spans="3:3">
      <c r="C1623" s="434"/>
    </row>
    <row r="1624" spans="3:3">
      <c r="C1624" s="434"/>
    </row>
    <row r="1625" spans="3:3">
      <c r="C1625" s="434"/>
    </row>
    <row r="1626" spans="3:3">
      <c r="C1626" s="434"/>
    </row>
    <row r="1627" spans="3:3">
      <c r="C1627" s="434"/>
    </row>
    <row r="1628" spans="3:3">
      <c r="C1628" s="434"/>
    </row>
    <row r="1629" spans="3:3">
      <c r="C1629" s="434"/>
    </row>
    <row r="1630" spans="3:3">
      <c r="C1630" s="434"/>
    </row>
    <row r="1631" spans="3:3">
      <c r="C1631" s="434"/>
    </row>
    <row r="1632" spans="3:3">
      <c r="C1632" s="434"/>
    </row>
    <row r="1633" spans="3:3">
      <c r="C1633" s="434"/>
    </row>
    <row r="1634" spans="3:3">
      <c r="C1634" s="434"/>
    </row>
    <row r="1635" spans="3:3">
      <c r="C1635" s="434"/>
    </row>
    <row r="1636" spans="3:3">
      <c r="C1636" s="434"/>
    </row>
    <row r="1637" spans="3:3">
      <c r="C1637" s="434"/>
    </row>
    <row r="1638" spans="3:3">
      <c r="C1638" s="434"/>
    </row>
    <row r="1639" spans="3:3">
      <c r="C1639" s="434"/>
    </row>
    <row r="1640" spans="3:3">
      <c r="C1640" s="434"/>
    </row>
    <row r="1641" spans="3:3">
      <c r="C1641" s="434"/>
    </row>
    <row r="1642" spans="3:3">
      <c r="C1642" s="434"/>
    </row>
    <row r="1643" spans="3:3">
      <c r="C1643" s="434"/>
    </row>
    <row r="1644" spans="3:3">
      <c r="C1644" s="434"/>
    </row>
    <row r="1645" spans="3:3">
      <c r="C1645" s="434"/>
    </row>
    <row r="1646" spans="3:3">
      <c r="C1646" s="434"/>
    </row>
    <row r="1647" spans="3:3">
      <c r="C1647" s="434"/>
    </row>
    <row r="1648" spans="3:3">
      <c r="C1648" s="434"/>
    </row>
    <row r="1649" spans="3:3">
      <c r="C1649" s="434"/>
    </row>
    <row r="1650" spans="3:3">
      <c r="C1650" s="434"/>
    </row>
    <row r="1651" spans="3:3">
      <c r="C1651" s="434"/>
    </row>
    <row r="1652" spans="3:3">
      <c r="C1652" s="434"/>
    </row>
    <row r="1653" spans="3:3">
      <c r="C1653" s="434"/>
    </row>
    <row r="1654" spans="3:3">
      <c r="C1654" s="434"/>
    </row>
    <row r="1655" spans="3:3">
      <c r="C1655" s="434"/>
    </row>
    <row r="1656" spans="3:3">
      <c r="C1656" s="434"/>
    </row>
    <row r="1657" spans="3:3">
      <c r="C1657" s="434"/>
    </row>
    <row r="1658" spans="3:3">
      <c r="C1658" s="434"/>
    </row>
    <row r="1659" spans="3:3">
      <c r="C1659" s="434"/>
    </row>
    <row r="1660" spans="3:3">
      <c r="C1660" s="434"/>
    </row>
    <row r="1661" spans="3:3">
      <c r="C1661" s="434"/>
    </row>
    <row r="1662" spans="3:3">
      <c r="C1662" s="434"/>
    </row>
    <row r="1663" spans="3:3">
      <c r="C1663" s="434"/>
    </row>
    <row r="1664" spans="3:3">
      <c r="C1664" s="434"/>
    </row>
    <row r="1665" spans="3:3">
      <c r="C1665" s="434"/>
    </row>
    <row r="1666" spans="3:3">
      <c r="C1666" s="434"/>
    </row>
    <row r="1667" spans="3:3">
      <c r="C1667" s="434"/>
    </row>
    <row r="1668" spans="3:3">
      <c r="C1668" s="434"/>
    </row>
    <row r="1669" spans="3:3">
      <c r="C1669" s="434"/>
    </row>
    <row r="1670" spans="3:3">
      <c r="C1670" s="434"/>
    </row>
    <row r="1671" spans="3:3">
      <c r="C1671" s="434"/>
    </row>
  </sheetData>
  <mergeCells count="2">
    <mergeCell ref="C29:D29"/>
    <mergeCell ref="C2:D2"/>
  </mergeCells>
  <phoneticPr fontId="2" type="noConversion"/>
  <pageMargins left="0.75" right="0.75" top="0.64" bottom="1" header="0.5" footer="0.5"/>
  <pageSetup paperSize="9" scale="60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0" tint="-0.14999847407452621"/>
    <pageSetUpPr fitToPage="1"/>
  </sheetPr>
  <dimension ref="A2:F1646"/>
  <sheetViews>
    <sheetView topLeftCell="A13" zoomScaleNormal="100" workbookViewId="0">
      <selection activeCell="C41" sqref="C41"/>
    </sheetView>
  </sheetViews>
  <sheetFormatPr defaultRowHeight="13.5"/>
  <cols>
    <col min="1" max="1" width="3.42578125" style="3" customWidth="1"/>
    <col min="2" max="2" width="59.7109375" style="6" customWidth="1"/>
    <col min="3" max="4" width="15.7109375" style="13" customWidth="1"/>
    <col min="5" max="5" width="9.140625" style="4"/>
    <col min="6" max="6" width="10.5703125" style="4" customWidth="1"/>
    <col min="7" max="16384" width="9.140625" style="4"/>
  </cols>
  <sheetData>
    <row r="2" spans="1:6" ht="15" customHeight="1" thickBot="1">
      <c r="B2" s="496"/>
      <c r="C2" s="1129" t="s">
        <v>188</v>
      </c>
      <c r="D2" s="1103"/>
      <c r="E2" s="63"/>
    </row>
    <row r="3" spans="1:6" ht="15" customHeight="1">
      <c r="B3" s="496"/>
      <c r="C3" s="494">
        <v>2016</v>
      </c>
      <c r="D3" s="495">
        <v>2015</v>
      </c>
      <c r="E3" s="63"/>
    </row>
    <row r="4" spans="1:6" ht="15" customHeight="1" thickBot="1">
      <c r="B4" s="518" t="s">
        <v>278</v>
      </c>
      <c r="C4" s="519"/>
      <c r="D4" s="519"/>
      <c r="E4" s="63"/>
      <c r="F4" s="10"/>
    </row>
    <row r="5" spans="1:6" ht="15" customHeight="1">
      <c r="B5" s="498" t="s">
        <v>190</v>
      </c>
      <c r="C5" s="499">
        <v>361907</v>
      </c>
      <c r="D5" s="500">
        <v>342310</v>
      </c>
      <c r="E5" s="63"/>
      <c r="F5" s="15"/>
    </row>
    <row r="6" spans="1:6" ht="15" customHeight="1">
      <c r="B6" s="501" t="s">
        <v>298</v>
      </c>
      <c r="C6" s="502">
        <v>308497</v>
      </c>
      <c r="D6" s="503">
        <v>287273</v>
      </c>
      <c r="E6" s="63"/>
      <c r="F6" s="15"/>
    </row>
    <row r="7" spans="1:6" ht="24.95" customHeight="1">
      <c r="B7" s="501" t="s">
        <v>504</v>
      </c>
      <c r="C7" s="502">
        <v>166784</v>
      </c>
      <c r="D7" s="503">
        <v>149760</v>
      </c>
      <c r="E7" s="63"/>
    </row>
    <row r="8" spans="1:6" ht="15" customHeight="1">
      <c r="B8" s="501" t="s">
        <v>505</v>
      </c>
      <c r="C8" s="502">
        <v>142024</v>
      </c>
      <c r="D8" s="503">
        <v>122970</v>
      </c>
      <c r="E8" s="63"/>
    </row>
    <row r="9" spans="1:6" ht="15" customHeight="1">
      <c r="B9" s="501" t="s">
        <v>192</v>
      </c>
      <c r="C9" s="502">
        <v>170153</v>
      </c>
      <c r="D9" s="503">
        <v>165764</v>
      </c>
      <c r="E9" s="63"/>
    </row>
    <row r="10" spans="1:6" ht="15" customHeight="1">
      <c r="B10" s="501" t="s">
        <v>191</v>
      </c>
      <c r="C10" s="502">
        <v>110584</v>
      </c>
      <c r="D10" s="503">
        <v>102849</v>
      </c>
      <c r="E10" s="63"/>
    </row>
    <row r="11" spans="1:6" ht="15" customHeight="1">
      <c r="A11" s="7"/>
      <c r="B11" s="501" t="s">
        <v>299</v>
      </c>
      <c r="C11" s="502">
        <v>58819</v>
      </c>
      <c r="D11" s="503">
        <v>48977</v>
      </c>
      <c r="E11" s="63"/>
      <c r="F11" s="15"/>
    </row>
    <row r="12" spans="1:6" ht="24.95" customHeight="1">
      <c r="B12" s="501" t="s">
        <v>506</v>
      </c>
      <c r="C12" s="502">
        <v>115351</v>
      </c>
      <c r="D12" s="503">
        <v>113457</v>
      </c>
      <c r="E12" s="63"/>
    </row>
    <row r="13" spans="1:6" ht="15" customHeight="1">
      <c r="B13" s="501" t="s">
        <v>207</v>
      </c>
      <c r="C13" s="502">
        <v>25017</v>
      </c>
      <c r="D13" s="503">
        <v>22337</v>
      </c>
      <c r="E13" s="63"/>
    </row>
    <row r="14" spans="1:6" ht="24.95" customHeight="1">
      <c r="A14" s="7"/>
      <c r="B14" s="501" t="s">
        <v>507</v>
      </c>
      <c r="C14" s="502">
        <v>13533</v>
      </c>
      <c r="D14" s="503">
        <v>14915</v>
      </c>
      <c r="E14" s="63"/>
      <c r="F14" s="15"/>
    </row>
    <row r="15" spans="1:6" ht="15" customHeight="1">
      <c r="A15" s="7"/>
      <c r="B15" s="501" t="s">
        <v>508</v>
      </c>
      <c r="C15" s="502">
        <v>51082</v>
      </c>
      <c r="D15" s="503">
        <v>39686</v>
      </c>
      <c r="E15" s="63"/>
      <c r="F15" s="15"/>
    </row>
    <row r="16" spans="1:6" ht="15" customHeight="1" thickBot="1">
      <c r="A16" s="7"/>
      <c r="B16" s="504" t="s">
        <v>291</v>
      </c>
      <c r="C16" s="505">
        <v>27092</v>
      </c>
      <c r="D16" s="506">
        <v>23629</v>
      </c>
      <c r="E16" s="183"/>
      <c r="F16" s="15"/>
    </row>
    <row r="17" spans="1:6" ht="15" customHeight="1" thickBot="1">
      <c r="A17" s="7"/>
      <c r="B17" s="417" t="s">
        <v>150</v>
      </c>
      <c r="C17" s="507">
        <f>SUM(C5:C16)</f>
        <v>1550843</v>
      </c>
      <c r="D17" s="508">
        <f>SUM(D5:D16)</f>
        <v>1433927</v>
      </c>
      <c r="E17" s="63"/>
      <c r="F17" s="17"/>
    </row>
    <row r="18" spans="1:6" ht="14.25" customHeight="1" thickBot="1">
      <c r="A18" s="7"/>
      <c r="B18" s="141"/>
      <c r="C18" s="142"/>
      <c r="D18" s="143"/>
      <c r="E18" s="140"/>
      <c r="F18" s="17"/>
    </row>
    <row r="19" spans="1:6" ht="15" customHeight="1" thickBot="1">
      <c r="B19" s="441" t="s">
        <v>279</v>
      </c>
      <c r="C19" s="514"/>
      <c r="D19" s="514"/>
      <c r="E19" s="63"/>
      <c r="F19" s="12"/>
    </row>
    <row r="20" spans="1:6" ht="15" customHeight="1">
      <c r="B20" s="498" t="s">
        <v>120</v>
      </c>
      <c r="C20" s="499">
        <v>-229856</v>
      </c>
      <c r="D20" s="500">
        <v>-204864</v>
      </c>
      <c r="E20" s="63"/>
      <c r="F20" s="12"/>
    </row>
    <row r="21" spans="1:6" ht="24.95" customHeight="1">
      <c r="B21" s="501" t="s">
        <v>149</v>
      </c>
      <c r="C21" s="502">
        <v>-123010</v>
      </c>
      <c r="D21" s="503">
        <v>-98449</v>
      </c>
      <c r="E21" s="63"/>
      <c r="F21" s="16"/>
    </row>
    <row r="22" spans="1:6" ht="24.95" customHeight="1">
      <c r="B22" s="501" t="s">
        <v>509</v>
      </c>
      <c r="C22" s="502">
        <v>-2085</v>
      </c>
      <c r="D22" s="503">
        <v>-1565</v>
      </c>
      <c r="E22" s="63"/>
      <c r="F22" s="16"/>
    </row>
    <row r="23" spans="1:6" ht="15" customHeight="1">
      <c r="B23" s="501" t="s">
        <v>300</v>
      </c>
      <c r="C23" s="502">
        <v>-56271</v>
      </c>
      <c r="D23" s="503">
        <v>-31644</v>
      </c>
      <c r="E23" s="63"/>
      <c r="F23" s="16"/>
    </row>
    <row r="24" spans="1:6" ht="15" customHeight="1">
      <c r="A24" s="7"/>
      <c r="B24" s="501" t="s">
        <v>510</v>
      </c>
      <c r="C24" s="502">
        <v>-47906</v>
      </c>
      <c r="D24" s="503">
        <v>-40666</v>
      </c>
      <c r="E24" s="63"/>
      <c r="F24" s="16"/>
    </row>
    <row r="25" spans="1:6" ht="15" customHeight="1">
      <c r="A25" s="7"/>
      <c r="B25" s="501" t="s">
        <v>511</v>
      </c>
      <c r="C25" s="502">
        <v>-11453</v>
      </c>
      <c r="D25" s="503">
        <v>-10614</v>
      </c>
      <c r="E25" s="183"/>
      <c r="F25" s="16"/>
    </row>
    <row r="26" spans="1:6" ht="15" customHeight="1" thickBot="1">
      <c r="A26" s="7"/>
      <c r="B26" s="504" t="s">
        <v>181</v>
      </c>
      <c r="C26" s="505">
        <v>-173817</v>
      </c>
      <c r="D26" s="506">
        <v>-148949</v>
      </c>
      <c r="E26" s="183"/>
      <c r="F26" s="16"/>
    </row>
    <row r="27" spans="1:6" ht="15" customHeight="1" thickBot="1">
      <c r="A27" s="7"/>
      <c r="B27" s="417" t="s">
        <v>151</v>
      </c>
      <c r="C27" s="507">
        <f>SUM(C20:C26)</f>
        <v>-644398</v>
      </c>
      <c r="D27" s="508">
        <f>SUM(D20:D26)</f>
        <v>-536751</v>
      </c>
      <c r="E27" s="88"/>
    </row>
    <row r="28" spans="1:6">
      <c r="B28" s="50"/>
      <c r="C28" s="74"/>
      <c r="D28" s="74"/>
      <c r="E28" s="63"/>
    </row>
    <row r="29" spans="1:6">
      <c r="B29" s="86"/>
      <c r="C29" s="89"/>
      <c r="D29" s="89"/>
      <c r="E29" s="63"/>
    </row>
    <row r="30" spans="1:6">
      <c r="B30" s="86"/>
      <c r="C30" s="89"/>
      <c r="D30" s="89"/>
      <c r="E30" s="63"/>
    </row>
    <row r="31" spans="1:6">
      <c r="B31" s="86"/>
      <c r="C31" s="89"/>
      <c r="D31" s="89"/>
      <c r="E31" s="63"/>
    </row>
    <row r="32" spans="1:6" ht="15" customHeight="1" thickBot="1">
      <c r="B32" s="496"/>
      <c r="C32" s="1103" t="s">
        <v>188</v>
      </c>
      <c r="D32" s="1104"/>
      <c r="E32" s="63"/>
    </row>
    <row r="33" spans="2:6" ht="15" customHeight="1">
      <c r="B33" s="496"/>
      <c r="C33" s="494">
        <v>2016</v>
      </c>
      <c r="D33" s="495">
        <v>2015</v>
      </c>
      <c r="E33" s="63"/>
    </row>
    <row r="34" spans="2:6" ht="32.25" thickBot="1">
      <c r="B34" s="518" t="s">
        <v>512</v>
      </c>
      <c r="C34" s="519"/>
      <c r="D34" s="519"/>
      <c r="E34" s="63"/>
    </row>
    <row r="35" spans="2:6" ht="15" customHeight="1">
      <c r="B35" s="527" t="s">
        <v>177</v>
      </c>
      <c r="C35" s="528">
        <v>166784</v>
      </c>
      <c r="D35" s="529">
        <v>149760</v>
      </c>
      <c r="E35" s="63"/>
    </row>
    <row r="36" spans="2:6" ht="15" customHeight="1" thickBot="1">
      <c r="B36" s="530" t="s">
        <v>176</v>
      </c>
      <c r="C36" s="531">
        <v>0</v>
      </c>
      <c r="D36" s="532">
        <v>0</v>
      </c>
      <c r="E36" s="63"/>
    </row>
    <row r="37" spans="2:6" ht="32.25" thickBot="1">
      <c r="B37" s="417" t="s">
        <v>513</v>
      </c>
      <c r="C37" s="507">
        <f>SUM(C35:C36)</f>
        <v>166784</v>
      </c>
      <c r="D37" s="508">
        <f>SUM(D35:D36)</f>
        <v>149760</v>
      </c>
      <c r="E37" s="63"/>
    </row>
    <row r="38" spans="2:6">
      <c r="B38" s="9"/>
      <c r="C38" s="11"/>
      <c r="D38" s="11"/>
    </row>
    <row r="39" spans="2:6">
      <c r="B39" s="9"/>
      <c r="C39" s="18">
        <f>C37-C7</f>
        <v>0</v>
      </c>
      <c r="D39" s="18">
        <f>D37-D7</f>
        <v>0</v>
      </c>
    </row>
    <row r="40" spans="2:6">
      <c r="B40" s="9"/>
      <c r="C40" s="11"/>
      <c r="D40" s="11"/>
    </row>
    <row r="41" spans="2:6">
      <c r="B41" s="9"/>
      <c r="C41" s="11"/>
      <c r="D41" s="11"/>
    </row>
    <row r="42" spans="2:6">
      <c r="B42" s="9"/>
      <c r="C42" s="11"/>
      <c r="D42" s="11"/>
    </row>
    <row r="43" spans="2:6">
      <c r="B43" s="9"/>
      <c r="C43" s="11"/>
      <c r="D43" s="11"/>
    </row>
    <row r="44" spans="2:6">
      <c r="B44" s="9"/>
      <c r="C44" s="11"/>
      <c r="D44" s="11"/>
      <c r="F44" s="8"/>
    </row>
    <row r="45" spans="2:6">
      <c r="B45" s="9"/>
      <c r="C45" s="11"/>
      <c r="D45" s="11"/>
    </row>
    <row r="46" spans="2:6">
      <c r="B46" s="9"/>
      <c r="C46" s="11"/>
      <c r="D46" s="11"/>
    </row>
    <row r="47" spans="2:6">
      <c r="B47" s="9"/>
      <c r="C47" s="11"/>
      <c r="D47" s="11"/>
    </row>
    <row r="48" spans="2:6">
      <c r="B48" s="9"/>
      <c r="C48" s="11"/>
      <c r="D48" s="11"/>
    </row>
    <row r="49" spans="1:4">
      <c r="B49" s="9"/>
      <c r="C49" s="11"/>
      <c r="D49" s="11"/>
    </row>
    <row r="50" spans="1:4">
      <c r="B50" s="9"/>
      <c r="C50" s="11"/>
      <c r="D50" s="11"/>
    </row>
    <row r="51" spans="1:4">
      <c r="B51" s="9"/>
      <c r="C51" s="11"/>
      <c r="D51" s="11"/>
    </row>
    <row r="52" spans="1:4">
      <c r="B52" s="9"/>
      <c r="C52" s="11"/>
      <c r="D52" s="11"/>
    </row>
    <row r="53" spans="1:4">
      <c r="B53" s="9"/>
      <c r="C53" s="11"/>
      <c r="D53" s="11"/>
    </row>
    <row r="54" spans="1:4">
      <c r="B54" s="9"/>
      <c r="C54" s="11"/>
      <c r="D54" s="11"/>
    </row>
    <row r="55" spans="1:4">
      <c r="B55" s="9"/>
      <c r="C55" s="11"/>
      <c r="D55" s="11"/>
    </row>
    <row r="56" spans="1:4">
      <c r="B56" s="9"/>
      <c r="C56" s="11"/>
      <c r="D56" s="11"/>
    </row>
    <row r="59" spans="1:4">
      <c r="A59" s="5"/>
      <c r="C59" s="11"/>
    </row>
    <row r="60" spans="1:4">
      <c r="A60" s="5"/>
      <c r="C60" s="11"/>
    </row>
    <row r="61" spans="1:4">
      <c r="A61" s="5"/>
      <c r="C61" s="11"/>
    </row>
    <row r="62" spans="1:4">
      <c r="A62" s="5"/>
      <c r="C62" s="11"/>
    </row>
    <row r="63" spans="1:4">
      <c r="A63" s="5"/>
      <c r="C63" s="11"/>
    </row>
    <row r="64" spans="1:4">
      <c r="A64" s="5"/>
      <c r="C64" s="11"/>
    </row>
    <row r="65" spans="1:3">
      <c r="A65" s="5"/>
      <c r="C65" s="11"/>
    </row>
    <row r="66" spans="1:3">
      <c r="A66" s="5"/>
      <c r="C66" s="11"/>
    </row>
    <row r="67" spans="1:3">
      <c r="A67" s="5"/>
      <c r="C67" s="11"/>
    </row>
    <row r="68" spans="1:3">
      <c r="A68" s="5"/>
      <c r="C68" s="11"/>
    </row>
    <row r="69" spans="1:3">
      <c r="A69" s="5"/>
      <c r="C69" s="11"/>
    </row>
    <row r="70" spans="1:3">
      <c r="A70" s="5"/>
      <c r="C70" s="11"/>
    </row>
    <row r="71" spans="1:3">
      <c r="A71" s="5"/>
      <c r="C71" s="11"/>
    </row>
    <row r="72" spans="1:3">
      <c r="A72" s="5"/>
      <c r="C72" s="11"/>
    </row>
    <row r="73" spans="1:3">
      <c r="A73" s="5"/>
      <c r="C73" s="11"/>
    </row>
    <row r="74" spans="1:3">
      <c r="A74" s="5"/>
      <c r="C74" s="11"/>
    </row>
    <row r="75" spans="1:3">
      <c r="A75" s="5"/>
      <c r="C75" s="11"/>
    </row>
    <row r="76" spans="1:3">
      <c r="A76" s="5"/>
      <c r="C76" s="11"/>
    </row>
    <row r="77" spans="1:3">
      <c r="A77" s="5"/>
      <c r="C77" s="11"/>
    </row>
    <row r="78" spans="1:3">
      <c r="A78" s="5"/>
      <c r="C78" s="11"/>
    </row>
    <row r="79" spans="1:3">
      <c r="A79" s="5"/>
      <c r="C79" s="11"/>
    </row>
    <row r="80" spans="1:3">
      <c r="A80" s="5"/>
      <c r="C80" s="11"/>
    </row>
    <row r="81" spans="1:3">
      <c r="A81" s="5"/>
      <c r="C81" s="11"/>
    </row>
    <row r="82" spans="1:3">
      <c r="A82" s="5"/>
      <c r="C82" s="11"/>
    </row>
    <row r="83" spans="1:3">
      <c r="A83" s="5"/>
      <c r="C83" s="11"/>
    </row>
    <row r="84" spans="1:3">
      <c r="A84" s="5"/>
      <c r="C84" s="11"/>
    </row>
    <row r="85" spans="1:3">
      <c r="A85" s="5"/>
      <c r="C85" s="11"/>
    </row>
    <row r="86" spans="1:3">
      <c r="A86" s="5"/>
      <c r="C86" s="11"/>
    </row>
    <row r="87" spans="1:3">
      <c r="A87" s="5"/>
      <c r="C87" s="11"/>
    </row>
    <row r="88" spans="1:3">
      <c r="A88" s="5"/>
      <c r="C88" s="11"/>
    </row>
    <row r="89" spans="1:3">
      <c r="A89" s="5"/>
      <c r="C89" s="11"/>
    </row>
    <row r="90" spans="1:3">
      <c r="A90" s="5"/>
      <c r="C90" s="11"/>
    </row>
    <row r="91" spans="1:3">
      <c r="A91" s="5"/>
      <c r="C91" s="11"/>
    </row>
    <row r="92" spans="1:3">
      <c r="A92" s="5"/>
      <c r="C92" s="11"/>
    </row>
    <row r="93" spans="1:3">
      <c r="A93" s="5"/>
      <c r="C93" s="11"/>
    </row>
    <row r="94" spans="1:3">
      <c r="A94" s="5"/>
      <c r="C94" s="11"/>
    </row>
    <row r="95" spans="1:3">
      <c r="A95" s="5"/>
      <c r="C95" s="11"/>
    </row>
    <row r="96" spans="1:3">
      <c r="A96" s="5"/>
      <c r="C96" s="11"/>
    </row>
    <row r="97" spans="1:3">
      <c r="A97" s="5"/>
      <c r="C97" s="11"/>
    </row>
    <row r="98" spans="1:3">
      <c r="A98" s="5"/>
      <c r="C98" s="11"/>
    </row>
    <row r="99" spans="1:3">
      <c r="A99" s="5"/>
      <c r="C99" s="11"/>
    </row>
    <row r="100" spans="1:3">
      <c r="A100" s="5"/>
      <c r="C100" s="11"/>
    </row>
    <row r="101" spans="1:3">
      <c r="A101" s="5"/>
      <c r="C101" s="11"/>
    </row>
    <row r="102" spans="1:3">
      <c r="A102" s="5"/>
      <c r="C102" s="11"/>
    </row>
    <row r="103" spans="1:3">
      <c r="A103" s="5"/>
      <c r="C103" s="11"/>
    </row>
    <row r="104" spans="1:3">
      <c r="A104" s="5"/>
      <c r="C104" s="11"/>
    </row>
    <row r="105" spans="1:3">
      <c r="C105" s="11"/>
    </row>
    <row r="106" spans="1:3">
      <c r="C106" s="11"/>
    </row>
    <row r="107" spans="1:3">
      <c r="C107" s="11"/>
    </row>
    <row r="108" spans="1:3">
      <c r="C108" s="11"/>
    </row>
    <row r="109" spans="1:3">
      <c r="C109" s="11"/>
    </row>
    <row r="110" spans="1:3">
      <c r="C110" s="11"/>
    </row>
    <row r="111" spans="1:3">
      <c r="C111" s="11"/>
    </row>
    <row r="112" spans="1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  <row r="295" spans="3:3">
      <c r="C295" s="11"/>
    </row>
    <row r="296" spans="3:3">
      <c r="C296" s="11"/>
    </row>
    <row r="297" spans="3:3">
      <c r="C297" s="11"/>
    </row>
    <row r="298" spans="3:3">
      <c r="C298" s="11"/>
    </row>
    <row r="299" spans="3:3">
      <c r="C299" s="11"/>
    </row>
    <row r="300" spans="3:3">
      <c r="C300" s="11"/>
    </row>
    <row r="301" spans="3:3">
      <c r="C301" s="11"/>
    </row>
    <row r="302" spans="3:3">
      <c r="C302" s="14"/>
    </row>
    <row r="303" spans="3:3">
      <c r="C303" s="14"/>
    </row>
    <row r="304" spans="3:3">
      <c r="C304" s="14"/>
    </row>
    <row r="305" spans="3:3">
      <c r="C305" s="14"/>
    </row>
    <row r="306" spans="3:3">
      <c r="C306" s="14"/>
    </row>
    <row r="307" spans="3:3">
      <c r="C307" s="14"/>
    </row>
    <row r="308" spans="3:3">
      <c r="C308" s="14"/>
    </row>
    <row r="309" spans="3:3">
      <c r="C309" s="14"/>
    </row>
    <row r="310" spans="3:3">
      <c r="C310" s="14"/>
    </row>
    <row r="311" spans="3:3">
      <c r="C311" s="14"/>
    </row>
    <row r="312" spans="3:3">
      <c r="C312" s="14"/>
    </row>
    <row r="313" spans="3:3">
      <c r="C313" s="14"/>
    </row>
    <row r="314" spans="3:3">
      <c r="C314" s="14"/>
    </row>
    <row r="315" spans="3:3">
      <c r="C315" s="14"/>
    </row>
    <row r="316" spans="3:3">
      <c r="C316" s="14"/>
    </row>
    <row r="317" spans="3:3">
      <c r="C317" s="14"/>
    </row>
    <row r="318" spans="3:3">
      <c r="C318" s="14"/>
    </row>
    <row r="319" spans="3:3">
      <c r="C319" s="14"/>
    </row>
    <row r="320" spans="3:3">
      <c r="C320" s="14"/>
    </row>
    <row r="321" spans="3:3">
      <c r="C321" s="14"/>
    </row>
    <row r="322" spans="3:3">
      <c r="C322" s="14"/>
    </row>
    <row r="323" spans="3:3">
      <c r="C323" s="14"/>
    </row>
    <row r="324" spans="3:3">
      <c r="C324" s="14"/>
    </row>
    <row r="325" spans="3:3">
      <c r="C325" s="14"/>
    </row>
    <row r="326" spans="3:3">
      <c r="C326" s="14"/>
    </row>
    <row r="327" spans="3:3">
      <c r="C327" s="14"/>
    </row>
    <row r="328" spans="3:3">
      <c r="C328" s="14"/>
    </row>
    <row r="329" spans="3:3">
      <c r="C329" s="14"/>
    </row>
    <row r="330" spans="3:3">
      <c r="C330" s="14"/>
    </row>
    <row r="331" spans="3:3">
      <c r="C331" s="14"/>
    </row>
    <row r="332" spans="3:3">
      <c r="C332" s="14"/>
    </row>
    <row r="333" spans="3:3">
      <c r="C333" s="14"/>
    </row>
    <row r="334" spans="3:3">
      <c r="C334" s="14"/>
    </row>
    <row r="335" spans="3:3">
      <c r="C335" s="14"/>
    </row>
    <row r="336" spans="3:3">
      <c r="C336" s="14"/>
    </row>
    <row r="337" spans="3:3">
      <c r="C337" s="14"/>
    </row>
    <row r="338" spans="3:3">
      <c r="C338" s="14"/>
    </row>
    <row r="339" spans="3:3">
      <c r="C339" s="14"/>
    </row>
    <row r="340" spans="3:3">
      <c r="C340" s="14"/>
    </row>
    <row r="341" spans="3:3">
      <c r="C341" s="14"/>
    </row>
    <row r="342" spans="3:3">
      <c r="C342" s="14"/>
    </row>
    <row r="343" spans="3:3">
      <c r="C343" s="14"/>
    </row>
    <row r="344" spans="3:3">
      <c r="C344" s="14"/>
    </row>
    <row r="345" spans="3:3">
      <c r="C345" s="14"/>
    </row>
    <row r="346" spans="3:3">
      <c r="C346" s="14"/>
    </row>
    <row r="347" spans="3:3">
      <c r="C347" s="14"/>
    </row>
    <row r="348" spans="3:3">
      <c r="C348" s="14"/>
    </row>
    <row r="349" spans="3:3">
      <c r="C349" s="14"/>
    </row>
    <row r="350" spans="3:3">
      <c r="C350" s="14"/>
    </row>
    <row r="351" spans="3:3">
      <c r="C351" s="14"/>
    </row>
    <row r="352" spans="3:3">
      <c r="C352" s="14"/>
    </row>
    <row r="353" spans="3:3">
      <c r="C353" s="14"/>
    </row>
    <row r="354" spans="3:3">
      <c r="C354" s="14"/>
    </row>
    <row r="355" spans="3:3">
      <c r="C355" s="14"/>
    </row>
    <row r="356" spans="3:3">
      <c r="C356" s="14"/>
    </row>
    <row r="357" spans="3:3">
      <c r="C357" s="14"/>
    </row>
    <row r="358" spans="3:3">
      <c r="C358" s="14"/>
    </row>
    <row r="359" spans="3:3">
      <c r="C359" s="14"/>
    </row>
    <row r="360" spans="3:3">
      <c r="C360" s="14"/>
    </row>
    <row r="361" spans="3:3">
      <c r="C361" s="14"/>
    </row>
    <row r="362" spans="3:3">
      <c r="C362" s="14"/>
    </row>
    <row r="363" spans="3:3">
      <c r="C363" s="14"/>
    </row>
    <row r="364" spans="3:3">
      <c r="C364" s="14"/>
    </row>
    <row r="365" spans="3:3">
      <c r="C365" s="14"/>
    </row>
    <row r="366" spans="3:3">
      <c r="C366" s="14"/>
    </row>
    <row r="367" spans="3:3">
      <c r="C367" s="14"/>
    </row>
    <row r="368" spans="3:3">
      <c r="C368" s="14"/>
    </row>
    <row r="369" spans="3:3">
      <c r="C369" s="14"/>
    </row>
    <row r="370" spans="3:3">
      <c r="C370" s="14"/>
    </row>
    <row r="371" spans="3:3">
      <c r="C371" s="14"/>
    </row>
    <row r="372" spans="3:3">
      <c r="C372" s="14"/>
    </row>
    <row r="373" spans="3:3">
      <c r="C373" s="14"/>
    </row>
    <row r="374" spans="3:3">
      <c r="C374" s="14"/>
    </row>
    <row r="375" spans="3:3">
      <c r="C375" s="14"/>
    </row>
    <row r="376" spans="3:3">
      <c r="C376" s="14"/>
    </row>
    <row r="377" spans="3:3">
      <c r="C377" s="14"/>
    </row>
    <row r="378" spans="3:3">
      <c r="C378" s="14"/>
    </row>
    <row r="379" spans="3:3">
      <c r="C379" s="14"/>
    </row>
    <row r="380" spans="3:3">
      <c r="C380" s="14"/>
    </row>
    <row r="381" spans="3:3">
      <c r="C381" s="14"/>
    </row>
    <row r="382" spans="3:3">
      <c r="C382" s="14"/>
    </row>
    <row r="383" spans="3:3">
      <c r="C383" s="14"/>
    </row>
    <row r="384" spans="3:3">
      <c r="C384" s="14"/>
    </row>
    <row r="385" spans="3:3">
      <c r="C385" s="14"/>
    </row>
    <row r="386" spans="3:3">
      <c r="C386" s="14"/>
    </row>
    <row r="387" spans="3:3">
      <c r="C387" s="14"/>
    </row>
    <row r="388" spans="3:3">
      <c r="C388" s="14"/>
    </row>
    <row r="389" spans="3:3">
      <c r="C389" s="14"/>
    </row>
    <row r="390" spans="3:3">
      <c r="C390" s="14"/>
    </row>
    <row r="391" spans="3:3">
      <c r="C391" s="14"/>
    </row>
    <row r="392" spans="3:3">
      <c r="C392" s="14"/>
    </row>
    <row r="393" spans="3:3">
      <c r="C393" s="14"/>
    </row>
    <row r="394" spans="3:3">
      <c r="C394" s="14"/>
    </row>
    <row r="395" spans="3:3">
      <c r="C395" s="14"/>
    </row>
    <row r="396" spans="3:3">
      <c r="C396" s="14"/>
    </row>
    <row r="397" spans="3:3">
      <c r="C397" s="14"/>
    </row>
    <row r="398" spans="3:3">
      <c r="C398" s="14"/>
    </row>
    <row r="399" spans="3:3">
      <c r="C399" s="14"/>
    </row>
    <row r="400" spans="3:3">
      <c r="C400" s="14"/>
    </row>
    <row r="401" spans="3:3">
      <c r="C401" s="14"/>
    </row>
    <row r="402" spans="3:3">
      <c r="C402" s="14"/>
    </row>
    <row r="403" spans="3:3">
      <c r="C403" s="14"/>
    </row>
    <row r="404" spans="3:3">
      <c r="C404" s="14"/>
    </row>
    <row r="405" spans="3:3">
      <c r="C405" s="14"/>
    </row>
    <row r="406" spans="3:3">
      <c r="C406" s="14"/>
    </row>
    <row r="407" spans="3:3">
      <c r="C407" s="14"/>
    </row>
    <row r="408" spans="3:3">
      <c r="C408" s="14"/>
    </row>
    <row r="409" spans="3:3">
      <c r="C409" s="14"/>
    </row>
    <row r="410" spans="3:3">
      <c r="C410" s="14"/>
    </row>
    <row r="411" spans="3:3">
      <c r="C411" s="14"/>
    </row>
    <row r="412" spans="3:3">
      <c r="C412" s="14"/>
    </row>
    <row r="413" spans="3:3">
      <c r="C413" s="14"/>
    </row>
    <row r="414" spans="3:3">
      <c r="C414" s="14"/>
    </row>
    <row r="415" spans="3:3">
      <c r="C415" s="14"/>
    </row>
    <row r="416" spans="3:3">
      <c r="C416" s="14"/>
    </row>
    <row r="417" spans="3:3">
      <c r="C417" s="14"/>
    </row>
    <row r="418" spans="3:3">
      <c r="C418" s="14"/>
    </row>
    <row r="419" spans="3:3">
      <c r="C419" s="14"/>
    </row>
    <row r="420" spans="3:3">
      <c r="C420" s="14"/>
    </row>
    <row r="421" spans="3:3">
      <c r="C421" s="14"/>
    </row>
    <row r="422" spans="3:3">
      <c r="C422" s="14"/>
    </row>
    <row r="423" spans="3:3">
      <c r="C423" s="14"/>
    </row>
    <row r="424" spans="3:3">
      <c r="C424" s="14"/>
    </row>
    <row r="425" spans="3:3">
      <c r="C425" s="14"/>
    </row>
    <row r="426" spans="3:3">
      <c r="C426" s="14"/>
    </row>
    <row r="427" spans="3:3">
      <c r="C427" s="14"/>
    </row>
    <row r="428" spans="3:3">
      <c r="C428" s="14"/>
    </row>
    <row r="429" spans="3:3">
      <c r="C429" s="14"/>
    </row>
    <row r="430" spans="3:3">
      <c r="C430" s="14"/>
    </row>
    <row r="431" spans="3:3">
      <c r="C431" s="14"/>
    </row>
    <row r="432" spans="3:3">
      <c r="C432" s="14"/>
    </row>
    <row r="433" spans="3:3">
      <c r="C433" s="14"/>
    </row>
    <row r="434" spans="3:3">
      <c r="C434" s="14"/>
    </row>
    <row r="435" spans="3:3">
      <c r="C435" s="14"/>
    </row>
    <row r="436" spans="3:3">
      <c r="C436" s="14"/>
    </row>
    <row r="437" spans="3:3">
      <c r="C437" s="14"/>
    </row>
    <row r="438" spans="3:3">
      <c r="C438" s="14"/>
    </row>
    <row r="439" spans="3:3">
      <c r="C439" s="14"/>
    </row>
    <row r="440" spans="3:3">
      <c r="C440" s="14"/>
    </row>
    <row r="441" spans="3:3">
      <c r="C441" s="14"/>
    </row>
    <row r="442" spans="3:3">
      <c r="C442" s="14"/>
    </row>
    <row r="443" spans="3:3">
      <c r="C443" s="14"/>
    </row>
    <row r="444" spans="3:3">
      <c r="C444" s="14"/>
    </row>
    <row r="445" spans="3:3">
      <c r="C445" s="14"/>
    </row>
    <row r="446" spans="3:3">
      <c r="C446" s="14"/>
    </row>
    <row r="447" spans="3:3">
      <c r="C447" s="14"/>
    </row>
    <row r="448" spans="3:3">
      <c r="C448" s="14"/>
    </row>
    <row r="449" spans="3:3">
      <c r="C449" s="14"/>
    </row>
    <row r="450" spans="3:3">
      <c r="C450" s="14"/>
    </row>
    <row r="451" spans="3:3">
      <c r="C451" s="14"/>
    </row>
    <row r="452" spans="3:3">
      <c r="C452" s="14"/>
    </row>
    <row r="453" spans="3:3">
      <c r="C453" s="14"/>
    </row>
    <row r="454" spans="3:3">
      <c r="C454" s="14"/>
    </row>
    <row r="455" spans="3:3">
      <c r="C455" s="14"/>
    </row>
    <row r="456" spans="3:3">
      <c r="C456" s="14"/>
    </row>
    <row r="457" spans="3:3">
      <c r="C457" s="14"/>
    </row>
    <row r="458" spans="3:3">
      <c r="C458" s="14"/>
    </row>
    <row r="459" spans="3:3">
      <c r="C459" s="14"/>
    </row>
    <row r="460" spans="3:3">
      <c r="C460" s="14"/>
    </row>
    <row r="461" spans="3:3">
      <c r="C461" s="14"/>
    </row>
    <row r="462" spans="3:3">
      <c r="C462" s="14"/>
    </row>
    <row r="463" spans="3:3">
      <c r="C463" s="14"/>
    </row>
    <row r="464" spans="3:3">
      <c r="C464" s="14"/>
    </row>
    <row r="465" spans="3:3">
      <c r="C465" s="14"/>
    </row>
    <row r="466" spans="3:3">
      <c r="C466" s="14"/>
    </row>
    <row r="467" spans="3:3">
      <c r="C467" s="14"/>
    </row>
    <row r="468" spans="3:3">
      <c r="C468" s="14"/>
    </row>
    <row r="469" spans="3:3">
      <c r="C469" s="14"/>
    </row>
    <row r="470" spans="3:3">
      <c r="C470" s="14"/>
    </row>
    <row r="471" spans="3:3">
      <c r="C471" s="14"/>
    </row>
    <row r="472" spans="3:3">
      <c r="C472" s="14"/>
    </row>
    <row r="473" spans="3:3">
      <c r="C473" s="14"/>
    </row>
    <row r="474" spans="3:3">
      <c r="C474" s="14"/>
    </row>
    <row r="475" spans="3:3">
      <c r="C475" s="14"/>
    </row>
    <row r="476" spans="3:3">
      <c r="C476" s="14"/>
    </row>
    <row r="477" spans="3:3">
      <c r="C477" s="14"/>
    </row>
    <row r="478" spans="3:3">
      <c r="C478" s="14"/>
    </row>
    <row r="479" spans="3:3">
      <c r="C479" s="14"/>
    </row>
    <row r="480" spans="3:3">
      <c r="C480" s="14"/>
    </row>
    <row r="481" spans="3:3">
      <c r="C481" s="14"/>
    </row>
    <row r="482" spans="3:3">
      <c r="C482" s="14"/>
    </row>
    <row r="483" spans="3:3">
      <c r="C483" s="14"/>
    </row>
    <row r="484" spans="3:3">
      <c r="C484" s="14"/>
    </row>
    <row r="485" spans="3:3">
      <c r="C485" s="14"/>
    </row>
    <row r="486" spans="3:3">
      <c r="C486" s="14"/>
    </row>
    <row r="487" spans="3:3">
      <c r="C487" s="14"/>
    </row>
    <row r="488" spans="3:3">
      <c r="C488" s="14"/>
    </row>
    <row r="489" spans="3:3">
      <c r="C489" s="14"/>
    </row>
    <row r="490" spans="3:3">
      <c r="C490" s="14"/>
    </row>
    <row r="491" spans="3:3">
      <c r="C491" s="14"/>
    </row>
    <row r="492" spans="3:3">
      <c r="C492" s="14"/>
    </row>
    <row r="493" spans="3:3">
      <c r="C493" s="14"/>
    </row>
    <row r="494" spans="3:3">
      <c r="C494" s="14"/>
    </row>
    <row r="495" spans="3:3">
      <c r="C495" s="14"/>
    </row>
    <row r="496" spans="3:3">
      <c r="C496" s="14"/>
    </row>
    <row r="497" spans="3:3">
      <c r="C497" s="14"/>
    </row>
    <row r="498" spans="3:3">
      <c r="C498" s="14"/>
    </row>
    <row r="499" spans="3:3">
      <c r="C499" s="14"/>
    </row>
    <row r="500" spans="3:3">
      <c r="C500" s="14"/>
    </row>
    <row r="501" spans="3:3">
      <c r="C501" s="14"/>
    </row>
    <row r="502" spans="3:3">
      <c r="C502" s="14"/>
    </row>
    <row r="503" spans="3:3">
      <c r="C503" s="14"/>
    </row>
    <row r="504" spans="3:3">
      <c r="C504" s="14"/>
    </row>
    <row r="505" spans="3:3">
      <c r="C505" s="14"/>
    </row>
    <row r="506" spans="3:3">
      <c r="C506" s="14"/>
    </row>
    <row r="507" spans="3:3">
      <c r="C507" s="14"/>
    </row>
    <row r="508" spans="3:3">
      <c r="C508" s="14"/>
    </row>
    <row r="509" spans="3:3">
      <c r="C509" s="14"/>
    </row>
    <row r="510" spans="3:3">
      <c r="C510" s="14"/>
    </row>
    <row r="511" spans="3:3">
      <c r="C511" s="14"/>
    </row>
    <row r="512" spans="3:3">
      <c r="C512" s="14"/>
    </row>
    <row r="513" spans="3:3">
      <c r="C513" s="14"/>
    </row>
    <row r="514" spans="3:3">
      <c r="C514" s="14"/>
    </row>
    <row r="515" spans="3:3">
      <c r="C515" s="14"/>
    </row>
    <row r="516" spans="3:3">
      <c r="C516" s="14"/>
    </row>
    <row r="517" spans="3:3">
      <c r="C517" s="14"/>
    </row>
    <row r="518" spans="3:3">
      <c r="C518" s="14"/>
    </row>
    <row r="519" spans="3:3">
      <c r="C519" s="14"/>
    </row>
    <row r="520" spans="3:3">
      <c r="C520" s="14"/>
    </row>
    <row r="521" spans="3:3">
      <c r="C521" s="14"/>
    </row>
    <row r="522" spans="3:3">
      <c r="C522" s="14"/>
    </row>
    <row r="523" spans="3:3">
      <c r="C523" s="14"/>
    </row>
    <row r="524" spans="3:3">
      <c r="C524" s="14"/>
    </row>
    <row r="525" spans="3:3">
      <c r="C525" s="14"/>
    </row>
    <row r="526" spans="3:3">
      <c r="C526" s="14"/>
    </row>
    <row r="527" spans="3:3">
      <c r="C527" s="14"/>
    </row>
    <row r="528" spans="3:3">
      <c r="C528" s="14"/>
    </row>
    <row r="529" spans="3:3">
      <c r="C529" s="14"/>
    </row>
    <row r="530" spans="3:3">
      <c r="C530" s="14"/>
    </row>
    <row r="531" spans="3:3">
      <c r="C531" s="14"/>
    </row>
    <row r="532" spans="3:3">
      <c r="C532" s="14"/>
    </row>
    <row r="533" spans="3:3">
      <c r="C533" s="14"/>
    </row>
    <row r="534" spans="3:3">
      <c r="C534" s="14"/>
    </row>
    <row r="535" spans="3:3">
      <c r="C535" s="14"/>
    </row>
    <row r="536" spans="3:3">
      <c r="C536" s="14"/>
    </row>
    <row r="537" spans="3:3">
      <c r="C537" s="14"/>
    </row>
    <row r="538" spans="3:3">
      <c r="C538" s="14"/>
    </row>
    <row r="539" spans="3:3">
      <c r="C539" s="14"/>
    </row>
    <row r="540" spans="3:3">
      <c r="C540" s="14"/>
    </row>
    <row r="541" spans="3:3">
      <c r="C541" s="14"/>
    </row>
    <row r="542" spans="3:3">
      <c r="C542" s="14"/>
    </row>
    <row r="543" spans="3:3">
      <c r="C543" s="14"/>
    </row>
    <row r="544" spans="3:3">
      <c r="C544" s="14"/>
    </row>
    <row r="545" spans="3:3">
      <c r="C545" s="14"/>
    </row>
    <row r="546" spans="3:3">
      <c r="C546" s="14"/>
    </row>
    <row r="547" spans="3:3">
      <c r="C547" s="14"/>
    </row>
    <row r="548" spans="3:3">
      <c r="C548" s="14"/>
    </row>
    <row r="549" spans="3:3">
      <c r="C549" s="14"/>
    </row>
    <row r="550" spans="3:3">
      <c r="C550" s="14"/>
    </row>
    <row r="551" spans="3:3">
      <c r="C551" s="14"/>
    </row>
    <row r="552" spans="3:3">
      <c r="C552" s="14"/>
    </row>
    <row r="553" spans="3:3">
      <c r="C553" s="14"/>
    </row>
    <row r="554" spans="3:3">
      <c r="C554" s="14"/>
    </row>
    <row r="555" spans="3:3">
      <c r="C555" s="14"/>
    </row>
    <row r="556" spans="3:3">
      <c r="C556" s="14"/>
    </row>
    <row r="557" spans="3:3">
      <c r="C557" s="14"/>
    </row>
    <row r="558" spans="3:3">
      <c r="C558" s="14"/>
    </row>
    <row r="559" spans="3:3">
      <c r="C559" s="14"/>
    </row>
    <row r="560" spans="3:3">
      <c r="C560" s="14"/>
    </row>
    <row r="561" spans="3:3">
      <c r="C561" s="14"/>
    </row>
    <row r="562" spans="3:3">
      <c r="C562" s="14"/>
    </row>
    <row r="563" spans="3:3">
      <c r="C563" s="14"/>
    </row>
    <row r="564" spans="3:3">
      <c r="C564" s="14"/>
    </row>
    <row r="565" spans="3:3">
      <c r="C565" s="14"/>
    </row>
    <row r="566" spans="3:3">
      <c r="C566" s="14"/>
    </row>
    <row r="567" spans="3:3">
      <c r="C567" s="14"/>
    </row>
    <row r="568" spans="3:3">
      <c r="C568" s="14"/>
    </row>
    <row r="569" spans="3:3">
      <c r="C569" s="14"/>
    </row>
    <row r="570" spans="3:3">
      <c r="C570" s="14"/>
    </row>
    <row r="571" spans="3:3">
      <c r="C571" s="14"/>
    </row>
    <row r="572" spans="3:3">
      <c r="C572" s="14"/>
    </row>
    <row r="573" spans="3:3">
      <c r="C573" s="14"/>
    </row>
    <row r="574" spans="3:3">
      <c r="C574" s="14"/>
    </row>
    <row r="575" spans="3:3">
      <c r="C575" s="14"/>
    </row>
    <row r="576" spans="3:3">
      <c r="C576" s="14"/>
    </row>
    <row r="577" spans="3:3">
      <c r="C577" s="14"/>
    </row>
    <row r="578" spans="3:3">
      <c r="C578" s="14"/>
    </row>
    <row r="579" spans="3:3">
      <c r="C579" s="14"/>
    </row>
    <row r="580" spans="3:3">
      <c r="C580" s="14"/>
    </row>
    <row r="581" spans="3:3">
      <c r="C581" s="14"/>
    </row>
    <row r="582" spans="3:3">
      <c r="C582" s="14"/>
    </row>
    <row r="583" spans="3:3">
      <c r="C583" s="14"/>
    </row>
    <row r="584" spans="3:3">
      <c r="C584" s="14"/>
    </row>
    <row r="585" spans="3:3">
      <c r="C585" s="14"/>
    </row>
    <row r="586" spans="3:3">
      <c r="C586" s="14"/>
    </row>
    <row r="587" spans="3:3">
      <c r="C587" s="14"/>
    </row>
    <row r="588" spans="3:3">
      <c r="C588" s="14"/>
    </row>
    <row r="589" spans="3:3">
      <c r="C589" s="14"/>
    </row>
    <row r="590" spans="3:3">
      <c r="C590" s="14"/>
    </row>
    <row r="591" spans="3:3">
      <c r="C591" s="14"/>
    </row>
    <row r="592" spans="3:3">
      <c r="C592" s="14"/>
    </row>
    <row r="593" spans="3:3">
      <c r="C593" s="14"/>
    </row>
    <row r="594" spans="3:3">
      <c r="C594" s="14"/>
    </row>
    <row r="595" spans="3:3">
      <c r="C595" s="14"/>
    </row>
    <row r="596" spans="3:3">
      <c r="C596" s="14"/>
    </row>
    <row r="597" spans="3:3">
      <c r="C597" s="14"/>
    </row>
    <row r="598" spans="3:3">
      <c r="C598" s="14"/>
    </row>
    <row r="599" spans="3:3">
      <c r="C599" s="14"/>
    </row>
    <row r="600" spans="3:3">
      <c r="C600" s="14"/>
    </row>
    <row r="601" spans="3:3">
      <c r="C601" s="14"/>
    </row>
    <row r="602" spans="3:3">
      <c r="C602" s="14"/>
    </row>
    <row r="603" spans="3:3">
      <c r="C603" s="14"/>
    </row>
    <row r="604" spans="3:3">
      <c r="C604" s="14"/>
    </row>
    <row r="605" spans="3:3">
      <c r="C605" s="14"/>
    </row>
    <row r="606" spans="3:3">
      <c r="C606" s="14"/>
    </row>
    <row r="607" spans="3:3">
      <c r="C607" s="14"/>
    </row>
    <row r="608" spans="3:3">
      <c r="C608" s="14"/>
    </row>
    <row r="609" spans="3:3">
      <c r="C609" s="14"/>
    </row>
    <row r="610" spans="3:3">
      <c r="C610" s="14"/>
    </row>
    <row r="611" spans="3:3">
      <c r="C611" s="14"/>
    </row>
    <row r="612" spans="3:3">
      <c r="C612" s="14"/>
    </row>
    <row r="613" spans="3:3">
      <c r="C613" s="14"/>
    </row>
    <row r="614" spans="3:3">
      <c r="C614" s="14"/>
    </row>
    <row r="615" spans="3:3">
      <c r="C615" s="14"/>
    </row>
    <row r="616" spans="3:3">
      <c r="C616" s="14"/>
    </row>
    <row r="617" spans="3:3">
      <c r="C617" s="14"/>
    </row>
    <row r="618" spans="3:3">
      <c r="C618" s="14"/>
    </row>
    <row r="619" spans="3:3">
      <c r="C619" s="14"/>
    </row>
    <row r="620" spans="3:3">
      <c r="C620" s="14"/>
    </row>
    <row r="621" spans="3:3">
      <c r="C621" s="14"/>
    </row>
    <row r="622" spans="3:3">
      <c r="C622" s="14"/>
    </row>
    <row r="623" spans="3:3">
      <c r="C623" s="14"/>
    </row>
    <row r="624" spans="3:3">
      <c r="C624" s="14"/>
    </row>
    <row r="625" spans="3:3">
      <c r="C625" s="14"/>
    </row>
    <row r="626" spans="3:3">
      <c r="C626" s="14"/>
    </row>
    <row r="627" spans="3:3">
      <c r="C627" s="14"/>
    </row>
    <row r="628" spans="3:3">
      <c r="C628" s="14"/>
    </row>
    <row r="629" spans="3:3">
      <c r="C629" s="14"/>
    </row>
    <row r="630" spans="3:3">
      <c r="C630" s="14"/>
    </row>
    <row r="631" spans="3:3">
      <c r="C631" s="14"/>
    </row>
    <row r="632" spans="3:3">
      <c r="C632" s="14"/>
    </row>
    <row r="633" spans="3:3">
      <c r="C633" s="14"/>
    </row>
    <row r="634" spans="3:3">
      <c r="C634" s="14"/>
    </row>
    <row r="635" spans="3:3">
      <c r="C635" s="14"/>
    </row>
    <row r="636" spans="3:3">
      <c r="C636" s="14"/>
    </row>
    <row r="637" spans="3:3">
      <c r="C637" s="14"/>
    </row>
    <row r="638" spans="3:3">
      <c r="C638" s="14"/>
    </row>
    <row r="639" spans="3:3">
      <c r="C639" s="14"/>
    </row>
    <row r="640" spans="3:3">
      <c r="C640" s="14"/>
    </row>
    <row r="641" spans="3:3">
      <c r="C641" s="14"/>
    </row>
    <row r="642" spans="3:3">
      <c r="C642" s="14"/>
    </row>
    <row r="643" spans="3:3">
      <c r="C643" s="14"/>
    </row>
    <row r="644" spans="3:3">
      <c r="C644" s="14"/>
    </row>
    <row r="645" spans="3:3">
      <c r="C645" s="14"/>
    </row>
    <row r="646" spans="3:3">
      <c r="C646" s="14"/>
    </row>
    <row r="647" spans="3:3">
      <c r="C647" s="14"/>
    </row>
    <row r="648" spans="3:3">
      <c r="C648" s="14"/>
    </row>
    <row r="649" spans="3:3">
      <c r="C649" s="14"/>
    </row>
    <row r="650" spans="3:3">
      <c r="C650" s="14"/>
    </row>
    <row r="651" spans="3:3">
      <c r="C651" s="14"/>
    </row>
    <row r="652" spans="3:3">
      <c r="C652" s="14"/>
    </row>
    <row r="653" spans="3:3">
      <c r="C653" s="14"/>
    </row>
    <row r="654" spans="3:3">
      <c r="C654" s="14"/>
    </row>
    <row r="655" spans="3:3">
      <c r="C655" s="14"/>
    </row>
    <row r="656" spans="3:3">
      <c r="C656" s="14"/>
    </row>
    <row r="657" spans="3:3">
      <c r="C657" s="14"/>
    </row>
    <row r="658" spans="3:3">
      <c r="C658" s="14"/>
    </row>
    <row r="659" spans="3:3">
      <c r="C659" s="14"/>
    </row>
    <row r="660" spans="3:3">
      <c r="C660" s="14"/>
    </row>
    <row r="661" spans="3:3">
      <c r="C661" s="14"/>
    </row>
    <row r="662" spans="3:3">
      <c r="C662" s="14"/>
    </row>
    <row r="663" spans="3:3">
      <c r="C663" s="14"/>
    </row>
    <row r="664" spans="3:3">
      <c r="C664" s="14"/>
    </row>
    <row r="665" spans="3:3">
      <c r="C665" s="14"/>
    </row>
    <row r="666" spans="3:3">
      <c r="C666" s="14"/>
    </row>
    <row r="667" spans="3:3">
      <c r="C667" s="14"/>
    </row>
    <row r="668" spans="3:3">
      <c r="C668" s="14"/>
    </row>
    <row r="669" spans="3:3">
      <c r="C669" s="14"/>
    </row>
    <row r="670" spans="3:3">
      <c r="C670" s="14"/>
    </row>
    <row r="671" spans="3:3">
      <c r="C671" s="14"/>
    </row>
    <row r="672" spans="3:3">
      <c r="C672" s="14"/>
    </row>
    <row r="673" spans="3:3">
      <c r="C673" s="14"/>
    </row>
    <row r="674" spans="3:3">
      <c r="C674" s="14"/>
    </row>
    <row r="675" spans="3:3">
      <c r="C675" s="14"/>
    </row>
    <row r="676" spans="3:3">
      <c r="C676" s="14"/>
    </row>
    <row r="677" spans="3:3">
      <c r="C677" s="14"/>
    </row>
    <row r="678" spans="3:3">
      <c r="C678" s="14"/>
    </row>
    <row r="679" spans="3:3">
      <c r="C679" s="14"/>
    </row>
    <row r="680" spans="3:3">
      <c r="C680" s="14"/>
    </row>
    <row r="681" spans="3:3">
      <c r="C681" s="14"/>
    </row>
    <row r="682" spans="3:3">
      <c r="C682" s="14"/>
    </row>
    <row r="683" spans="3:3">
      <c r="C683" s="14"/>
    </row>
    <row r="684" spans="3:3">
      <c r="C684" s="14"/>
    </row>
    <row r="685" spans="3:3">
      <c r="C685" s="14"/>
    </row>
    <row r="686" spans="3:3">
      <c r="C686" s="14"/>
    </row>
    <row r="687" spans="3:3">
      <c r="C687" s="14"/>
    </row>
    <row r="688" spans="3:3">
      <c r="C688" s="14"/>
    </row>
    <row r="689" spans="3:3">
      <c r="C689" s="14"/>
    </row>
    <row r="690" spans="3:3">
      <c r="C690" s="14"/>
    </row>
    <row r="691" spans="3:3">
      <c r="C691" s="14"/>
    </row>
    <row r="692" spans="3:3">
      <c r="C692" s="14"/>
    </row>
    <row r="693" spans="3:3">
      <c r="C693" s="14"/>
    </row>
    <row r="694" spans="3:3">
      <c r="C694" s="14"/>
    </row>
    <row r="695" spans="3:3">
      <c r="C695" s="14"/>
    </row>
    <row r="696" spans="3:3">
      <c r="C696" s="14"/>
    </row>
    <row r="697" spans="3:3">
      <c r="C697" s="14"/>
    </row>
    <row r="698" spans="3:3">
      <c r="C698" s="14"/>
    </row>
    <row r="699" spans="3:3">
      <c r="C699" s="14"/>
    </row>
    <row r="700" spans="3:3">
      <c r="C700" s="14"/>
    </row>
    <row r="701" spans="3:3">
      <c r="C701" s="14"/>
    </row>
    <row r="702" spans="3:3">
      <c r="C702" s="14"/>
    </row>
    <row r="703" spans="3:3">
      <c r="C703" s="14"/>
    </row>
    <row r="704" spans="3:3">
      <c r="C704" s="14"/>
    </row>
    <row r="705" spans="3:3">
      <c r="C705" s="14"/>
    </row>
    <row r="706" spans="3:3">
      <c r="C706" s="14"/>
    </row>
    <row r="707" spans="3:3">
      <c r="C707" s="14"/>
    </row>
    <row r="708" spans="3:3">
      <c r="C708" s="14"/>
    </row>
    <row r="709" spans="3:3">
      <c r="C709" s="14"/>
    </row>
    <row r="710" spans="3:3">
      <c r="C710" s="14"/>
    </row>
    <row r="711" spans="3:3">
      <c r="C711" s="14"/>
    </row>
    <row r="712" spans="3:3">
      <c r="C712" s="14"/>
    </row>
    <row r="713" spans="3:3">
      <c r="C713" s="14"/>
    </row>
    <row r="714" spans="3:3">
      <c r="C714" s="14"/>
    </row>
    <row r="715" spans="3:3">
      <c r="C715" s="14"/>
    </row>
    <row r="716" spans="3:3">
      <c r="C716" s="14"/>
    </row>
    <row r="717" spans="3:3">
      <c r="C717" s="14"/>
    </row>
    <row r="718" spans="3:3">
      <c r="C718" s="14"/>
    </row>
    <row r="719" spans="3:3">
      <c r="C719" s="14"/>
    </row>
    <row r="720" spans="3:3">
      <c r="C720" s="14"/>
    </row>
    <row r="721" spans="3:3">
      <c r="C721" s="14"/>
    </row>
    <row r="722" spans="3:3">
      <c r="C722" s="14"/>
    </row>
    <row r="723" spans="3:3">
      <c r="C723" s="14"/>
    </row>
    <row r="724" spans="3:3">
      <c r="C724" s="14"/>
    </row>
    <row r="725" spans="3:3">
      <c r="C725" s="14"/>
    </row>
    <row r="726" spans="3:3">
      <c r="C726" s="14"/>
    </row>
    <row r="727" spans="3:3">
      <c r="C727" s="14"/>
    </row>
    <row r="728" spans="3:3">
      <c r="C728" s="14"/>
    </row>
    <row r="729" spans="3:3">
      <c r="C729" s="14"/>
    </row>
    <row r="730" spans="3:3">
      <c r="C730" s="14"/>
    </row>
    <row r="731" spans="3:3">
      <c r="C731" s="14"/>
    </row>
    <row r="732" spans="3:3">
      <c r="C732" s="14"/>
    </row>
    <row r="733" spans="3:3">
      <c r="C733" s="14"/>
    </row>
    <row r="734" spans="3:3">
      <c r="C734" s="14"/>
    </row>
    <row r="735" spans="3:3">
      <c r="C735" s="14"/>
    </row>
    <row r="736" spans="3:3">
      <c r="C736" s="14"/>
    </row>
    <row r="737" spans="3:3">
      <c r="C737" s="14"/>
    </row>
    <row r="738" spans="3:3">
      <c r="C738" s="14"/>
    </row>
    <row r="739" spans="3:3">
      <c r="C739" s="14"/>
    </row>
    <row r="740" spans="3:3">
      <c r="C740" s="14"/>
    </row>
    <row r="741" spans="3:3">
      <c r="C741" s="14"/>
    </row>
    <row r="742" spans="3:3">
      <c r="C742" s="14"/>
    </row>
    <row r="743" spans="3:3">
      <c r="C743" s="14"/>
    </row>
    <row r="744" spans="3:3">
      <c r="C744" s="14"/>
    </row>
    <row r="745" spans="3:3">
      <c r="C745" s="14"/>
    </row>
    <row r="746" spans="3:3">
      <c r="C746" s="14"/>
    </row>
    <row r="747" spans="3:3">
      <c r="C747" s="14"/>
    </row>
    <row r="748" spans="3:3">
      <c r="C748" s="14"/>
    </row>
    <row r="749" spans="3:3">
      <c r="C749" s="14"/>
    </row>
    <row r="750" spans="3:3">
      <c r="C750" s="14"/>
    </row>
    <row r="751" spans="3:3">
      <c r="C751" s="14"/>
    </row>
    <row r="752" spans="3:3">
      <c r="C752" s="14"/>
    </row>
    <row r="753" spans="3:3">
      <c r="C753" s="14"/>
    </row>
    <row r="754" spans="3:3">
      <c r="C754" s="14"/>
    </row>
    <row r="755" spans="3:3">
      <c r="C755" s="14"/>
    </row>
    <row r="756" spans="3:3">
      <c r="C756" s="14"/>
    </row>
    <row r="757" spans="3:3">
      <c r="C757" s="14"/>
    </row>
    <row r="758" spans="3:3">
      <c r="C758" s="14"/>
    </row>
    <row r="759" spans="3:3">
      <c r="C759" s="14"/>
    </row>
    <row r="760" spans="3:3">
      <c r="C760" s="14"/>
    </row>
    <row r="761" spans="3:3">
      <c r="C761" s="14"/>
    </row>
    <row r="762" spans="3:3">
      <c r="C762" s="14"/>
    </row>
    <row r="763" spans="3:3">
      <c r="C763" s="14"/>
    </row>
    <row r="764" spans="3:3">
      <c r="C764" s="14"/>
    </row>
    <row r="765" spans="3:3">
      <c r="C765" s="14"/>
    </row>
    <row r="766" spans="3:3">
      <c r="C766" s="14"/>
    </row>
    <row r="767" spans="3:3">
      <c r="C767" s="14"/>
    </row>
    <row r="768" spans="3:3">
      <c r="C768" s="14"/>
    </row>
    <row r="769" spans="3:3">
      <c r="C769" s="14"/>
    </row>
    <row r="770" spans="3:3">
      <c r="C770" s="14"/>
    </row>
    <row r="771" spans="3:3">
      <c r="C771" s="14"/>
    </row>
    <row r="772" spans="3:3">
      <c r="C772" s="14"/>
    </row>
    <row r="773" spans="3:3">
      <c r="C773" s="14"/>
    </row>
    <row r="774" spans="3:3">
      <c r="C774" s="14"/>
    </row>
    <row r="775" spans="3:3">
      <c r="C775" s="14"/>
    </row>
    <row r="776" spans="3:3">
      <c r="C776" s="14"/>
    </row>
    <row r="777" spans="3:3">
      <c r="C777" s="14"/>
    </row>
    <row r="778" spans="3:3">
      <c r="C778" s="14"/>
    </row>
    <row r="779" spans="3:3">
      <c r="C779" s="14"/>
    </row>
    <row r="780" spans="3:3">
      <c r="C780" s="14"/>
    </row>
    <row r="781" spans="3:3">
      <c r="C781" s="14"/>
    </row>
    <row r="782" spans="3:3">
      <c r="C782" s="14"/>
    </row>
    <row r="783" spans="3:3">
      <c r="C783" s="14"/>
    </row>
    <row r="784" spans="3:3">
      <c r="C784" s="14"/>
    </row>
    <row r="785" spans="3:3">
      <c r="C785" s="14"/>
    </row>
    <row r="786" spans="3:3">
      <c r="C786" s="14"/>
    </row>
    <row r="787" spans="3:3">
      <c r="C787" s="14"/>
    </row>
    <row r="788" spans="3:3">
      <c r="C788" s="14"/>
    </row>
    <row r="789" spans="3:3">
      <c r="C789" s="14"/>
    </row>
    <row r="790" spans="3:3">
      <c r="C790" s="14"/>
    </row>
    <row r="791" spans="3:3">
      <c r="C791" s="14"/>
    </row>
    <row r="792" spans="3:3">
      <c r="C792" s="14"/>
    </row>
    <row r="793" spans="3:3">
      <c r="C793" s="14"/>
    </row>
    <row r="794" spans="3:3">
      <c r="C794" s="14"/>
    </row>
    <row r="795" spans="3:3">
      <c r="C795" s="14"/>
    </row>
    <row r="796" spans="3:3">
      <c r="C796" s="14"/>
    </row>
    <row r="797" spans="3:3">
      <c r="C797" s="14"/>
    </row>
    <row r="798" spans="3:3">
      <c r="C798" s="14"/>
    </row>
    <row r="799" spans="3:3">
      <c r="C799" s="14"/>
    </row>
    <row r="800" spans="3:3">
      <c r="C800" s="14"/>
    </row>
    <row r="801" spans="3:3">
      <c r="C801" s="14"/>
    </row>
    <row r="802" spans="3:3">
      <c r="C802" s="14"/>
    </row>
    <row r="803" spans="3:3">
      <c r="C803" s="14"/>
    </row>
    <row r="804" spans="3:3">
      <c r="C804" s="14"/>
    </row>
    <row r="805" spans="3:3">
      <c r="C805" s="14"/>
    </row>
    <row r="806" spans="3:3">
      <c r="C806" s="14"/>
    </row>
    <row r="807" spans="3:3">
      <c r="C807" s="14"/>
    </row>
    <row r="808" spans="3:3">
      <c r="C808" s="14"/>
    </row>
    <row r="809" spans="3:3">
      <c r="C809" s="14"/>
    </row>
    <row r="810" spans="3:3">
      <c r="C810" s="14"/>
    </row>
    <row r="811" spans="3:3">
      <c r="C811" s="14"/>
    </row>
    <row r="812" spans="3:3">
      <c r="C812" s="14"/>
    </row>
    <row r="813" spans="3:3">
      <c r="C813" s="14"/>
    </row>
    <row r="814" spans="3:3">
      <c r="C814" s="14"/>
    </row>
    <row r="815" spans="3:3">
      <c r="C815" s="14"/>
    </row>
    <row r="816" spans="3:3">
      <c r="C816" s="14"/>
    </row>
    <row r="817" spans="3:3">
      <c r="C817" s="14"/>
    </row>
    <row r="818" spans="3:3">
      <c r="C818" s="14"/>
    </row>
    <row r="819" spans="3:3">
      <c r="C819" s="14"/>
    </row>
    <row r="820" spans="3:3">
      <c r="C820" s="14"/>
    </row>
    <row r="821" spans="3:3">
      <c r="C821" s="14"/>
    </row>
    <row r="822" spans="3:3">
      <c r="C822" s="14"/>
    </row>
    <row r="823" spans="3:3">
      <c r="C823" s="14"/>
    </row>
    <row r="824" spans="3:3">
      <c r="C824" s="14"/>
    </row>
    <row r="825" spans="3:3">
      <c r="C825" s="14"/>
    </row>
    <row r="826" spans="3:3">
      <c r="C826" s="14"/>
    </row>
    <row r="827" spans="3:3">
      <c r="C827" s="14"/>
    </row>
    <row r="828" spans="3:3">
      <c r="C828" s="14"/>
    </row>
    <row r="829" spans="3:3">
      <c r="C829" s="14"/>
    </row>
    <row r="830" spans="3:3">
      <c r="C830" s="14"/>
    </row>
    <row r="831" spans="3:3">
      <c r="C831" s="14"/>
    </row>
    <row r="832" spans="3:3">
      <c r="C832" s="14"/>
    </row>
    <row r="833" spans="3:3">
      <c r="C833" s="14"/>
    </row>
    <row r="834" spans="3:3">
      <c r="C834" s="14"/>
    </row>
    <row r="835" spans="3:3">
      <c r="C835" s="14"/>
    </row>
    <row r="836" spans="3:3">
      <c r="C836" s="14"/>
    </row>
    <row r="837" spans="3:3">
      <c r="C837" s="14"/>
    </row>
    <row r="838" spans="3:3">
      <c r="C838" s="14"/>
    </row>
    <row r="839" spans="3:3">
      <c r="C839" s="14"/>
    </row>
    <row r="840" spans="3:3">
      <c r="C840" s="14"/>
    </row>
    <row r="841" spans="3:3">
      <c r="C841" s="14"/>
    </row>
    <row r="842" spans="3:3">
      <c r="C842" s="14"/>
    </row>
    <row r="843" spans="3:3">
      <c r="C843" s="14"/>
    </row>
    <row r="844" spans="3:3">
      <c r="C844" s="14"/>
    </row>
    <row r="845" spans="3:3">
      <c r="C845" s="14"/>
    </row>
    <row r="846" spans="3:3">
      <c r="C846" s="14"/>
    </row>
    <row r="847" spans="3:3">
      <c r="C847" s="14"/>
    </row>
    <row r="848" spans="3:3">
      <c r="C848" s="14"/>
    </row>
    <row r="849" spans="3:3">
      <c r="C849" s="14"/>
    </row>
    <row r="850" spans="3:3">
      <c r="C850" s="14"/>
    </row>
    <row r="851" spans="3:3">
      <c r="C851" s="14"/>
    </row>
    <row r="852" spans="3:3">
      <c r="C852" s="14"/>
    </row>
    <row r="853" spans="3:3">
      <c r="C853" s="14"/>
    </row>
    <row r="854" spans="3:3">
      <c r="C854" s="14"/>
    </row>
    <row r="855" spans="3:3">
      <c r="C855" s="14"/>
    </row>
    <row r="856" spans="3:3">
      <c r="C856" s="14"/>
    </row>
    <row r="857" spans="3:3">
      <c r="C857" s="14"/>
    </row>
    <row r="858" spans="3:3">
      <c r="C858" s="14"/>
    </row>
    <row r="859" spans="3:3">
      <c r="C859" s="14"/>
    </row>
    <row r="860" spans="3:3">
      <c r="C860" s="14"/>
    </row>
    <row r="861" spans="3:3">
      <c r="C861" s="14"/>
    </row>
    <row r="862" spans="3:3">
      <c r="C862" s="14"/>
    </row>
    <row r="863" spans="3:3">
      <c r="C863" s="14"/>
    </row>
    <row r="864" spans="3:3">
      <c r="C864" s="14"/>
    </row>
    <row r="865" spans="3:3">
      <c r="C865" s="14"/>
    </row>
    <row r="866" spans="3:3">
      <c r="C866" s="14"/>
    </row>
    <row r="867" spans="3:3">
      <c r="C867" s="14"/>
    </row>
    <row r="868" spans="3:3">
      <c r="C868" s="14"/>
    </row>
    <row r="869" spans="3:3">
      <c r="C869" s="14"/>
    </row>
    <row r="870" spans="3:3">
      <c r="C870" s="14"/>
    </row>
    <row r="871" spans="3:3">
      <c r="C871" s="14"/>
    </row>
    <row r="872" spans="3:3">
      <c r="C872" s="14"/>
    </row>
    <row r="873" spans="3:3">
      <c r="C873" s="14"/>
    </row>
    <row r="874" spans="3:3">
      <c r="C874" s="14"/>
    </row>
    <row r="875" spans="3:3">
      <c r="C875" s="14"/>
    </row>
    <row r="876" spans="3:3">
      <c r="C876" s="14"/>
    </row>
    <row r="877" spans="3:3">
      <c r="C877" s="14"/>
    </row>
    <row r="878" spans="3:3">
      <c r="C878" s="14"/>
    </row>
    <row r="879" spans="3:3">
      <c r="C879" s="14"/>
    </row>
    <row r="880" spans="3:3">
      <c r="C880" s="14"/>
    </row>
    <row r="881" spans="3:3">
      <c r="C881" s="14"/>
    </row>
    <row r="882" spans="3:3">
      <c r="C882" s="14"/>
    </row>
    <row r="883" spans="3:3">
      <c r="C883" s="14"/>
    </row>
    <row r="884" spans="3:3">
      <c r="C884" s="14"/>
    </row>
    <row r="885" spans="3:3">
      <c r="C885" s="14"/>
    </row>
    <row r="886" spans="3:3">
      <c r="C886" s="14"/>
    </row>
    <row r="887" spans="3:3">
      <c r="C887" s="14"/>
    </row>
    <row r="888" spans="3:3">
      <c r="C888" s="14"/>
    </row>
    <row r="889" spans="3:3">
      <c r="C889" s="14"/>
    </row>
    <row r="890" spans="3:3">
      <c r="C890" s="14"/>
    </row>
    <row r="891" spans="3:3">
      <c r="C891" s="14"/>
    </row>
    <row r="892" spans="3:3">
      <c r="C892" s="14"/>
    </row>
    <row r="893" spans="3:3">
      <c r="C893" s="14"/>
    </row>
    <row r="894" spans="3:3">
      <c r="C894" s="14"/>
    </row>
    <row r="895" spans="3:3">
      <c r="C895" s="14"/>
    </row>
    <row r="896" spans="3:3">
      <c r="C896" s="14"/>
    </row>
    <row r="897" spans="3:3">
      <c r="C897" s="14"/>
    </row>
    <row r="898" spans="3:3">
      <c r="C898" s="14"/>
    </row>
    <row r="899" spans="3:3">
      <c r="C899" s="14"/>
    </row>
    <row r="900" spans="3:3">
      <c r="C900" s="14"/>
    </row>
    <row r="901" spans="3:3">
      <c r="C901" s="14"/>
    </row>
    <row r="902" spans="3:3">
      <c r="C902" s="14"/>
    </row>
    <row r="903" spans="3:3">
      <c r="C903" s="14"/>
    </row>
    <row r="904" spans="3:3">
      <c r="C904" s="14"/>
    </row>
    <row r="905" spans="3:3">
      <c r="C905" s="14"/>
    </row>
    <row r="906" spans="3:3">
      <c r="C906" s="14"/>
    </row>
    <row r="907" spans="3:3">
      <c r="C907" s="14"/>
    </row>
    <row r="908" spans="3:3">
      <c r="C908" s="14"/>
    </row>
    <row r="909" spans="3:3">
      <c r="C909" s="14"/>
    </row>
    <row r="910" spans="3:3">
      <c r="C910" s="14"/>
    </row>
    <row r="911" spans="3:3">
      <c r="C911" s="14"/>
    </row>
    <row r="912" spans="3:3">
      <c r="C912" s="14"/>
    </row>
    <row r="913" spans="3:3">
      <c r="C913" s="14"/>
    </row>
    <row r="914" spans="3:3">
      <c r="C914" s="14"/>
    </row>
    <row r="915" spans="3:3">
      <c r="C915" s="14"/>
    </row>
    <row r="916" spans="3:3">
      <c r="C916" s="14"/>
    </row>
    <row r="917" spans="3:3">
      <c r="C917" s="14"/>
    </row>
    <row r="918" spans="3:3">
      <c r="C918" s="14"/>
    </row>
    <row r="919" spans="3:3">
      <c r="C919" s="14"/>
    </row>
    <row r="920" spans="3:3">
      <c r="C920" s="14"/>
    </row>
    <row r="921" spans="3:3">
      <c r="C921" s="14"/>
    </row>
    <row r="922" spans="3:3">
      <c r="C922" s="14"/>
    </row>
    <row r="923" spans="3:3">
      <c r="C923" s="14"/>
    </row>
    <row r="924" spans="3:3">
      <c r="C924" s="14"/>
    </row>
    <row r="925" spans="3:3">
      <c r="C925" s="14"/>
    </row>
    <row r="926" spans="3:3">
      <c r="C926" s="14"/>
    </row>
    <row r="927" spans="3:3">
      <c r="C927" s="14"/>
    </row>
    <row r="928" spans="3:3">
      <c r="C928" s="14"/>
    </row>
    <row r="929" spans="3:3">
      <c r="C929" s="14"/>
    </row>
    <row r="930" spans="3:3">
      <c r="C930" s="14"/>
    </row>
    <row r="931" spans="3:3">
      <c r="C931" s="14"/>
    </row>
    <row r="932" spans="3:3">
      <c r="C932" s="14"/>
    </row>
    <row r="933" spans="3:3">
      <c r="C933" s="14"/>
    </row>
    <row r="934" spans="3:3">
      <c r="C934" s="14"/>
    </row>
    <row r="935" spans="3:3">
      <c r="C935" s="14"/>
    </row>
    <row r="936" spans="3:3">
      <c r="C936" s="14"/>
    </row>
    <row r="937" spans="3:3">
      <c r="C937" s="14"/>
    </row>
    <row r="938" spans="3:3">
      <c r="C938" s="14"/>
    </row>
    <row r="939" spans="3:3">
      <c r="C939" s="14"/>
    </row>
    <row r="940" spans="3:3">
      <c r="C940" s="14"/>
    </row>
    <row r="941" spans="3:3">
      <c r="C941" s="14"/>
    </row>
    <row r="942" spans="3:3">
      <c r="C942" s="14"/>
    </row>
    <row r="943" spans="3:3">
      <c r="C943" s="14"/>
    </row>
    <row r="944" spans="3:3">
      <c r="C944" s="14"/>
    </row>
    <row r="945" spans="3:3">
      <c r="C945" s="14"/>
    </row>
    <row r="946" spans="3:3">
      <c r="C946" s="14"/>
    </row>
    <row r="947" spans="3:3">
      <c r="C947" s="14"/>
    </row>
    <row r="948" spans="3:3">
      <c r="C948" s="14"/>
    </row>
    <row r="949" spans="3:3">
      <c r="C949" s="14"/>
    </row>
    <row r="950" spans="3:3">
      <c r="C950" s="14"/>
    </row>
    <row r="951" spans="3:3">
      <c r="C951" s="14"/>
    </row>
    <row r="952" spans="3:3">
      <c r="C952" s="14"/>
    </row>
    <row r="953" spans="3:3">
      <c r="C953" s="14"/>
    </row>
    <row r="954" spans="3:3">
      <c r="C954" s="14"/>
    </row>
    <row r="955" spans="3:3">
      <c r="C955" s="14"/>
    </row>
    <row r="956" spans="3:3">
      <c r="C956" s="14"/>
    </row>
    <row r="957" spans="3:3">
      <c r="C957" s="14"/>
    </row>
    <row r="958" spans="3:3">
      <c r="C958" s="14"/>
    </row>
    <row r="959" spans="3:3">
      <c r="C959" s="14"/>
    </row>
    <row r="960" spans="3:3">
      <c r="C960" s="14"/>
    </row>
    <row r="961" spans="3:3">
      <c r="C961" s="14"/>
    </row>
    <row r="962" spans="3:3">
      <c r="C962" s="14"/>
    </row>
    <row r="963" spans="3:3">
      <c r="C963" s="14"/>
    </row>
    <row r="964" spans="3:3">
      <c r="C964" s="14"/>
    </row>
    <row r="965" spans="3:3">
      <c r="C965" s="14"/>
    </row>
    <row r="966" spans="3:3">
      <c r="C966" s="14"/>
    </row>
    <row r="967" spans="3:3">
      <c r="C967" s="14"/>
    </row>
    <row r="968" spans="3:3">
      <c r="C968" s="14"/>
    </row>
    <row r="969" spans="3:3">
      <c r="C969" s="14"/>
    </row>
    <row r="970" spans="3:3">
      <c r="C970" s="14"/>
    </row>
    <row r="971" spans="3:3">
      <c r="C971" s="14"/>
    </row>
    <row r="972" spans="3:3">
      <c r="C972" s="14"/>
    </row>
    <row r="973" spans="3:3">
      <c r="C973" s="14"/>
    </row>
    <row r="974" spans="3:3">
      <c r="C974" s="14"/>
    </row>
    <row r="975" spans="3:3">
      <c r="C975" s="14"/>
    </row>
    <row r="976" spans="3:3">
      <c r="C976" s="14"/>
    </row>
    <row r="977" spans="3:3">
      <c r="C977" s="14"/>
    </row>
    <row r="978" spans="3:3">
      <c r="C978" s="14"/>
    </row>
    <row r="979" spans="3:3">
      <c r="C979" s="14"/>
    </row>
    <row r="980" spans="3:3">
      <c r="C980" s="14"/>
    </row>
    <row r="981" spans="3:3">
      <c r="C981" s="14"/>
    </row>
    <row r="982" spans="3:3">
      <c r="C982" s="14"/>
    </row>
    <row r="983" spans="3:3">
      <c r="C983" s="14"/>
    </row>
    <row r="984" spans="3:3">
      <c r="C984" s="14"/>
    </row>
    <row r="985" spans="3:3">
      <c r="C985" s="14"/>
    </row>
    <row r="986" spans="3:3">
      <c r="C986" s="14"/>
    </row>
    <row r="987" spans="3:3">
      <c r="C987" s="14"/>
    </row>
    <row r="988" spans="3:3">
      <c r="C988" s="14"/>
    </row>
    <row r="989" spans="3:3">
      <c r="C989" s="14"/>
    </row>
    <row r="990" spans="3:3">
      <c r="C990" s="14"/>
    </row>
    <row r="991" spans="3:3">
      <c r="C991" s="14"/>
    </row>
    <row r="992" spans="3:3">
      <c r="C992" s="14"/>
    </row>
    <row r="993" spans="3:3">
      <c r="C993" s="14"/>
    </row>
    <row r="994" spans="3:3">
      <c r="C994" s="14"/>
    </row>
    <row r="995" spans="3:3">
      <c r="C995" s="14"/>
    </row>
    <row r="996" spans="3:3">
      <c r="C996" s="14"/>
    </row>
    <row r="997" spans="3:3">
      <c r="C997" s="14"/>
    </row>
    <row r="998" spans="3:3">
      <c r="C998" s="14"/>
    </row>
    <row r="999" spans="3:3">
      <c r="C999" s="14"/>
    </row>
    <row r="1000" spans="3:3">
      <c r="C1000" s="14"/>
    </row>
    <row r="1001" spans="3:3">
      <c r="C1001" s="14"/>
    </row>
    <row r="1002" spans="3:3">
      <c r="C1002" s="14"/>
    </row>
    <row r="1003" spans="3:3">
      <c r="C1003" s="14"/>
    </row>
    <row r="1004" spans="3:3">
      <c r="C1004" s="14"/>
    </row>
    <row r="1005" spans="3:3">
      <c r="C1005" s="14"/>
    </row>
    <row r="1006" spans="3:3">
      <c r="C1006" s="14"/>
    </row>
    <row r="1007" spans="3:3">
      <c r="C1007" s="14"/>
    </row>
    <row r="1008" spans="3:3">
      <c r="C1008" s="14"/>
    </row>
    <row r="1009" spans="3:3">
      <c r="C1009" s="14"/>
    </row>
    <row r="1010" spans="3:3">
      <c r="C1010" s="14"/>
    </row>
    <row r="1011" spans="3:3">
      <c r="C1011" s="14"/>
    </row>
    <row r="1012" spans="3:3">
      <c r="C1012" s="14"/>
    </row>
    <row r="1013" spans="3:3">
      <c r="C1013" s="14"/>
    </row>
    <row r="1014" spans="3:3">
      <c r="C1014" s="14"/>
    </row>
    <row r="1015" spans="3:3">
      <c r="C1015" s="14"/>
    </row>
    <row r="1016" spans="3:3">
      <c r="C1016" s="14"/>
    </row>
    <row r="1017" spans="3:3">
      <c r="C1017" s="14"/>
    </row>
    <row r="1018" spans="3:3">
      <c r="C1018" s="14"/>
    </row>
    <row r="1019" spans="3:3">
      <c r="C1019" s="14"/>
    </row>
    <row r="1020" spans="3:3">
      <c r="C1020" s="14"/>
    </row>
    <row r="1021" spans="3:3">
      <c r="C1021" s="14"/>
    </row>
    <row r="1022" spans="3:3">
      <c r="C1022" s="14"/>
    </row>
    <row r="1023" spans="3:3">
      <c r="C1023" s="14"/>
    </row>
    <row r="1024" spans="3:3">
      <c r="C1024" s="14"/>
    </row>
    <row r="1025" spans="3:3">
      <c r="C1025" s="14"/>
    </row>
    <row r="1026" spans="3:3">
      <c r="C1026" s="14"/>
    </row>
    <row r="1027" spans="3:3">
      <c r="C1027" s="14"/>
    </row>
    <row r="1028" spans="3:3">
      <c r="C1028" s="14"/>
    </row>
    <row r="1029" spans="3:3">
      <c r="C1029" s="14"/>
    </row>
    <row r="1030" spans="3:3">
      <c r="C1030" s="14"/>
    </row>
    <row r="1031" spans="3:3">
      <c r="C1031" s="14"/>
    </row>
    <row r="1032" spans="3:3">
      <c r="C1032" s="14"/>
    </row>
    <row r="1033" spans="3:3">
      <c r="C1033" s="14"/>
    </row>
    <row r="1034" spans="3:3">
      <c r="C1034" s="14"/>
    </row>
    <row r="1035" spans="3:3">
      <c r="C1035" s="14"/>
    </row>
    <row r="1036" spans="3:3">
      <c r="C1036" s="14"/>
    </row>
    <row r="1037" spans="3:3">
      <c r="C1037" s="14"/>
    </row>
    <row r="1038" spans="3:3">
      <c r="C1038" s="14"/>
    </row>
    <row r="1039" spans="3:3">
      <c r="C1039" s="14"/>
    </row>
    <row r="1040" spans="3:3">
      <c r="C1040" s="14"/>
    </row>
    <row r="1041" spans="3:3">
      <c r="C1041" s="14"/>
    </row>
    <row r="1042" spans="3:3">
      <c r="C1042" s="14"/>
    </row>
    <row r="1043" spans="3:3">
      <c r="C1043" s="14"/>
    </row>
    <row r="1044" spans="3:3">
      <c r="C1044" s="14"/>
    </row>
    <row r="1045" spans="3:3">
      <c r="C1045" s="14"/>
    </row>
    <row r="1046" spans="3:3">
      <c r="C1046" s="14"/>
    </row>
    <row r="1047" spans="3:3">
      <c r="C1047" s="14"/>
    </row>
    <row r="1048" spans="3:3">
      <c r="C1048" s="14"/>
    </row>
    <row r="1049" spans="3:3">
      <c r="C1049" s="14"/>
    </row>
    <row r="1050" spans="3:3">
      <c r="C1050" s="14"/>
    </row>
    <row r="1051" spans="3:3">
      <c r="C1051" s="14"/>
    </row>
    <row r="1052" spans="3:3">
      <c r="C1052" s="14"/>
    </row>
    <row r="1053" spans="3:3">
      <c r="C1053" s="14"/>
    </row>
    <row r="1054" spans="3:3">
      <c r="C1054" s="14"/>
    </row>
    <row r="1055" spans="3:3">
      <c r="C1055" s="14"/>
    </row>
    <row r="1056" spans="3:3">
      <c r="C1056" s="14"/>
    </row>
    <row r="1057" spans="3:3">
      <c r="C1057" s="14"/>
    </row>
    <row r="1058" spans="3:3">
      <c r="C1058" s="14"/>
    </row>
    <row r="1059" spans="3:3">
      <c r="C1059" s="14"/>
    </row>
    <row r="1060" spans="3:3">
      <c r="C1060" s="14"/>
    </row>
    <row r="1061" spans="3:3">
      <c r="C1061" s="14"/>
    </row>
    <row r="1062" spans="3:3">
      <c r="C1062" s="14"/>
    </row>
    <row r="1063" spans="3:3">
      <c r="C1063" s="14"/>
    </row>
    <row r="1064" spans="3:3">
      <c r="C1064" s="14"/>
    </row>
    <row r="1065" spans="3:3">
      <c r="C1065" s="14"/>
    </row>
    <row r="1066" spans="3:3">
      <c r="C1066" s="14"/>
    </row>
    <row r="1067" spans="3:3">
      <c r="C1067" s="14"/>
    </row>
    <row r="1068" spans="3:3">
      <c r="C1068" s="14"/>
    </row>
    <row r="1069" spans="3:3">
      <c r="C1069" s="14"/>
    </row>
    <row r="1070" spans="3:3">
      <c r="C1070" s="14"/>
    </row>
    <row r="1071" spans="3:3">
      <c r="C1071" s="14"/>
    </row>
    <row r="1072" spans="3:3">
      <c r="C1072" s="14"/>
    </row>
    <row r="1073" spans="3:3">
      <c r="C1073" s="14"/>
    </row>
    <row r="1074" spans="3:3">
      <c r="C1074" s="14"/>
    </row>
    <row r="1075" spans="3:3">
      <c r="C1075" s="14"/>
    </row>
    <row r="1076" spans="3:3">
      <c r="C1076" s="14"/>
    </row>
    <row r="1077" spans="3:3">
      <c r="C1077" s="14"/>
    </row>
    <row r="1078" spans="3:3">
      <c r="C1078" s="14"/>
    </row>
    <row r="1079" spans="3:3">
      <c r="C1079" s="14"/>
    </row>
    <row r="1080" spans="3:3">
      <c r="C1080" s="14"/>
    </row>
    <row r="1081" spans="3:3">
      <c r="C1081" s="14"/>
    </row>
    <row r="1082" spans="3:3">
      <c r="C1082" s="14"/>
    </row>
    <row r="1083" spans="3:3">
      <c r="C1083" s="14"/>
    </row>
    <row r="1084" spans="3:3">
      <c r="C1084" s="14"/>
    </row>
    <row r="1085" spans="3:3">
      <c r="C1085" s="14"/>
    </row>
    <row r="1086" spans="3:3">
      <c r="C1086" s="14"/>
    </row>
    <row r="1087" spans="3:3">
      <c r="C1087" s="14"/>
    </row>
    <row r="1088" spans="3:3">
      <c r="C1088" s="14"/>
    </row>
    <row r="1089" spans="3:3">
      <c r="C1089" s="14"/>
    </row>
    <row r="1090" spans="3:3">
      <c r="C1090" s="14"/>
    </row>
    <row r="1091" spans="3:3">
      <c r="C1091" s="14"/>
    </row>
    <row r="1092" spans="3:3">
      <c r="C1092" s="14"/>
    </row>
    <row r="1093" spans="3:3">
      <c r="C1093" s="14"/>
    </row>
    <row r="1094" spans="3:3">
      <c r="C1094" s="14"/>
    </row>
    <row r="1095" spans="3:3">
      <c r="C1095" s="14"/>
    </row>
    <row r="1096" spans="3:3">
      <c r="C1096" s="14"/>
    </row>
    <row r="1097" spans="3:3">
      <c r="C1097" s="14"/>
    </row>
    <row r="1098" spans="3:3">
      <c r="C1098" s="14"/>
    </row>
    <row r="1099" spans="3:3">
      <c r="C1099" s="14"/>
    </row>
    <row r="1100" spans="3:3">
      <c r="C1100" s="14"/>
    </row>
    <row r="1101" spans="3:3">
      <c r="C1101" s="14"/>
    </row>
    <row r="1102" spans="3:3">
      <c r="C1102" s="14"/>
    </row>
    <row r="1103" spans="3:3">
      <c r="C1103" s="14"/>
    </row>
    <row r="1104" spans="3:3">
      <c r="C1104" s="14"/>
    </row>
    <row r="1105" spans="3:3">
      <c r="C1105" s="14"/>
    </row>
    <row r="1106" spans="3:3">
      <c r="C1106" s="14"/>
    </row>
    <row r="1107" spans="3:3">
      <c r="C1107" s="14"/>
    </row>
    <row r="1108" spans="3:3">
      <c r="C1108" s="14"/>
    </row>
    <row r="1109" spans="3:3">
      <c r="C1109" s="14"/>
    </row>
    <row r="1110" spans="3:3">
      <c r="C1110" s="14"/>
    </row>
    <row r="1111" spans="3:3">
      <c r="C1111" s="14"/>
    </row>
    <row r="1112" spans="3:3">
      <c r="C1112" s="14"/>
    </row>
    <row r="1113" spans="3:3">
      <c r="C1113" s="14"/>
    </row>
    <row r="1114" spans="3:3">
      <c r="C1114" s="14"/>
    </row>
    <row r="1115" spans="3:3">
      <c r="C1115" s="14"/>
    </row>
    <row r="1116" spans="3:3">
      <c r="C1116" s="14"/>
    </row>
    <row r="1117" spans="3:3">
      <c r="C1117" s="14"/>
    </row>
    <row r="1118" spans="3:3">
      <c r="C1118" s="14"/>
    </row>
    <row r="1119" spans="3:3">
      <c r="C1119" s="14"/>
    </row>
    <row r="1120" spans="3:3">
      <c r="C1120" s="14"/>
    </row>
    <row r="1121" spans="3:3">
      <c r="C1121" s="14"/>
    </row>
    <row r="1122" spans="3:3">
      <c r="C1122" s="14"/>
    </row>
    <row r="1123" spans="3:3">
      <c r="C1123" s="14"/>
    </row>
    <row r="1124" spans="3:3">
      <c r="C1124" s="14"/>
    </row>
    <row r="1125" spans="3:3">
      <c r="C1125" s="14"/>
    </row>
    <row r="1126" spans="3:3">
      <c r="C1126" s="14"/>
    </row>
    <row r="1127" spans="3:3">
      <c r="C1127" s="14"/>
    </row>
    <row r="1128" spans="3:3">
      <c r="C1128" s="14"/>
    </row>
    <row r="1129" spans="3:3">
      <c r="C1129" s="14"/>
    </row>
    <row r="1130" spans="3:3">
      <c r="C1130" s="14"/>
    </row>
    <row r="1131" spans="3:3">
      <c r="C1131" s="14"/>
    </row>
    <row r="1132" spans="3:3">
      <c r="C1132" s="14"/>
    </row>
    <row r="1133" spans="3:3">
      <c r="C1133" s="14"/>
    </row>
    <row r="1134" spans="3:3">
      <c r="C1134" s="14"/>
    </row>
    <row r="1135" spans="3:3">
      <c r="C1135" s="14"/>
    </row>
    <row r="1136" spans="3:3">
      <c r="C1136" s="14"/>
    </row>
    <row r="1137" spans="3:3">
      <c r="C1137" s="14"/>
    </row>
    <row r="1138" spans="3:3">
      <c r="C1138" s="14"/>
    </row>
    <row r="1139" spans="3:3">
      <c r="C1139" s="14"/>
    </row>
    <row r="1140" spans="3:3">
      <c r="C1140" s="14"/>
    </row>
    <row r="1141" spans="3:3">
      <c r="C1141" s="14"/>
    </row>
    <row r="1142" spans="3:3">
      <c r="C1142" s="14"/>
    </row>
    <row r="1143" spans="3:3">
      <c r="C1143" s="14"/>
    </row>
    <row r="1144" spans="3:3">
      <c r="C1144" s="14"/>
    </row>
    <row r="1145" spans="3:3">
      <c r="C1145" s="14"/>
    </row>
    <row r="1146" spans="3:3">
      <c r="C1146" s="14"/>
    </row>
    <row r="1147" spans="3:3">
      <c r="C1147" s="14"/>
    </row>
    <row r="1148" spans="3:3">
      <c r="C1148" s="14"/>
    </row>
    <row r="1149" spans="3:3">
      <c r="C1149" s="14"/>
    </row>
    <row r="1150" spans="3:3">
      <c r="C1150" s="14"/>
    </row>
    <row r="1151" spans="3:3">
      <c r="C1151" s="14"/>
    </row>
    <row r="1152" spans="3:3">
      <c r="C1152" s="14"/>
    </row>
    <row r="1153" spans="3:3">
      <c r="C1153" s="14"/>
    </row>
    <row r="1154" spans="3:3">
      <c r="C1154" s="14"/>
    </row>
    <row r="1155" spans="3:3">
      <c r="C1155" s="14"/>
    </row>
    <row r="1156" spans="3:3">
      <c r="C1156" s="14"/>
    </row>
    <row r="1157" spans="3:3">
      <c r="C1157" s="14"/>
    </row>
    <row r="1158" spans="3:3">
      <c r="C1158" s="14"/>
    </row>
    <row r="1159" spans="3:3">
      <c r="C1159" s="14"/>
    </row>
    <row r="1160" spans="3:3">
      <c r="C1160" s="14"/>
    </row>
    <row r="1161" spans="3:3">
      <c r="C1161" s="14"/>
    </row>
    <row r="1162" spans="3:3">
      <c r="C1162" s="14"/>
    </row>
    <row r="1163" spans="3:3">
      <c r="C1163" s="14"/>
    </row>
    <row r="1164" spans="3:3">
      <c r="C1164" s="14"/>
    </row>
    <row r="1165" spans="3:3">
      <c r="C1165" s="14"/>
    </row>
    <row r="1166" spans="3:3">
      <c r="C1166" s="14"/>
    </row>
    <row r="1167" spans="3:3">
      <c r="C1167" s="14"/>
    </row>
    <row r="1168" spans="3:3">
      <c r="C1168" s="14"/>
    </row>
    <row r="1169" spans="3:3">
      <c r="C1169" s="14"/>
    </row>
    <row r="1170" spans="3:3">
      <c r="C1170" s="14"/>
    </row>
    <row r="1171" spans="3:3">
      <c r="C1171" s="14"/>
    </row>
    <row r="1172" spans="3:3">
      <c r="C1172" s="14"/>
    </row>
    <row r="1173" spans="3:3">
      <c r="C1173" s="14"/>
    </row>
    <row r="1174" spans="3:3">
      <c r="C1174" s="14"/>
    </row>
    <row r="1175" spans="3:3">
      <c r="C1175" s="14"/>
    </row>
    <row r="1176" spans="3:3">
      <c r="C1176" s="14"/>
    </row>
    <row r="1177" spans="3:3">
      <c r="C1177" s="14"/>
    </row>
    <row r="1178" spans="3:3">
      <c r="C1178" s="14"/>
    </row>
    <row r="1179" spans="3:3">
      <c r="C1179" s="14"/>
    </row>
    <row r="1180" spans="3:3">
      <c r="C1180" s="14"/>
    </row>
    <row r="1181" spans="3:3">
      <c r="C1181" s="14"/>
    </row>
    <row r="1182" spans="3:3">
      <c r="C1182" s="14"/>
    </row>
    <row r="1183" spans="3:3">
      <c r="C1183" s="14"/>
    </row>
    <row r="1184" spans="3:3">
      <c r="C1184" s="14"/>
    </row>
    <row r="1185" spans="3:3">
      <c r="C1185" s="14"/>
    </row>
    <row r="1186" spans="3:3">
      <c r="C1186" s="14"/>
    </row>
    <row r="1187" spans="3:3">
      <c r="C1187" s="14"/>
    </row>
    <row r="1188" spans="3:3">
      <c r="C1188" s="14"/>
    </row>
    <row r="1189" spans="3:3">
      <c r="C1189" s="14"/>
    </row>
    <row r="1190" spans="3:3">
      <c r="C1190" s="14"/>
    </row>
    <row r="1191" spans="3:3">
      <c r="C1191" s="14"/>
    </row>
    <row r="1192" spans="3:3">
      <c r="C1192" s="14"/>
    </row>
    <row r="1193" spans="3:3">
      <c r="C1193" s="14"/>
    </row>
    <row r="1194" spans="3:3">
      <c r="C1194" s="14"/>
    </row>
    <row r="1195" spans="3:3">
      <c r="C1195" s="14"/>
    </row>
    <row r="1196" spans="3:3">
      <c r="C1196" s="14"/>
    </row>
    <row r="1197" spans="3:3">
      <c r="C1197" s="14"/>
    </row>
    <row r="1198" spans="3:3">
      <c r="C1198" s="14"/>
    </row>
    <row r="1199" spans="3:3">
      <c r="C1199" s="14"/>
    </row>
    <row r="1200" spans="3:3">
      <c r="C1200" s="14"/>
    </row>
    <row r="1201" spans="3:3">
      <c r="C1201" s="14"/>
    </row>
    <row r="1202" spans="3:3">
      <c r="C1202" s="14"/>
    </row>
    <row r="1203" spans="3:3">
      <c r="C1203" s="14"/>
    </row>
    <row r="1204" spans="3:3">
      <c r="C1204" s="14"/>
    </row>
    <row r="1205" spans="3:3">
      <c r="C1205" s="14"/>
    </row>
    <row r="1206" spans="3:3">
      <c r="C1206" s="14"/>
    </row>
    <row r="1207" spans="3:3">
      <c r="C1207" s="14"/>
    </row>
    <row r="1208" spans="3:3">
      <c r="C1208" s="14"/>
    </row>
    <row r="1209" spans="3:3">
      <c r="C1209" s="14"/>
    </row>
    <row r="1210" spans="3:3">
      <c r="C1210" s="14"/>
    </row>
    <row r="1211" spans="3:3">
      <c r="C1211" s="14"/>
    </row>
    <row r="1212" spans="3:3">
      <c r="C1212" s="14"/>
    </row>
    <row r="1213" spans="3:3">
      <c r="C1213" s="14"/>
    </row>
    <row r="1214" spans="3:3">
      <c r="C1214" s="14"/>
    </row>
    <row r="1215" spans="3:3">
      <c r="C1215" s="14"/>
    </row>
    <row r="1216" spans="3:3">
      <c r="C1216" s="14"/>
    </row>
    <row r="1217" spans="3:3">
      <c r="C1217" s="14"/>
    </row>
    <row r="1218" spans="3:3">
      <c r="C1218" s="14"/>
    </row>
    <row r="1219" spans="3:3">
      <c r="C1219" s="14"/>
    </row>
    <row r="1220" spans="3:3">
      <c r="C1220" s="14"/>
    </row>
    <row r="1221" spans="3:3">
      <c r="C1221" s="14"/>
    </row>
    <row r="1222" spans="3:3">
      <c r="C1222" s="14"/>
    </row>
    <row r="1223" spans="3:3">
      <c r="C1223" s="14"/>
    </row>
    <row r="1224" spans="3:3">
      <c r="C1224" s="14"/>
    </row>
    <row r="1225" spans="3:3">
      <c r="C1225" s="14"/>
    </row>
    <row r="1226" spans="3:3">
      <c r="C1226" s="14"/>
    </row>
    <row r="1227" spans="3:3">
      <c r="C1227" s="14"/>
    </row>
    <row r="1228" spans="3:3">
      <c r="C1228" s="14"/>
    </row>
    <row r="1229" spans="3:3">
      <c r="C1229" s="14"/>
    </row>
    <row r="1230" spans="3:3">
      <c r="C1230" s="14"/>
    </row>
    <row r="1231" spans="3:3">
      <c r="C1231" s="14"/>
    </row>
    <row r="1232" spans="3:3">
      <c r="C1232" s="14"/>
    </row>
    <row r="1233" spans="3:3">
      <c r="C1233" s="14"/>
    </row>
    <row r="1234" spans="3:3">
      <c r="C1234" s="14"/>
    </row>
    <row r="1235" spans="3:3">
      <c r="C1235" s="14"/>
    </row>
    <row r="1236" spans="3:3">
      <c r="C1236" s="14"/>
    </row>
    <row r="1237" spans="3:3">
      <c r="C1237" s="14"/>
    </row>
    <row r="1238" spans="3:3">
      <c r="C1238" s="14"/>
    </row>
    <row r="1239" spans="3:3">
      <c r="C1239" s="14"/>
    </row>
    <row r="1240" spans="3:3">
      <c r="C1240" s="14"/>
    </row>
    <row r="1241" spans="3:3">
      <c r="C1241" s="14"/>
    </row>
    <row r="1242" spans="3:3">
      <c r="C1242" s="14"/>
    </row>
    <row r="1243" spans="3:3">
      <c r="C1243" s="14"/>
    </row>
    <row r="1244" spans="3:3">
      <c r="C1244" s="14"/>
    </row>
    <row r="1245" spans="3:3">
      <c r="C1245" s="14"/>
    </row>
    <row r="1246" spans="3:3">
      <c r="C1246" s="14"/>
    </row>
    <row r="1247" spans="3:3">
      <c r="C1247" s="14"/>
    </row>
    <row r="1248" spans="3:3">
      <c r="C1248" s="14"/>
    </row>
    <row r="1249" spans="3:3">
      <c r="C1249" s="14"/>
    </row>
    <row r="1250" spans="3:3">
      <c r="C1250" s="14"/>
    </row>
    <row r="1251" spans="3:3">
      <c r="C1251" s="14"/>
    </row>
    <row r="1252" spans="3:3">
      <c r="C1252" s="14"/>
    </row>
    <row r="1253" spans="3:3">
      <c r="C1253" s="14"/>
    </row>
    <row r="1254" spans="3:3">
      <c r="C1254" s="14"/>
    </row>
    <row r="1255" spans="3:3">
      <c r="C1255" s="14"/>
    </row>
    <row r="1256" spans="3:3">
      <c r="C1256" s="14"/>
    </row>
    <row r="1257" spans="3:3">
      <c r="C1257" s="14"/>
    </row>
    <row r="1258" spans="3:3">
      <c r="C1258" s="14"/>
    </row>
    <row r="1259" spans="3:3">
      <c r="C1259" s="14"/>
    </row>
    <row r="1260" spans="3:3">
      <c r="C1260" s="14"/>
    </row>
    <row r="1261" spans="3:3">
      <c r="C1261" s="14"/>
    </row>
    <row r="1262" spans="3:3">
      <c r="C1262" s="14"/>
    </row>
    <row r="1263" spans="3:3">
      <c r="C1263" s="14"/>
    </row>
    <row r="1264" spans="3:3">
      <c r="C1264" s="14"/>
    </row>
    <row r="1265" spans="3:3">
      <c r="C1265" s="14"/>
    </row>
    <row r="1266" spans="3:3">
      <c r="C1266" s="14"/>
    </row>
    <row r="1267" spans="3:3">
      <c r="C1267" s="14"/>
    </row>
    <row r="1268" spans="3:3">
      <c r="C1268" s="14"/>
    </row>
    <row r="1269" spans="3:3">
      <c r="C1269" s="14"/>
    </row>
    <row r="1270" spans="3:3">
      <c r="C1270" s="14"/>
    </row>
    <row r="1271" spans="3:3">
      <c r="C1271" s="14"/>
    </row>
    <row r="1272" spans="3:3">
      <c r="C1272" s="14"/>
    </row>
    <row r="1273" spans="3:3">
      <c r="C1273" s="14"/>
    </row>
    <row r="1274" spans="3:3">
      <c r="C1274" s="14"/>
    </row>
    <row r="1275" spans="3:3">
      <c r="C1275" s="14"/>
    </row>
    <row r="1276" spans="3:3">
      <c r="C1276" s="14"/>
    </row>
    <row r="1277" spans="3:3">
      <c r="C1277" s="14"/>
    </row>
    <row r="1278" spans="3:3">
      <c r="C1278" s="14"/>
    </row>
    <row r="1279" spans="3:3">
      <c r="C1279" s="14"/>
    </row>
    <row r="1280" spans="3:3">
      <c r="C1280" s="14"/>
    </row>
    <row r="1281" spans="3:3">
      <c r="C1281" s="14"/>
    </row>
    <row r="1282" spans="3:3">
      <c r="C1282" s="14"/>
    </row>
    <row r="1283" spans="3:3">
      <c r="C1283" s="14"/>
    </row>
    <row r="1284" spans="3:3">
      <c r="C1284" s="14"/>
    </row>
    <row r="1285" spans="3:3">
      <c r="C1285" s="14"/>
    </row>
    <row r="1286" spans="3:3">
      <c r="C1286" s="14"/>
    </row>
    <row r="1287" spans="3:3">
      <c r="C1287" s="14"/>
    </row>
    <row r="1288" spans="3:3">
      <c r="C1288" s="14"/>
    </row>
    <row r="1289" spans="3:3">
      <c r="C1289" s="14"/>
    </row>
    <row r="1290" spans="3:3">
      <c r="C1290" s="14"/>
    </row>
    <row r="1291" spans="3:3">
      <c r="C1291" s="14"/>
    </row>
    <row r="1292" spans="3:3">
      <c r="C1292" s="14"/>
    </row>
    <row r="1293" spans="3:3">
      <c r="C1293" s="14"/>
    </row>
    <row r="1294" spans="3:3">
      <c r="C1294" s="14"/>
    </row>
    <row r="1295" spans="3:3">
      <c r="C1295" s="14"/>
    </row>
    <row r="1296" spans="3:3">
      <c r="C1296" s="14"/>
    </row>
    <row r="1297" spans="3:3">
      <c r="C1297" s="14"/>
    </row>
    <row r="1298" spans="3:3">
      <c r="C1298" s="14"/>
    </row>
    <row r="1299" spans="3:3">
      <c r="C1299" s="14"/>
    </row>
    <row r="1300" spans="3:3">
      <c r="C1300" s="14"/>
    </row>
    <row r="1301" spans="3:3">
      <c r="C1301" s="14"/>
    </row>
    <row r="1302" spans="3:3">
      <c r="C1302" s="14"/>
    </row>
    <row r="1303" spans="3:3">
      <c r="C1303" s="14"/>
    </row>
    <row r="1304" spans="3:3">
      <c r="C1304" s="14"/>
    </row>
    <row r="1305" spans="3:3">
      <c r="C1305" s="14"/>
    </row>
    <row r="1306" spans="3:3">
      <c r="C1306" s="14"/>
    </row>
    <row r="1307" spans="3:3">
      <c r="C1307" s="14"/>
    </row>
    <row r="1308" spans="3:3">
      <c r="C1308" s="14"/>
    </row>
    <row r="1309" spans="3:3">
      <c r="C1309" s="14"/>
    </row>
    <row r="1310" spans="3:3">
      <c r="C1310" s="14"/>
    </row>
    <row r="1311" spans="3:3">
      <c r="C1311" s="14"/>
    </row>
    <row r="1312" spans="3:3">
      <c r="C1312" s="14"/>
    </row>
    <row r="1313" spans="3:3">
      <c r="C1313" s="14"/>
    </row>
    <row r="1314" spans="3:3">
      <c r="C1314" s="14"/>
    </row>
    <row r="1315" spans="3:3">
      <c r="C1315" s="14"/>
    </row>
    <row r="1316" spans="3:3">
      <c r="C1316" s="14"/>
    </row>
    <row r="1317" spans="3:3">
      <c r="C1317" s="14"/>
    </row>
    <row r="1318" spans="3:3">
      <c r="C1318" s="14"/>
    </row>
    <row r="1319" spans="3:3">
      <c r="C1319" s="14"/>
    </row>
    <row r="1320" spans="3:3">
      <c r="C1320" s="14"/>
    </row>
    <row r="1321" spans="3:3">
      <c r="C1321" s="14"/>
    </row>
    <row r="1322" spans="3:3">
      <c r="C1322" s="14"/>
    </row>
    <row r="1323" spans="3:3">
      <c r="C1323" s="14"/>
    </row>
    <row r="1324" spans="3:3">
      <c r="C1324" s="14"/>
    </row>
    <row r="1325" spans="3:3">
      <c r="C1325" s="14"/>
    </row>
    <row r="1326" spans="3:3">
      <c r="C1326" s="14"/>
    </row>
    <row r="1327" spans="3:3">
      <c r="C1327" s="14"/>
    </row>
    <row r="1328" spans="3:3">
      <c r="C1328" s="14"/>
    </row>
    <row r="1329" spans="3:3">
      <c r="C1329" s="14"/>
    </row>
    <row r="1330" spans="3:3">
      <c r="C1330" s="14"/>
    </row>
    <row r="1331" spans="3:3">
      <c r="C1331" s="14"/>
    </row>
    <row r="1332" spans="3:3">
      <c r="C1332" s="14"/>
    </row>
    <row r="1333" spans="3:3">
      <c r="C1333" s="14"/>
    </row>
    <row r="1334" spans="3:3">
      <c r="C1334" s="14"/>
    </row>
    <row r="1335" spans="3:3">
      <c r="C1335" s="14"/>
    </row>
    <row r="1336" spans="3:3">
      <c r="C1336" s="14"/>
    </row>
    <row r="1337" spans="3:3">
      <c r="C1337" s="14"/>
    </row>
    <row r="1338" spans="3:3">
      <c r="C1338" s="14"/>
    </row>
    <row r="1339" spans="3:3">
      <c r="C1339" s="14"/>
    </row>
    <row r="1340" spans="3:3">
      <c r="C1340" s="14"/>
    </row>
    <row r="1341" spans="3:3">
      <c r="C1341" s="14"/>
    </row>
    <row r="1342" spans="3:3">
      <c r="C1342" s="14"/>
    </row>
    <row r="1343" spans="3:3">
      <c r="C1343" s="14"/>
    </row>
    <row r="1344" spans="3:3">
      <c r="C1344" s="14"/>
    </row>
    <row r="1345" spans="3:3">
      <c r="C1345" s="14"/>
    </row>
    <row r="1346" spans="3:3">
      <c r="C1346" s="14"/>
    </row>
    <row r="1347" spans="3:3">
      <c r="C1347" s="14"/>
    </row>
    <row r="1348" spans="3:3">
      <c r="C1348" s="14"/>
    </row>
    <row r="1349" spans="3:3">
      <c r="C1349" s="14"/>
    </row>
    <row r="1350" spans="3:3">
      <c r="C1350" s="14"/>
    </row>
    <row r="1351" spans="3:3">
      <c r="C1351" s="14"/>
    </row>
    <row r="1352" spans="3:3">
      <c r="C1352" s="14"/>
    </row>
    <row r="1353" spans="3:3">
      <c r="C1353" s="14"/>
    </row>
    <row r="1354" spans="3:3">
      <c r="C1354" s="14"/>
    </row>
    <row r="1355" spans="3:3">
      <c r="C1355" s="14"/>
    </row>
    <row r="1356" spans="3:3">
      <c r="C1356" s="14"/>
    </row>
    <row r="1357" spans="3:3">
      <c r="C1357" s="14"/>
    </row>
    <row r="1358" spans="3:3">
      <c r="C1358" s="14"/>
    </row>
    <row r="1359" spans="3:3">
      <c r="C1359" s="14"/>
    </row>
    <row r="1360" spans="3:3">
      <c r="C1360" s="14"/>
    </row>
    <row r="1361" spans="3:3">
      <c r="C1361" s="14"/>
    </row>
    <row r="1362" spans="3:3">
      <c r="C1362" s="14"/>
    </row>
    <row r="1363" spans="3:3">
      <c r="C1363" s="14"/>
    </row>
    <row r="1364" spans="3:3">
      <c r="C1364" s="14"/>
    </row>
    <row r="1365" spans="3:3">
      <c r="C1365" s="14"/>
    </row>
    <row r="1366" spans="3:3">
      <c r="C1366" s="14"/>
    </row>
    <row r="1367" spans="3:3">
      <c r="C1367" s="14"/>
    </row>
    <row r="1368" spans="3:3">
      <c r="C1368" s="14"/>
    </row>
    <row r="1369" spans="3:3">
      <c r="C1369" s="14"/>
    </row>
    <row r="1370" spans="3:3">
      <c r="C1370" s="14"/>
    </row>
    <row r="1371" spans="3:3">
      <c r="C1371" s="14"/>
    </row>
    <row r="1372" spans="3:3">
      <c r="C1372" s="14"/>
    </row>
    <row r="1373" spans="3:3">
      <c r="C1373" s="14"/>
    </row>
    <row r="1374" spans="3:3">
      <c r="C1374" s="14"/>
    </row>
    <row r="1375" spans="3:3">
      <c r="C1375" s="14"/>
    </row>
    <row r="1376" spans="3:3">
      <c r="C1376" s="14"/>
    </row>
    <row r="1377" spans="3:3">
      <c r="C1377" s="14"/>
    </row>
    <row r="1378" spans="3:3">
      <c r="C1378" s="14"/>
    </row>
    <row r="1379" spans="3:3">
      <c r="C1379" s="14"/>
    </row>
    <row r="1380" spans="3:3">
      <c r="C1380" s="14"/>
    </row>
    <row r="1381" spans="3:3">
      <c r="C1381" s="14"/>
    </row>
    <row r="1382" spans="3:3">
      <c r="C1382" s="14"/>
    </row>
    <row r="1383" spans="3:3">
      <c r="C1383" s="14"/>
    </row>
    <row r="1384" spans="3:3">
      <c r="C1384" s="14"/>
    </row>
    <row r="1385" spans="3:3">
      <c r="C1385" s="14"/>
    </row>
    <row r="1386" spans="3:3">
      <c r="C1386" s="14"/>
    </row>
    <row r="1387" spans="3:3">
      <c r="C1387" s="14"/>
    </row>
    <row r="1388" spans="3:3">
      <c r="C1388" s="14"/>
    </row>
    <row r="1389" spans="3:3">
      <c r="C1389" s="14"/>
    </row>
    <row r="1390" spans="3:3">
      <c r="C1390" s="14"/>
    </row>
    <row r="1391" spans="3:3">
      <c r="C1391" s="14"/>
    </row>
    <row r="1392" spans="3:3">
      <c r="C1392" s="14"/>
    </row>
    <row r="1393" spans="3:3">
      <c r="C1393" s="14"/>
    </row>
    <row r="1394" spans="3:3">
      <c r="C1394" s="14"/>
    </row>
    <row r="1395" spans="3:3">
      <c r="C1395" s="14"/>
    </row>
    <row r="1396" spans="3:3">
      <c r="C1396" s="14"/>
    </row>
    <row r="1397" spans="3:3">
      <c r="C1397" s="14"/>
    </row>
    <row r="1398" spans="3:3">
      <c r="C1398" s="14"/>
    </row>
    <row r="1399" spans="3:3">
      <c r="C1399" s="14"/>
    </row>
    <row r="1400" spans="3:3">
      <c r="C1400" s="14"/>
    </row>
    <row r="1401" spans="3:3">
      <c r="C1401" s="14"/>
    </row>
    <row r="1402" spans="3:3">
      <c r="C1402" s="14"/>
    </row>
    <row r="1403" spans="3:3">
      <c r="C1403" s="14"/>
    </row>
    <row r="1404" spans="3:3">
      <c r="C1404" s="14"/>
    </row>
    <row r="1405" spans="3:3">
      <c r="C1405" s="14"/>
    </row>
    <row r="1406" spans="3:3">
      <c r="C1406" s="14"/>
    </row>
    <row r="1407" spans="3:3">
      <c r="C1407" s="14"/>
    </row>
    <row r="1408" spans="3:3">
      <c r="C1408" s="14"/>
    </row>
    <row r="1409" spans="3:3">
      <c r="C1409" s="14"/>
    </row>
    <row r="1410" spans="3:3">
      <c r="C1410" s="14"/>
    </row>
    <row r="1411" spans="3:3">
      <c r="C1411" s="14"/>
    </row>
    <row r="1412" spans="3:3">
      <c r="C1412" s="14"/>
    </row>
    <row r="1413" spans="3:3">
      <c r="C1413" s="14"/>
    </row>
    <row r="1414" spans="3:3">
      <c r="C1414" s="14"/>
    </row>
    <row r="1415" spans="3:3">
      <c r="C1415" s="14"/>
    </row>
    <row r="1416" spans="3:3">
      <c r="C1416" s="14"/>
    </row>
    <row r="1417" spans="3:3">
      <c r="C1417" s="14"/>
    </row>
    <row r="1418" spans="3:3">
      <c r="C1418" s="14"/>
    </row>
    <row r="1419" spans="3:3">
      <c r="C1419" s="14"/>
    </row>
    <row r="1420" spans="3:3">
      <c r="C1420" s="14"/>
    </row>
    <row r="1421" spans="3:3">
      <c r="C1421" s="14"/>
    </row>
    <row r="1422" spans="3:3">
      <c r="C1422" s="14"/>
    </row>
    <row r="1423" spans="3:3">
      <c r="C1423" s="14"/>
    </row>
    <row r="1424" spans="3:3">
      <c r="C1424" s="14"/>
    </row>
    <row r="1425" spans="3:3">
      <c r="C1425" s="14"/>
    </row>
    <row r="1426" spans="3:3">
      <c r="C1426" s="14"/>
    </row>
    <row r="1427" spans="3:3">
      <c r="C1427" s="14"/>
    </row>
    <row r="1428" spans="3:3">
      <c r="C1428" s="14"/>
    </row>
    <row r="1429" spans="3:3">
      <c r="C1429" s="14"/>
    </row>
    <row r="1430" spans="3:3">
      <c r="C1430" s="14"/>
    </row>
    <row r="1431" spans="3:3">
      <c r="C1431" s="14"/>
    </row>
    <row r="1432" spans="3:3">
      <c r="C1432" s="14"/>
    </row>
    <row r="1433" spans="3:3">
      <c r="C1433" s="14"/>
    </row>
    <row r="1434" spans="3:3">
      <c r="C1434" s="14"/>
    </row>
    <row r="1435" spans="3:3">
      <c r="C1435" s="14"/>
    </row>
    <row r="1436" spans="3:3">
      <c r="C1436" s="14"/>
    </row>
    <row r="1437" spans="3:3">
      <c r="C1437" s="14"/>
    </row>
    <row r="1438" spans="3:3">
      <c r="C1438" s="14"/>
    </row>
    <row r="1439" spans="3:3">
      <c r="C1439" s="14"/>
    </row>
    <row r="1440" spans="3:3">
      <c r="C1440" s="14"/>
    </row>
    <row r="1441" spans="3:3">
      <c r="C1441" s="14"/>
    </row>
    <row r="1442" spans="3:3">
      <c r="C1442" s="14"/>
    </row>
    <row r="1443" spans="3:3">
      <c r="C1443" s="14"/>
    </row>
    <row r="1444" spans="3:3">
      <c r="C1444" s="14"/>
    </row>
    <row r="1445" spans="3:3">
      <c r="C1445" s="14"/>
    </row>
    <row r="1446" spans="3:3">
      <c r="C1446" s="14"/>
    </row>
    <row r="1447" spans="3:3">
      <c r="C1447" s="14"/>
    </row>
    <row r="1448" spans="3:3">
      <c r="C1448" s="14"/>
    </row>
    <row r="1449" spans="3:3">
      <c r="C1449" s="14"/>
    </row>
    <row r="1450" spans="3:3">
      <c r="C1450" s="14"/>
    </row>
    <row r="1451" spans="3:3">
      <c r="C1451" s="14"/>
    </row>
    <row r="1452" spans="3:3">
      <c r="C1452" s="14"/>
    </row>
    <row r="1453" spans="3:3">
      <c r="C1453" s="14"/>
    </row>
    <row r="1454" spans="3:3">
      <c r="C1454" s="14"/>
    </row>
    <row r="1455" spans="3:3">
      <c r="C1455" s="14"/>
    </row>
    <row r="1456" spans="3:3">
      <c r="C1456" s="14"/>
    </row>
    <row r="1457" spans="3:3">
      <c r="C1457" s="14"/>
    </row>
    <row r="1458" spans="3:3">
      <c r="C1458" s="14"/>
    </row>
    <row r="1459" spans="3:3">
      <c r="C1459" s="14"/>
    </row>
    <row r="1460" spans="3:3">
      <c r="C1460" s="14"/>
    </row>
    <row r="1461" spans="3:3">
      <c r="C1461" s="14"/>
    </row>
    <row r="1462" spans="3:3">
      <c r="C1462" s="14"/>
    </row>
    <row r="1463" spans="3:3">
      <c r="C1463" s="14"/>
    </row>
    <row r="1464" spans="3:3">
      <c r="C1464" s="14"/>
    </row>
    <row r="1465" spans="3:3">
      <c r="C1465" s="14"/>
    </row>
    <row r="1466" spans="3:3">
      <c r="C1466" s="14"/>
    </row>
    <row r="1467" spans="3:3">
      <c r="C1467" s="14"/>
    </row>
    <row r="1468" spans="3:3">
      <c r="C1468" s="14"/>
    </row>
    <row r="1469" spans="3:3">
      <c r="C1469" s="14"/>
    </row>
    <row r="1470" spans="3:3">
      <c r="C1470" s="14"/>
    </row>
    <row r="1471" spans="3:3">
      <c r="C1471" s="14"/>
    </row>
    <row r="1472" spans="3:3">
      <c r="C1472" s="14"/>
    </row>
    <row r="1473" spans="3:3">
      <c r="C1473" s="14"/>
    </row>
    <row r="1474" spans="3:3">
      <c r="C1474" s="14"/>
    </row>
    <row r="1475" spans="3:3">
      <c r="C1475" s="14"/>
    </row>
    <row r="1476" spans="3:3">
      <c r="C1476" s="14"/>
    </row>
    <row r="1477" spans="3:3">
      <c r="C1477" s="14"/>
    </row>
    <row r="1478" spans="3:3">
      <c r="C1478" s="14"/>
    </row>
    <row r="1479" spans="3:3">
      <c r="C1479" s="14"/>
    </row>
    <row r="1480" spans="3:3">
      <c r="C1480" s="14"/>
    </row>
    <row r="1481" spans="3:3">
      <c r="C1481" s="14"/>
    </row>
    <row r="1482" spans="3:3">
      <c r="C1482" s="14"/>
    </row>
    <row r="1483" spans="3:3">
      <c r="C1483" s="14"/>
    </row>
    <row r="1484" spans="3:3">
      <c r="C1484" s="14"/>
    </row>
    <row r="1485" spans="3:3">
      <c r="C1485" s="14"/>
    </row>
    <row r="1486" spans="3:3">
      <c r="C1486" s="14"/>
    </row>
    <row r="1487" spans="3:3">
      <c r="C1487" s="14"/>
    </row>
    <row r="1488" spans="3:3">
      <c r="C1488" s="14"/>
    </row>
    <row r="1489" spans="3:3">
      <c r="C1489" s="14"/>
    </row>
    <row r="1490" spans="3:3">
      <c r="C1490" s="14"/>
    </row>
    <row r="1491" spans="3:3">
      <c r="C1491" s="14"/>
    </row>
    <row r="1492" spans="3:3">
      <c r="C1492" s="14"/>
    </row>
    <row r="1493" spans="3:3">
      <c r="C1493" s="14"/>
    </row>
    <row r="1494" spans="3:3">
      <c r="C1494" s="14"/>
    </row>
    <row r="1495" spans="3:3">
      <c r="C1495" s="14"/>
    </row>
    <row r="1496" spans="3:3">
      <c r="C1496" s="14"/>
    </row>
    <row r="1497" spans="3:3">
      <c r="C1497" s="14"/>
    </row>
    <row r="1498" spans="3:3">
      <c r="C1498" s="14"/>
    </row>
    <row r="1499" spans="3:3">
      <c r="C1499" s="14"/>
    </row>
    <row r="1500" spans="3:3">
      <c r="C1500" s="14"/>
    </row>
    <row r="1501" spans="3:3">
      <c r="C1501" s="14"/>
    </row>
    <row r="1502" spans="3:3">
      <c r="C1502" s="14"/>
    </row>
    <row r="1503" spans="3:3">
      <c r="C1503" s="14"/>
    </row>
    <row r="1504" spans="3:3">
      <c r="C1504" s="14"/>
    </row>
    <row r="1505" spans="3:3">
      <c r="C1505" s="14"/>
    </row>
    <row r="1506" spans="3:3">
      <c r="C1506" s="14"/>
    </row>
    <row r="1507" spans="3:3">
      <c r="C1507" s="14"/>
    </row>
    <row r="1508" spans="3:3">
      <c r="C1508" s="14"/>
    </row>
    <row r="1509" spans="3:3">
      <c r="C1509" s="14"/>
    </row>
    <row r="1510" spans="3:3">
      <c r="C1510" s="14"/>
    </row>
    <row r="1511" spans="3:3">
      <c r="C1511" s="14"/>
    </row>
    <row r="1512" spans="3:3">
      <c r="C1512" s="14"/>
    </row>
    <row r="1513" spans="3:3">
      <c r="C1513" s="14"/>
    </row>
    <row r="1514" spans="3:3">
      <c r="C1514" s="14"/>
    </row>
    <row r="1515" spans="3:3">
      <c r="C1515" s="14"/>
    </row>
    <row r="1516" spans="3:3">
      <c r="C1516" s="14"/>
    </row>
    <row r="1517" spans="3:3">
      <c r="C1517" s="14"/>
    </row>
    <row r="1518" spans="3:3">
      <c r="C1518" s="14"/>
    </row>
    <row r="1519" spans="3:3">
      <c r="C1519" s="14"/>
    </row>
    <row r="1520" spans="3:3">
      <c r="C1520" s="14"/>
    </row>
    <row r="1521" spans="3:3">
      <c r="C1521" s="14"/>
    </row>
    <row r="1522" spans="3:3">
      <c r="C1522" s="14"/>
    </row>
    <row r="1523" spans="3:3">
      <c r="C1523" s="14"/>
    </row>
    <row r="1524" spans="3:3">
      <c r="C1524" s="14"/>
    </row>
    <row r="1525" spans="3:3">
      <c r="C1525" s="14"/>
    </row>
    <row r="1526" spans="3:3">
      <c r="C1526" s="14"/>
    </row>
    <row r="1527" spans="3:3">
      <c r="C1527" s="14"/>
    </row>
    <row r="1528" spans="3:3">
      <c r="C1528" s="14"/>
    </row>
    <row r="1529" spans="3:3">
      <c r="C1529" s="14"/>
    </row>
    <row r="1530" spans="3:3">
      <c r="C1530" s="14"/>
    </row>
    <row r="1531" spans="3:3">
      <c r="C1531" s="14"/>
    </row>
    <row r="1532" spans="3:3">
      <c r="C1532" s="14"/>
    </row>
    <row r="1533" spans="3:3">
      <c r="C1533" s="14"/>
    </row>
    <row r="1534" spans="3:3">
      <c r="C1534" s="14"/>
    </row>
    <row r="1535" spans="3:3">
      <c r="C1535" s="14"/>
    </row>
    <row r="1536" spans="3:3">
      <c r="C1536" s="14"/>
    </row>
    <row r="1537" spans="3:3">
      <c r="C1537" s="14"/>
    </row>
    <row r="1538" spans="3:3">
      <c r="C1538" s="14"/>
    </row>
    <row r="1539" spans="3:3">
      <c r="C1539" s="14"/>
    </row>
    <row r="1540" spans="3:3">
      <c r="C1540" s="14"/>
    </row>
    <row r="1541" spans="3:3">
      <c r="C1541" s="14"/>
    </row>
    <row r="1542" spans="3:3">
      <c r="C1542" s="14"/>
    </row>
    <row r="1543" spans="3:3">
      <c r="C1543" s="14"/>
    </row>
    <row r="1544" spans="3:3">
      <c r="C1544" s="14"/>
    </row>
    <row r="1545" spans="3:3">
      <c r="C1545" s="14"/>
    </row>
    <row r="1546" spans="3:3">
      <c r="C1546" s="14"/>
    </row>
    <row r="1547" spans="3:3">
      <c r="C1547" s="14"/>
    </row>
    <row r="1548" spans="3:3">
      <c r="C1548" s="14"/>
    </row>
    <row r="1549" spans="3:3">
      <c r="C1549" s="14"/>
    </row>
    <row r="1550" spans="3:3">
      <c r="C1550" s="14"/>
    </row>
    <row r="1551" spans="3:3">
      <c r="C1551" s="14"/>
    </row>
    <row r="1552" spans="3:3">
      <c r="C1552" s="14"/>
    </row>
    <row r="1553" spans="3:3">
      <c r="C1553" s="14"/>
    </row>
    <row r="1554" spans="3:3">
      <c r="C1554" s="14"/>
    </row>
    <row r="1555" spans="3:3">
      <c r="C1555" s="14"/>
    </row>
    <row r="1556" spans="3:3">
      <c r="C1556" s="14"/>
    </row>
    <row r="1557" spans="3:3">
      <c r="C1557" s="14"/>
    </row>
    <row r="1558" spans="3:3">
      <c r="C1558" s="14"/>
    </row>
    <row r="1559" spans="3:3">
      <c r="C1559" s="14"/>
    </row>
    <row r="1560" spans="3:3">
      <c r="C1560" s="14"/>
    </row>
    <row r="1561" spans="3:3">
      <c r="C1561" s="14"/>
    </row>
    <row r="1562" spans="3:3">
      <c r="C1562" s="14"/>
    </row>
    <row r="1563" spans="3:3">
      <c r="C1563" s="14"/>
    </row>
    <row r="1564" spans="3:3">
      <c r="C1564" s="14"/>
    </row>
    <row r="1565" spans="3:3">
      <c r="C1565" s="14"/>
    </row>
    <row r="1566" spans="3:3">
      <c r="C1566" s="14"/>
    </row>
    <row r="1567" spans="3:3">
      <c r="C1567" s="14"/>
    </row>
    <row r="1568" spans="3:3">
      <c r="C1568" s="14"/>
    </row>
    <row r="1569" spans="3:3">
      <c r="C1569" s="14"/>
    </row>
    <row r="1570" spans="3:3">
      <c r="C1570" s="14"/>
    </row>
    <row r="1571" spans="3:3">
      <c r="C1571" s="14"/>
    </row>
    <row r="1572" spans="3:3">
      <c r="C1572" s="14"/>
    </row>
    <row r="1573" spans="3:3">
      <c r="C1573" s="14"/>
    </row>
    <row r="1574" spans="3:3">
      <c r="C1574" s="14"/>
    </row>
    <row r="1575" spans="3:3">
      <c r="C1575" s="14"/>
    </row>
    <row r="1576" spans="3:3">
      <c r="C1576" s="14"/>
    </row>
    <row r="1577" spans="3:3">
      <c r="C1577" s="14"/>
    </row>
    <row r="1578" spans="3:3">
      <c r="C1578" s="14"/>
    </row>
    <row r="1579" spans="3:3">
      <c r="C1579" s="14"/>
    </row>
    <row r="1580" spans="3:3">
      <c r="C1580" s="14"/>
    </row>
    <row r="1581" spans="3:3">
      <c r="C1581" s="14"/>
    </row>
    <row r="1582" spans="3:3">
      <c r="C1582" s="14"/>
    </row>
    <row r="1583" spans="3:3">
      <c r="C1583" s="14"/>
    </row>
    <row r="1584" spans="3:3">
      <c r="C1584" s="14"/>
    </row>
    <row r="1585" spans="3:3">
      <c r="C1585" s="14"/>
    </row>
    <row r="1586" spans="3:3">
      <c r="C1586" s="14"/>
    </row>
    <row r="1587" spans="3:3">
      <c r="C1587" s="14"/>
    </row>
    <row r="1588" spans="3:3">
      <c r="C1588" s="14"/>
    </row>
    <row r="1589" spans="3:3">
      <c r="C1589" s="14"/>
    </row>
    <row r="1590" spans="3:3">
      <c r="C1590" s="14"/>
    </row>
    <row r="1591" spans="3:3">
      <c r="C1591" s="14"/>
    </row>
    <row r="1592" spans="3:3">
      <c r="C1592" s="14"/>
    </row>
    <row r="1593" spans="3:3">
      <c r="C1593" s="14"/>
    </row>
    <row r="1594" spans="3:3">
      <c r="C1594" s="14"/>
    </row>
    <row r="1595" spans="3:3">
      <c r="C1595" s="14"/>
    </row>
    <row r="1596" spans="3:3">
      <c r="C1596" s="14"/>
    </row>
    <row r="1597" spans="3:3">
      <c r="C1597" s="14"/>
    </row>
    <row r="1598" spans="3:3">
      <c r="C1598" s="14"/>
    </row>
    <row r="1599" spans="3:3">
      <c r="C1599" s="14"/>
    </row>
    <row r="1600" spans="3:3">
      <c r="C1600" s="14"/>
    </row>
    <row r="1601" spans="3:3">
      <c r="C1601" s="14"/>
    </row>
    <row r="1602" spans="3:3">
      <c r="C1602" s="14"/>
    </row>
    <row r="1603" spans="3:3">
      <c r="C1603" s="14"/>
    </row>
    <row r="1604" spans="3:3">
      <c r="C1604" s="14"/>
    </row>
    <row r="1605" spans="3:3">
      <c r="C1605" s="14"/>
    </row>
    <row r="1606" spans="3:3">
      <c r="C1606" s="14"/>
    </row>
    <row r="1607" spans="3:3">
      <c r="C1607" s="14"/>
    </row>
    <row r="1608" spans="3:3">
      <c r="C1608" s="14"/>
    </row>
    <row r="1609" spans="3:3">
      <c r="C1609" s="14"/>
    </row>
    <row r="1610" spans="3:3">
      <c r="C1610" s="14"/>
    </row>
    <row r="1611" spans="3:3">
      <c r="C1611" s="14"/>
    </row>
    <row r="1612" spans="3:3">
      <c r="C1612" s="14"/>
    </row>
    <row r="1613" spans="3:3">
      <c r="C1613" s="14"/>
    </row>
    <row r="1614" spans="3:3">
      <c r="C1614" s="14"/>
    </row>
    <row r="1615" spans="3:3">
      <c r="C1615" s="14"/>
    </row>
    <row r="1616" spans="3:3">
      <c r="C1616" s="14"/>
    </row>
    <row r="1617" spans="3:3">
      <c r="C1617" s="14"/>
    </row>
    <row r="1618" spans="3:3">
      <c r="C1618" s="14"/>
    </row>
    <row r="1619" spans="3:3">
      <c r="C1619" s="14"/>
    </row>
    <row r="1620" spans="3:3">
      <c r="C1620" s="14"/>
    </row>
    <row r="1621" spans="3:3">
      <c r="C1621" s="14"/>
    </row>
    <row r="1622" spans="3:3">
      <c r="C1622" s="14"/>
    </row>
    <row r="1623" spans="3:3">
      <c r="C1623" s="14"/>
    </row>
    <row r="1624" spans="3:3">
      <c r="C1624" s="14"/>
    </row>
    <row r="1625" spans="3:3">
      <c r="C1625" s="14"/>
    </row>
    <row r="1626" spans="3:3">
      <c r="C1626" s="14"/>
    </row>
    <row r="1627" spans="3:3">
      <c r="C1627" s="14"/>
    </row>
    <row r="1628" spans="3:3">
      <c r="C1628" s="14"/>
    </row>
    <row r="1629" spans="3:3">
      <c r="C1629" s="14"/>
    </row>
    <row r="1630" spans="3:3">
      <c r="C1630" s="14"/>
    </row>
    <row r="1631" spans="3:3">
      <c r="C1631" s="14"/>
    </row>
    <row r="1632" spans="3:3">
      <c r="C1632" s="14"/>
    </row>
    <row r="1633" spans="3:3">
      <c r="C1633" s="14"/>
    </row>
    <row r="1634" spans="3:3">
      <c r="C1634" s="14"/>
    </row>
    <row r="1635" spans="3:3">
      <c r="C1635" s="14"/>
    </row>
    <row r="1636" spans="3:3">
      <c r="C1636" s="14"/>
    </row>
    <row r="1637" spans="3:3">
      <c r="C1637" s="14"/>
    </row>
    <row r="1638" spans="3:3">
      <c r="C1638" s="14"/>
    </row>
    <row r="1639" spans="3:3">
      <c r="C1639" s="14"/>
    </row>
    <row r="1640" spans="3:3">
      <c r="C1640" s="14"/>
    </row>
    <row r="1641" spans="3:3">
      <c r="C1641" s="14"/>
    </row>
    <row r="1642" spans="3:3">
      <c r="C1642" s="14"/>
    </row>
    <row r="1643" spans="3:3">
      <c r="C1643" s="14"/>
    </row>
    <row r="1644" spans="3:3">
      <c r="C1644" s="14"/>
    </row>
    <row r="1645" spans="3:3">
      <c r="C1645" s="14"/>
    </row>
    <row r="1646" spans="3:3">
      <c r="C1646" s="14"/>
    </row>
  </sheetData>
  <mergeCells count="2">
    <mergeCell ref="C2:D2"/>
    <mergeCell ref="C32:D32"/>
  </mergeCells>
  <phoneticPr fontId="2" type="noConversion"/>
  <pageMargins left="0.75" right="0.75" top="1" bottom="1" header="0.5" footer="0.5"/>
  <pageSetup paperSize="9" scale="5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0" tint="-0.14999847407452621"/>
  </sheetPr>
  <dimension ref="A2:F1627"/>
  <sheetViews>
    <sheetView workbookViewId="0">
      <selection activeCell="D17" sqref="D17"/>
    </sheetView>
  </sheetViews>
  <sheetFormatPr defaultRowHeight="10.5"/>
  <cols>
    <col min="1" max="1" width="3.42578125" style="158" customWidth="1"/>
    <col min="2" max="2" width="59.7109375" style="163" customWidth="1"/>
    <col min="3" max="4" width="15.7109375" style="432" customWidth="1"/>
    <col min="5" max="16384" width="9.140625" style="145"/>
  </cols>
  <sheetData>
    <row r="2" spans="1:4" ht="17.100000000000001" customHeight="1" thickBot="1">
      <c r="B2" s="496"/>
      <c r="C2" s="1129" t="s">
        <v>188</v>
      </c>
      <c r="D2" s="1103"/>
    </row>
    <row r="3" spans="1:4" ht="17.100000000000001" customHeight="1">
      <c r="B3" s="496"/>
      <c r="C3" s="494">
        <v>2016</v>
      </c>
      <c r="D3" s="495">
        <v>2015</v>
      </c>
    </row>
    <row r="4" spans="1:4" ht="17.100000000000001" customHeight="1">
      <c r="A4" s="533"/>
      <c r="B4" s="501" t="s">
        <v>234</v>
      </c>
      <c r="C4" s="502">
        <v>415</v>
      </c>
      <c r="D4" s="503">
        <v>217</v>
      </c>
    </row>
    <row r="5" spans="1:4" ht="17.100000000000001" customHeight="1" thickBot="1">
      <c r="A5" s="533"/>
      <c r="B5" s="504" t="s">
        <v>326</v>
      </c>
      <c r="C5" s="505">
        <v>2912</v>
      </c>
      <c r="D5" s="506">
        <v>17323</v>
      </c>
    </row>
    <row r="6" spans="1:4" ht="17.100000000000001" customHeight="1" thickBot="1">
      <c r="A6" s="533"/>
      <c r="B6" s="417" t="s">
        <v>301</v>
      </c>
      <c r="C6" s="507">
        <f>SUM(C4:C5)</f>
        <v>3327</v>
      </c>
      <c r="D6" s="508">
        <f>SUM(D4:D5)</f>
        <v>17540</v>
      </c>
    </row>
    <row r="7" spans="1:4">
      <c r="B7" s="525"/>
      <c r="C7" s="534"/>
      <c r="D7" s="534"/>
    </row>
    <row r="8" spans="1:4">
      <c r="B8" s="177"/>
      <c r="C8" s="535"/>
      <c r="D8" s="535"/>
    </row>
    <row r="9" spans="1:4">
      <c r="B9" s="516"/>
      <c r="C9" s="536"/>
      <c r="D9" s="536"/>
    </row>
    <row r="10" spans="1:4">
      <c r="B10" s="177"/>
      <c r="C10" s="535"/>
      <c r="D10" s="535"/>
    </row>
    <row r="11" spans="1:4">
      <c r="B11" s="177"/>
      <c r="C11" s="535"/>
      <c r="D11" s="535"/>
    </row>
    <row r="12" spans="1:4">
      <c r="B12" s="177"/>
      <c r="C12" s="535"/>
      <c r="D12" s="535"/>
    </row>
    <row r="13" spans="1:4">
      <c r="B13" s="177"/>
      <c r="C13" s="535"/>
      <c r="D13" s="535"/>
    </row>
    <row r="14" spans="1:4">
      <c r="B14" s="525"/>
      <c r="C14" s="534"/>
      <c r="D14" s="534"/>
    </row>
    <row r="15" spans="1:4">
      <c r="B15" s="525"/>
      <c r="C15" s="534"/>
      <c r="D15" s="534"/>
    </row>
    <row r="18" spans="2:6">
      <c r="B18" s="177"/>
      <c r="C18" s="535"/>
      <c r="D18" s="535"/>
    </row>
    <row r="19" spans="2:6">
      <c r="B19" s="177"/>
      <c r="C19" s="535"/>
      <c r="D19" s="535"/>
    </row>
    <row r="20" spans="2:6">
      <c r="B20" s="177"/>
      <c r="C20" s="535"/>
      <c r="D20" s="535"/>
    </row>
    <row r="21" spans="2:6">
      <c r="B21" s="177"/>
      <c r="C21" s="535"/>
      <c r="D21" s="535"/>
    </row>
    <row r="22" spans="2:6">
      <c r="B22" s="177"/>
      <c r="C22" s="535"/>
      <c r="D22" s="535"/>
    </row>
    <row r="23" spans="2:6">
      <c r="B23" s="177"/>
      <c r="C23" s="535"/>
      <c r="D23" s="535"/>
    </row>
    <row r="24" spans="2:6">
      <c r="B24" s="177"/>
      <c r="C24" s="535"/>
      <c r="D24" s="535"/>
    </row>
    <row r="25" spans="2:6">
      <c r="B25" s="177"/>
      <c r="C25" s="535"/>
      <c r="D25" s="535"/>
      <c r="F25" s="402"/>
    </row>
    <row r="26" spans="2:6">
      <c r="B26" s="177"/>
      <c r="C26" s="535"/>
      <c r="D26" s="535"/>
    </row>
    <row r="27" spans="2:6">
      <c r="B27" s="177"/>
      <c r="C27" s="535"/>
      <c r="D27" s="535"/>
    </row>
    <row r="28" spans="2:6">
      <c r="B28" s="177"/>
      <c r="C28" s="535"/>
      <c r="D28" s="535"/>
    </row>
    <row r="29" spans="2:6">
      <c r="B29" s="177"/>
      <c r="C29" s="535"/>
      <c r="D29" s="535"/>
    </row>
    <row r="30" spans="2:6">
      <c r="B30" s="177"/>
      <c r="C30" s="535"/>
      <c r="D30" s="535"/>
    </row>
    <row r="31" spans="2:6">
      <c r="B31" s="177"/>
      <c r="C31" s="535"/>
      <c r="D31" s="535"/>
    </row>
    <row r="32" spans="2:6">
      <c r="B32" s="177"/>
      <c r="C32" s="535"/>
      <c r="D32" s="535"/>
    </row>
    <row r="33" spans="1:4">
      <c r="B33" s="177"/>
      <c r="C33" s="535"/>
      <c r="D33" s="535"/>
    </row>
    <row r="34" spans="1:4">
      <c r="B34" s="177"/>
      <c r="C34" s="535"/>
      <c r="D34" s="535"/>
    </row>
    <row r="35" spans="1:4">
      <c r="B35" s="177"/>
      <c r="C35" s="535"/>
      <c r="D35" s="535"/>
    </row>
    <row r="36" spans="1:4">
      <c r="B36" s="177"/>
      <c r="C36" s="535"/>
      <c r="D36" s="535"/>
    </row>
    <row r="37" spans="1:4">
      <c r="B37" s="177"/>
      <c r="C37" s="535"/>
      <c r="D37" s="535"/>
    </row>
    <row r="40" spans="1:4">
      <c r="A40" s="249"/>
      <c r="C40" s="535"/>
    </row>
    <row r="41" spans="1:4">
      <c r="A41" s="249"/>
      <c r="C41" s="535"/>
    </row>
    <row r="42" spans="1:4">
      <c r="A42" s="249"/>
      <c r="C42" s="535"/>
    </row>
    <row r="43" spans="1:4">
      <c r="A43" s="249"/>
      <c r="C43" s="535"/>
    </row>
    <row r="44" spans="1:4">
      <c r="A44" s="249"/>
      <c r="C44" s="535"/>
    </row>
    <row r="45" spans="1:4">
      <c r="A45" s="249"/>
      <c r="C45" s="535"/>
    </row>
    <row r="46" spans="1:4">
      <c r="A46" s="249"/>
      <c r="C46" s="535"/>
    </row>
    <row r="47" spans="1:4">
      <c r="A47" s="249"/>
      <c r="C47" s="535"/>
    </row>
    <row r="48" spans="1:4">
      <c r="A48" s="249"/>
      <c r="C48" s="535"/>
    </row>
    <row r="49" spans="1:3">
      <c r="A49" s="249"/>
      <c r="C49" s="535"/>
    </row>
    <row r="50" spans="1:3">
      <c r="A50" s="249"/>
      <c r="C50" s="535"/>
    </row>
    <row r="51" spans="1:3">
      <c r="A51" s="249"/>
      <c r="C51" s="535"/>
    </row>
    <row r="52" spans="1:3">
      <c r="A52" s="249"/>
      <c r="C52" s="535"/>
    </row>
    <row r="53" spans="1:3">
      <c r="A53" s="249"/>
      <c r="C53" s="535"/>
    </row>
    <row r="54" spans="1:3">
      <c r="A54" s="249"/>
      <c r="C54" s="535"/>
    </row>
    <row r="55" spans="1:3">
      <c r="A55" s="249"/>
      <c r="C55" s="535"/>
    </row>
    <row r="56" spans="1:3">
      <c r="A56" s="249"/>
      <c r="C56" s="535"/>
    </row>
    <row r="57" spans="1:3">
      <c r="A57" s="249"/>
      <c r="C57" s="535"/>
    </row>
    <row r="58" spans="1:3">
      <c r="A58" s="249"/>
      <c r="C58" s="535"/>
    </row>
    <row r="59" spans="1:3">
      <c r="A59" s="249"/>
      <c r="C59" s="535"/>
    </row>
    <row r="60" spans="1:3">
      <c r="A60" s="249"/>
      <c r="C60" s="535"/>
    </row>
    <row r="61" spans="1:3">
      <c r="A61" s="249"/>
      <c r="C61" s="535"/>
    </row>
    <row r="62" spans="1:3">
      <c r="A62" s="249"/>
      <c r="C62" s="535"/>
    </row>
    <row r="63" spans="1:3">
      <c r="A63" s="249"/>
      <c r="C63" s="535"/>
    </row>
    <row r="64" spans="1:3">
      <c r="A64" s="249"/>
      <c r="C64" s="535"/>
    </row>
    <row r="65" spans="1:3">
      <c r="A65" s="249"/>
      <c r="C65" s="535"/>
    </row>
    <row r="66" spans="1:3">
      <c r="A66" s="249"/>
      <c r="C66" s="535"/>
    </row>
    <row r="67" spans="1:3">
      <c r="A67" s="249"/>
      <c r="C67" s="535"/>
    </row>
    <row r="68" spans="1:3">
      <c r="A68" s="249"/>
      <c r="C68" s="535"/>
    </row>
    <row r="69" spans="1:3">
      <c r="A69" s="249"/>
      <c r="C69" s="535"/>
    </row>
    <row r="70" spans="1:3">
      <c r="A70" s="249"/>
      <c r="C70" s="535"/>
    </row>
    <row r="71" spans="1:3">
      <c r="A71" s="249"/>
      <c r="C71" s="535"/>
    </row>
    <row r="72" spans="1:3">
      <c r="A72" s="249"/>
      <c r="C72" s="535"/>
    </row>
    <row r="73" spans="1:3">
      <c r="A73" s="249"/>
      <c r="C73" s="535"/>
    </row>
    <row r="74" spans="1:3">
      <c r="A74" s="249"/>
      <c r="C74" s="535"/>
    </row>
    <row r="75" spans="1:3">
      <c r="A75" s="249"/>
      <c r="C75" s="535"/>
    </row>
    <row r="76" spans="1:3">
      <c r="A76" s="249"/>
      <c r="C76" s="535"/>
    </row>
    <row r="77" spans="1:3">
      <c r="A77" s="249"/>
      <c r="C77" s="535"/>
    </row>
    <row r="78" spans="1:3">
      <c r="A78" s="249"/>
      <c r="C78" s="535"/>
    </row>
    <row r="79" spans="1:3">
      <c r="A79" s="249"/>
      <c r="C79" s="535"/>
    </row>
    <row r="80" spans="1:3">
      <c r="A80" s="249"/>
      <c r="C80" s="535"/>
    </row>
    <row r="81" spans="1:3">
      <c r="A81" s="249"/>
      <c r="C81" s="535"/>
    </row>
    <row r="82" spans="1:3">
      <c r="A82" s="249"/>
      <c r="C82" s="535"/>
    </row>
    <row r="83" spans="1:3">
      <c r="A83" s="249"/>
      <c r="C83" s="535"/>
    </row>
    <row r="84" spans="1:3">
      <c r="A84" s="249"/>
      <c r="C84" s="535"/>
    </row>
    <row r="85" spans="1:3">
      <c r="A85" s="249"/>
      <c r="C85" s="535"/>
    </row>
    <row r="86" spans="1:3">
      <c r="C86" s="535"/>
    </row>
    <row r="87" spans="1:3">
      <c r="C87" s="535"/>
    </row>
    <row r="88" spans="1:3">
      <c r="C88" s="535"/>
    </row>
    <row r="89" spans="1:3">
      <c r="C89" s="535"/>
    </row>
    <row r="90" spans="1:3">
      <c r="C90" s="535"/>
    </row>
    <row r="91" spans="1:3">
      <c r="C91" s="535"/>
    </row>
    <row r="92" spans="1:3">
      <c r="C92" s="535"/>
    </row>
    <row r="93" spans="1:3">
      <c r="C93" s="535"/>
    </row>
    <row r="94" spans="1:3">
      <c r="C94" s="535"/>
    </row>
    <row r="95" spans="1:3">
      <c r="C95" s="535"/>
    </row>
    <row r="96" spans="1:3">
      <c r="C96" s="535"/>
    </row>
    <row r="97" spans="3:3">
      <c r="C97" s="535"/>
    </row>
    <row r="98" spans="3:3">
      <c r="C98" s="535"/>
    </row>
    <row r="99" spans="3:3">
      <c r="C99" s="535"/>
    </row>
    <row r="100" spans="3:3">
      <c r="C100" s="535"/>
    </row>
    <row r="101" spans="3:3">
      <c r="C101" s="535"/>
    </row>
    <row r="102" spans="3:3">
      <c r="C102" s="535"/>
    </row>
    <row r="103" spans="3:3">
      <c r="C103" s="535"/>
    </row>
    <row r="104" spans="3:3">
      <c r="C104" s="535"/>
    </row>
    <row r="105" spans="3:3">
      <c r="C105" s="535"/>
    </row>
    <row r="106" spans="3:3">
      <c r="C106" s="535"/>
    </row>
    <row r="107" spans="3:3">
      <c r="C107" s="535"/>
    </row>
    <row r="108" spans="3:3">
      <c r="C108" s="535"/>
    </row>
    <row r="109" spans="3:3">
      <c r="C109" s="535"/>
    </row>
    <row r="110" spans="3:3">
      <c r="C110" s="535"/>
    </row>
    <row r="111" spans="3:3">
      <c r="C111" s="535"/>
    </row>
    <row r="112" spans="3:3">
      <c r="C112" s="535"/>
    </row>
    <row r="113" spans="3:3">
      <c r="C113" s="535"/>
    </row>
    <row r="114" spans="3:3">
      <c r="C114" s="535"/>
    </row>
    <row r="115" spans="3:3">
      <c r="C115" s="535"/>
    </row>
    <row r="116" spans="3:3">
      <c r="C116" s="535"/>
    </row>
    <row r="117" spans="3:3">
      <c r="C117" s="535"/>
    </row>
    <row r="118" spans="3:3">
      <c r="C118" s="535"/>
    </row>
    <row r="119" spans="3:3">
      <c r="C119" s="535"/>
    </row>
    <row r="120" spans="3:3">
      <c r="C120" s="535"/>
    </row>
    <row r="121" spans="3:3">
      <c r="C121" s="535"/>
    </row>
    <row r="122" spans="3:3">
      <c r="C122" s="535"/>
    </row>
    <row r="123" spans="3:3">
      <c r="C123" s="535"/>
    </row>
    <row r="124" spans="3:3">
      <c r="C124" s="535"/>
    </row>
    <row r="125" spans="3:3">
      <c r="C125" s="535"/>
    </row>
    <row r="126" spans="3:3">
      <c r="C126" s="535"/>
    </row>
    <row r="127" spans="3:3">
      <c r="C127" s="535"/>
    </row>
    <row r="128" spans="3:3">
      <c r="C128" s="535"/>
    </row>
    <row r="129" spans="3:3">
      <c r="C129" s="535"/>
    </row>
    <row r="130" spans="3:3">
      <c r="C130" s="535"/>
    </row>
    <row r="131" spans="3:3">
      <c r="C131" s="535"/>
    </row>
    <row r="132" spans="3:3">
      <c r="C132" s="535"/>
    </row>
    <row r="133" spans="3:3">
      <c r="C133" s="535"/>
    </row>
    <row r="134" spans="3:3">
      <c r="C134" s="535"/>
    </row>
    <row r="135" spans="3:3">
      <c r="C135" s="535"/>
    </row>
    <row r="136" spans="3:3">
      <c r="C136" s="535"/>
    </row>
    <row r="137" spans="3:3">
      <c r="C137" s="535"/>
    </row>
    <row r="138" spans="3:3">
      <c r="C138" s="535"/>
    </row>
    <row r="139" spans="3:3">
      <c r="C139" s="535"/>
    </row>
    <row r="140" spans="3:3">
      <c r="C140" s="535"/>
    </row>
    <row r="141" spans="3:3">
      <c r="C141" s="535"/>
    </row>
    <row r="142" spans="3:3">
      <c r="C142" s="535"/>
    </row>
    <row r="143" spans="3:3">
      <c r="C143" s="535"/>
    </row>
    <row r="144" spans="3:3">
      <c r="C144" s="535"/>
    </row>
    <row r="145" spans="3:3">
      <c r="C145" s="535"/>
    </row>
    <row r="146" spans="3:3">
      <c r="C146" s="535"/>
    </row>
    <row r="147" spans="3:3">
      <c r="C147" s="535"/>
    </row>
    <row r="148" spans="3:3">
      <c r="C148" s="535"/>
    </row>
    <row r="149" spans="3:3">
      <c r="C149" s="535"/>
    </row>
    <row r="150" spans="3:3">
      <c r="C150" s="535"/>
    </row>
    <row r="151" spans="3:3">
      <c r="C151" s="535"/>
    </row>
    <row r="152" spans="3:3">
      <c r="C152" s="535"/>
    </row>
    <row r="153" spans="3:3">
      <c r="C153" s="535"/>
    </row>
    <row r="154" spans="3:3">
      <c r="C154" s="535"/>
    </row>
    <row r="155" spans="3:3">
      <c r="C155" s="535"/>
    </row>
    <row r="156" spans="3:3">
      <c r="C156" s="535"/>
    </row>
    <row r="157" spans="3:3">
      <c r="C157" s="535"/>
    </row>
    <row r="158" spans="3:3">
      <c r="C158" s="535"/>
    </row>
    <row r="159" spans="3:3">
      <c r="C159" s="535"/>
    </row>
    <row r="160" spans="3:3">
      <c r="C160" s="535"/>
    </row>
    <row r="161" spans="3:3">
      <c r="C161" s="535"/>
    </row>
    <row r="162" spans="3:3">
      <c r="C162" s="535"/>
    </row>
    <row r="163" spans="3:3">
      <c r="C163" s="535"/>
    </row>
    <row r="164" spans="3:3">
      <c r="C164" s="535"/>
    </row>
    <row r="165" spans="3:3">
      <c r="C165" s="535"/>
    </row>
    <row r="166" spans="3:3">
      <c r="C166" s="535"/>
    </row>
    <row r="167" spans="3:3">
      <c r="C167" s="535"/>
    </row>
    <row r="168" spans="3:3">
      <c r="C168" s="535"/>
    </row>
    <row r="169" spans="3:3">
      <c r="C169" s="535"/>
    </row>
    <row r="170" spans="3:3">
      <c r="C170" s="535"/>
    </row>
    <row r="171" spans="3:3">
      <c r="C171" s="535"/>
    </row>
    <row r="172" spans="3:3">
      <c r="C172" s="535"/>
    </row>
    <row r="173" spans="3:3">
      <c r="C173" s="535"/>
    </row>
    <row r="174" spans="3:3">
      <c r="C174" s="535"/>
    </row>
    <row r="175" spans="3:3">
      <c r="C175" s="535"/>
    </row>
    <row r="176" spans="3:3">
      <c r="C176" s="535"/>
    </row>
    <row r="177" spans="3:3">
      <c r="C177" s="535"/>
    </row>
    <row r="178" spans="3:3">
      <c r="C178" s="535"/>
    </row>
    <row r="179" spans="3:3">
      <c r="C179" s="535"/>
    </row>
    <row r="180" spans="3:3">
      <c r="C180" s="535"/>
    </row>
    <row r="181" spans="3:3">
      <c r="C181" s="535"/>
    </row>
    <row r="182" spans="3:3">
      <c r="C182" s="535"/>
    </row>
    <row r="183" spans="3:3">
      <c r="C183" s="535"/>
    </row>
    <row r="184" spans="3:3">
      <c r="C184" s="535"/>
    </row>
    <row r="185" spans="3:3">
      <c r="C185" s="535"/>
    </row>
    <row r="186" spans="3:3">
      <c r="C186" s="535"/>
    </row>
    <row r="187" spans="3:3">
      <c r="C187" s="535"/>
    </row>
    <row r="188" spans="3:3">
      <c r="C188" s="535"/>
    </row>
    <row r="189" spans="3:3">
      <c r="C189" s="535"/>
    </row>
    <row r="190" spans="3:3">
      <c r="C190" s="535"/>
    </row>
    <row r="191" spans="3:3">
      <c r="C191" s="535"/>
    </row>
    <row r="192" spans="3:3">
      <c r="C192" s="535"/>
    </row>
    <row r="193" spans="3:3">
      <c r="C193" s="535"/>
    </row>
    <row r="194" spans="3:3">
      <c r="C194" s="535"/>
    </row>
    <row r="195" spans="3:3">
      <c r="C195" s="535"/>
    </row>
    <row r="196" spans="3:3">
      <c r="C196" s="535"/>
    </row>
    <row r="197" spans="3:3">
      <c r="C197" s="535"/>
    </row>
    <row r="198" spans="3:3">
      <c r="C198" s="535"/>
    </row>
    <row r="199" spans="3:3">
      <c r="C199" s="535"/>
    </row>
    <row r="200" spans="3:3">
      <c r="C200" s="535"/>
    </row>
    <row r="201" spans="3:3">
      <c r="C201" s="535"/>
    </row>
    <row r="202" spans="3:3">
      <c r="C202" s="535"/>
    </row>
    <row r="203" spans="3:3">
      <c r="C203" s="535"/>
    </row>
    <row r="204" spans="3:3">
      <c r="C204" s="535"/>
    </row>
    <row r="205" spans="3:3">
      <c r="C205" s="535"/>
    </row>
    <row r="206" spans="3:3">
      <c r="C206" s="535"/>
    </row>
    <row r="207" spans="3:3">
      <c r="C207" s="535"/>
    </row>
    <row r="208" spans="3:3">
      <c r="C208" s="535"/>
    </row>
    <row r="209" spans="3:3">
      <c r="C209" s="535"/>
    </row>
    <row r="210" spans="3:3">
      <c r="C210" s="535"/>
    </row>
    <row r="211" spans="3:3">
      <c r="C211" s="535"/>
    </row>
    <row r="212" spans="3:3">
      <c r="C212" s="535"/>
    </row>
    <row r="213" spans="3:3">
      <c r="C213" s="535"/>
    </row>
    <row r="214" spans="3:3">
      <c r="C214" s="535"/>
    </row>
    <row r="215" spans="3:3">
      <c r="C215" s="535"/>
    </row>
    <row r="216" spans="3:3">
      <c r="C216" s="535"/>
    </row>
    <row r="217" spans="3:3">
      <c r="C217" s="535"/>
    </row>
    <row r="218" spans="3:3">
      <c r="C218" s="535"/>
    </row>
    <row r="219" spans="3:3">
      <c r="C219" s="535"/>
    </row>
    <row r="220" spans="3:3">
      <c r="C220" s="535"/>
    </row>
    <row r="221" spans="3:3">
      <c r="C221" s="535"/>
    </row>
    <row r="222" spans="3:3">
      <c r="C222" s="535"/>
    </row>
    <row r="223" spans="3:3">
      <c r="C223" s="535"/>
    </row>
    <row r="224" spans="3:3">
      <c r="C224" s="535"/>
    </row>
    <row r="225" spans="3:3">
      <c r="C225" s="535"/>
    </row>
    <row r="226" spans="3:3">
      <c r="C226" s="535"/>
    </row>
    <row r="227" spans="3:3">
      <c r="C227" s="535"/>
    </row>
    <row r="228" spans="3:3">
      <c r="C228" s="535"/>
    </row>
    <row r="229" spans="3:3">
      <c r="C229" s="535"/>
    </row>
    <row r="230" spans="3:3">
      <c r="C230" s="535"/>
    </row>
    <row r="231" spans="3:3">
      <c r="C231" s="535"/>
    </row>
    <row r="232" spans="3:3">
      <c r="C232" s="535"/>
    </row>
    <row r="233" spans="3:3">
      <c r="C233" s="535"/>
    </row>
    <row r="234" spans="3:3">
      <c r="C234" s="535"/>
    </row>
    <row r="235" spans="3:3">
      <c r="C235" s="535"/>
    </row>
    <row r="236" spans="3:3">
      <c r="C236" s="535"/>
    </row>
    <row r="237" spans="3:3">
      <c r="C237" s="535"/>
    </row>
    <row r="238" spans="3:3">
      <c r="C238" s="535"/>
    </row>
    <row r="239" spans="3:3">
      <c r="C239" s="535"/>
    </row>
    <row r="240" spans="3:3">
      <c r="C240" s="535"/>
    </row>
    <row r="241" spans="3:3">
      <c r="C241" s="535"/>
    </row>
    <row r="242" spans="3:3">
      <c r="C242" s="535"/>
    </row>
    <row r="243" spans="3:3">
      <c r="C243" s="535"/>
    </row>
    <row r="244" spans="3:3">
      <c r="C244" s="535"/>
    </row>
    <row r="245" spans="3:3">
      <c r="C245" s="535"/>
    </row>
    <row r="246" spans="3:3">
      <c r="C246" s="535"/>
    </row>
    <row r="247" spans="3:3">
      <c r="C247" s="535"/>
    </row>
    <row r="248" spans="3:3">
      <c r="C248" s="535"/>
    </row>
    <row r="249" spans="3:3">
      <c r="C249" s="535"/>
    </row>
    <row r="250" spans="3:3">
      <c r="C250" s="535"/>
    </row>
    <row r="251" spans="3:3">
      <c r="C251" s="535"/>
    </row>
    <row r="252" spans="3:3">
      <c r="C252" s="535"/>
    </row>
    <row r="253" spans="3:3">
      <c r="C253" s="535"/>
    </row>
    <row r="254" spans="3:3">
      <c r="C254" s="535"/>
    </row>
    <row r="255" spans="3:3">
      <c r="C255" s="535"/>
    </row>
    <row r="256" spans="3:3">
      <c r="C256" s="535"/>
    </row>
    <row r="257" spans="3:3">
      <c r="C257" s="535"/>
    </row>
    <row r="258" spans="3:3">
      <c r="C258" s="535"/>
    </row>
    <row r="259" spans="3:3">
      <c r="C259" s="535"/>
    </row>
    <row r="260" spans="3:3">
      <c r="C260" s="535"/>
    </row>
    <row r="261" spans="3:3">
      <c r="C261" s="535"/>
    </row>
    <row r="262" spans="3:3">
      <c r="C262" s="535"/>
    </row>
    <row r="263" spans="3:3">
      <c r="C263" s="535"/>
    </row>
    <row r="264" spans="3:3">
      <c r="C264" s="535"/>
    </row>
    <row r="265" spans="3:3">
      <c r="C265" s="535"/>
    </row>
    <row r="266" spans="3:3">
      <c r="C266" s="535"/>
    </row>
    <row r="267" spans="3:3">
      <c r="C267" s="535"/>
    </row>
    <row r="268" spans="3:3">
      <c r="C268" s="535"/>
    </row>
    <row r="269" spans="3:3">
      <c r="C269" s="535"/>
    </row>
    <row r="270" spans="3:3">
      <c r="C270" s="535"/>
    </row>
    <row r="271" spans="3:3">
      <c r="C271" s="535"/>
    </row>
    <row r="272" spans="3:3">
      <c r="C272" s="535"/>
    </row>
    <row r="273" spans="3:3">
      <c r="C273" s="535"/>
    </row>
    <row r="274" spans="3:3">
      <c r="C274" s="535"/>
    </row>
    <row r="275" spans="3:3">
      <c r="C275" s="535"/>
    </row>
    <row r="276" spans="3:3">
      <c r="C276" s="535"/>
    </row>
    <row r="277" spans="3:3">
      <c r="C277" s="535"/>
    </row>
    <row r="278" spans="3:3">
      <c r="C278" s="535"/>
    </row>
    <row r="279" spans="3:3">
      <c r="C279" s="535"/>
    </row>
    <row r="280" spans="3:3">
      <c r="C280" s="535"/>
    </row>
    <row r="281" spans="3:3">
      <c r="C281" s="535"/>
    </row>
    <row r="282" spans="3:3">
      <c r="C282" s="535"/>
    </row>
    <row r="283" spans="3:3">
      <c r="C283" s="433"/>
    </row>
    <row r="284" spans="3:3">
      <c r="C284" s="433"/>
    </row>
    <row r="285" spans="3:3">
      <c r="C285" s="433"/>
    </row>
    <row r="286" spans="3:3">
      <c r="C286" s="433"/>
    </row>
    <row r="287" spans="3:3">
      <c r="C287" s="433"/>
    </row>
    <row r="288" spans="3:3">
      <c r="C288" s="433"/>
    </row>
    <row r="289" spans="3:3">
      <c r="C289" s="433"/>
    </row>
    <row r="290" spans="3:3">
      <c r="C290" s="433"/>
    </row>
    <row r="291" spans="3:3">
      <c r="C291" s="433"/>
    </row>
    <row r="292" spans="3:3">
      <c r="C292" s="433"/>
    </row>
    <row r="293" spans="3:3">
      <c r="C293" s="433"/>
    </row>
    <row r="294" spans="3:3">
      <c r="C294" s="433"/>
    </row>
    <row r="295" spans="3:3">
      <c r="C295" s="433"/>
    </row>
    <row r="296" spans="3:3">
      <c r="C296" s="433"/>
    </row>
    <row r="297" spans="3:3">
      <c r="C297" s="433"/>
    </row>
    <row r="298" spans="3:3">
      <c r="C298" s="433"/>
    </row>
    <row r="299" spans="3:3">
      <c r="C299" s="433"/>
    </row>
    <row r="300" spans="3:3">
      <c r="C300" s="433"/>
    </row>
    <row r="301" spans="3:3">
      <c r="C301" s="433"/>
    </row>
    <row r="302" spans="3:3">
      <c r="C302" s="433"/>
    </row>
    <row r="303" spans="3:3">
      <c r="C303" s="433"/>
    </row>
    <row r="304" spans="3:3">
      <c r="C304" s="433"/>
    </row>
    <row r="305" spans="3:3">
      <c r="C305" s="433"/>
    </row>
    <row r="306" spans="3:3">
      <c r="C306" s="433"/>
    </row>
    <row r="307" spans="3:3">
      <c r="C307" s="433"/>
    </row>
    <row r="308" spans="3:3">
      <c r="C308" s="433"/>
    </row>
    <row r="309" spans="3:3">
      <c r="C309" s="433"/>
    </row>
    <row r="310" spans="3:3">
      <c r="C310" s="433"/>
    </row>
    <row r="311" spans="3:3">
      <c r="C311" s="433"/>
    </row>
    <row r="312" spans="3:3">
      <c r="C312" s="433"/>
    </row>
    <row r="313" spans="3:3">
      <c r="C313" s="433"/>
    </row>
    <row r="314" spans="3:3">
      <c r="C314" s="433"/>
    </row>
    <row r="315" spans="3:3">
      <c r="C315" s="433"/>
    </row>
    <row r="316" spans="3:3">
      <c r="C316" s="433"/>
    </row>
    <row r="317" spans="3:3">
      <c r="C317" s="433"/>
    </row>
    <row r="318" spans="3:3">
      <c r="C318" s="433"/>
    </row>
    <row r="319" spans="3:3">
      <c r="C319" s="433"/>
    </row>
    <row r="320" spans="3:3">
      <c r="C320" s="433"/>
    </row>
    <row r="321" spans="3:3">
      <c r="C321" s="433"/>
    </row>
    <row r="322" spans="3:3">
      <c r="C322" s="433"/>
    </row>
    <row r="323" spans="3:3">
      <c r="C323" s="433"/>
    </row>
    <row r="324" spans="3:3">
      <c r="C324" s="433"/>
    </row>
    <row r="325" spans="3:3">
      <c r="C325" s="433"/>
    </row>
    <row r="326" spans="3:3">
      <c r="C326" s="433"/>
    </row>
    <row r="327" spans="3:3">
      <c r="C327" s="433"/>
    </row>
    <row r="328" spans="3:3">
      <c r="C328" s="433"/>
    </row>
    <row r="329" spans="3:3">
      <c r="C329" s="433"/>
    </row>
    <row r="330" spans="3:3">
      <c r="C330" s="433"/>
    </row>
    <row r="331" spans="3:3">
      <c r="C331" s="433"/>
    </row>
    <row r="332" spans="3:3">
      <c r="C332" s="433"/>
    </row>
    <row r="333" spans="3:3">
      <c r="C333" s="433"/>
    </row>
    <row r="334" spans="3:3">
      <c r="C334" s="433"/>
    </row>
    <row r="335" spans="3:3">
      <c r="C335" s="433"/>
    </row>
    <row r="336" spans="3:3">
      <c r="C336" s="433"/>
    </row>
    <row r="337" spans="3:3">
      <c r="C337" s="433"/>
    </row>
    <row r="338" spans="3:3">
      <c r="C338" s="433"/>
    </row>
    <row r="339" spans="3:3">
      <c r="C339" s="433"/>
    </row>
    <row r="340" spans="3:3">
      <c r="C340" s="433"/>
    </row>
    <row r="341" spans="3:3">
      <c r="C341" s="433"/>
    </row>
    <row r="342" spans="3:3">
      <c r="C342" s="433"/>
    </row>
    <row r="343" spans="3:3">
      <c r="C343" s="433"/>
    </row>
    <row r="344" spans="3:3">
      <c r="C344" s="433"/>
    </row>
    <row r="345" spans="3:3">
      <c r="C345" s="433"/>
    </row>
    <row r="346" spans="3:3">
      <c r="C346" s="433"/>
    </row>
    <row r="347" spans="3:3">
      <c r="C347" s="433"/>
    </row>
    <row r="348" spans="3:3">
      <c r="C348" s="433"/>
    </row>
    <row r="349" spans="3:3">
      <c r="C349" s="433"/>
    </row>
    <row r="350" spans="3:3">
      <c r="C350" s="433"/>
    </row>
    <row r="351" spans="3:3">
      <c r="C351" s="433"/>
    </row>
    <row r="352" spans="3:3">
      <c r="C352" s="433"/>
    </row>
    <row r="353" spans="3:3">
      <c r="C353" s="433"/>
    </row>
    <row r="354" spans="3:3">
      <c r="C354" s="433"/>
    </row>
    <row r="355" spans="3:3">
      <c r="C355" s="433"/>
    </row>
    <row r="356" spans="3:3">
      <c r="C356" s="433"/>
    </row>
    <row r="357" spans="3:3">
      <c r="C357" s="433"/>
    </row>
    <row r="358" spans="3:3">
      <c r="C358" s="433"/>
    </row>
    <row r="359" spans="3:3">
      <c r="C359" s="433"/>
    </row>
    <row r="360" spans="3:3">
      <c r="C360" s="433"/>
    </row>
    <row r="361" spans="3:3">
      <c r="C361" s="433"/>
    </row>
    <row r="362" spans="3:3">
      <c r="C362" s="433"/>
    </row>
    <row r="363" spans="3:3">
      <c r="C363" s="433"/>
    </row>
    <row r="364" spans="3:3">
      <c r="C364" s="433"/>
    </row>
    <row r="365" spans="3:3">
      <c r="C365" s="433"/>
    </row>
    <row r="366" spans="3:3">
      <c r="C366" s="433"/>
    </row>
    <row r="367" spans="3:3">
      <c r="C367" s="433"/>
    </row>
    <row r="368" spans="3:3">
      <c r="C368" s="433"/>
    </row>
    <row r="369" spans="3:3">
      <c r="C369" s="433"/>
    </row>
    <row r="370" spans="3:3">
      <c r="C370" s="433"/>
    </row>
    <row r="371" spans="3:3">
      <c r="C371" s="433"/>
    </row>
    <row r="372" spans="3:3">
      <c r="C372" s="433"/>
    </row>
    <row r="373" spans="3:3">
      <c r="C373" s="433"/>
    </row>
    <row r="374" spans="3:3">
      <c r="C374" s="433"/>
    </row>
    <row r="375" spans="3:3">
      <c r="C375" s="433"/>
    </row>
    <row r="376" spans="3:3">
      <c r="C376" s="433"/>
    </row>
    <row r="377" spans="3:3">
      <c r="C377" s="433"/>
    </row>
    <row r="378" spans="3:3">
      <c r="C378" s="433"/>
    </row>
    <row r="379" spans="3:3">
      <c r="C379" s="433"/>
    </row>
    <row r="380" spans="3:3">
      <c r="C380" s="433"/>
    </row>
    <row r="381" spans="3:3">
      <c r="C381" s="433"/>
    </row>
    <row r="382" spans="3:3">
      <c r="C382" s="433"/>
    </row>
    <row r="383" spans="3:3">
      <c r="C383" s="433"/>
    </row>
    <row r="384" spans="3:3">
      <c r="C384" s="433"/>
    </row>
    <row r="385" spans="3:3">
      <c r="C385" s="433"/>
    </row>
    <row r="386" spans="3:3">
      <c r="C386" s="433"/>
    </row>
    <row r="387" spans="3:3">
      <c r="C387" s="433"/>
    </row>
    <row r="388" spans="3:3">
      <c r="C388" s="433"/>
    </row>
    <row r="389" spans="3:3">
      <c r="C389" s="433"/>
    </row>
    <row r="390" spans="3:3">
      <c r="C390" s="433"/>
    </row>
    <row r="391" spans="3:3">
      <c r="C391" s="433"/>
    </row>
    <row r="392" spans="3:3">
      <c r="C392" s="433"/>
    </row>
    <row r="393" spans="3:3">
      <c r="C393" s="433"/>
    </row>
    <row r="394" spans="3:3">
      <c r="C394" s="433"/>
    </row>
    <row r="395" spans="3:3">
      <c r="C395" s="433"/>
    </row>
    <row r="396" spans="3:3">
      <c r="C396" s="433"/>
    </row>
    <row r="397" spans="3:3">
      <c r="C397" s="433"/>
    </row>
    <row r="398" spans="3:3">
      <c r="C398" s="433"/>
    </row>
    <row r="399" spans="3:3">
      <c r="C399" s="433"/>
    </row>
    <row r="400" spans="3:3">
      <c r="C400" s="433"/>
    </row>
    <row r="401" spans="3:3">
      <c r="C401" s="433"/>
    </row>
    <row r="402" spans="3:3">
      <c r="C402" s="433"/>
    </row>
    <row r="403" spans="3:3">
      <c r="C403" s="433"/>
    </row>
    <row r="404" spans="3:3">
      <c r="C404" s="433"/>
    </row>
    <row r="405" spans="3:3">
      <c r="C405" s="433"/>
    </row>
    <row r="406" spans="3:3">
      <c r="C406" s="433"/>
    </row>
    <row r="407" spans="3:3">
      <c r="C407" s="433"/>
    </row>
    <row r="408" spans="3:3">
      <c r="C408" s="433"/>
    </row>
    <row r="409" spans="3:3">
      <c r="C409" s="433"/>
    </row>
    <row r="410" spans="3:3">
      <c r="C410" s="433"/>
    </row>
    <row r="411" spans="3:3">
      <c r="C411" s="433"/>
    </row>
    <row r="412" spans="3:3">
      <c r="C412" s="433"/>
    </row>
    <row r="413" spans="3:3">
      <c r="C413" s="433"/>
    </row>
    <row r="414" spans="3:3">
      <c r="C414" s="433"/>
    </row>
    <row r="415" spans="3:3">
      <c r="C415" s="433"/>
    </row>
    <row r="416" spans="3:3">
      <c r="C416" s="433"/>
    </row>
    <row r="417" spans="3:3">
      <c r="C417" s="433"/>
    </row>
    <row r="418" spans="3:3">
      <c r="C418" s="433"/>
    </row>
    <row r="419" spans="3:3">
      <c r="C419" s="433"/>
    </row>
    <row r="420" spans="3:3">
      <c r="C420" s="433"/>
    </row>
    <row r="421" spans="3:3">
      <c r="C421" s="433"/>
    </row>
    <row r="422" spans="3:3">
      <c r="C422" s="433"/>
    </row>
    <row r="423" spans="3:3">
      <c r="C423" s="433"/>
    </row>
    <row r="424" spans="3:3">
      <c r="C424" s="433"/>
    </row>
    <row r="425" spans="3:3">
      <c r="C425" s="433"/>
    </row>
    <row r="426" spans="3:3">
      <c r="C426" s="433"/>
    </row>
    <row r="427" spans="3:3">
      <c r="C427" s="433"/>
    </row>
    <row r="428" spans="3:3">
      <c r="C428" s="433"/>
    </row>
    <row r="429" spans="3:3">
      <c r="C429" s="433"/>
    </row>
    <row r="430" spans="3:3">
      <c r="C430" s="433"/>
    </row>
    <row r="431" spans="3:3">
      <c r="C431" s="433"/>
    </row>
    <row r="432" spans="3:3">
      <c r="C432" s="433"/>
    </row>
    <row r="433" spans="3:3">
      <c r="C433" s="433"/>
    </row>
    <row r="434" spans="3:3">
      <c r="C434" s="433"/>
    </row>
    <row r="435" spans="3:3">
      <c r="C435" s="433"/>
    </row>
    <row r="436" spans="3:3">
      <c r="C436" s="433"/>
    </row>
    <row r="437" spans="3:3">
      <c r="C437" s="433"/>
    </row>
    <row r="438" spans="3:3">
      <c r="C438" s="433"/>
    </row>
    <row r="439" spans="3:3">
      <c r="C439" s="433"/>
    </row>
    <row r="440" spans="3:3">
      <c r="C440" s="433"/>
    </row>
    <row r="441" spans="3:3">
      <c r="C441" s="433"/>
    </row>
    <row r="442" spans="3:3">
      <c r="C442" s="433"/>
    </row>
    <row r="443" spans="3:3">
      <c r="C443" s="433"/>
    </row>
    <row r="444" spans="3:3">
      <c r="C444" s="433"/>
    </row>
    <row r="445" spans="3:3">
      <c r="C445" s="433"/>
    </row>
    <row r="446" spans="3:3">
      <c r="C446" s="433"/>
    </row>
    <row r="447" spans="3:3">
      <c r="C447" s="433"/>
    </row>
    <row r="448" spans="3:3">
      <c r="C448" s="433"/>
    </row>
    <row r="449" spans="3:3">
      <c r="C449" s="433"/>
    </row>
    <row r="450" spans="3:3">
      <c r="C450" s="433"/>
    </row>
    <row r="451" spans="3:3">
      <c r="C451" s="433"/>
    </row>
    <row r="452" spans="3:3">
      <c r="C452" s="433"/>
    </row>
    <row r="453" spans="3:3">
      <c r="C453" s="433"/>
    </row>
    <row r="454" spans="3:3">
      <c r="C454" s="433"/>
    </row>
    <row r="455" spans="3:3">
      <c r="C455" s="433"/>
    </row>
    <row r="456" spans="3:3">
      <c r="C456" s="433"/>
    </row>
    <row r="457" spans="3:3">
      <c r="C457" s="433"/>
    </row>
    <row r="458" spans="3:3">
      <c r="C458" s="433"/>
    </row>
    <row r="459" spans="3:3">
      <c r="C459" s="433"/>
    </row>
    <row r="460" spans="3:3">
      <c r="C460" s="433"/>
    </row>
    <row r="461" spans="3:3">
      <c r="C461" s="433"/>
    </row>
    <row r="462" spans="3:3">
      <c r="C462" s="433"/>
    </row>
    <row r="463" spans="3:3">
      <c r="C463" s="433"/>
    </row>
    <row r="464" spans="3:3">
      <c r="C464" s="433"/>
    </row>
    <row r="465" spans="3:3">
      <c r="C465" s="433"/>
    </row>
    <row r="466" spans="3:3">
      <c r="C466" s="433"/>
    </row>
    <row r="467" spans="3:3">
      <c r="C467" s="433"/>
    </row>
    <row r="468" spans="3:3">
      <c r="C468" s="433"/>
    </row>
    <row r="469" spans="3:3">
      <c r="C469" s="433"/>
    </row>
    <row r="470" spans="3:3">
      <c r="C470" s="433"/>
    </row>
    <row r="471" spans="3:3">
      <c r="C471" s="433"/>
    </row>
    <row r="472" spans="3:3">
      <c r="C472" s="433"/>
    </row>
    <row r="473" spans="3:3">
      <c r="C473" s="433"/>
    </row>
    <row r="474" spans="3:3">
      <c r="C474" s="433"/>
    </row>
    <row r="475" spans="3:3">
      <c r="C475" s="433"/>
    </row>
    <row r="476" spans="3:3">
      <c r="C476" s="433"/>
    </row>
    <row r="477" spans="3:3">
      <c r="C477" s="433"/>
    </row>
    <row r="478" spans="3:3">
      <c r="C478" s="433"/>
    </row>
    <row r="479" spans="3:3">
      <c r="C479" s="433"/>
    </row>
    <row r="480" spans="3:3">
      <c r="C480" s="433"/>
    </row>
    <row r="481" spans="3:3">
      <c r="C481" s="433"/>
    </row>
    <row r="482" spans="3:3">
      <c r="C482" s="433"/>
    </row>
    <row r="483" spans="3:3">
      <c r="C483" s="433"/>
    </row>
    <row r="484" spans="3:3">
      <c r="C484" s="433"/>
    </row>
    <row r="485" spans="3:3">
      <c r="C485" s="433"/>
    </row>
    <row r="486" spans="3:3">
      <c r="C486" s="433"/>
    </row>
    <row r="487" spans="3:3">
      <c r="C487" s="433"/>
    </row>
    <row r="488" spans="3:3">
      <c r="C488" s="433"/>
    </row>
    <row r="489" spans="3:3">
      <c r="C489" s="433"/>
    </row>
    <row r="490" spans="3:3">
      <c r="C490" s="433"/>
    </row>
    <row r="491" spans="3:3">
      <c r="C491" s="433"/>
    </row>
    <row r="492" spans="3:3">
      <c r="C492" s="433"/>
    </row>
    <row r="493" spans="3:3">
      <c r="C493" s="433"/>
    </row>
    <row r="494" spans="3:3">
      <c r="C494" s="433"/>
    </row>
    <row r="495" spans="3:3">
      <c r="C495" s="433"/>
    </row>
    <row r="496" spans="3:3">
      <c r="C496" s="433"/>
    </row>
    <row r="497" spans="3:3">
      <c r="C497" s="433"/>
    </row>
    <row r="498" spans="3:3">
      <c r="C498" s="433"/>
    </row>
    <row r="499" spans="3:3">
      <c r="C499" s="433"/>
    </row>
    <row r="500" spans="3:3">
      <c r="C500" s="433"/>
    </row>
    <row r="501" spans="3:3">
      <c r="C501" s="433"/>
    </row>
    <row r="502" spans="3:3">
      <c r="C502" s="433"/>
    </row>
    <row r="503" spans="3:3">
      <c r="C503" s="433"/>
    </row>
    <row r="504" spans="3:3">
      <c r="C504" s="433"/>
    </row>
    <row r="505" spans="3:3">
      <c r="C505" s="433"/>
    </row>
    <row r="506" spans="3:3">
      <c r="C506" s="433"/>
    </row>
    <row r="507" spans="3:3">
      <c r="C507" s="433"/>
    </row>
    <row r="508" spans="3:3">
      <c r="C508" s="433"/>
    </row>
    <row r="509" spans="3:3">
      <c r="C509" s="433"/>
    </row>
    <row r="510" spans="3:3">
      <c r="C510" s="433"/>
    </row>
    <row r="511" spans="3:3">
      <c r="C511" s="433"/>
    </row>
    <row r="512" spans="3:3">
      <c r="C512" s="433"/>
    </row>
    <row r="513" spans="3:3">
      <c r="C513" s="433"/>
    </row>
    <row r="514" spans="3:3">
      <c r="C514" s="433"/>
    </row>
    <row r="515" spans="3:3">
      <c r="C515" s="433"/>
    </row>
    <row r="516" spans="3:3">
      <c r="C516" s="433"/>
    </row>
    <row r="517" spans="3:3">
      <c r="C517" s="433"/>
    </row>
    <row r="518" spans="3:3">
      <c r="C518" s="433"/>
    </row>
    <row r="519" spans="3:3">
      <c r="C519" s="433"/>
    </row>
    <row r="520" spans="3:3">
      <c r="C520" s="433"/>
    </row>
    <row r="521" spans="3:3">
      <c r="C521" s="433"/>
    </row>
    <row r="522" spans="3:3">
      <c r="C522" s="433"/>
    </row>
    <row r="523" spans="3:3">
      <c r="C523" s="433"/>
    </row>
    <row r="524" spans="3:3">
      <c r="C524" s="433"/>
    </row>
    <row r="525" spans="3:3">
      <c r="C525" s="433"/>
    </row>
    <row r="526" spans="3:3">
      <c r="C526" s="433"/>
    </row>
    <row r="527" spans="3:3">
      <c r="C527" s="433"/>
    </row>
    <row r="528" spans="3:3">
      <c r="C528" s="433"/>
    </row>
    <row r="529" spans="3:3">
      <c r="C529" s="433"/>
    </row>
    <row r="530" spans="3:3">
      <c r="C530" s="433"/>
    </row>
    <row r="531" spans="3:3">
      <c r="C531" s="433"/>
    </row>
    <row r="532" spans="3:3">
      <c r="C532" s="433"/>
    </row>
    <row r="533" spans="3:3">
      <c r="C533" s="433"/>
    </row>
    <row r="534" spans="3:3">
      <c r="C534" s="433"/>
    </row>
    <row r="535" spans="3:3">
      <c r="C535" s="433"/>
    </row>
    <row r="536" spans="3:3">
      <c r="C536" s="433"/>
    </row>
    <row r="537" spans="3:3">
      <c r="C537" s="433"/>
    </row>
    <row r="538" spans="3:3">
      <c r="C538" s="433"/>
    </row>
    <row r="539" spans="3:3">
      <c r="C539" s="433"/>
    </row>
    <row r="540" spans="3:3">
      <c r="C540" s="433"/>
    </row>
    <row r="541" spans="3:3">
      <c r="C541" s="433"/>
    </row>
    <row r="542" spans="3:3">
      <c r="C542" s="433"/>
    </row>
    <row r="543" spans="3:3">
      <c r="C543" s="433"/>
    </row>
    <row r="544" spans="3:3">
      <c r="C544" s="433"/>
    </row>
    <row r="545" spans="3:3">
      <c r="C545" s="433"/>
    </row>
    <row r="546" spans="3:3">
      <c r="C546" s="433"/>
    </row>
    <row r="547" spans="3:3">
      <c r="C547" s="433"/>
    </row>
    <row r="548" spans="3:3">
      <c r="C548" s="433"/>
    </row>
    <row r="549" spans="3:3">
      <c r="C549" s="433"/>
    </row>
    <row r="550" spans="3:3">
      <c r="C550" s="433"/>
    </row>
    <row r="551" spans="3:3">
      <c r="C551" s="433"/>
    </row>
    <row r="552" spans="3:3">
      <c r="C552" s="433"/>
    </row>
    <row r="553" spans="3:3">
      <c r="C553" s="433"/>
    </row>
    <row r="554" spans="3:3">
      <c r="C554" s="433"/>
    </row>
    <row r="555" spans="3:3">
      <c r="C555" s="433"/>
    </row>
    <row r="556" spans="3:3">
      <c r="C556" s="433"/>
    </row>
    <row r="557" spans="3:3">
      <c r="C557" s="433"/>
    </row>
    <row r="558" spans="3:3">
      <c r="C558" s="433"/>
    </row>
    <row r="559" spans="3:3">
      <c r="C559" s="433"/>
    </row>
    <row r="560" spans="3:3">
      <c r="C560" s="433"/>
    </row>
    <row r="561" spans="3:3">
      <c r="C561" s="433"/>
    </row>
    <row r="562" spans="3:3">
      <c r="C562" s="433"/>
    </row>
    <row r="563" spans="3:3">
      <c r="C563" s="433"/>
    </row>
    <row r="564" spans="3:3">
      <c r="C564" s="433"/>
    </row>
    <row r="565" spans="3:3">
      <c r="C565" s="433"/>
    </row>
    <row r="566" spans="3:3">
      <c r="C566" s="433"/>
    </row>
    <row r="567" spans="3:3">
      <c r="C567" s="433"/>
    </row>
    <row r="568" spans="3:3">
      <c r="C568" s="433"/>
    </row>
    <row r="569" spans="3:3">
      <c r="C569" s="433"/>
    </row>
    <row r="570" spans="3:3">
      <c r="C570" s="433"/>
    </row>
    <row r="571" spans="3:3">
      <c r="C571" s="433"/>
    </row>
    <row r="572" spans="3:3">
      <c r="C572" s="433"/>
    </row>
    <row r="573" spans="3:3">
      <c r="C573" s="433"/>
    </row>
    <row r="574" spans="3:3">
      <c r="C574" s="433"/>
    </row>
    <row r="575" spans="3:3">
      <c r="C575" s="433"/>
    </row>
    <row r="576" spans="3:3">
      <c r="C576" s="433"/>
    </row>
    <row r="577" spans="3:3">
      <c r="C577" s="433"/>
    </row>
    <row r="578" spans="3:3">
      <c r="C578" s="433"/>
    </row>
    <row r="579" spans="3:3">
      <c r="C579" s="433"/>
    </row>
    <row r="580" spans="3:3">
      <c r="C580" s="433"/>
    </row>
    <row r="581" spans="3:3">
      <c r="C581" s="433"/>
    </row>
    <row r="582" spans="3:3">
      <c r="C582" s="433"/>
    </row>
    <row r="583" spans="3:3">
      <c r="C583" s="433"/>
    </row>
    <row r="584" spans="3:3">
      <c r="C584" s="433"/>
    </row>
    <row r="585" spans="3:3">
      <c r="C585" s="433"/>
    </row>
    <row r="586" spans="3:3">
      <c r="C586" s="433"/>
    </row>
    <row r="587" spans="3:3">
      <c r="C587" s="433"/>
    </row>
    <row r="588" spans="3:3">
      <c r="C588" s="433"/>
    </row>
    <row r="589" spans="3:3">
      <c r="C589" s="433"/>
    </row>
    <row r="590" spans="3:3">
      <c r="C590" s="433"/>
    </row>
    <row r="591" spans="3:3">
      <c r="C591" s="433"/>
    </row>
    <row r="592" spans="3:3">
      <c r="C592" s="433"/>
    </row>
    <row r="593" spans="3:3">
      <c r="C593" s="433"/>
    </row>
    <row r="594" spans="3:3">
      <c r="C594" s="433"/>
    </row>
    <row r="595" spans="3:3">
      <c r="C595" s="433"/>
    </row>
    <row r="596" spans="3:3">
      <c r="C596" s="433"/>
    </row>
    <row r="597" spans="3:3">
      <c r="C597" s="433"/>
    </row>
    <row r="598" spans="3:3">
      <c r="C598" s="433"/>
    </row>
    <row r="599" spans="3:3">
      <c r="C599" s="433"/>
    </row>
    <row r="600" spans="3:3">
      <c r="C600" s="433"/>
    </row>
    <row r="601" spans="3:3">
      <c r="C601" s="433"/>
    </row>
    <row r="602" spans="3:3">
      <c r="C602" s="433"/>
    </row>
    <row r="603" spans="3:3">
      <c r="C603" s="433"/>
    </row>
    <row r="604" spans="3:3">
      <c r="C604" s="433"/>
    </row>
    <row r="605" spans="3:3">
      <c r="C605" s="433"/>
    </row>
    <row r="606" spans="3:3">
      <c r="C606" s="433"/>
    </row>
    <row r="607" spans="3:3">
      <c r="C607" s="433"/>
    </row>
    <row r="608" spans="3:3">
      <c r="C608" s="433"/>
    </row>
    <row r="609" spans="3:3">
      <c r="C609" s="433"/>
    </row>
    <row r="610" spans="3:3">
      <c r="C610" s="433"/>
    </row>
    <row r="611" spans="3:3">
      <c r="C611" s="433"/>
    </row>
    <row r="612" spans="3:3">
      <c r="C612" s="433"/>
    </row>
    <row r="613" spans="3:3">
      <c r="C613" s="433"/>
    </row>
    <row r="614" spans="3:3">
      <c r="C614" s="433"/>
    </row>
    <row r="615" spans="3:3">
      <c r="C615" s="433"/>
    </row>
    <row r="616" spans="3:3">
      <c r="C616" s="433"/>
    </row>
    <row r="617" spans="3:3">
      <c r="C617" s="433"/>
    </row>
    <row r="618" spans="3:3">
      <c r="C618" s="433"/>
    </row>
    <row r="619" spans="3:3">
      <c r="C619" s="433"/>
    </row>
    <row r="620" spans="3:3">
      <c r="C620" s="433"/>
    </row>
    <row r="621" spans="3:3">
      <c r="C621" s="433"/>
    </row>
    <row r="622" spans="3:3">
      <c r="C622" s="433"/>
    </row>
    <row r="623" spans="3:3">
      <c r="C623" s="433"/>
    </row>
    <row r="624" spans="3:3">
      <c r="C624" s="433"/>
    </row>
    <row r="625" spans="3:3">
      <c r="C625" s="433"/>
    </row>
    <row r="626" spans="3:3">
      <c r="C626" s="433"/>
    </row>
    <row r="627" spans="3:3">
      <c r="C627" s="433"/>
    </row>
    <row r="628" spans="3:3">
      <c r="C628" s="433"/>
    </row>
    <row r="629" spans="3:3">
      <c r="C629" s="433"/>
    </row>
    <row r="630" spans="3:3">
      <c r="C630" s="433"/>
    </row>
    <row r="631" spans="3:3">
      <c r="C631" s="433"/>
    </row>
    <row r="632" spans="3:3">
      <c r="C632" s="433"/>
    </row>
    <row r="633" spans="3:3">
      <c r="C633" s="433"/>
    </row>
    <row r="634" spans="3:3">
      <c r="C634" s="433"/>
    </row>
    <row r="635" spans="3:3">
      <c r="C635" s="433"/>
    </row>
    <row r="636" spans="3:3">
      <c r="C636" s="433"/>
    </row>
    <row r="637" spans="3:3">
      <c r="C637" s="433"/>
    </row>
    <row r="638" spans="3:3">
      <c r="C638" s="433"/>
    </row>
    <row r="639" spans="3:3">
      <c r="C639" s="433"/>
    </row>
    <row r="640" spans="3:3">
      <c r="C640" s="433"/>
    </row>
    <row r="641" spans="3:3">
      <c r="C641" s="433"/>
    </row>
    <row r="642" spans="3:3">
      <c r="C642" s="433"/>
    </row>
    <row r="643" spans="3:3">
      <c r="C643" s="433"/>
    </row>
    <row r="644" spans="3:3">
      <c r="C644" s="433"/>
    </row>
    <row r="645" spans="3:3">
      <c r="C645" s="433"/>
    </row>
    <row r="646" spans="3:3">
      <c r="C646" s="433"/>
    </row>
    <row r="647" spans="3:3">
      <c r="C647" s="433"/>
    </row>
    <row r="648" spans="3:3">
      <c r="C648" s="433"/>
    </row>
    <row r="649" spans="3:3">
      <c r="C649" s="433"/>
    </row>
    <row r="650" spans="3:3">
      <c r="C650" s="433"/>
    </row>
    <row r="651" spans="3:3">
      <c r="C651" s="433"/>
    </row>
    <row r="652" spans="3:3">
      <c r="C652" s="433"/>
    </row>
    <row r="653" spans="3:3">
      <c r="C653" s="433"/>
    </row>
    <row r="654" spans="3:3">
      <c r="C654" s="433"/>
    </row>
    <row r="655" spans="3:3">
      <c r="C655" s="433"/>
    </row>
    <row r="656" spans="3:3">
      <c r="C656" s="433"/>
    </row>
    <row r="657" spans="3:3">
      <c r="C657" s="433"/>
    </row>
    <row r="658" spans="3:3">
      <c r="C658" s="433"/>
    </row>
    <row r="659" spans="3:3">
      <c r="C659" s="433"/>
    </row>
    <row r="660" spans="3:3">
      <c r="C660" s="433"/>
    </row>
    <row r="661" spans="3:3">
      <c r="C661" s="433"/>
    </row>
    <row r="662" spans="3:3">
      <c r="C662" s="433"/>
    </row>
    <row r="663" spans="3:3">
      <c r="C663" s="433"/>
    </row>
    <row r="664" spans="3:3">
      <c r="C664" s="433"/>
    </row>
    <row r="665" spans="3:3">
      <c r="C665" s="433"/>
    </row>
    <row r="666" spans="3:3">
      <c r="C666" s="433"/>
    </row>
    <row r="667" spans="3:3">
      <c r="C667" s="433"/>
    </row>
    <row r="668" spans="3:3">
      <c r="C668" s="433"/>
    </row>
    <row r="669" spans="3:3">
      <c r="C669" s="433"/>
    </row>
    <row r="670" spans="3:3">
      <c r="C670" s="433"/>
    </row>
    <row r="671" spans="3:3">
      <c r="C671" s="433"/>
    </row>
    <row r="672" spans="3:3">
      <c r="C672" s="433"/>
    </row>
    <row r="673" spans="3:3">
      <c r="C673" s="433"/>
    </row>
    <row r="674" spans="3:3">
      <c r="C674" s="433"/>
    </row>
    <row r="675" spans="3:3">
      <c r="C675" s="433"/>
    </row>
    <row r="676" spans="3:3">
      <c r="C676" s="433"/>
    </row>
    <row r="677" spans="3:3">
      <c r="C677" s="433"/>
    </row>
    <row r="678" spans="3:3">
      <c r="C678" s="433"/>
    </row>
    <row r="679" spans="3:3">
      <c r="C679" s="433"/>
    </row>
    <row r="680" spans="3:3">
      <c r="C680" s="433"/>
    </row>
    <row r="681" spans="3:3">
      <c r="C681" s="433"/>
    </row>
    <row r="682" spans="3:3">
      <c r="C682" s="433"/>
    </row>
    <row r="683" spans="3:3">
      <c r="C683" s="433"/>
    </row>
    <row r="684" spans="3:3">
      <c r="C684" s="433"/>
    </row>
    <row r="685" spans="3:3">
      <c r="C685" s="433"/>
    </row>
    <row r="686" spans="3:3">
      <c r="C686" s="433"/>
    </row>
    <row r="687" spans="3:3">
      <c r="C687" s="433"/>
    </row>
    <row r="688" spans="3:3">
      <c r="C688" s="433"/>
    </row>
    <row r="689" spans="3:3">
      <c r="C689" s="433"/>
    </row>
    <row r="690" spans="3:3">
      <c r="C690" s="433"/>
    </row>
    <row r="691" spans="3:3">
      <c r="C691" s="433"/>
    </row>
    <row r="692" spans="3:3">
      <c r="C692" s="433"/>
    </row>
    <row r="693" spans="3:3">
      <c r="C693" s="433"/>
    </row>
    <row r="694" spans="3:3">
      <c r="C694" s="433"/>
    </row>
    <row r="695" spans="3:3">
      <c r="C695" s="433"/>
    </row>
    <row r="696" spans="3:3">
      <c r="C696" s="433"/>
    </row>
    <row r="697" spans="3:3">
      <c r="C697" s="433"/>
    </row>
    <row r="698" spans="3:3">
      <c r="C698" s="433"/>
    </row>
    <row r="699" spans="3:3">
      <c r="C699" s="433"/>
    </row>
    <row r="700" spans="3:3">
      <c r="C700" s="433"/>
    </row>
    <row r="701" spans="3:3">
      <c r="C701" s="433"/>
    </row>
    <row r="702" spans="3:3">
      <c r="C702" s="433"/>
    </row>
    <row r="703" spans="3:3">
      <c r="C703" s="433"/>
    </row>
    <row r="704" spans="3:3">
      <c r="C704" s="433"/>
    </row>
    <row r="705" spans="3:3">
      <c r="C705" s="433"/>
    </row>
    <row r="706" spans="3:3">
      <c r="C706" s="433"/>
    </row>
    <row r="707" spans="3:3">
      <c r="C707" s="433"/>
    </row>
    <row r="708" spans="3:3">
      <c r="C708" s="433"/>
    </row>
    <row r="709" spans="3:3">
      <c r="C709" s="433"/>
    </row>
    <row r="710" spans="3:3">
      <c r="C710" s="433"/>
    </row>
    <row r="711" spans="3:3">
      <c r="C711" s="433"/>
    </row>
    <row r="712" spans="3:3">
      <c r="C712" s="433"/>
    </row>
    <row r="713" spans="3:3">
      <c r="C713" s="433"/>
    </row>
    <row r="714" spans="3:3">
      <c r="C714" s="433"/>
    </row>
    <row r="715" spans="3:3">
      <c r="C715" s="433"/>
    </row>
    <row r="716" spans="3:3">
      <c r="C716" s="433"/>
    </row>
    <row r="717" spans="3:3">
      <c r="C717" s="433"/>
    </row>
    <row r="718" spans="3:3">
      <c r="C718" s="433"/>
    </row>
    <row r="719" spans="3:3">
      <c r="C719" s="433"/>
    </row>
    <row r="720" spans="3:3">
      <c r="C720" s="433"/>
    </row>
    <row r="721" spans="3:3">
      <c r="C721" s="433"/>
    </row>
    <row r="722" spans="3:3">
      <c r="C722" s="433"/>
    </row>
    <row r="723" spans="3:3">
      <c r="C723" s="433"/>
    </row>
    <row r="724" spans="3:3">
      <c r="C724" s="433"/>
    </row>
    <row r="725" spans="3:3">
      <c r="C725" s="433"/>
    </row>
    <row r="726" spans="3:3">
      <c r="C726" s="433"/>
    </row>
    <row r="727" spans="3:3">
      <c r="C727" s="433"/>
    </row>
    <row r="728" spans="3:3">
      <c r="C728" s="433"/>
    </row>
    <row r="729" spans="3:3">
      <c r="C729" s="433"/>
    </row>
    <row r="730" spans="3:3">
      <c r="C730" s="433"/>
    </row>
    <row r="731" spans="3:3">
      <c r="C731" s="433"/>
    </row>
    <row r="732" spans="3:3">
      <c r="C732" s="433"/>
    </row>
    <row r="733" spans="3:3">
      <c r="C733" s="433"/>
    </row>
    <row r="734" spans="3:3">
      <c r="C734" s="433"/>
    </row>
    <row r="735" spans="3:3">
      <c r="C735" s="433"/>
    </row>
    <row r="736" spans="3:3">
      <c r="C736" s="433"/>
    </row>
    <row r="737" spans="3:3">
      <c r="C737" s="433"/>
    </row>
    <row r="738" spans="3:3">
      <c r="C738" s="433"/>
    </row>
    <row r="739" spans="3:3">
      <c r="C739" s="433"/>
    </row>
    <row r="740" spans="3:3">
      <c r="C740" s="433"/>
    </row>
    <row r="741" spans="3:3">
      <c r="C741" s="433"/>
    </row>
    <row r="742" spans="3:3">
      <c r="C742" s="433"/>
    </row>
    <row r="743" spans="3:3">
      <c r="C743" s="433"/>
    </row>
    <row r="744" spans="3:3">
      <c r="C744" s="433"/>
    </row>
    <row r="745" spans="3:3">
      <c r="C745" s="433"/>
    </row>
    <row r="746" spans="3:3">
      <c r="C746" s="433"/>
    </row>
    <row r="747" spans="3:3">
      <c r="C747" s="433"/>
    </row>
    <row r="748" spans="3:3">
      <c r="C748" s="433"/>
    </row>
    <row r="749" spans="3:3">
      <c r="C749" s="433"/>
    </row>
    <row r="750" spans="3:3">
      <c r="C750" s="433"/>
    </row>
    <row r="751" spans="3:3">
      <c r="C751" s="433"/>
    </row>
    <row r="752" spans="3:3">
      <c r="C752" s="433"/>
    </row>
    <row r="753" spans="3:3">
      <c r="C753" s="433"/>
    </row>
    <row r="754" spans="3:3">
      <c r="C754" s="433"/>
    </row>
    <row r="755" spans="3:3">
      <c r="C755" s="433"/>
    </row>
    <row r="756" spans="3:3">
      <c r="C756" s="433"/>
    </row>
    <row r="757" spans="3:3">
      <c r="C757" s="433"/>
    </row>
    <row r="758" spans="3:3">
      <c r="C758" s="433"/>
    </row>
    <row r="759" spans="3:3">
      <c r="C759" s="433"/>
    </row>
    <row r="760" spans="3:3">
      <c r="C760" s="433"/>
    </row>
    <row r="761" spans="3:3">
      <c r="C761" s="433"/>
    </row>
    <row r="762" spans="3:3">
      <c r="C762" s="433"/>
    </row>
    <row r="763" spans="3:3">
      <c r="C763" s="433"/>
    </row>
    <row r="764" spans="3:3">
      <c r="C764" s="433"/>
    </row>
    <row r="765" spans="3:3">
      <c r="C765" s="433"/>
    </row>
    <row r="766" spans="3:3">
      <c r="C766" s="433"/>
    </row>
    <row r="767" spans="3:3">
      <c r="C767" s="433"/>
    </row>
    <row r="768" spans="3:3">
      <c r="C768" s="433"/>
    </row>
    <row r="769" spans="3:3">
      <c r="C769" s="433"/>
    </row>
    <row r="770" spans="3:3">
      <c r="C770" s="433"/>
    </row>
    <row r="771" spans="3:3">
      <c r="C771" s="433"/>
    </row>
    <row r="772" spans="3:3">
      <c r="C772" s="433"/>
    </row>
    <row r="773" spans="3:3">
      <c r="C773" s="433"/>
    </row>
    <row r="774" spans="3:3">
      <c r="C774" s="433"/>
    </row>
    <row r="775" spans="3:3">
      <c r="C775" s="433"/>
    </row>
    <row r="776" spans="3:3">
      <c r="C776" s="433"/>
    </row>
    <row r="777" spans="3:3">
      <c r="C777" s="433"/>
    </row>
    <row r="778" spans="3:3">
      <c r="C778" s="433"/>
    </row>
    <row r="779" spans="3:3">
      <c r="C779" s="433"/>
    </row>
    <row r="780" spans="3:3">
      <c r="C780" s="433"/>
    </row>
    <row r="781" spans="3:3">
      <c r="C781" s="433"/>
    </row>
    <row r="782" spans="3:3">
      <c r="C782" s="433"/>
    </row>
    <row r="783" spans="3:3">
      <c r="C783" s="433"/>
    </row>
    <row r="784" spans="3:3">
      <c r="C784" s="433"/>
    </row>
    <row r="785" spans="3:3">
      <c r="C785" s="433"/>
    </row>
    <row r="786" spans="3:3">
      <c r="C786" s="433"/>
    </row>
    <row r="787" spans="3:3">
      <c r="C787" s="433"/>
    </row>
    <row r="788" spans="3:3">
      <c r="C788" s="433"/>
    </row>
    <row r="789" spans="3:3">
      <c r="C789" s="433"/>
    </row>
    <row r="790" spans="3:3">
      <c r="C790" s="433"/>
    </row>
    <row r="791" spans="3:3">
      <c r="C791" s="433"/>
    </row>
    <row r="792" spans="3:3">
      <c r="C792" s="433"/>
    </row>
    <row r="793" spans="3:3">
      <c r="C793" s="433"/>
    </row>
    <row r="794" spans="3:3">
      <c r="C794" s="433"/>
    </row>
    <row r="795" spans="3:3">
      <c r="C795" s="433"/>
    </row>
    <row r="796" spans="3:3">
      <c r="C796" s="433"/>
    </row>
    <row r="797" spans="3:3">
      <c r="C797" s="433"/>
    </row>
    <row r="798" spans="3:3">
      <c r="C798" s="433"/>
    </row>
    <row r="799" spans="3:3">
      <c r="C799" s="433"/>
    </row>
    <row r="800" spans="3:3">
      <c r="C800" s="433"/>
    </row>
    <row r="801" spans="3:3">
      <c r="C801" s="433"/>
    </row>
    <row r="802" spans="3:3">
      <c r="C802" s="433"/>
    </row>
    <row r="803" spans="3:3">
      <c r="C803" s="433"/>
    </row>
    <row r="804" spans="3:3">
      <c r="C804" s="433"/>
    </row>
    <row r="805" spans="3:3">
      <c r="C805" s="433"/>
    </row>
    <row r="806" spans="3:3">
      <c r="C806" s="433"/>
    </row>
    <row r="807" spans="3:3">
      <c r="C807" s="433"/>
    </row>
    <row r="808" spans="3:3">
      <c r="C808" s="433"/>
    </row>
    <row r="809" spans="3:3">
      <c r="C809" s="433"/>
    </row>
    <row r="810" spans="3:3">
      <c r="C810" s="433"/>
    </row>
    <row r="811" spans="3:3">
      <c r="C811" s="433"/>
    </row>
    <row r="812" spans="3:3">
      <c r="C812" s="433"/>
    </row>
    <row r="813" spans="3:3">
      <c r="C813" s="433"/>
    </row>
    <row r="814" spans="3:3">
      <c r="C814" s="433"/>
    </row>
    <row r="815" spans="3:3">
      <c r="C815" s="433"/>
    </row>
    <row r="816" spans="3:3">
      <c r="C816" s="433"/>
    </row>
    <row r="817" spans="3:3">
      <c r="C817" s="433"/>
    </row>
    <row r="818" spans="3:3">
      <c r="C818" s="433"/>
    </row>
    <row r="819" spans="3:3">
      <c r="C819" s="433"/>
    </row>
    <row r="820" spans="3:3">
      <c r="C820" s="433"/>
    </row>
    <row r="821" spans="3:3">
      <c r="C821" s="433"/>
    </row>
    <row r="822" spans="3:3">
      <c r="C822" s="433"/>
    </row>
    <row r="823" spans="3:3">
      <c r="C823" s="433"/>
    </row>
    <row r="824" spans="3:3">
      <c r="C824" s="433"/>
    </row>
    <row r="825" spans="3:3">
      <c r="C825" s="433"/>
    </row>
    <row r="826" spans="3:3">
      <c r="C826" s="433"/>
    </row>
    <row r="827" spans="3:3">
      <c r="C827" s="433"/>
    </row>
    <row r="828" spans="3:3">
      <c r="C828" s="433"/>
    </row>
    <row r="829" spans="3:3">
      <c r="C829" s="433"/>
    </row>
    <row r="830" spans="3:3">
      <c r="C830" s="433"/>
    </row>
    <row r="831" spans="3:3">
      <c r="C831" s="433"/>
    </row>
    <row r="832" spans="3:3">
      <c r="C832" s="433"/>
    </row>
    <row r="833" spans="3:3">
      <c r="C833" s="433"/>
    </row>
    <row r="834" spans="3:3">
      <c r="C834" s="433"/>
    </row>
    <row r="835" spans="3:3">
      <c r="C835" s="433"/>
    </row>
    <row r="836" spans="3:3">
      <c r="C836" s="433"/>
    </row>
    <row r="837" spans="3:3">
      <c r="C837" s="433"/>
    </row>
    <row r="838" spans="3:3">
      <c r="C838" s="433"/>
    </row>
    <row r="839" spans="3:3">
      <c r="C839" s="433"/>
    </row>
    <row r="840" spans="3:3">
      <c r="C840" s="433"/>
    </row>
    <row r="841" spans="3:3">
      <c r="C841" s="433"/>
    </row>
    <row r="842" spans="3:3">
      <c r="C842" s="433"/>
    </row>
    <row r="843" spans="3:3">
      <c r="C843" s="433"/>
    </row>
    <row r="844" spans="3:3">
      <c r="C844" s="433"/>
    </row>
    <row r="845" spans="3:3">
      <c r="C845" s="433"/>
    </row>
    <row r="846" spans="3:3">
      <c r="C846" s="433"/>
    </row>
    <row r="847" spans="3:3">
      <c r="C847" s="433"/>
    </row>
    <row r="848" spans="3:3">
      <c r="C848" s="433"/>
    </row>
    <row r="849" spans="3:3">
      <c r="C849" s="433"/>
    </row>
    <row r="850" spans="3:3">
      <c r="C850" s="433"/>
    </row>
    <row r="851" spans="3:3">
      <c r="C851" s="433"/>
    </row>
    <row r="852" spans="3:3">
      <c r="C852" s="433"/>
    </row>
    <row r="853" spans="3:3">
      <c r="C853" s="433"/>
    </row>
    <row r="854" spans="3:3">
      <c r="C854" s="433"/>
    </row>
    <row r="855" spans="3:3">
      <c r="C855" s="433"/>
    </row>
    <row r="856" spans="3:3">
      <c r="C856" s="433"/>
    </row>
    <row r="857" spans="3:3">
      <c r="C857" s="433"/>
    </row>
    <row r="858" spans="3:3">
      <c r="C858" s="433"/>
    </row>
    <row r="859" spans="3:3">
      <c r="C859" s="433"/>
    </row>
    <row r="860" spans="3:3">
      <c r="C860" s="433"/>
    </row>
    <row r="861" spans="3:3">
      <c r="C861" s="433"/>
    </row>
    <row r="862" spans="3:3">
      <c r="C862" s="433"/>
    </row>
    <row r="863" spans="3:3">
      <c r="C863" s="433"/>
    </row>
    <row r="864" spans="3:3">
      <c r="C864" s="433"/>
    </row>
    <row r="865" spans="3:3">
      <c r="C865" s="433"/>
    </row>
    <row r="866" spans="3:3">
      <c r="C866" s="433"/>
    </row>
    <row r="867" spans="3:3">
      <c r="C867" s="433"/>
    </row>
    <row r="868" spans="3:3">
      <c r="C868" s="433"/>
    </row>
    <row r="869" spans="3:3">
      <c r="C869" s="433"/>
    </row>
    <row r="870" spans="3:3">
      <c r="C870" s="433"/>
    </row>
    <row r="871" spans="3:3">
      <c r="C871" s="433"/>
    </row>
    <row r="872" spans="3:3">
      <c r="C872" s="433"/>
    </row>
    <row r="873" spans="3:3">
      <c r="C873" s="433"/>
    </row>
    <row r="874" spans="3:3">
      <c r="C874" s="433"/>
    </row>
    <row r="875" spans="3:3">
      <c r="C875" s="433"/>
    </row>
    <row r="876" spans="3:3">
      <c r="C876" s="433"/>
    </row>
    <row r="877" spans="3:3">
      <c r="C877" s="433"/>
    </row>
    <row r="878" spans="3:3">
      <c r="C878" s="433"/>
    </row>
    <row r="879" spans="3:3">
      <c r="C879" s="433"/>
    </row>
    <row r="880" spans="3:3">
      <c r="C880" s="433"/>
    </row>
    <row r="881" spans="3:3">
      <c r="C881" s="433"/>
    </row>
    <row r="882" spans="3:3">
      <c r="C882" s="433"/>
    </row>
    <row r="883" spans="3:3">
      <c r="C883" s="433"/>
    </row>
    <row r="884" spans="3:3">
      <c r="C884" s="433"/>
    </row>
    <row r="885" spans="3:3">
      <c r="C885" s="433"/>
    </row>
    <row r="886" spans="3:3">
      <c r="C886" s="433"/>
    </row>
    <row r="887" spans="3:3">
      <c r="C887" s="433"/>
    </row>
    <row r="888" spans="3:3">
      <c r="C888" s="433"/>
    </row>
    <row r="889" spans="3:3">
      <c r="C889" s="433"/>
    </row>
    <row r="890" spans="3:3">
      <c r="C890" s="433"/>
    </row>
    <row r="891" spans="3:3">
      <c r="C891" s="433"/>
    </row>
    <row r="892" spans="3:3">
      <c r="C892" s="433"/>
    </row>
    <row r="893" spans="3:3">
      <c r="C893" s="433"/>
    </row>
    <row r="894" spans="3:3">
      <c r="C894" s="433"/>
    </row>
    <row r="895" spans="3:3">
      <c r="C895" s="433"/>
    </row>
    <row r="896" spans="3:3">
      <c r="C896" s="433"/>
    </row>
    <row r="897" spans="3:3">
      <c r="C897" s="433"/>
    </row>
    <row r="898" spans="3:3">
      <c r="C898" s="433"/>
    </row>
    <row r="899" spans="3:3">
      <c r="C899" s="433"/>
    </row>
    <row r="900" spans="3:3">
      <c r="C900" s="433"/>
    </row>
    <row r="901" spans="3:3">
      <c r="C901" s="433"/>
    </row>
    <row r="902" spans="3:3">
      <c r="C902" s="433"/>
    </row>
    <row r="903" spans="3:3">
      <c r="C903" s="433"/>
    </row>
    <row r="904" spans="3:3">
      <c r="C904" s="433"/>
    </row>
    <row r="905" spans="3:3">
      <c r="C905" s="433"/>
    </row>
    <row r="906" spans="3:3">
      <c r="C906" s="433"/>
    </row>
    <row r="907" spans="3:3">
      <c r="C907" s="433"/>
    </row>
    <row r="908" spans="3:3">
      <c r="C908" s="433"/>
    </row>
    <row r="909" spans="3:3">
      <c r="C909" s="433"/>
    </row>
    <row r="910" spans="3:3">
      <c r="C910" s="433"/>
    </row>
    <row r="911" spans="3:3">
      <c r="C911" s="433"/>
    </row>
    <row r="912" spans="3:3">
      <c r="C912" s="433"/>
    </row>
    <row r="913" spans="3:3">
      <c r="C913" s="433"/>
    </row>
    <row r="914" spans="3:3">
      <c r="C914" s="433"/>
    </row>
    <row r="915" spans="3:3">
      <c r="C915" s="433"/>
    </row>
    <row r="916" spans="3:3">
      <c r="C916" s="433"/>
    </row>
    <row r="917" spans="3:3">
      <c r="C917" s="433"/>
    </row>
    <row r="918" spans="3:3">
      <c r="C918" s="433"/>
    </row>
    <row r="919" spans="3:3">
      <c r="C919" s="433"/>
    </row>
    <row r="920" spans="3:3">
      <c r="C920" s="433"/>
    </row>
    <row r="921" spans="3:3">
      <c r="C921" s="433"/>
    </row>
    <row r="922" spans="3:3">
      <c r="C922" s="433"/>
    </row>
    <row r="923" spans="3:3">
      <c r="C923" s="433"/>
    </row>
    <row r="924" spans="3:3">
      <c r="C924" s="433"/>
    </row>
    <row r="925" spans="3:3">
      <c r="C925" s="433"/>
    </row>
    <row r="926" spans="3:3">
      <c r="C926" s="433"/>
    </row>
    <row r="927" spans="3:3">
      <c r="C927" s="433"/>
    </row>
    <row r="928" spans="3:3">
      <c r="C928" s="433"/>
    </row>
    <row r="929" spans="3:3">
      <c r="C929" s="433"/>
    </row>
    <row r="930" spans="3:3">
      <c r="C930" s="433"/>
    </row>
    <row r="931" spans="3:3">
      <c r="C931" s="433"/>
    </row>
    <row r="932" spans="3:3">
      <c r="C932" s="433"/>
    </row>
    <row r="933" spans="3:3">
      <c r="C933" s="433"/>
    </row>
    <row r="934" spans="3:3">
      <c r="C934" s="433"/>
    </row>
    <row r="935" spans="3:3">
      <c r="C935" s="433"/>
    </row>
    <row r="936" spans="3:3">
      <c r="C936" s="433"/>
    </row>
    <row r="937" spans="3:3">
      <c r="C937" s="433"/>
    </row>
    <row r="938" spans="3:3">
      <c r="C938" s="433"/>
    </row>
    <row r="939" spans="3:3">
      <c r="C939" s="433"/>
    </row>
    <row r="940" spans="3:3">
      <c r="C940" s="433"/>
    </row>
    <row r="941" spans="3:3">
      <c r="C941" s="433"/>
    </row>
    <row r="942" spans="3:3">
      <c r="C942" s="433"/>
    </row>
    <row r="943" spans="3:3">
      <c r="C943" s="433"/>
    </row>
    <row r="944" spans="3:3">
      <c r="C944" s="433"/>
    </row>
    <row r="945" spans="3:3">
      <c r="C945" s="433"/>
    </row>
    <row r="946" spans="3:3">
      <c r="C946" s="433"/>
    </row>
    <row r="947" spans="3:3">
      <c r="C947" s="433"/>
    </row>
    <row r="948" spans="3:3">
      <c r="C948" s="433"/>
    </row>
    <row r="949" spans="3:3">
      <c r="C949" s="433"/>
    </row>
    <row r="950" spans="3:3">
      <c r="C950" s="433"/>
    </row>
    <row r="951" spans="3:3">
      <c r="C951" s="433"/>
    </row>
    <row r="952" spans="3:3">
      <c r="C952" s="433"/>
    </row>
    <row r="953" spans="3:3">
      <c r="C953" s="433"/>
    </row>
    <row r="954" spans="3:3">
      <c r="C954" s="433"/>
    </row>
    <row r="955" spans="3:3">
      <c r="C955" s="433"/>
    </row>
    <row r="956" spans="3:3">
      <c r="C956" s="433"/>
    </row>
    <row r="957" spans="3:3">
      <c r="C957" s="433"/>
    </row>
    <row r="958" spans="3:3">
      <c r="C958" s="433"/>
    </row>
    <row r="959" spans="3:3">
      <c r="C959" s="433"/>
    </row>
    <row r="960" spans="3:3">
      <c r="C960" s="433"/>
    </row>
    <row r="961" spans="3:3">
      <c r="C961" s="433"/>
    </row>
    <row r="962" spans="3:3">
      <c r="C962" s="433"/>
    </row>
    <row r="963" spans="3:3">
      <c r="C963" s="433"/>
    </row>
    <row r="964" spans="3:3">
      <c r="C964" s="433"/>
    </row>
    <row r="965" spans="3:3">
      <c r="C965" s="433"/>
    </row>
    <row r="966" spans="3:3">
      <c r="C966" s="433"/>
    </row>
    <row r="967" spans="3:3">
      <c r="C967" s="433"/>
    </row>
    <row r="968" spans="3:3">
      <c r="C968" s="433"/>
    </row>
    <row r="969" spans="3:3">
      <c r="C969" s="433"/>
    </row>
    <row r="970" spans="3:3">
      <c r="C970" s="433"/>
    </row>
    <row r="971" spans="3:3">
      <c r="C971" s="433"/>
    </row>
    <row r="972" spans="3:3">
      <c r="C972" s="433"/>
    </row>
    <row r="973" spans="3:3">
      <c r="C973" s="433"/>
    </row>
    <row r="974" spans="3:3">
      <c r="C974" s="433"/>
    </row>
    <row r="975" spans="3:3">
      <c r="C975" s="433"/>
    </row>
    <row r="976" spans="3:3">
      <c r="C976" s="433"/>
    </row>
    <row r="977" spans="3:3">
      <c r="C977" s="433"/>
    </row>
    <row r="978" spans="3:3">
      <c r="C978" s="433"/>
    </row>
    <row r="979" spans="3:3">
      <c r="C979" s="433"/>
    </row>
    <row r="980" spans="3:3">
      <c r="C980" s="433"/>
    </row>
    <row r="981" spans="3:3">
      <c r="C981" s="433"/>
    </row>
    <row r="982" spans="3:3">
      <c r="C982" s="433"/>
    </row>
    <row r="983" spans="3:3">
      <c r="C983" s="433"/>
    </row>
    <row r="984" spans="3:3">
      <c r="C984" s="433"/>
    </row>
    <row r="985" spans="3:3">
      <c r="C985" s="433"/>
    </row>
    <row r="986" spans="3:3">
      <c r="C986" s="433"/>
    </row>
    <row r="987" spans="3:3">
      <c r="C987" s="433"/>
    </row>
    <row r="988" spans="3:3">
      <c r="C988" s="433"/>
    </row>
    <row r="989" spans="3:3">
      <c r="C989" s="433"/>
    </row>
    <row r="990" spans="3:3">
      <c r="C990" s="433"/>
    </row>
    <row r="991" spans="3:3">
      <c r="C991" s="433"/>
    </row>
    <row r="992" spans="3:3">
      <c r="C992" s="433"/>
    </row>
    <row r="993" spans="3:3">
      <c r="C993" s="433"/>
    </row>
    <row r="994" spans="3:3">
      <c r="C994" s="433"/>
    </row>
    <row r="995" spans="3:3">
      <c r="C995" s="433"/>
    </row>
    <row r="996" spans="3:3">
      <c r="C996" s="433"/>
    </row>
    <row r="997" spans="3:3">
      <c r="C997" s="433"/>
    </row>
    <row r="998" spans="3:3">
      <c r="C998" s="433"/>
    </row>
    <row r="999" spans="3:3">
      <c r="C999" s="433"/>
    </row>
    <row r="1000" spans="3:3">
      <c r="C1000" s="433"/>
    </row>
    <row r="1001" spans="3:3">
      <c r="C1001" s="433"/>
    </row>
    <row r="1002" spans="3:3">
      <c r="C1002" s="433"/>
    </row>
    <row r="1003" spans="3:3">
      <c r="C1003" s="433"/>
    </row>
    <row r="1004" spans="3:3">
      <c r="C1004" s="433"/>
    </row>
    <row r="1005" spans="3:3">
      <c r="C1005" s="433"/>
    </row>
    <row r="1006" spans="3:3">
      <c r="C1006" s="433"/>
    </row>
    <row r="1007" spans="3:3">
      <c r="C1007" s="433"/>
    </row>
    <row r="1008" spans="3:3">
      <c r="C1008" s="433"/>
    </row>
    <row r="1009" spans="3:3">
      <c r="C1009" s="433"/>
    </row>
    <row r="1010" spans="3:3">
      <c r="C1010" s="433"/>
    </row>
    <row r="1011" spans="3:3">
      <c r="C1011" s="433"/>
    </row>
    <row r="1012" spans="3:3">
      <c r="C1012" s="433"/>
    </row>
    <row r="1013" spans="3:3">
      <c r="C1013" s="433"/>
    </row>
    <row r="1014" spans="3:3">
      <c r="C1014" s="433"/>
    </row>
    <row r="1015" spans="3:3">
      <c r="C1015" s="433"/>
    </row>
    <row r="1016" spans="3:3">
      <c r="C1016" s="433"/>
    </row>
    <row r="1017" spans="3:3">
      <c r="C1017" s="433"/>
    </row>
    <row r="1018" spans="3:3">
      <c r="C1018" s="433"/>
    </row>
    <row r="1019" spans="3:3">
      <c r="C1019" s="433"/>
    </row>
    <row r="1020" spans="3:3">
      <c r="C1020" s="433"/>
    </row>
    <row r="1021" spans="3:3">
      <c r="C1021" s="433"/>
    </row>
    <row r="1022" spans="3:3">
      <c r="C1022" s="433"/>
    </row>
    <row r="1023" spans="3:3">
      <c r="C1023" s="433"/>
    </row>
    <row r="1024" spans="3:3">
      <c r="C1024" s="433"/>
    </row>
    <row r="1025" spans="3:3">
      <c r="C1025" s="433"/>
    </row>
    <row r="1026" spans="3:3">
      <c r="C1026" s="433"/>
    </row>
    <row r="1027" spans="3:3">
      <c r="C1027" s="433"/>
    </row>
    <row r="1028" spans="3:3">
      <c r="C1028" s="433"/>
    </row>
    <row r="1029" spans="3:3">
      <c r="C1029" s="433"/>
    </row>
    <row r="1030" spans="3:3">
      <c r="C1030" s="433"/>
    </row>
    <row r="1031" spans="3:3">
      <c r="C1031" s="433"/>
    </row>
    <row r="1032" spans="3:3">
      <c r="C1032" s="433"/>
    </row>
    <row r="1033" spans="3:3">
      <c r="C1033" s="433"/>
    </row>
    <row r="1034" spans="3:3">
      <c r="C1034" s="433"/>
    </row>
    <row r="1035" spans="3:3">
      <c r="C1035" s="433"/>
    </row>
    <row r="1036" spans="3:3">
      <c r="C1036" s="433"/>
    </row>
    <row r="1037" spans="3:3">
      <c r="C1037" s="433"/>
    </row>
    <row r="1038" spans="3:3">
      <c r="C1038" s="433"/>
    </row>
    <row r="1039" spans="3:3">
      <c r="C1039" s="433"/>
    </row>
    <row r="1040" spans="3:3">
      <c r="C1040" s="433"/>
    </row>
    <row r="1041" spans="3:3">
      <c r="C1041" s="433"/>
    </row>
    <row r="1042" spans="3:3">
      <c r="C1042" s="433"/>
    </row>
    <row r="1043" spans="3:3">
      <c r="C1043" s="433"/>
    </row>
    <row r="1044" spans="3:3">
      <c r="C1044" s="433"/>
    </row>
    <row r="1045" spans="3:3">
      <c r="C1045" s="433"/>
    </row>
    <row r="1046" spans="3:3">
      <c r="C1046" s="433"/>
    </row>
    <row r="1047" spans="3:3">
      <c r="C1047" s="433"/>
    </row>
    <row r="1048" spans="3:3">
      <c r="C1048" s="433"/>
    </row>
    <row r="1049" spans="3:3">
      <c r="C1049" s="433"/>
    </row>
    <row r="1050" spans="3:3">
      <c r="C1050" s="433"/>
    </row>
    <row r="1051" spans="3:3">
      <c r="C1051" s="433"/>
    </row>
    <row r="1052" spans="3:3">
      <c r="C1052" s="433"/>
    </row>
    <row r="1053" spans="3:3">
      <c r="C1053" s="433"/>
    </row>
    <row r="1054" spans="3:3">
      <c r="C1054" s="433"/>
    </row>
    <row r="1055" spans="3:3">
      <c r="C1055" s="433"/>
    </row>
    <row r="1056" spans="3:3">
      <c r="C1056" s="433"/>
    </row>
    <row r="1057" spans="3:3">
      <c r="C1057" s="433"/>
    </row>
    <row r="1058" spans="3:3">
      <c r="C1058" s="433"/>
    </row>
    <row r="1059" spans="3:3">
      <c r="C1059" s="433"/>
    </row>
    <row r="1060" spans="3:3">
      <c r="C1060" s="433"/>
    </row>
    <row r="1061" spans="3:3">
      <c r="C1061" s="433"/>
    </row>
    <row r="1062" spans="3:3">
      <c r="C1062" s="433"/>
    </row>
    <row r="1063" spans="3:3">
      <c r="C1063" s="433"/>
    </row>
    <row r="1064" spans="3:3">
      <c r="C1064" s="433"/>
    </row>
    <row r="1065" spans="3:3">
      <c r="C1065" s="433"/>
    </row>
    <row r="1066" spans="3:3">
      <c r="C1066" s="433"/>
    </row>
    <row r="1067" spans="3:3">
      <c r="C1067" s="433"/>
    </row>
    <row r="1068" spans="3:3">
      <c r="C1068" s="433"/>
    </row>
    <row r="1069" spans="3:3">
      <c r="C1069" s="433"/>
    </row>
    <row r="1070" spans="3:3">
      <c r="C1070" s="433"/>
    </row>
    <row r="1071" spans="3:3">
      <c r="C1071" s="433"/>
    </row>
    <row r="1072" spans="3:3">
      <c r="C1072" s="433"/>
    </row>
    <row r="1073" spans="3:3">
      <c r="C1073" s="433"/>
    </row>
    <row r="1074" spans="3:3">
      <c r="C1074" s="433"/>
    </row>
    <row r="1075" spans="3:3">
      <c r="C1075" s="433"/>
    </row>
    <row r="1076" spans="3:3">
      <c r="C1076" s="433"/>
    </row>
    <row r="1077" spans="3:3">
      <c r="C1077" s="433"/>
    </row>
    <row r="1078" spans="3:3">
      <c r="C1078" s="433"/>
    </row>
    <row r="1079" spans="3:3">
      <c r="C1079" s="433"/>
    </row>
    <row r="1080" spans="3:3">
      <c r="C1080" s="433"/>
    </row>
    <row r="1081" spans="3:3">
      <c r="C1081" s="433"/>
    </row>
    <row r="1082" spans="3:3">
      <c r="C1082" s="433"/>
    </row>
    <row r="1083" spans="3:3">
      <c r="C1083" s="433"/>
    </row>
    <row r="1084" spans="3:3">
      <c r="C1084" s="433"/>
    </row>
    <row r="1085" spans="3:3">
      <c r="C1085" s="433"/>
    </row>
    <row r="1086" spans="3:3">
      <c r="C1086" s="433"/>
    </row>
    <row r="1087" spans="3:3">
      <c r="C1087" s="433"/>
    </row>
    <row r="1088" spans="3:3">
      <c r="C1088" s="433"/>
    </row>
    <row r="1089" spans="3:3">
      <c r="C1089" s="433"/>
    </row>
    <row r="1090" spans="3:3">
      <c r="C1090" s="433"/>
    </row>
    <row r="1091" spans="3:3">
      <c r="C1091" s="433"/>
    </row>
    <row r="1092" spans="3:3">
      <c r="C1092" s="433"/>
    </row>
    <row r="1093" spans="3:3">
      <c r="C1093" s="433"/>
    </row>
    <row r="1094" spans="3:3">
      <c r="C1094" s="433"/>
    </row>
    <row r="1095" spans="3:3">
      <c r="C1095" s="433"/>
    </row>
    <row r="1096" spans="3:3">
      <c r="C1096" s="433"/>
    </row>
    <row r="1097" spans="3:3">
      <c r="C1097" s="433"/>
    </row>
    <row r="1098" spans="3:3">
      <c r="C1098" s="433"/>
    </row>
    <row r="1099" spans="3:3">
      <c r="C1099" s="433"/>
    </row>
    <row r="1100" spans="3:3">
      <c r="C1100" s="433"/>
    </row>
    <row r="1101" spans="3:3">
      <c r="C1101" s="433"/>
    </row>
    <row r="1102" spans="3:3">
      <c r="C1102" s="433"/>
    </row>
    <row r="1103" spans="3:3">
      <c r="C1103" s="433"/>
    </row>
    <row r="1104" spans="3:3">
      <c r="C1104" s="433"/>
    </row>
    <row r="1105" spans="3:3">
      <c r="C1105" s="433"/>
    </row>
    <row r="1106" spans="3:3">
      <c r="C1106" s="433"/>
    </row>
    <row r="1107" spans="3:3">
      <c r="C1107" s="433"/>
    </row>
    <row r="1108" spans="3:3">
      <c r="C1108" s="433"/>
    </row>
    <row r="1109" spans="3:3">
      <c r="C1109" s="433"/>
    </row>
    <row r="1110" spans="3:3">
      <c r="C1110" s="433"/>
    </row>
    <row r="1111" spans="3:3">
      <c r="C1111" s="433"/>
    </row>
    <row r="1112" spans="3:3">
      <c r="C1112" s="433"/>
    </row>
    <row r="1113" spans="3:3">
      <c r="C1113" s="433"/>
    </row>
    <row r="1114" spans="3:3">
      <c r="C1114" s="433"/>
    </row>
    <row r="1115" spans="3:3">
      <c r="C1115" s="433"/>
    </row>
    <row r="1116" spans="3:3">
      <c r="C1116" s="433"/>
    </row>
    <row r="1117" spans="3:3">
      <c r="C1117" s="433"/>
    </row>
    <row r="1118" spans="3:3">
      <c r="C1118" s="433"/>
    </row>
    <row r="1119" spans="3:3">
      <c r="C1119" s="433"/>
    </row>
    <row r="1120" spans="3:3">
      <c r="C1120" s="433"/>
    </row>
    <row r="1121" spans="3:3">
      <c r="C1121" s="433"/>
    </row>
    <row r="1122" spans="3:3">
      <c r="C1122" s="433"/>
    </row>
    <row r="1123" spans="3:3">
      <c r="C1123" s="433"/>
    </row>
    <row r="1124" spans="3:3">
      <c r="C1124" s="433"/>
    </row>
    <row r="1125" spans="3:3">
      <c r="C1125" s="433"/>
    </row>
    <row r="1126" spans="3:3">
      <c r="C1126" s="433"/>
    </row>
    <row r="1127" spans="3:3">
      <c r="C1127" s="433"/>
    </row>
    <row r="1128" spans="3:3">
      <c r="C1128" s="433"/>
    </row>
    <row r="1129" spans="3:3">
      <c r="C1129" s="433"/>
    </row>
    <row r="1130" spans="3:3">
      <c r="C1130" s="433"/>
    </row>
    <row r="1131" spans="3:3">
      <c r="C1131" s="433"/>
    </row>
    <row r="1132" spans="3:3">
      <c r="C1132" s="433"/>
    </row>
    <row r="1133" spans="3:3">
      <c r="C1133" s="433"/>
    </row>
    <row r="1134" spans="3:3">
      <c r="C1134" s="433"/>
    </row>
    <row r="1135" spans="3:3">
      <c r="C1135" s="433"/>
    </row>
    <row r="1136" spans="3:3">
      <c r="C1136" s="433"/>
    </row>
    <row r="1137" spans="3:3">
      <c r="C1137" s="433"/>
    </row>
    <row r="1138" spans="3:3">
      <c r="C1138" s="433"/>
    </row>
    <row r="1139" spans="3:3">
      <c r="C1139" s="433"/>
    </row>
    <row r="1140" spans="3:3">
      <c r="C1140" s="433"/>
    </row>
    <row r="1141" spans="3:3">
      <c r="C1141" s="433"/>
    </row>
    <row r="1142" spans="3:3">
      <c r="C1142" s="433"/>
    </row>
    <row r="1143" spans="3:3">
      <c r="C1143" s="433"/>
    </row>
    <row r="1144" spans="3:3">
      <c r="C1144" s="433"/>
    </row>
    <row r="1145" spans="3:3">
      <c r="C1145" s="433"/>
    </row>
    <row r="1146" spans="3:3">
      <c r="C1146" s="433"/>
    </row>
    <row r="1147" spans="3:3">
      <c r="C1147" s="433"/>
    </row>
    <row r="1148" spans="3:3">
      <c r="C1148" s="433"/>
    </row>
    <row r="1149" spans="3:3">
      <c r="C1149" s="433"/>
    </row>
    <row r="1150" spans="3:3">
      <c r="C1150" s="433"/>
    </row>
    <row r="1151" spans="3:3">
      <c r="C1151" s="433"/>
    </row>
    <row r="1152" spans="3:3">
      <c r="C1152" s="433"/>
    </row>
    <row r="1153" spans="3:3">
      <c r="C1153" s="433"/>
    </row>
    <row r="1154" spans="3:3">
      <c r="C1154" s="433"/>
    </row>
    <row r="1155" spans="3:3">
      <c r="C1155" s="433"/>
    </row>
    <row r="1156" spans="3:3">
      <c r="C1156" s="433"/>
    </row>
    <row r="1157" spans="3:3">
      <c r="C1157" s="433"/>
    </row>
    <row r="1158" spans="3:3">
      <c r="C1158" s="433"/>
    </row>
    <row r="1159" spans="3:3">
      <c r="C1159" s="433"/>
    </row>
    <row r="1160" spans="3:3">
      <c r="C1160" s="433"/>
    </row>
    <row r="1161" spans="3:3">
      <c r="C1161" s="433"/>
    </row>
    <row r="1162" spans="3:3">
      <c r="C1162" s="433"/>
    </row>
    <row r="1163" spans="3:3">
      <c r="C1163" s="433"/>
    </row>
    <row r="1164" spans="3:3">
      <c r="C1164" s="433"/>
    </row>
    <row r="1165" spans="3:3">
      <c r="C1165" s="433"/>
    </row>
    <row r="1166" spans="3:3">
      <c r="C1166" s="433"/>
    </row>
    <row r="1167" spans="3:3">
      <c r="C1167" s="433"/>
    </row>
    <row r="1168" spans="3:3">
      <c r="C1168" s="433"/>
    </row>
    <row r="1169" spans="3:3">
      <c r="C1169" s="433"/>
    </row>
    <row r="1170" spans="3:3">
      <c r="C1170" s="433"/>
    </row>
    <row r="1171" spans="3:3">
      <c r="C1171" s="433"/>
    </row>
    <row r="1172" spans="3:3">
      <c r="C1172" s="433"/>
    </row>
    <row r="1173" spans="3:3">
      <c r="C1173" s="433"/>
    </row>
    <row r="1174" spans="3:3">
      <c r="C1174" s="433"/>
    </row>
    <row r="1175" spans="3:3">
      <c r="C1175" s="433"/>
    </row>
    <row r="1176" spans="3:3">
      <c r="C1176" s="433"/>
    </row>
    <row r="1177" spans="3:3">
      <c r="C1177" s="433"/>
    </row>
    <row r="1178" spans="3:3">
      <c r="C1178" s="433"/>
    </row>
    <row r="1179" spans="3:3">
      <c r="C1179" s="433"/>
    </row>
    <row r="1180" spans="3:3">
      <c r="C1180" s="433"/>
    </row>
    <row r="1181" spans="3:3">
      <c r="C1181" s="433"/>
    </row>
    <row r="1182" spans="3:3">
      <c r="C1182" s="433"/>
    </row>
    <row r="1183" spans="3:3">
      <c r="C1183" s="433"/>
    </row>
    <row r="1184" spans="3:3">
      <c r="C1184" s="433"/>
    </row>
    <row r="1185" spans="3:3">
      <c r="C1185" s="433"/>
    </row>
    <row r="1186" spans="3:3">
      <c r="C1186" s="433"/>
    </row>
    <row r="1187" spans="3:3">
      <c r="C1187" s="433"/>
    </row>
    <row r="1188" spans="3:3">
      <c r="C1188" s="433"/>
    </row>
    <row r="1189" spans="3:3">
      <c r="C1189" s="433"/>
    </row>
    <row r="1190" spans="3:3">
      <c r="C1190" s="433"/>
    </row>
    <row r="1191" spans="3:3">
      <c r="C1191" s="433"/>
    </row>
    <row r="1192" spans="3:3">
      <c r="C1192" s="433"/>
    </row>
    <row r="1193" spans="3:3">
      <c r="C1193" s="433"/>
    </row>
    <row r="1194" spans="3:3">
      <c r="C1194" s="433"/>
    </row>
    <row r="1195" spans="3:3">
      <c r="C1195" s="433"/>
    </row>
    <row r="1196" spans="3:3">
      <c r="C1196" s="433"/>
    </row>
    <row r="1197" spans="3:3">
      <c r="C1197" s="433"/>
    </row>
    <row r="1198" spans="3:3">
      <c r="C1198" s="433"/>
    </row>
    <row r="1199" spans="3:3">
      <c r="C1199" s="433"/>
    </row>
    <row r="1200" spans="3:3">
      <c r="C1200" s="433"/>
    </row>
    <row r="1201" spans="3:3">
      <c r="C1201" s="433"/>
    </row>
    <row r="1202" spans="3:3">
      <c r="C1202" s="433"/>
    </row>
    <row r="1203" spans="3:3">
      <c r="C1203" s="433"/>
    </row>
    <row r="1204" spans="3:3">
      <c r="C1204" s="433"/>
    </row>
    <row r="1205" spans="3:3">
      <c r="C1205" s="433"/>
    </row>
    <row r="1206" spans="3:3">
      <c r="C1206" s="433"/>
    </row>
    <row r="1207" spans="3:3">
      <c r="C1207" s="433"/>
    </row>
    <row r="1208" spans="3:3">
      <c r="C1208" s="433"/>
    </row>
    <row r="1209" spans="3:3">
      <c r="C1209" s="433"/>
    </row>
    <row r="1210" spans="3:3">
      <c r="C1210" s="433"/>
    </row>
    <row r="1211" spans="3:3">
      <c r="C1211" s="433"/>
    </row>
    <row r="1212" spans="3:3">
      <c r="C1212" s="433"/>
    </row>
    <row r="1213" spans="3:3">
      <c r="C1213" s="433"/>
    </row>
    <row r="1214" spans="3:3">
      <c r="C1214" s="433"/>
    </row>
    <row r="1215" spans="3:3">
      <c r="C1215" s="433"/>
    </row>
    <row r="1216" spans="3:3">
      <c r="C1216" s="433"/>
    </row>
    <row r="1217" spans="3:3">
      <c r="C1217" s="433"/>
    </row>
    <row r="1218" spans="3:3">
      <c r="C1218" s="433"/>
    </row>
    <row r="1219" spans="3:3">
      <c r="C1219" s="433"/>
    </row>
    <row r="1220" spans="3:3">
      <c r="C1220" s="433"/>
    </row>
    <row r="1221" spans="3:3">
      <c r="C1221" s="433"/>
    </row>
    <row r="1222" spans="3:3">
      <c r="C1222" s="433"/>
    </row>
    <row r="1223" spans="3:3">
      <c r="C1223" s="433"/>
    </row>
    <row r="1224" spans="3:3">
      <c r="C1224" s="433"/>
    </row>
    <row r="1225" spans="3:3">
      <c r="C1225" s="433"/>
    </row>
    <row r="1226" spans="3:3">
      <c r="C1226" s="433"/>
    </row>
    <row r="1227" spans="3:3">
      <c r="C1227" s="433"/>
    </row>
    <row r="1228" spans="3:3">
      <c r="C1228" s="433"/>
    </row>
    <row r="1229" spans="3:3">
      <c r="C1229" s="433"/>
    </row>
    <row r="1230" spans="3:3">
      <c r="C1230" s="433"/>
    </row>
    <row r="1231" spans="3:3">
      <c r="C1231" s="433"/>
    </row>
    <row r="1232" spans="3:3">
      <c r="C1232" s="433"/>
    </row>
    <row r="1233" spans="3:3">
      <c r="C1233" s="433"/>
    </row>
    <row r="1234" spans="3:3">
      <c r="C1234" s="433"/>
    </row>
    <row r="1235" spans="3:3">
      <c r="C1235" s="433"/>
    </row>
    <row r="1236" spans="3:3">
      <c r="C1236" s="433"/>
    </row>
    <row r="1237" spans="3:3">
      <c r="C1237" s="433"/>
    </row>
    <row r="1238" spans="3:3">
      <c r="C1238" s="433"/>
    </row>
    <row r="1239" spans="3:3">
      <c r="C1239" s="433"/>
    </row>
    <row r="1240" spans="3:3">
      <c r="C1240" s="433"/>
    </row>
    <row r="1241" spans="3:3">
      <c r="C1241" s="433"/>
    </row>
    <row r="1242" spans="3:3">
      <c r="C1242" s="433"/>
    </row>
    <row r="1243" spans="3:3">
      <c r="C1243" s="433"/>
    </row>
    <row r="1244" spans="3:3">
      <c r="C1244" s="433"/>
    </row>
    <row r="1245" spans="3:3">
      <c r="C1245" s="433"/>
    </row>
    <row r="1246" spans="3:3">
      <c r="C1246" s="433"/>
    </row>
    <row r="1247" spans="3:3">
      <c r="C1247" s="433"/>
    </row>
    <row r="1248" spans="3:3">
      <c r="C1248" s="433"/>
    </row>
    <row r="1249" spans="3:3">
      <c r="C1249" s="433"/>
    </row>
    <row r="1250" spans="3:3">
      <c r="C1250" s="433"/>
    </row>
    <row r="1251" spans="3:3">
      <c r="C1251" s="433"/>
    </row>
    <row r="1252" spans="3:3">
      <c r="C1252" s="433"/>
    </row>
    <row r="1253" spans="3:3">
      <c r="C1253" s="433"/>
    </row>
    <row r="1254" spans="3:3">
      <c r="C1254" s="433"/>
    </row>
    <row r="1255" spans="3:3">
      <c r="C1255" s="433"/>
    </row>
    <row r="1256" spans="3:3">
      <c r="C1256" s="433"/>
    </row>
    <row r="1257" spans="3:3">
      <c r="C1257" s="433"/>
    </row>
    <row r="1258" spans="3:3">
      <c r="C1258" s="433"/>
    </row>
    <row r="1259" spans="3:3">
      <c r="C1259" s="433"/>
    </row>
    <row r="1260" spans="3:3">
      <c r="C1260" s="433"/>
    </row>
    <row r="1261" spans="3:3">
      <c r="C1261" s="433"/>
    </row>
    <row r="1262" spans="3:3">
      <c r="C1262" s="433"/>
    </row>
    <row r="1263" spans="3:3">
      <c r="C1263" s="433"/>
    </row>
    <row r="1264" spans="3:3">
      <c r="C1264" s="433"/>
    </row>
    <row r="1265" spans="3:3">
      <c r="C1265" s="433"/>
    </row>
    <row r="1266" spans="3:3">
      <c r="C1266" s="433"/>
    </row>
    <row r="1267" spans="3:3">
      <c r="C1267" s="433"/>
    </row>
    <row r="1268" spans="3:3">
      <c r="C1268" s="433"/>
    </row>
    <row r="1269" spans="3:3">
      <c r="C1269" s="433"/>
    </row>
    <row r="1270" spans="3:3">
      <c r="C1270" s="433"/>
    </row>
    <row r="1271" spans="3:3">
      <c r="C1271" s="433"/>
    </row>
    <row r="1272" spans="3:3">
      <c r="C1272" s="433"/>
    </row>
    <row r="1273" spans="3:3">
      <c r="C1273" s="433"/>
    </row>
    <row r="1274" spans="3:3">
      <c r="C1274" s="433"/>
    </row>
    <row r="1275" spans="3:3">
      <c r="C1275" s="433"/>
    </row>
    <row r="1276" spans="3:3">
      <c r="C1276" s="433"/>
    </row>
    <row r="1277" spans="3:3">
      <c r="C1277" s="433"/>
    </row>
    <row r="1278" spans="3:3">
      <c r="C1278" s="433"/>
    </row>
    <row r="1279" spans="3:3">
      <c r="C1279" s="433"/>
    </row>
    <row r="1280" spans="3:3">
      <c r="C1280" s="433"/>
    </row>
    <row r="1281" spans="3:3">
      <c r="C1281" s="433"/>
    </row>
    <row r="1282" spans="3:3">
      <c r="C1282" s="433"/>
    </row>
    <row r="1283" spans="3:3">
      <c r="C1283" s="433"/>
    </row>
    <row r="1284" spans="3:3">
      <c r="C1284" s="433"/>
    </row>
    <row r="1285" spans="3:3">
      <c r="C1285" s="433"/>
    </row>
    <row r="1286" spans="3:3">
      <c r="C1286" s="433"/>
    </row>
    <row r="1287" spans="3:3">
      <c r="C1287" s="433"/>
    </row>
    <row r="1288" spans="3:3">
      <c r="C1288" s="433"/>
    </row>
    <row r="1289" spans="3:3">
      <c r="C1289" s="433"/>
    </row>
    <row r="1290" spans="3:3">
      <c r="C1290" s="433"/>
    </row>
    <row r="1291" spans="3:3">
      <c r="C1291" s="433"/>
    </row>
    <row r="1292" spans="3:3">
      <c r="C1292" s="433"/>
    </row>
    <row r="1293" spans="3:3">
      <c r="C1293" s="433"/>
    </row>
    <row r="1294" spans="3:3">
      <c r="C1294" s="433"/>
    </row>
    <row r="1295" spans="3:3">
      <c r="C1295" s="433"/>
    </row>
    <row r="1296" spans="3:3">
      <c r="C1296" s="433"/>
    </row>
    <row r="1297" spans="3:3">
      <c r="C1297" s="433"/>
    </row>
    <row r="1298" spans="3:3">
      <c r="C1298" s="433"/>
    </row>
    <row r="1299" spans="3:3">
      <c r="C1299" s="433"/>
    </row>
    <row r="1300" spans="3:3">
      <c r="C1300" s="433"/>
    </row>
    <row r="1301" spans="3:3">
      <c r="C1301" s="433"/>
    </row>
    <row r="1302" spans="3:3">
      <c r="C1302" s="433"/>
    </row>
    <row r="1303" spans="3:3">
      <c r="C1303" s="433"/>
    </row>
    <row r="1304" spans="3:3">
      <c r="C1304" s="433"/>
    </row>
    <row r="1305" spans="3:3">
      <c r="C1305" s="433"/>
    </row>
    <row r="1306" spans="3:3">
      <c r="C1306" s="433"/>
    </row>
    <row r="1307" spans="3:3">
      <c r="C1307" s="433"/>
    </row>
    <row r="1308" spans="3:3">
      <c r="C1308" s="433"/>
    </row>
    <row r="1309" spans="3:3">
      <c r="C1309" s="433"/>
    </row>
    <row r="1310" spans="3:3">
      <c r="C1310" s="433"/>
    </row>
    <row r="1311" spans="3:3">
      <c r="C1311" s="433"/>
    </row>
    <row r="1312" spans="3:3">
      <c r="C1312" s="433"/>
    </row>
    <row r="1313" spans="3:3">
      <c r="C1313" s="433"/>
    </row>
    <row r="1314" spans="3:3">
      <c r="C1314" s="433"/>
    </row>
    <row r="1315" spans="3:3">
      <c r="C1315" s="433"/>
    </row>
    <row r="1316" spans="3:3">
      <c r="C1316" s="433"/>
    </row>
    <row r="1317" spans="3:3">
      <c r="C1317" s="433"/>
    </row>
    <row r="1318" spans="3:3">
      <c r="C1318" s="433"/>
    </row>
    <row r="1319" spans="3:3">
      <c r="C1319" s="433"/>
    </row>
    <row r="1320" spans="3:3">
      <c r="C1320" s="433"/>
    </row>
    <row r="1321" spans="3:3">
      <c r="C1321" s="433"/>
    </row>
    <row r="1322" spans="3:3">
      <c r="C1322" s="433"/>
    </row>
    <row r="1323" spans="3:3">
      <c r="C1323" s="433"/>
    </row>
    <row r="1324" spans="3:3">
      <c r="C1324" s="433"/>
    </row>
    <row r="1325" spans="3:3">
      <c r="C1325" s="433"/>
    </row>
    <row r="1326" spans="3:3">
      <c r="C1326" s="433"/>
    </row>
    <row r="1327" spans="3:3">
      <c r="C1327" s="433"/>
    </row>
    <row r="1328" spans="3:3">
      <c r="C1328" s="433"/>
    </row>
    <row r="1329" spans="3:3">
      <c r="C1329" s="433"/>
    </row>
    <row r="1330" spans="3:3">
      <c r="C1330" s="433"/>
    </row>
    <row r="1331" spans="3:3">
      <c r="C1331" s="433"/>
    </row>
    <row r="1332" spans="3:3">
      <c r="C1332" s="433"/>
    </row>
    <row r="1333" spans="3:3">
      <c r="C1333" s="433"/>
    </row>
    <row r="1334" spans="3:3">
      <c r="C1334" s="433"/>
    </row>
    <row r="1335" spans="3:3">
      <c r="C1335" s="433"/>
    </row>
    <row r="1336" spans="3:3">
      <c r="C1336" s="433"/>
    </row>
    <row r="1337" spans="3:3">
      <c r="C1337" s="433"/>
    </row>
    <row r="1338" spans="3:3">
      <c r="C1338" s="433"/>
    </row>
    <row r="1339" spans="3:3">
      <c r="C1339" s="433"/>
    </row>
    <row r="1340" spans="3:3">
      <c r="C1340" s="433"/>
    </row>
    <row r="1341" spans="3:3">
      <c r="C1341" s="433"/>
    </row>
    <row r="1342" spans="3:3">
      <c r="C1342" s="433"/>
    </row>
    <row r="1343" spans="3:3">
      <c r="C1343" s="433"/>
    </row>
    <row r="1344" spans="3:3">
      <c r="C1344" s="433"/>
    </row>
    <row r="1345" spans="3:3">
      <c r="C1345" s="433"/>
    </row>
    <row r="1346" spans="3:3">
      <c r="C1346" s="433"/>
    </row>
    <row r="1347" spans="3:3">
      <c r="C1347" s="433"/>
    </row>
    <row r="1348" spans="3:3">
      <c r="C1348" s="433"/>
    </row>
    <row r="1349" spans="3:3">
      <c r="C1349" s="433"/>
    </row>
    <row r="1350" spans="3:3">
      <c r="C1350" s="433"/>
    </row>
    <row r="1351" spans="3:3">
      <c r="C1351" s="433"/>
    </row>
    <row r="1352" spans="3:3">
      <c r="C1352" s="433"/>
    </row>
    <row r="1353" spans="3:3">
      <c r="C1353" s="433"/>
    </row>
    <row r="1354" spans="3:3">
      <c r="C1354" s="433"/>
    </row>
    <row r="1355" spans="3:3">
      <c r="C1355" s="433"/>
    </row>
    <row r="1356" spans="3:3">
      <c r="C1356" s="433"/>
    </row>
    <row r="1357" spans="3:3">
      <c r="C1357" s="433"/>
    </row>
    <row r="1358" spans="3:3">
      <c r="C1358" s="433"/>
    </row>
    <row r="1359" spans="3:3">
      <c r="C1359" s="433"/>
    </row>
    <row r="1360" spans="3:3">
      <c r="C1360" s="433"/>
    </row>
    <row r="1361" spans="3:3">
      <c r="C1361" s="433"/>
    </row>
    <row r="1362" spans="3:3">
      <c r="C1362" s="433"/>
    </row>
    <row r="1363" spans="3:3">
      <c r="C1363" s="433"/>
    </row>
    <row r="1364" spans="3:3">
      <c r="C1364" s="433"/>
    </row>
    <row r="1365" spans="3:3">
      <c r="C1365" s="433"/>
    </row>
    <row r="1366" spans="3:3">
      <c r="C1366" s="433"/>
    </row>
    <row r="1367" spans="3:3">
      <c r="C1367" s="433"/>
    </row>
    <row r="1368" spans="3:3">
      <c r="C1368" s="433"/>
    </row>
    <row r="1369" spans="3:3">
      <c r="C1369" s="433"/>
    </row>
    <row r="1370" spans="3:3">
      <c r="C1370" s="433"/>
    </row>
    <row r="1371" spans="3:3">
      <c r="C1371" s="433"/>
    </row>
    <row r="1372" spans="3:3">
      <c r="C1372" s="433"/>
    </row>
    <row r="1373" spans="3:3">
      <c r="C1373" s="433"/>
    </row>
    <row r="1374" spans="3:3">
      <c r="C1374" s="433"/>
    </row>
    <row r="1375" spans="3:3">
      <c r="C1375" s="433"/>
    </row>
    <row r="1376" spans="3:3">
      <c r="C1376" s="433"/>
    </row>
    <row r="1377" spans="3:3">
      <c r="C1377" s="433"/>
    </row>
    <row r="1378" spans="3:3">
      <c r="C1378" s="433"/>
    </row>
    <row r="1379" spans="3:3">
      <c r="C1379" s="433"/>
    </row>
    <row r="1380" spans="3:3">
      <c r="C1380" s="433"/>
    </row>
    <row r="1381" spans="3:3">
      <c r="C1381" s="433"/>
    </row>
    <row r="1382" spans="3:3">
      <c r="C1382" s="433"/>
    </row>
    <row r="1383" spans="3:3">
      <c r="C1383" s="433"/>
    </row>
    <row r="1384" spans="3:3">
      <c r="C1384" s="433"/>
    </row>
    <row r="1385" spans="3:3">
      <c r="C1385" s="433"/>
    </row>
    <row r="1386" spans="3:3">
      <c r="C1386" s="433"/>
    </row>
    <row r="1387" spans="3:3">
      <c r="C1387" s="433"/>
    </row>
    <row r="1388" spans="3:3">
      <c r="C1388" s="433"/>
    </row>
    <row r="1389" spans="3:3">
      <c r="C1389" s="433"/>
    </row>
    <row r="1390" spans="3:3">
      <c r="C1390" s="433"/>
    </row>
    <row r="1391" spans="3:3">
      <c r="C1391" s="433"/>
    </row>
    <row r="1392" spans="3:3">
      <c r="C1392" s="433"/>
    </row>
    <row r="1393" spans="3:3">
      <c r="C1393" s="433"/>
    </row>
    <row r="1394" spans="3:3">
      <c r="C1394" s="433"/>
    </row>
    <row r="1395" spans="3:3">
      <c r="C1395" s="433"/>
    </row>
    <row r="1396" spans="3:3">
      <c r="C1396" s="433"/>
    </row>
    <row r="1397" spans="3:3">
      <c r="C1397" s="433"/>
    </row>
    <row r="1398" spans="3:3">
      <c r="C1398" s="433"/>
    </row>
    <row r="1399" spans="3:3">
      <c r="C1399" s="433"/>
    </row>
    <row r="1400" spans="3:3">
      <c r="C1400" s="433"/>
    </row>
    <row r="1401" spans="3:3">
      <c r="C1401" s="433"/>
    </row>
    <row r="1402" spans="3:3">
      <c r="C1402" s="433"/>
    </row>
    <row r="1403" spans="3:3">
      <c r="C1403" s="433"/>
    </row>
    <row r="1404" spans="3:3">
      <c r="C1404" s="433"/>
    </row>
    <row r="1405" spans="3:3">
      <c r="C1405" s="433"/>
    </row>
    <row r="1406" spans="3:3">
      <c r="C1406" s="433"/>
    </row>
    <row r="1407" spans="3:3">
      <c r="C1407" s="433"/>
    </row>
    <row r="1408" spans="3:3">
      <c r="C1408" s="433"/>
    </row>
    <row r="1409" spans="3:3">
      <c r="C1409" s="433"/>
    </row>
    <row r="1410" spans="3:3">
      <c r="C1410" s="433"/>
    </row>
    <row r="1411" spans="3:3">
      <c r="C1411" s="433"/>
    </row>
    <row r="1412" spans="3:3">
      <c r="C1412" s="433"/>
    </row>
    <row r="1413" spans="3:3">
      <c r="C1413" s="433"/>
    </row>
    <row r="1414" spans="3:3">
      <c r="C1414" s="433"/>
    </row>
    <row r="1415" spans="3:3">
      <c r="C1415" s="433"/>
    </row>
    <row r="1416" spans="3:3">
      <c r="C1416" s="433"/>
    </row>
    <row r="1417" spans="3:3">
      <c r="C1417" s="433"/>
    </row>
    <row r="1418" spans="3:3">
      <c r="C1418" s="433"/>
    </row>
    <row r="1419" spans="3:3">
      <c r="C1419" s="433"/>
    </row>
    <row r="1420" spans="3:3">
      <c r="C1420" s="433"/>
    </row>
    <row r="1421" spans="3:3">
      <c r="C1421" s="433"/>
    </row>
    <row r="1422" spans="3:3">
      <c r="C1422" s="433"/>
    </row>
    <row r="1423" spans="3:3">
      <c r="C1423" s="433"/>
    </row>
    <row r="1424" spans="3:3">
      <c r="C1424" s="433"/>
    </row>
    <row r="1425" spans="3:3">
      <c r="C1425" s="433"/>
    </row>
    <row r="1426" spans="3:3">
      <c r="C1426" s="433"/>
    </row>
    <row r="1427" spans="3:3">
      <c r="C1427" s="433"/>
    </row>
    <row r="1428" spans="3:3">
      <c r="C1428" s="433"/>
    </row>
    <row r="1429" spans="3:3">
      <c r="C1429" s="433"/>
    </row>
    <row r="1430" spans="3:3">
      <c r="C1430" s="433"/>
    </row>
    <row r="1431" spans="3:3">
      <c r="C1431" s="433"/>
    </row>
    <row r="1432" spans="3:3">
      <c r="C1432" s="433"/>
    </row>
    <row r="1433" spans="3:3">
      <c r="C1433" s="433"/>
    </row>
    <row r="1434" spans="3:3">
      <c r="C1434" s="433"/>
    </row>
    <row r="1435" spans="3:3">
      <c r="C1435" s="433"/>
    </row>
    <row r="1436" spans="3:3">
      <c r="C1436" s="433"/>
    </row>
    <row r="1437" spans="3:3">
      <c r="C1437" s="433"/>
    </row>
    <row r="1438" spans="3:3">
      <c r="C1438" s="433"/>
    </row>
    <row r="1439" spans="3:3">
      <c r="C1439" s="433"/>
    </row>
    <row r="1440" spans="3:3">
      <c r="C1440" s="433"/>
    </row>
    <row r="1441" spans="3:3">
      <c r="C1441" s="433"/>
    </row>
    <row r="1442" spans="3:3">
      <c r="C1442" s="433"/>
    </row>
    <row r="1443" spans="3:3">
      <c r="C1443" s="433"/>
    </row>
    <row r="1444" spans="3:3">
      <c r="C1444" s="433"/>
    </row>
    <row r="1445" spans="3:3">
      <c r="C1445" s="433"/>
    </row>
    <row r="1446" spans="3:3">
      <c r="C1446" s="433"/>
    </row>
    <row r="1447" spans="3:3">
      <c r="C1447" s="433"/>
    </row>
    <row r="1448" spans="3:3">
      <c r="C1448" s="433"/>
    </row>
    <row r="1449" spans="3:3">
      <c r="C1449" s="433"/>
    </row>
    <row r="1450" spans="3:3">
      <c r="C1450" s="433"/>
    </row>
    <row r="1451" spans="3:3">
      <c r="C1451" s="433"/>
    </row>
    <row r="1452" spans="3:3">
      <c r="C1452" s="433"/>
    </row>
    <row r="1453" spans="3:3">
      <c r="C1453" s="433"/>
    </row>
    <row r="1454" spans="3:3">
      <c r="C1454" s="433"/>
    </row>
    <row r="1455" spans="3:3">
      <c r="C1455" s="433"/>
    </row>
    <row r="1456" spans="3:3">
      <c r="C1456" s="433"/>
    </row>
    <row r="1457" spans="3:3">
      <c r="C1457" s="433"/>
    </row>
    <row r="1458" spans="3:3">
      <c r="C1458" s="433"/>
    </row>
    <row r="1459" spans="3:3">
      <c r="C1459" s="433"/>
    </row>
    <row r="1460" spans="3:3">
      <c r="C1460" s="433"/>
    </row>
    <row r="1461" spans="3:3">
      <c r="C1461" s="433"/>
    </row>
    <row r="1462" spans="3:3">
      <c r="C1462" s="433"/>
    </row>
    <row r="1463" spans="3:3">
      <c r="C1463" s="433"/>
    </row>
    <row r="1464" spans="3:3">
      <c r="C1464" s="433"/>
    </row>
    <row r="1465" spans="3:3">
      <c r="C1465" s="433"/>
    </row>
    <row r="1466" spans="3:3">
      <c r="C1466" s="433"/>
    </row>
    <row r="1467" spans="3:3">
      <c r="C1467" s="433"/>
    </row>
    <row r="1468" spans="3:3">
      <c r="C1468" s="433"/>
    </row>
    <row r="1469" spans="3:3">
      <c r="C1469" s="433"/>
    </row>
    <row r="1470" spans="3:3">
      <c r="C1470" s="433"/>
    </row>
    <row r="1471" spans="3:3">
      <c r="C1471" s="433"/>
    </row>
    <row r="1472" spans="3:3">
      <c r="C1472" s="433"/>
    </row>
    <row r="1473" spans="3:3">
      <c r="C1473" s="433"/>
    </row>
    <row r="1474" spans="3:3">
      <c r="C1474" s="433"/>
    </row>
    <row r="1475" spans="3:3">
      <c r="C1475" s="433"/>
    </row>
    <row r="1476" spans="3:3">
      <c r="C1476" s="433"/>
    </row>
    <row r="1477" spans="3:3">
      <c r="C1477" s="433"/>
    </row>
    <row r="1478" spans="3:3">
      <c r="C1478" s="433"/>
    </row>
    <row r="1479" spans="3:3">
      <c r="C1479" s="433"/>
    </row>
    <row r="1480" spans="3:3">
      <c r="C1480" s="433"/>
    </row>
    <row r="1481" spans="3:3">
      <c r="C1481" s="433"/>
    </row>
    <row r="1482" spans="3:3">
      <c r="C1482" s="433"/>
    </row>
    <row r="1483" spans="3:3">
      <c r="C1483" s="433"/>
    </row>
    <row r="1484" spans="3:3">
      <c r="C1484" s="433"/>
    </row>
    <row r="1485" spans="3:3">
      <c r="C1485" s="433"/>
    </row>
    <row r="1486" spans="3:3">
      <c r="C1486" s="433"/>
    </row>
    <row r="1487" spans="3:3">
      <c r="C1487" s="433"/>
    </row>
    <row r="1488" spans="3:3">
      <c r="C1488" s="433"/>
    </row>
    <row r="1489" spans="3:3">
      <c r="C1489" s="433"/>
    </row>
    <row r="1490" spans="3:3">
      <c r="C1490" s="433"/>
    </row>
    <row r="1491" spans="3:3">
      <c r="C1491" s="433"/>
    </row>
    <row r="1492" spans="3:3">
      <c r="C1492" s="433"/>
    </row>
    <row r="1493" spans="3:3">
      <c r="C1493" s="433"/>
    </row>
    <row r="1494" spans="3:3">
      <c r="C1494" s="433"/>
    </row>
    <row r="1495" spans="3:3">
      <c r="C1495" s="433"/>
    </row>
    <row r="1496" spans="3:3">
      <c r="C1496" s="433"/>
    </row>
    <row r="1497" spans="3:3">
      <c r="C1497" s="433"/>
    </row>
    <row r="1498" spans="3:3">
      <c r="C1498" s="433"/>
    </row>
    <row r="1499" spans="3:3">
      <c r="C1499" s="433"/>
    </row>
    <row r="1500" spans="3:3">
      <c r="C1500" s="433"/>
    </row>
    <row r="1501" spans="3:3">
      <c r="C1501" s="433"/>
    </row>
    <row r="1502" spans="3:3">
      <c r="C1502" s="433"/>
    </row>
    <row r="1503" spans="3:3">
      <c r="C1503" s="433"/>
    </row>
    <row r="1504" spans="3:3">
      <c r="C1504" s="433"/>
    </row>
    <row r="1505" spans="3:3">
      <c r="C1505" s="433"/>
    </row>
    <row r="1506" spans="3:3">
      <c r="C1506" s="433"/>
    </row>
    <row r="1507" spans="3:3">
      <c r="C1507" s="433"/>
    </row>
    <row r="1508" spans="3:3">
      <c r="C1508" s="433"/>
    </row>
    <row r="1509" spans="3:3">
      <c r="C1509" s="433"/>
    </row>
    <row r="1510" spans="3:3">
      <c r="C1510" s="433"/>
    </row>
    <row r="1511" spans="3:3">
      <c r="C1511" s="433"/>
    </row>
    <row r="1512" spans="3:3">
      <c r="C1512" s="433"/>
    </row>
    <row r="1513" spans="3:3">
      <c r="C1513" s="433"/>
    </row>
    <row r="1514" spans="3:3">
      <c r="C1514" s="433"/>
    </row>
    <row r="1515" spans="3:3">
      <c r="C1515" s="433"/>
    </row>
    <row r="1516" spans="3:3">
      <c r="C1516" s="433"/>
    </row>
    <row r="1517" spans="3:3">
      <c r="C1517" s="433"/>
    </row>
    <row r="1518" spans="3:3">
      <c r="C1518" s="433"/>
    </row>
    <row r="1519" spans="3:3">
      <c r="C1519" s="433"/>
    </row>
    <row r="1520" spans="3:3">
      <c r="C1520" s="433"/>
    </row>
    <row r="1521" spans="3:3">
      <c r="C1521" s="433"/>
    </row>
    <row r="1522" spans="3:3">
      <c r="C1522" s="433"/>
    </row>
    <row r="1523" spans="3:3">
      <c r="C1523" s="433"/>
    </row>
    <row r="1524" spans="3:3">
      <c r="C1524" s="433"/>
    </row>
    <row r="1525" spans="3:3">
      <c r="C1525" s="433"/>
    </row>
    <row r="1526" spans="3:3">
      <c r="C1526" s="433"/>
    </row>
    <row r="1527" spans="3:3">
      <c r="C1527" s="433"/>
    </row>
    <row r="1528" spans="3:3">
      <c r="C1528" s="433"/>
    </row>
    <row r="1529" spans="3:3">
      <c r="C1529" s="433"/>
    </row>
    <row r="1530" spans="3:3">
      <c r="C1530" s="433"/>
    </row>
    <row r="1531" spans="3:3">
      <c r="C1531" s="433"/>
    </row>
    <row r="1532" spans="3:3">
      <c r="C1532" s="433"/>
    </row>
    <row r="1533" spans="3:3">
      <c r="C1533" s="433"/>
    </row>
    <row r="1534" spans="3:3">
      <c r="C1534" s="433"/>
    </row>
    <row r="1535" spans="3:3">
      <c r="C1535" s="433"/>
    </row>
    <row r="1536" spans="3:3">
      <c r="C1536" s="433"/>
    </row>
    <row r="1537" spans="3:3">
      <c r="C1537" s="433"/>
    </row>
    <row r="1538" spans="3:3">
      <c r="C1538" s="433"/>
    </row>
    <row r="1539" spans="3:3">
      <c r="C1539" s="433"/>
    </row>
    <row r="1540" spans="3:3">
      <c r="C1540" s="433"/>
    </row>
    <row r="1541" spans="3:3">
      <c r="C1541" s="433"/>
    </row>
    <row r="1542" spans="3:3">
      <c r="C1542" s="433"/>
    </row>
    <row r="1543" spans="3:3">
      <c r="C1543" s="433"/>
    </row>
    <row r="1544" spans="3:3">
      <c r="C1544" s="433"/>
    </row>
    <row r="1545" spans="3:3">
      <c r="C1545" s="433"/>
    </row>
    <row r="1546" spans="3:3">
      <c r="C1546" s="433"/>
    </row>
    <row r="1547" spans="3:3">
      <c r="C1547" s="433"/>
    </row>
    <row r="1548" spans="3:3">
      <c r="C1548" s="433"/>
    </row>
    <row r="1549" spans="3:3">
      <c r="C1549" s="433"/>
    </row>
    <row r="1550" spans="3:3">
      <c r="C1550" s="433"/>
    </row>
    <row r="1551" spans="3:3">
      <c r="C1551" s="433"/>
    </row>
    <row r="1552" spans="3:3">
      <c r="C1552" s="433"/>
    </row>
    <row r="1553" spans="3:3">
      <c r="C1553" s="433"/>
    </row>
    <row r="1554" spans="3:3">
      <c r="C1554" s="433"/>
    </row>
    <row r="1555" spans="3:3">
      <c r="C1555" s="433"/>
    </row>
    <row r="1556" spans="3:3">
      <c r="C1556" s="433"/>
    </row>
    <row r="1557" spans="3:3">
      <c r="C1557" s="433"/>
    </row>
    <row r="1558" spans="3:3">
      <c r="C1558" s="433"/>
    </row>
    <row r="1559" spans="3:3">
      <c r="C1559" s="433"/>
    </row>
    <row r="1560" spans="3:3">
      <c r="C1560" s="433"/>
    </row>
    <row r="1561" spans="3:3">
      <c r="C1561" s="433"/>
    </row>
    <row r="1562" spans="3:3">
      <c r="C1562" s="433"/>
    </row>
    <row r="1563" spans="3:3">
      <c r="C1563" s="433"/>
    </row>
    <row r="1564" spans="3:3">
      <c r="C1564" s="433"/>
    </row>
    <row r="1565" spans="3:3">
      <c r="C1565" s="433"/>
    </row>
    <row r="1566" spans="3:3">
      <c r="C1566" s="433"/>
    </row>
    <row r="1567" spans="3:3">
      <c r="C1567" s="433"/>
    </row>
    <row r="1568" spans="3:3">
      <c r="C1568" s="433"/>
    </row>
    <row r="1569" spans="3:3">
      <c r="C1569" s="433"/>
    </row>
    <row r="1570" spans="3:3">
      <c r="C1570" s="433"/>
    </row>
    <row r="1571" spans="3:3">
      <c r="C1571" s="433"/>
    </row>
    <row r="1572" spans="3:3">
      <c r="C1572" s="433"/>
    </row>
    <row r="1573" spans="3:3">
      <c r="C1573" s="433"/>
    </row>
    <row r="1574" spans="3:3">
      <c r="C1574" s="433"/>
    </row>
    <row r="1575" spans="3:3">
      <c r="C1575" s="433"/>
    </row>
    <row r="1576" spans="3:3">
      <c r="C1576" s="433"/>
    </row>
    <row r="1577" spans="3:3">
      <c r="C1577" s="433"/>
    </row>
    <row r="1578" spans="3:3">
      <c r="C1578" s="433"/>
    </row>
    <row r="1579" spans="3:3">
      <c r="C1579" s="433"/>
    </row>
    <row r="1580" spans="3:3">
      <c r="C1580" s="433"/>
    </row>
    <row r="1581" spans="3:3">
      <c r="C1581" s="433"/>
    </row>
    <row r="1582" spans="3:3">
      <c r="C1582" s="433"/>
    </row>
    <row r="1583" spans="3:3">
      <c r="C1583" s="433"/>
    </row>
    <row r="1584" spans="3:3">
      <c r="C1584" s="433"/>
    </row>
    <row r="1585" spans="3:3">
      <c r="C1585" s="433"/>
    </row>
    <row r="1586" spans="3:3">
      <c r="C1586" s="433"/>
    </row>
    <row r="1587" spans="3:3">
      <c r="C1587" s="433"/>
    </row>
    <row r="1588" spans="3:3">
      <c r="C1588" s="433"/>
    </row>
    <row r="1589" spans="3:3">
      <c r="C1589" s="433"/>
    </row>
    <row r="1590" spans="3:3">
      <c r="C1590" s="433"/>
    </row>
    <row r="1591" spans="3:3">
      <c r="C1591" s="433"/>
    </row>
    <row r="1592" spans="3:3">
      <c r="C1592" s="433"/>
    </row>
    <row r="1593" spans="3:3">
      <c r="C1593" s="433"/>
    </row>
    <row r="1594" spans="3:3">
      <c r="C1594" s="433"/>
    </row>
    <row r="1595" spans="3:3">
      <c r="C1595" s="433"/>
    </row>
    <row r="1596" spans="3:3">
      <c r="C1596" s="433"/>
    </row>
    <row r="1597" spans="3:3">
      <c r="C1597" s="433"/>
    </row>
    <row r="1598" spans="3:3">
      <c r="C1598" s="433"/>
    </row>
    <row r="1599" spans="3:3">
      <c r="C1599" s="433"/>
    </row>
    <row r="1600" spans="3:3">
      <c r="C1600" s="433"/>
    </row>
    <row r="1601" spans="3:3">
      <c r="C1601" s="433"/>
    </row>
    <row r="1602" spans="3:3">
      <c r="C1602" s="433"/>
    </row>
    <row r="1603" spans="3:3">
      <c r="C1603" s="433"/>
    </row>
    <row r="1604" spans="3:3">
      <c r="C1604" s="433"/>
    </row>
    <row r="1605" spans="3:3">
      <c r="C1605" s="433"/>
    </row>
    <row r="1606" spans="3:3">
      <c r="C1606" s="433"/>
    </row>
    <row r="1607" spans="3:3">
      <c r="C1607" s="433"/>
    </row>
    <row r="1608" spans="3:3">
      <c r="C1608" s="433"/>
    </row>
    <row r="1609" spans="3:3">
      <c r="C1609" s="433"/>
    </row>
    <row r="1610" spans="3:3">
      <c r="C1610" s="433"/>
    </row>
    <row r="1611" spans="3:3">
      <c r="C1611" s="433"/>
    </row>
    <row r="1612" spans="3:3">
      <c r="C1612" s="433"/>
    </row>
    <row r="1613" spans="3:3">
      <c r="C1613" s="433"/>
    </row>
    <row r="1614" spans="3:3">
      <c r="C1614" s="433"/>
    </row>
    <row r="1615" spans="3:3">
      <c r="C1615" s="433"/>
    </row>
    <row r="1616" spans="3:3">
      <c r="C1616" s="433"/>
    </row>
    <row r="1617" spans="3:3">
      <c r="C1617" s="433"/>
    </row>
    <row r="1618" spans="3:3">
      <c r="C1618" s="433"/>
    </row>
    <row r="1619" spans="3:3">
      <c r="C1619" s="433"/>
    </row>
    <row r="1620" spans="3:3">
      <c r="C1620" s="433"/>
    </row>
    <row r="1621" spans="3:3">
      <c r="C1621" s="433"/>
    </row>
    <row r="1622" spans="3:3">
      <c r="C1622" s="433"/>
    </row>
    <row r="1623" spans="3:3">
      <c r="C1623" s="433"/>
    </row>
    <row r="1624" spans="3:3">
      <c r="C1624" s="433"/>
    </row>
    <row r="1625" spans="3:3">
      <c r="C1625" s="433"/>
    </row>
    <row r="1626" spans="3:3">
      <c r="C1626" s="433"/>
    </row>
    <row r="1627" spans="3:3">
      <c r="C1627" s="433"/>
    </row>
  </sheetData>
  <mergeCells count="1">
    <mergeCell ref="C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theme="0" tint="-0.14999847407452621"/>
  </sheetPr>
  <dimension ref="A2:F1636"/>
  <sheetViews>
    <sheetView workbookViewId="0">
      <selection activeCell="I25" sqref="I25"/>
    </sheetView>
  </sheetViews>
  <sheetFormatPr defaultRowHeight="10.5"/>
  <cols>
    <col min="1" max="1" width="3.42578125" style="158" customWidth="1"/>
    <col min="2" max="2" width="59.7109375" style="163" customWidth="1"/>
    <col min="3" max="4" width="15.7109375" style="432" customWidth="1"/>
    <col min="5" max="16384" width="9.140625" style="145"/>
  </cols>
  <sheetData>
    <row r="2" spans="1:4" ht="17.100000000000001" customHeight="1" thickBot="1">
      <c r="B2" s="496"/>
      <c r="C2" s="1129" t="s">
        <v>188</v>
      </c>
      <c r="D2" s="1103"/>
    </row>
    <row r="3" spans="1:4" ht="17.100000000000001" customHeight="1" thickBot="1">
      <c r="B3" s="496"/>
      <c r="C3" s="494">
        <v>2016</v>
      </c>
      <c r="D3" s="495">
        <v>2015</v>
      </c>
    </row>
    <row r="4" spans="1:4" ht="17.100000000000001" customHeight="1" thickBot="1">
      <c r="B4" s="417" t="s">
        <v>302</v>
      </c>
      <c r="C4" s="507">
        <f>SUM(C5:C6)</f>
        <v>270451</v>
      </c>
      <c r="D4" s="508">
        <f>SUM(D5:D6)</f>
        <v>288708</v>
      </c>
    </row>
    <row r="5" spans="1:4" ht="17.100000000000001" customHeight="1">
      <c r="B5" s="501" t="s">
        <v>30</v>
      </c>
      <c r="C5" s="502">
        <v>243698</v>
      </c>
      <c r="D5" s="503">
        <v>250273</v>
      </c>
    </row>
    <row r="6" spans="1:4" ht="17.100000000000001" customHeight="1" thickBot="1">
      <c r="B6" s="151" t="s">
        <v>31</v>
      </c>
      <c r="C6" s="537">
        <v>26753</v>
      </c>
      <c r="D6" s="538">
        <v>38435</v>
      </c>
    </row>
    <row r="7" spans="1:4" s="437" customFormat="1" ht="24.95" customHeight="1" thickBot="1">
      <c r="A7" s="436"/>
      <c r="B7" s="417" t="s">
        <v>244</v>
      </c>
      <c r="C7" s="507">
        <f>SUM(C8:C11,C14)</f>
        <v>-25820</v>
      </c>
      <c r="D7" s="508">
        <f>SUM(D8:D11,D14)</f>
        <v>4227</v>
      </c>
    </row>
    <row r="8" spans="1:4" ht="17.100000000000001" customHeight="1">
      <c r="B8" s="498" t="s">
        <v>303</v>
      </c>
      <c r="C8" s="418">
        <v>-16193</v>
      </c>
      <c r="D8" s="539">
        <v>-8599</v>
      </c>
    </row>
    <row r="9" spans="1:4" ht="17.100000000000001" customHeight="1">
      <c r="B9" s="501" t="s">
        <v>304</v>
      </c>
      <c r="C9" s="419">
        <v>-57</v>
      </c>
      <c r="D9" s="540">
        <v>1457</v>
      </c>
    </row>
    <row r="10" spans="1:4" ht="17.100000000000001" customHeight="1">
      <c r="B10" s="501" t="s">
        <v>159</v>
      </c>
      <c r="C10" s="419">
        <v>4859</v>
      </c>
      <c r="D10" s="440">
        <v>3559</v>
      </c>
    </row>
    <row r="11" spans="1:4" ht="17.100000000000001" customHeight="1">
      <c r="B11" s="541" t="s">
        <v>464</v>
      </c>
      <c r="C11" s="400">
        <f>SUM(C12:C13)</f>
        <v>3195</v>
      </c>
      <c r="D11" s="401">
        <f>SUM(D12:D13)</f>
        <v>11417</v>
      </c>
    </row>
    <row r="12" spans="1:4" ht="17.100000000000001" customHeight="1">
      <c r="B12" s="541" t="s">
        <v>245</v>
      </c>
      <c r="C12" s="400">
        <v>-16903</v>
      </c>
      <c r="D12" s="401">
        <v>2954</v>
      </c>
    </row>
    <row r="13" spans="1:4" ht="17.100000000000001" customHeight="1">
      <c r="B13" s="541" t="s">
        <v>452</v>
      </c>
      <c r="C13" s="400">
        <v>20098</v>
      </c>
      <c r="D13" s="401">
        <v>8463</v>
      </c>
    </row>
    <row r="14" spans="1:4" ht="21.75" thickBot="1">
      <c r="B14" s="542" t="s">
        <v>453</v>
      </c>
      <c r="C14" s="404">
        <v>-17624</v>
      </c>
      <c r="D14" s="405">
        <v>-3607</v>
      </c>
    </row>
    <row r="15" spans="1:4" ht="17.100000000000001" customHeight="1" thickBot="1">
      <c r="B15" s="417" t="s">
        <v>305</v>
      </c>
      <c r="C15" s="507">
        <f>C4+C7</f>
        <v>244631</v>
      </c>
      <c r="D15" s="508">
        <f>D4+D7</f>
        <v>292935</v>
      </c>
    </row>
    <row r="16" spans="1:4">
      <c r="B16" s="525"/>
      <c r="C16" s="534"/>
      <c r="D16" s="534"/>
    </row>
    <row r="17" spans="2:4">
      <c r="B17" s="177"/>
      <c r="C17" s="535"/>
      <c r="D17" s="535"/>
    </row>
    <row r="18" spans="2:4">
      <c r="B18" s="516"/>
      <c r="C18" s="536"/>
      <c r="D18" s="536"/>
    </row>
    <row r="19" spans="2:4">
      <c r="B19" s="516"/>
      <c r="C19" s="543"/>
      <c r="D19" s="543"/>
    </row>
    <row r="20" spans="2:4">
      <c r="B20" s="177"/>
      <c r="C20" s="535"/>
      <c r="D20" s="535"/>
    </row>
    <row r="21" spans="2:4" ht="17.100000000000001" customHeight="1">
      <c r="B21" s="177"/>
      <c r="C21" s="535"/>
      <c r="D21" s="535"/>
    </row>
    <row r="22" spans="2:4" ht="24.95" customHeight="1">
      <c r="B22" s="177"/>
      <c r="C22" s="535"/>
      <c r="D22" s="535"/>
    </row>
    <row r="23" spans="2:4" ht="17.100000000000001" customHeight="1">
      <c r="B23" s="525"/>
      <c r="C23" s="534"/>
      <c r="D23" s="534"/>
    </row>
    <row r="24" spans="2:4" ht="17.100000000000001" customHeight="1">
      <c r="B24" s="525"/>
      <c r="C24" s="534"/>
      <c r="D24" s="534"/>
    </row>
    <row r="27" spans="2:4">
      <c r="B27" s="177"/>
      <c r="C27" s="535"/>
      <c r="D27" s="535"/>
    </row>
    <row r="28" spans="2:4" ht="17.100000000000001" customHeight="1">
      <c r="B28" s="177"/>
      <c r="C28" s="535"/>
      <c r="D28" s="535"/>
    </row>
    <row r="29" spans="2:4" ht="24.95" customHeight="1">
      <c r="B29" s="177"/>
      <c r="C29" s="535"/>
      <c r="D29" s="535"/>
    </row>
    <row r="30" spans="2:4" ht="17.100000000000001" customHeight="1">
      <c r="B30" s="177"/>
      <c r="C30" s="535"/>
      <c r="D30" s="535"/>
    </row>
    <row r="31" spans="2:4" ht="17.100000000000001" customHeight="1">
      <c r="B31" s="177"/>
      <c r="C31" s="535"/>
      <c r="D31" s="535"/>
    </row>
    <row r="32" spans="2:4">
      <c r="B32" s="177"/>
      <c r="C32" s="535"/>
      <c r="D32" s="535"/>
    </row>
    <row r="33" spans="2:6">
      <c r="B33" s="177"/>
      <c r="C33" s="535"/>
      <c r="D33" s="535"/>
    </row>
    <row r="34" spans="2:6">
      <c r="B34" s="177"/>
      <c r="C34" s="535"/>
      <c r="D34" s="535"/>
      <c r="F34" s="402"/>
    </row>
    <row r="35" spans="2:6">
      <c r="B35" s="177"/>
      <c r="C35" s="535"/>
      <c r="D35" s="535"/>
    </row>
    <row r="36" spans="2:6">
      <c r="B36" s="177"/>
      <c r="C36" s="535"/>
      <c r="D36" s="535"/>
    </row>
    <row r="37" spans="2:6">
      <c r="B37" s="177"/>
      <c r="C37" s="535"/>
      <c r="D37" s="535"/>
    </row>
    <row r="38" spans="2:6">
      <c r="B38" s="177"/>
      <c r="C38" s="535"/>
      <c r="D38" s="535"/>
    </row>
    <row r="39" spans="2:6">
      <c r="B39" s="177"/>
      <c r="C39" s="535"/>
      <c r="D39" s="535"/>
    </row>
    <row r="40" spans="2:6">
      <c r="B40" s="177"/>
      <c r="C40" s="535"/>
      <c r="D40" s="535"/>
    </row>
    <row r="41" spans="2:6">
      <c r="B41" s="177"/>
      <c r="C41" s="535"/>
      <c r="D41" s="535"/>
    </row>
    <row r="42" spans="2:6">
      <c r="B42" s="177"/>
      <c r="C42" s="535"/>
      <c r="D42" s="535"/>
    </row>
    <row r="43" spans="2:6">
      <c r="B43" s="177"/>
      <c r="C43" s="535"/>
      <c r="D43" s="535"/>
    </row>
    <row r="44" spans="2:6">
      <c r="B44" s="177"/>
      <c r="C44" s="535"/>
      <c r="D44" s="535"/>
    </row>
    <row r="45" spans="2:6">
      <c r="B45" s="177"/>
      <c r="C45" s="535"/>
      <c r="D45" s="535"/>
    </row>
    <row r="46" spans="2:6">
      <c r="B46" s="177"/>
      <c r="C46" s="535"/>
      <c r="D46" s="535"/>
    </row>
    <row r="49" spans="1:3">
      <c r="A49" s="249"/>
      <c r="C49" s="535"/>
    </row>
    <row r="50" spans="1:3">
      <c r="A50" s="249"/>
      <c r="C50" s="535"/>
    </row>
    <row r="51" spans="1:3">
      <c r="A51" s="249"/>
      <c r="C51" s="535"/>
    </row>
    <row r="52" spans="1:3">
      <c r="A52" s="249"/>
      <c r="C52" s="535"/>
    </row>
    <row r="53" spans="1:3">
      <c r="A53" s="249"/>
      <c r="C53" s="535"/>
    </row>
    <row r="54" spans="1:3">
      <c r="A54" s="249"/>
      <c r="C54" s="535"/>
    </row>
    <row r="55" spans="1:3">
      <c r="A55" s="249"/>
      <c r="C55" s="535"/>
    </row>
    <row r="56" spans="1:3">
      <c r="A56" s="249"/>
      <c r="C56" s="535"/>
    </row>
    <row r="57" spans="1:3">
      <c r="A57" s="249"/>
      <c r="C57" s="535"/>
    </row>
    <row r="58" spans="1:3">
      <c r="A58" s="249"/>
      <c r="C58" s="535"/>
    </row>
    <row r="59" spans="1:3">
      <c r="A59" s="249"/>
      <c r="C59" s="535"/>
    </row>
    <row r="60" spans="1:3">
      <c r="A60" s="249"/>
      <c r="C60" s="535"/>
    </row>
    <row r="61" spans="1:3">
      <c r="A61" s="249"/>
      <c r="C61" s="535"/>
    </row>
    <row r="62" spans="1:3">
      <c r="A62" s="249"/>
      <c r="C62" s="535"/>
    </row>
    <row r="63" spans="1:3">
      <c r="A63" s="249"/>
      <c r="C63" s="535"/>
    </row>
    <row r="64" spans="1:3">
      <c r="A64" s="249"/>
      <c r="C64" s="535"/>
    </row>
    <row r="65" spans="1:3">
      <c r="A65" s="249"/>
      <c r="C65" s="535"/>
    </row>
    <row r="66" spans="1:3">
      <c r="A66" s="249"/>
      <c r="C66" s="535"/>
    </row>
    <row r="67" spans="1:3">
      <c r="A67" s="249"/>
      <c r="C67" s="535"/>
    </row>
    <row r="68" spans="1:3">
      <c r="A68" s="249"/>
      <c r="C68" s="535"/>
    </row>
    <row r="69" spans="1:3">
      <c r="A69" s="249"/>
      <c r="C69" s="535"/>
    </row>
    <row r="70" spans="1:3">
      <c r="A70" s="249"/>
      <c r="C70" s="535"/>
    </row>
    <row r="71" spans="1:3">
      <c r="A71" s="249"/>
      <c r="C71" s="535"/>
    </row>
    <row r="72" spans="1:3">
      <c r="A72" s="249"/>
      <c r="C72" s="535"/>
    </row>
    <row r="73" spans="1:3">
      <c r="A73" s="249"/>
      <c r="C73" s="535"/>
    </row>
    <row r="74" spans="1:3">
      <c r="A74" s="249"/>
      <c r="C74" s="535"/>
    </row>
    <row r="75" spans="1:3">
      <c r="A75" s="249"/>
      <c r="C75" s="535"/>
    </row>
    <row r="76" spans="1:3">
      <c r="A76" s="249"/>
      <c r="C76" s="535"/>
    </row>
    <row r="77" spans="1:3">
      <c r="A77" s="249"/>
      <c r="C77" s="535"/>
    </row>
    <row r="78" spans="1:3">
      <c r="A78" s="249"/>
      <c r="C78" s="535"/>
    </row>
    <row r="79" spans="1:3">
      <c r="A79" s="249"/>
      <c r="C79" s="535"/>
    </row>
    <row r="80" spans="1:3">
      <c r="A80" s="249"/>
      <c r="C80" s="535"/>
    </row>
    <row r="81" spans="1:3">
      <c r="A81" s="249"/>
      <c r="C81" s="535"/>
    </row>
    <row r="82" spans="1:3">
      <c r="A82" s="249"/>
      <c r="C82" s="535"/>
    </row>
    <row r="83" spans="1:3">
      <c r="A83" s="249"/>
      <c r="C83" s="535"/>
    </row>
    <row r="84" spans="1:3">
      <c r="A84" s="249"/>
      <c r="C84" s="535"/>
    </row>
    <row r="85" spans="1:3">
      <c r="A85" s="249"/>
      <c r="C85" s="535"/>
    </row>
    <row r="86" spans="1:3">
      <c r="A86" s="249"/>
      <c r="C86" s="535"/>
    </row>
    <row r="87" spans="1:3">
      <c r="A87" s="249"/>
      <c r="C87" s="535"/>
    </row>
    <row r="88" spans="1:3">
      <c r="A88" s="249"/>
      <c r="C88" s="535"/>
    </row>
    <row r="89" spans="1:3">
      <c r="A89" s="249"/>
      <c r="C89" s="535"/>
    </row>
    <row r="90" spans="1:3">
      <c r="A90" s="249"/>
      <c r="C90" s="535"/>
    </row>
    <row r="91" spans="1:3">
      <c r="A91" s="249"/>
      <c r="C91" s="535"/>
    </row>
    <row r="92" spans="1:3">
      <c r="A92" s="249"/>
      <c r="C92" s="535"/>
    </row>
    <row r="93" spans="1:3">
      <c r="A93" s="249"/>
      <c r="C93" s="535"/>
    </row>
    <row r="94" spans="1:3">
      <c r="A94" s="249"/>
      <c r="C94" s="535"/>
    </row>
    <row r="95" spans="1:3">
      <c r="C95" s="535"/>
    </row>
    <row r="96" spans="1:3">
      <c r="C96" s="535"/>
    </row>
    <row r="97" spans="3:3">
      <c r="C97" s="535"/>
    </row>
    <row r="98" spans="3:3">
      <c r="C98" s="535"/>
    </row>
    <row r="99" spans="3:3">
      <c r="C99" s="535"/>
    </row>
    <row r="100" spans="3:3">
      <c r="C100" s="535"/>
    </row>
    <row r="101" spans="3:3">
      <c r="C101" s="535"/>
    </row>
    <row r="102" spans="3:3">
      <c r="C102" s="535"/>
    </row>
    <row r="103" spans="3:3">
      <c r="C103" s="535"/>
    </row>
    <row r="104" spans="3:3">
      <c r="C104" s="535"/>
    </row>
    <row r="105" spans="3:3">
      <c r="C105" s="535"/>
    </row>
    <row r="106" spans="3:3">
      <c r="C106" s="535"/>
    </row>
    <row r="107" spans="3:3">
      <c r="C107" s="535"/>
    </row>
    <row r="108" spans="3:3">
      <c r="C108" s="535"/>
    </row>
    <row r="109" spans="3:3">
      <c r="C109" s="535"/>
    </row>
    <row r="110" spans="3:3">
      <c r="C110" s="535"/>
    </row>
    <row r="111" spans="3:3">
      <c r="C111" s="535"/>
    </row>
    <row r="112" spans="3:3">
      <c r="C112" s="535"/>
    </row>
    <row r="113" spans="3:3">
      <c r="C113" s="535"/>
    </row>
    <row r="114" spans="3:3">
      <c r="C114" s="535"/>
    </row>
    <row r="115" spans="3:3">
      <c r="C115" s="535"/>
    </row>
    <row r="116" spans="3:3">
      <c r="C116" s="535"/>
    </row>
    <row r="117" spans="3:3">
      <c r="C117" s="535"/>
    </row>
    <row r="118" spans="3:3">
      <c r="C118" s="535"/>
    </row>
    <row r="119" spans="3:3">
      <c r="C119" s="535"/>
    </row>
    <row r="120" spans="3:3">
      <c r="C120" s="535"/>
    </row>
    <row r="121" spans="3:3">
      <c r="C121" s="535"/>
    </row>
    <row r="122" spans="3:3">
      <c r="C122" s="535"/>
    </row>
    <row r="123" spans="3:3">
      <c r="C123" s="535"/>
    </row>
    <row r="124" spans="3:3">
      <c r="C124" s="535"/>
    </row>
    <row r="125" spans="3:3">
      <c r="C125" s="535"/>
    </row>
    <row r="126" spans="3:3">
      <c r="C126" s="535"/>
    </row>
    <row r="127" spans="3:3">
      <c r="C127" s="535"/>
    </row>
    <row r="128" spans="3:3">
      <c r="C128" s="535"/>
    </row>
    <row r="129" spans="3:3">
      <c r="C129" s="535"/>
    </row>
    <row r="130" spans="3:3">
      <c r="C130" s="535"/>
    </row>
    <row r="131" spans="3:3">
      <c r="C131" s="535"/>
    </row>
    <row r="132" spans="3:3">
      <c r="C132" s="535"/>
    </row>
    <row r="133" spans="3:3">
      <c r="C133" s="535"/>
    </row>
    <row r="134" spans="3:3">
      <c r="C134" s="535"/>
    </row>
    <row r="135" spans="3:3">
      <c r="C135" s="535"/>
    </row>
    <row r="136" spans="3:3">
      <c r="C136" s="535"/>
    </row>
    <row r="137" spans="3:3">
      <c r="C137" s="535"/>
    </row>
    <row r="138" spans="3:3">
      <c r="C138" s="535"/>
    </row>
    <row r="139" spans="3:3">
      <c r="C139" s="535"/>
    </row>
    <row r="140" spans="3:3">
      <c r="C140" s="535"/>
    </row>
    <row r="141" spans="3:3">
      <c r="C141" s="535"/>
    </row>
    <row r="142" spans="3:3">
      <c r="C142" s="535"/>
    </row>
    <row r="143" spans="3:3">
      <c r="C143" s="535"/>
    </row>
    <row r="144" spans="3:3">
      <c r="C144" s="535"/>
    </row>
    <row r="145" spans="3:3">
      <c r="C145" s="535"/>
    </row>
    <row r="146" spans="3:3">
      <c r="C146" s="535"/>
    </row>
    <row r="147" spans="3:3">
      <c r="C147" s="535"/>
    </row>
    <row r="148" spans="3:3">
      <c r="C148" s="535"/>
    </row>
    <row r="149" spans="3:3">
      <c r="C149" s="535"/>
    </row>
    <row r="150" spans="3:3">
      <c r="C150" s="535"/>
    </row>
    <row r="151" spans="3:3">
      <c r="C151" s="535"/>
    </row>
    <row r="152" spans="3:3">
      <c r="C152" s="535"/>
    </row>
    <row r="153" spans="3:3">
      <c r="C153" s="535"/>
    </row>
    <row r="154" spans="3:3">
      <c r="C154" s="535"/>
    </row>
    <row r="155" spans="3:3">
      <c r="C155" s="535"/>
    </row>
    <row r="156" spans="3:3">
      <c r="C156" s="535"/>
    </row>
    <row r="157" spans="3:3">
      <c r="C157" s="535"/>
    </row>
    <row r="158" spans="3:3">
      <c r="C158" s="535"/>
    </row>
    <row r="159" spans="3:3">
      <c r="C159" s="535"/>
    </row>
    <row r="160" spans="3:3">
      <c r="C160" s="535"/>
    </row>
    <row r="161" spans="3:3">
      <c r="C161" s="535"/>
    </row>
    <row r="162" spans="3:3">
      <c r="C162" s="535"/>
    </row>
    <row r="163" spans="3:3">
      <c r="C163" s="535"/>
    </row>
    <row r="164" spans="3:3">
      <c r="C164" s="535"/>
    </row>
    <row r="165" spans="3:3">
      <c r="C165" s="535"/>
    </row>
    <row r="166" spans="3:3">
      <c r="C166" s="535"/>
    </row>
    <row r="167" spans="3:3">
      <c r="C167" s="535"/>
    </row>
    <row r="168" spans="3:3">
      <c r="C168" s="535"/>
    </row>
    <row r="169" spans="3:3">
      <c r="C169" s="535"/>
    </row>
    <row r="170" spans="3:3">
      <c r="C170" s="535"/>
    </row>
    <row r="171" spans="3:3">
      <c r="C171" s="535"/>
    </row>
    <row r="172" spans="3:3">
      <c r="C172" s="535"/>
    </row>
    <row r="173" spans="3:3">
      <c r="C173" s="535"/>
    </row>
    <row r="174" spans="3:3">
      <c r="C174" s="535"/>
    </row>
    <row r="175" spans="3:3">
      <c r="C175" s="535"/>
    </row>
    <row r="176" spans="3:3">
      <c r="C176" s="535"/>
    </row>
    <row r="177" spans="3:3">
      <c r="C177" s="535"/>
    </row>
    <row r="178" spans="3:3">
      <c r="C178" s="535"/>
    </row>
    <row r="179" spans="3:3">
      <c r="C179" s="535"/>
    </row>
    <row r="180" spans="3:3">
      <c r="C180" s="535"/>
    </row>
    <row r="181" spans="3:3">
      <c r="C181" s="535"/>
    </row>
    <row r="182" spans="3:3">
      <c r="C182" s="535"/>
    </row>
    <row r="183" spans="3:3">
      <c r="C183" s="535"/>
    </row>
    <row r="184" spans="3:3">
      <c r="C184" s="535"/>
    </row>
    <row r="185" spans="3:3">
      <c r="C185" s="535"/>
    </row>
    <row r="186" spans="3:3">
      <c r="C186" s="535"/>
    </row>
    <row r="187" spans="3:3">
      <c r="C187" s="535"/>
    </row>
    <row r="188" spans="3:3">
      <c r="C188" s="535"/>
    </row>
    <row r="189" spans="3:3">
      <c r="C189" s="535"/>
    </row>
    <row r="190" spans="3:3">
      <c r="C190" s="535"/>
    </row>
    <row r="191" spans="3:3">
      <c r="C191" s="535"/>
    </row>
    <row r="192" spans="3:3">
      <c r="C192" s="535"/>
    </row>
    <row r="193" spans="3:3">
      <c r="C193" s="535"/>
    </row>
    <row r="194" spans="3:3">
      <c r="C194" s="535"/>
    </row>
    <row r="195" spans="3:3">
      <c r="C195" s="535"/>
    </row>
    <row r="196" spans="3:3">
      <c r="C196" s="535"/>
    </row>
    <row r="197" spans="3:3">
      <c r="C197" s="535"/>
    </row>
    <row r="198" spans="3:3">
      <c r="C198" s="535"/>
    </row>
    <row r="199" spans="3:3">
      <c r="C199" s="535"/>
    </row>
    <row r="200" spans="3:3">
      <c r="C200" s="535"/>
    </row>
    <row r="201" spans="3:3">
      <c r="C201" s="535"/>
    </row>
    <row r="202" spans="3:3">
      <c r="C202" s="535"/>
    </row>
    <row r="203" spans="3:3">
      <c r="C203" s="535"/>
    </row>
    <row r="204" spans="3:3">
      <c r="C204" s="535"/>
    </row>
    <row r="205" spans="3:3">
      <c r="C205" s="535"/>
    </row>
    <row r="206" spans="3:3">
      <c r="C206" s="535"/>
    </row>
    <row r="207" spans="3:3">
      <c r="C207" s="535"/>
    </row>
    <row r="208" spans="3:3">
      <c r="C208" s="535"/>
    </row>
    <row r="209" spans="3:3">
      <c r="C209" s="535"/>
    </row>
    <row r="210" spans="3:3">
      <c r="C210" s="535"/>
    </row>
    <row r="211" spans="3:3">
      <c r="C211" s="535"/>
    </row>
    <row r="212" spans="3:3">
      <c r="C212" s="535"/>
    </row>
    <row r="213" spans="3:3">
      <c r="C213" s="535"/>
    </row>
    <row r="214" spans="3:3">
      <c r="C214" s="535"/>
    </row>
    <row r="215" spans="3:3">
      <c r="C215" s="535"/>
    </row>
    <row r="216" spans="3:3">
      <c r="C216" s="535"/>
    </row>
    <row r="217" spans="3:3">
      <c r="C217" s="535"/>
    </row>
    <row r="218" spans="3:3">
      <c r="C218" s="535"/>
    </row>
    <row r="219" spans="3:3">
      <c r="C219" s="535"/>
    </row>
    <row r="220" spans="3:3">
      <c r="C220" s="535"/>
    </row>
    <row r="221" spans="3:3">
      <c r="C221" s="535"/>
    </row>
    <row r="222" spans="3:3">
      <c r="C222" s="535"/>
    </row>
    <row r="223" spans="3:3">
      <c r="C223" s="535"/>
    </row>
    <row r="224" spans="3:3">
      <c r="C224" s="535"/>
    </row>
    <row r="225" spans="3:3">
      <c r="C225" s="535"/>
    </row>
    <row r="226" spans="3:3">
      <c r="C226" s="535"/>
    </row>
    <row r="227" spans="3:3">
      <c r="C227" s="535"/>
    </row>
    <row r="228" spans="3:3">
      <c r="C228" s="535"/>
    </row>
    <row r="229" spans="3:3">
      <c r="C229" s="535"/>
    </row>
    <row r="230" spans="3:3">
      <c r="C230" s="535"/>
    </row>
    <row r="231" spans="3:3">
      <c r="C231" s="535"/>
    </row>
    <row r="232" spans="3:3">
      <c r="C232" s="535"/>
    </row>
    <row r="233" spans="3:3">
      <c r="C233" s="535"/>
    </row>
    <row r="234" spans="3:3">
      <c r="C234" s="535"/>
    </row>
    <row r="235" spans="3:3">
      <c r="C235" s="535"/>
    </row>
    <row r="236" spans="3:3">
      <c r="C236" s="535"/>
    </row>
    <row r="237" spans="3:3">
      <c r="C237" s="535"/>
    </row>
    <row r="238" spans="3:3">
      <c r="C238" s="535"/>
    </row>
    <row r="239" spans="3:3">
      <c r="C239" s="535"/>
    </row>
    <row r="240" spans="3:3">
      <c r="C240" s="535"/>
    </row>
    <row r="241" spans="3:3">
      <c r="C241" s="535"/>
    </row>
    <row r="242" spans="3:3">
      <c r="C242" s="535"/>
    </row>
    <row r="243" spans="3:3">
      <c r="C243" s="535"/>
    </row>
    <row r="244" spans="3:3">
      <c r="C244" s="535"/>
    </row>
    <row r="245" spans="3:3">
      <c r="C245" s="535"/>
    </row>
    <row r="246" spans="3:3">
      <c r="C246" s="535"/>
    </row>
    <row r="247" spans="3:3">
      <c r="C247" s="535"/>
    </row>
    <row r="248" spans="3:3">
      <c r="C248" s="535"/>
    </row>
    <row r="249" spans="3:3">
      <c r="C249" s="535"/>
    </row>
    <row r="250" spans="3:3">
      <c r="C250" s="535"/>
    </row>
    <row r="251" spans="3:3">
      <c r="C251" s="535"/>
    </row>
    <row r="252" spans="3:3">
      <c r="C252" s="535"/>
    </row>
    <row r="253" spans="3:3">
      <c r="C253" s="535"/>
    </row>
    <row r="254" spans="3:3">
      <c r="C254" s="535"/>
    </row>
    <row r="255" spans="3:3">
      <c r="C255" s="535"/>
    </row>
    <row r="256" spans="3:3">
      <c r="C256" s="535"/>
    </row>
    <row r="257" spans="3:3">
      <c r="C257" s="535"/>
    </row>
    <row r="258" spans="3:3">
      <c r="C258" s="535"/>
    </row>
    <row r="259" spans="3:3">
      <c r="C259" s="535"/>
    </row>
    <row r="260" spans="3:3">
      <c r="C260" s="535"/>
    </row>
    <row r="261" spans="3:3">
      <c r="C261" s="535"/>
    </row>
    <row r="262" spans="3:3">
      <c r="C262" s="535"/>
    </row>
    <row r="263" spans="3:3">
      <c r="C263" s="535"/>
    </row>
    <row r="264" spans="3:3">
      <c r="C264" s="535"/>
    </row>
    <row r="265" spans="3:3">
      <c r="C265" s="535"/>
    </row>
    <row r="266" spans="3:3">
      <c r="C266" s="535"/>
    </row>
    <row r="267" spans="3:3">
      <c r="C267" s="535"/>
    </row>
    <row r="268" spans="3:3">
      <c r="C268" s="535"/>
    </row>
    <row r="269" spans="3:3">
      <c r="C269" s="535"/>
    </row>
    <row r="270" spans="3:3">
      <c r="C270" s="535"/>
    </row>
    <row r="271" spans="3:3">
      <c r="C271" s="535"/>
    </row>
    <row r="272" spans="3:3">
      <c r="C272" s="535"/>
    </row>
    <row r="273" spans="3:3">
      <c r="C273" s="535"/>
    </row>
    <row r="274" spans="3:3">
      <c r="C274" s="535"/>
    </row>
    <row r="275" spans="3:3">
      <c r="C275" s="535"/>
    </row>
    <row r="276" spans="3:3">
      <c r="C276" s="535"/>
    </row>
    <row r="277" spans="3:3">
      <c r="C277" s="535"/>
    </row>
    <row r="278" spans="3:3">
      <c r="C278" s="535"/>
    </row>
    <row r="279" spans="3:3">
      <c r="C279" s="535"/>
    </row>
    <row r="280" spans="3:3">
      <c r="C280" s="535"/>
    </row>
    <row r="281" spans="3:3">
      <c r="C281" s="535"/>
    </row>
    <row r="282" spans="3:3">
      <c r="C282" s="535"/>
    </row>
    <row r="283" spans="3:3">
      <c r="C283" s="535"/>
    </row>
    <row r="284" spans="3:3">
      <c r="C284" s="535"/>
    </row>
    <row r="285" spans="3:3">
      <c r="C285" s="535"/>
    </row>
    <row r="286" spans="3:3">
      <c r="C286" s="535"/>
    </row>
    <row r="287" spans="3:3">
      <c r="C287" s="535"/>
    </row>
    <row r="288" spans="3:3">
      <c r="C288" s="535"/>
    </row>
    <row r="289" spans="3:3">
      <c r="C289" s="535"/>
    </row>
    <row r="290" spans="3:3">
      <c r="C290" s="535"/>
    </row>
    <row r="291" spans="3:3">
      <c r="C291" s="535"/>
    </row>
    <row r="292" spans="3:3">
      <c r="C292" s="433"/>
    </row>
    <row r="293" spans="3:3">
      <c r="C293" s="433"/>
    </row>
    <row r="294" spans="3:3">
      <c r="C294" s="433"/>
    </row>
    <row r="295" spans="3:3">
      <c r="C295" s="433"/>
    </row>
    <row r="296" spans="3:3">
      <c r="C296" s="433"/>
    </row>
    <row r="297" spans="3:3">
      <c r="C297" s="433"/>
    </row>
    <row r="298" spans="3:3">
      <c r="C298" s="433"/>
    </row>
    <row r="299" spans="3:3">
      <c r="C299" s="433"/>
    </row>
    <row r="300" spans="3:3">
      <c r="C300" s="433"/>
    </row>
    <row r="301" spans="3:3">
      <c r="C301" s="433"/>
    </row>
    <row r="302" spans="3:3">
      <c r="C302" s="433"/>
    </row>
    <row r="303" spans="3:3">
      <c r="C303" s="433"/>
    </row>
    <row r="304" spans="3:3">
      <c r="C304" s="433"/>
    </row>
    <row r="305" spans="3:3">
      <c r="C305" s="433"/>
    </row>
    <row r="306" spans="3:3">
      <c r="C306" s="433"/>
    </row>
    <row r="307" spans="3:3">
      <c r="C307" s="433"/>
    </row>
    <row r="308" spans="3:3">
      <c r="C308" s="433"/>
    </row>
    <row r="309" spans="3:3">
      <c r="C309" s="433"/>
    </row>
    <row r="310" spans="3:3">
      <c r="C310" s="433"/>
    </row>
    <row r="311" spans="3:3">
      <c r="C311" s="433"/>
    </row>
    <row r="312" spans="3:3">
      <c r="C312" s="433"/>
    </row>
    <row r="313" spans="3:3">
      <c r="C313" s="433"/>
    </row>
    <row r="314" spans="3:3">
      <c r="C314" s="433"/>
    </row>
    <row r="315" spans="3:3">
      <c r="C315" s="433"/>
    </row>
    <row r="316" spans="3:3">
      <c r="C316" s="433"/>
    </row>
    <row r="317" spans="3:3">
      <c r="C317" s="433"/>
    </row>
    <row r="318" spans="3:3">
      <c r="C318" s="433"/>
    </row>
    <row r="319" spans="3:3">
      <c r="C319" s="433"/>
    </row>
    <row r="320" spans="3:3">
      <c r="C320" s="433"/>
    </row>
    <row r="321" spans="3:3">
      <c r="C321" s="433"/>
    </row>
    <row r="322" spans="3:3">
      <c r="C322" s="433"/>
    </row>
    <row r="323" spans="3:3">
      <c r="C323" s="433"/>
    </row>
    <row r="324" spans="3:3">
      <c r="C324" s="433"/>
    </row>
    <row r="325" spans="3:3">
      <c r="C325" s="433"/>
    </row>
    <row r="326" spans="3:3">
      <c r="C326" s="433"/>
    </row>
    <row r="327" spans="3:3">
      <c r="C327" s="433"/>
    </row>
    <row r="328" spans="3:3">
      <c r="C328" s="433"/>
    </row>
    <row r="329" spans="3:3">
      <c r="C329" s="433"/>
    </row>
    <row r="330" spans="3:3">
      <c r="C330" s="433"/>
    </row>
    <row r="331" spans="3:3">
      <c r="C331" s="433"/>
    </row>
    <row r="332" spans="3:3">
      <c r="C332" s="433"/>
    </row>
    <row r="333" spans="3:3">
      <c r="C333" s="433"/>
    </row>
    <row r="334" spans="3:3">
      <c r="C334" s="433"/>
    </row>
    <row r="335" spans="3:3">
      <c r="C335" s="433"/>
    </row>
    <row r="336" spans="3:3">
      <c r="C336" s="433"/>
    </row>
    <row r="337" spans="3:3">
      <c r="C337" s="433"/>
    </row>
    <row r="338" spans="3:3">
      <c r="C338" s="433"/>
    </row>
    <row r="339" spans="3:3">
      <c r="C339" s="433"/>
    </row>
    <row r="340" spans="3:3">
      <c r="C340" s="433"/>
    </row>
    <row r="341" spans="3:3">
      <c r="C341" s="433"/>
    </row>
    <row r="342" spans="3:3">
      <c r="C342" s="433"/>
    </row>
    <row r="343" spans="3:3">
      <c r="C343" s="433"/>
    </row>
    <row r="344" spans="3:3">
      <c r="C344" s="433"/>
    </row>
    <row r="345" spans="3:3">
      <c r="C345" s="433"/>
    </row>
    <row r="346" spans="3:3">
      <c r="C346" s="433"/>
    </row>
    <row r="347" spans="3:3">
      <c r="C347" s="433"/>
    </row>
    <row r="348" spans="3:3">
      <c r="C348" s="433"/>
    </row>
    <row r="349" spans="3:3">
      <c r="C349" s="433"/>
    </row>
    <row r="350" spans="3:3">
      <c r="C350" s="433"/>
    </row>
    <row r="351" spans="3:3">
      <c r="C351" s="433"/>
    </row>
    <row r="352" spans="3:3">
      <c r="C352" s="433"/>
    </row>
    <row r="353" spans="3:3">
      <c r="C353" s="433"/>
    </row>
    <row r="354" spans="3:3">
      <c r="C354" s="433"/>
    </row>
    <row r="355" spans="3:3">
      <c r="C355" s="433"/>
    </row>
    <row r="356" spans="3:3">
      <c r="C356" s="433"/>
    </row>
    <row r="357" spans="3:3">
      <c r="C357" s="433"/>
    </row>
    <row r="358" spans="3:3">
      <c r="C358" s="433"/>
    </row>
    <row r="359" spans="3:3">
      <c r="C359" s="433"/>
    </row>
    <row r="360" spans="3:3">
      <c r="C360" s="433"/>
    </row>
    <row r="361" spans="3:3">
      <c r="C361" s="433"/>
    </row>
    <row r="362" spans="3:3">
      <c r="C362" s="433"/>
    </row>
    <row r="363" spans="3:3">
      <c r="C363" s="433"/>
    </row>
    <row r="364" spans="3:3">
      <c r="C364" s="433"/>
    </row>
    <row r="365" spans="3:3">
      <c r="C365" s="433"/>
    </row>
    <row r="366" spans="3:3">
      <c r="C366" s="433"/>
    </row>
    <row r="367" spans="3:3">
      <c r="C367" s="433"/>
    </row>
    <row r="368" spans="3:3">
      <c r="C368" s="433"/>
    </row>
    <row r="369" spans="3:3">
      <c r="C369" s="433"/>
    </row>
    <row r="370" spans="3:3">
      <c r="C370" s="433"/>
    </row>
    <row r="371" spans="3:3">
      <c r="C371" s="433"/>
    </row>
    <row r="372" spans="3:3">
      <c r="C372" s="433"/>
    </row>
    <row r="373" spans="3:3">
      <c r="C373" s="433"/>
    </row>
    <row r="374" spans="3:3">
      <c r="C374" s="433"/>
    </row>
    <row r="375" spans="3:3">
      <c r="C375" s="433"/>
    </row>
    <row r="376" spans="3:3">
      <c r="C376" s="433"/>
    </row>
    <row r="377" spans="3:3">
      <c r="C377" s="433"/>
    </row>
    <row r="378" spans="3:3">
      <c r="C378" s="433"/>
    </row>
    <row r="379" spans="3:3">
      <c r="C379" s="433"/>
    </row>
    <row r="380" spans="3:3">
      <c r="C380" s="433"/>
    </row>
    <row r="381" spans="3:3">
      <c r="C381" s="433"/>
    </row>
    <row r="382" spans="3:3">
      <c r="C382" s="433"/>
    </row>
    <row r="383" spans="3:3">
      <c r="C383" s="433"/>
    </row>
    <row r="384" spans="3:3">
      <c r="C384" s="433"/>
    </row>
    <row r="385" spans="3:3">
      <c r="C385" s="433"/>
    </row>
    <row r="386" spans="3:3">
      <c r="C386" s="433"/>
    </row>
    <row r="387" spans="3:3">
      <c r="C387" s="433"/>
    </row>
    <row r="388" spans="3:3">
      <c r="C388" s="433"/>
    </row>
    <row r="389" spans="3:3">
      <c r="C389" s="433"/>
    </row>
    <row r="390" spans="3:3">
      <c r="C390" s="433"/>
    </row>
    <row r="391" spans="3:3">
      <c r="C391" s="433"/>
    </row>
    <row r="392" spans="3:3">
      <c r="C392" s="433"/>
    </row>
    <row r="393" spans="3:3">
      <c r="C393" s="433"/>
    </row>
    <row r="394" spans="3:3">
      <c r="C394" s="433"/>
    </row>
    <row r="395" spans="3:3">
      <c r="C395" s="433"/>
    </row>
    <row r="396" spans="3:3">
      <c r="C396" s="433"/>
    </row>
    <row r="397" spans="3:3">
      <c r="C397" s="433"/>
    </row>
    <row r="398" spans="3:3">
      <c r="C398" s="433"/>
    </row>
    <row r="399" spans="3:3">
      <c r="C399" s="433"/>
    </row>
    <row r="400" spans="3:3">
      <c r="C400" s="433"/>
    </row>
    <row r="401" spans="3:3">
      <c r="C401" s="433"/>
    </row>
    <row r="402" spans="3:3">
      <c r="C402" s="433"/>
    </row>
    <row r="403" spans="3:3">
      <c r="C403" s="433"/>
    </row>
    <row r="404" spans="3:3">
      <c r="C404" s="433"/>
    </row>
    <row r="405" spans="3:3">
      <c r="C405" s="433"/>
    </row>
    <row r="406" spans="3:3">
      <c r="C406" s="433"/>
    </row>
    <row r="407" spans="3:3">
      <c r="C407" s="433"/>
    </row>
    <row r="408" spans="3:3">
      <c r="C408" s="433"/>
    </row>
    <row r="409" spans="3:3">
      <c r="C409" s="433"/>
    </row>
    <row r="410" spans="3:3">
      <c r="C410" s="433"/>
    </row>
    <row r="411" spans="3:3">
      <c r="C411" s="433"/>
    </row>
    <row r="412" spans="3:3">
      <c r="C412" s="433"/>
    </row>
    <row r="413" spans="3:3">
      <c r="C413" s="433"/>
    </row>
    <row r="414" spans="3:3">
      <c r="C414" s="433"/>
    </row>
    <row r="415" spans="3:3">
      <c r="C415" s="433"/>
    </row>
    <row r="416" spans="3:3">
      <c r="C416" s="433"/>
    </row>
    <row r="417" spans="3:3">
      <c r="C417" s="433"/>
    </row>
    <row r="418" spans="3:3">
      <c r="C418" s="433"/>
    </row>
    <row r="419" spans="3:3">
      <c r="C419" s="433"/>
    </row>
    <row r="420" spans="3:3">
      <c r="C420" s="433"/>
    </row>
    <row r="421" spans="3:3">
      <c r="C421" s="433"/>
    </row>
    <row r="422" spans="3:3">
      <c r="C422" s="433"/>
    </row>
    <row r="423" spans="3:3">
      <c r="C423" s="433"/>
    </row>
    <row r="424" spans="3:3">
      <c r="C424" s="433"/>
    </row>
    <row r="425" spans="3:3">
      <c r="C425" s="433"/>
    </row>
    <row r="426" spans="3:3">
      <c r="C426" s="433"/>
    </row>
    <row r="427" spans="3:3">
      <c r="C427" s="433"/>
    </row>
    <row r="428" spans="3:3">
      <c r="C428" s="433"/>
    </row>
    <row r="429" spans="3:3">
      <c r="C429" s="433"/>
    </row>
    <row r="430" spans="3:3">
      <c r="C430" s="433"/>
    </row>
    <row r="431" spans="3:3">
      <c r="C431" s="433"/>
    </row>
    <row r="432" spans="3:3">
      <c r="C432" s="433"/>
    </row>
    <row r="433" spans="3:3">
      <c r="C433" s="433"/>
    </row>
    <row r="434" spans="3:3">
      <c r="C434" s="433"/>
    </row>
    <row r="435" spans="3:3">
      <c r="C435" s="433"/>
    </row>
    <row r="436" spans="3:3">
      <c r="C436" s="433"/>
    </row>
    <row r="437" spans="3:3">
      <c r="C437" s="433"/>
    </row>
    <row r="438" spans="3:3">
      <c r="C438" s="433"/>
    </row>
    <row r="439" spans="3:3">
      <c r="C439" s="433"/>
    </row>
    <row r="440" spans="3:3">
      <c r="C440" s="433"/>
    </row>
    <row r="441" spans="3:3">
      <c r="C441" s="433"/>
    </row>
    <row r="442" spans="3:3">
      <c r="C442" s="433"/>
    </row>
    <row r="443" spans="3:3">
      <c r="C443" s="433"/>
    </row>
    <row r="444" spans="3:3">
      <c r="C444" s="433"/>
    </row>
    <row r="445" spans="3:3">
      <c r="C445" s="433"/>
    </row>
    <row r="446" spans="3:3">
      <c r="C446" s="433"/>
    </row>
    <row r="447" spans="3:3">
      <c r="C447" s="433"/>
    </row>
    <row r="448" spans="3:3">
      <c r="C448" s="433"/>
    </row>
    <row r="449" spans="3:3">
      <c r="C449" s="433"/>
    </row>
    <row r="450" spans="3:3">
      <c r="C450" s="433"/>
    </row>
    <row r="451" spans="3:3">
      <c r="C451" s="433"/>
    </row>
    <row r="452" spans="3:3">
      <c r="C452" s="433"/>
    </row>
    <row r="453" spans="3:3">
      <c r="C453" s="433"/>
    </row>
    <row r="454" spans="3:3">
      <c r="C454" s="433"/>
    </row>
    <row r="455" spans="3:3">
      <c r="C455" s="433"/>
    </row>
    <row r="456" spans="3:3">
      <c r="C456" s="433"/>
    </row>
    <row r="457" spans="3:3">
      <c r="C457" s="433"/>
    </row>
    <row r="458" spans="3:3">
      <c r="C458" s="433"/>
    </row>
    <row r="459" spans="3:3">
      <c r="C459" s="433"/>
    </row>
    <row r="460" spans="3:3">
      <c r="C460" s="433"/>
    </row>
    <row r="461" spans="3:3">
      <c r="C461" s="433"/>
    </row>
    <row r="462" spans="3:3">
      <c r="C462" s="433"/>
    </row>
    <row r="463" spans="3:3">
      <c r="C463" s="433"/>
    </row>
    <row r="464" spans="3:3">
      <c r="C464" s="433"/>
    </row>
    <row r="465" spans="3:3">
      <c r="C465" s="433"/>
    </row>
    <row r="466" spans="3:3">
      <c r="C466" s="433"/>
    </row>
    <row r="467" spans="3:3">
      <c r="C467" s="433"/>
    </row>
    <row r="468" spans="3:3">
      <c r="C468" s="433"/>
    </row>
    <row r="469" spans="3:3">
      <c r="C469" s="433"/>
    </row>
    <row r="470" spans="3:3">
      <c r="C470" s="433"/>
    </row>
    <row r="471" spans="3:3">
      <c r="C471" s="433"/>
    </row>
    <row r="472" spans="3:3">
      <c r="C472" s="433"/>
    </row>
    <row r="473" spans="3:3">
      <c r="C473" s="433"/>
    </row>
    <row r="474" spans="3:3">
      <c r="C474" s="433"/>
    </row>
    <row r="475" spans="3:3">
      <c r="C475" s="433"/>
    </row>
    <row r="476" spans="3:3">
      <c r="C476" s="433"/>
    </row>
    <row r="477" spans="3:3">
      <c r="C477" s="433"/>
    </row>
    <row r="478" spans="3:3">
      <c r="C478" s="433"/>
    </row>
    <row r="479" spans="3:3">
      <c r="C479" s="433"/>
    </row>
    <row r="480" spans="3:3">
      <c r="C480" s="433"/>
    </row>
    <row r="481" spans="3:3">
      <c r="C481" s="433"/>
    </row>
    <row r="482" spans="3:3">
      <c r="C482" s="433"/>
    </row>
    <row r="483" spans="3:3">
      <c r="C483" s="433"/>
    </row>
    <row r="484" spans="3:3">
      <c r="C484" s="433"/>
    </row>
    <row r="485" spans="3:3">
      <c r="C485" s="433"/>
    </row>
    <row r="486" spans="3:3">
      <c r="C486" s="433"/>
    </row>
    <row r="487" spans="3:3">
      <c r="C487" s="433"/>
    </row>
    <row r="488" spans="3:3">
      <c r="C488" s="433"/>
    </row>
    <row r="489" spans="3:3">
      <c r="C489" s="433"/>
    </row>
    <row r="490" spans="3:3">
      <c r="C490" s="433"/>
    </row>
    <row r="491" spans="3:3">
      <c r="C491" s="433"/>
    </row>
    <row r="492" spans="3:3">
      <c r="C492" s="433"/>
    </row>
    <row r="493" spans="3:3">
      <c r="C493" s="433"/>
    </row>
    <row r="494" spans="3:3">
      <c r="C494" s="433"/>
    </row>
    <row r="495" spans="3:3">
      <c r="C495" s="433"/>
    </row>
    <row r="496" spans="3:3">
      <c r="C496" s="433"/>
    </row>
    <row r="497" spans="3:3">
      <c r="C497" s="433"/>
    </row>
    <row r="498" spans="3:3">
      <c r="C498" s="433"/>
    </row>
    <row r="499" spans="3:3">
      <c r="C499" s="433"/>
    </row>
    <row r="500" spans="3:3">
      <c r="C500" s="433"/>
    </row>
    <row r="501" spans="3:3">
      <c r="C501" s="433"/>
    </row>
    <row r="502" spans="3:3">
      <c r="C502" s="433"/>
    </row>
    <row r="503" spans="3:3">
      <c r="C503" s="433"/>
    </row>
    <row r="504" spans="3:3">
      <c r="C504" s="433"/>
    </row>
    <row r="505" spans="3:3">
      <c r="C505" s="433"/>
    </row>
    <row r="506" spans="3:3">
      <c r="C506" s="433"/>
    </row>
    <row r="507" spans="3:3">
      <c r="C507" s="433"/>
    </row>
    <row r="508" spans="3:3">
      <c r="C508" s="433"/>
    </row>
    <row r="509" spans="3:3">
      <c r="C509" s="433"/>
    </row>
    <row r="510" spans="3:3">
      <c r="C510" s="433"/>
    </row>
    <row r="511" spans="3:3">
      <c r="C511" s="433"/>
    </row>
    <row r="512" spans="3:3">
      <c r="C512" s="433"/>
    </row>
    <row r="513" spans="3:3">
      <c r="C513" s="433"/>
    </row>
    <row r="514" spans="3:3">
      <c r="C514" s="433"/>
    </row>
    <row r="515" spans="3:3">
      <c r="C515" s="433"/>
    </row>
    <row r="516" spans="3:3">
      <c r="C516" s="433"/>
    </row>
    <row r="517" spans="3:3">
      <c r="C517" s="433"/>
    </row>
    <row r="518" spans="3:3">
      <c r="C518" s="433"/>
    </row>
    <row r="519" spans="3:3">
      <c r="C519" s="433"/>
    </row>
    <row r="520" spans="3:3">
      <c r="C520" s="433"/>
    </row>
    <row r="521" spans="3:3">
      <c r="C521" s="433"/>
    </row>
    <row r="522" spans="3:3">
      <c r="C522" s="433"/>
    </row>
    <row r="523" spans="3:3">
      <c r="C523" s="433"/>
    </row>
    <row r="524" spans="3:3">
      <c r="C524" s="433"/>
    </row>
    <row r="525" spans="3:3">
      <c r="C525" s="433"/>
    </row>
    <row r="526" spans="3:3">
      <c r="C526" s="433"/>
    </row>
    <row r="527" spans="3:3">
      <c r="C527" s="433"/>
    </row>
    <row r="528" spans="3:3">
      <c r="C528" s="433"/>
    </row>
    <row r="529" spans="3:3">
      <c r="C529" s="433"/>
    </row>
    <row r="530" spans="3:3">
      <c r="C530" s="433"/>
    </row>
    <row r="531" spans="3:3">
      <c r="C531" s="433"/>
    </row>
    <row r="532" spans="3:3">
      <c r="C532" s="433"/>
    </row>
    <row r="533" spans="3:3">
      <c r="C533" s="433"/>
    </row>
    <row r="534" spans="3:3">
      <c r="C534" s="433"/>
    </row>
    <row r="535" spans="3:3">
      <c r="C535" s="433"/>
    </row>
    <row r="536" spans="3:3">
      <c r="C536" s="433"/>
    </row>
    <row r="537" spans="3:3">
      <c r="C537" s="433"/>
    </row>
    <row r="538" spans="3:3">
      <c r="C538" s="433"/>
    </row>
    <row r="539" spans="3:3">
      <c r="C539" s="433"/>
    </row>
    <row r="540" spans="3:3">
      <c r="C540" s="433"/>
    </row>
    <row r="541" spans="3:3">
      <c r="C541" s="433"/>
    </row>
    <row r="542" spans="3:3">
      <c r="C542" s="433"/>
    </row>
    <row r="543" spans="3:3">
      <c r="C543" s="433"/>
    </row>
    <row r="544" spans="3:3">
      <c r="C544" s="433"/>
    </row>
    <row r="545" spans="3:3">
      <c r="C545" s="433"/>
    </row>
    <row r="546" spans="3:3">
      <c r="C546" s="433"/>
    </row>
    <row r="547" spans="3:3">
      <c r="C547" s="433"/>
    </row>
    <row r="548" spans="3:3">
      <c r="C548" s="433"/>
    </row>
    <row r="549" spans="3:3">
      <c r="C549" s="433"/>
    </row>
    <row r="550" spans="3:3">
      <c r="C550" s="433"/>
    </row>
    <row r="551" spans="3:3">
      <c r="C551" s="433"/>
    </row>
    <row r="552" spans="3:3">
      <c r="C552" s="433"/>
    </row>
    <row r="553" spans="3:3">
      <c r="C553" s="433"/>
    </row>
    <row r="554" spans="3:3">
      <c r="C554" s="433"/>
    </row>
    <row r="555" spans="3:3">
      <c r="C555" s="433"/>
    </row>
    <row r="556" spans="3:3">
      <c r="C556" s="433"/>
    </row>
    <row r="557" spans="3:3">
      <c r="C557" s="433"/>
    </row>
    <row r="558" spans="3:3">
      <c r="C558" s="433"/>
    </row>
    <row r="559" spans="3:3">
      <c r="C559" s="433"/>
    </row>
    <row r="560" spans="3:3">
      <c r="C560" s="433"/>
    </row>
    <row r="561" spans="3:3">
      <c r="C561" s="433"/>
    </row>
    <row r="562" spans="3:3">
      <c r="C562" s="433"/>
    </row>
    <row r="563" spans="3:3">
      <c r="C563" s="433"/>
    </row>
    <row r="564" spans="3:3">
      <c r="C564" s="433"/>
    </row>
    <row r="565" spans="3:3">
      <c r="C565" s="433"/>
    </row>
    <row r="566" spans="3:3">
      <c r="C566" s="433"/>
    </row>
    <row r="567" spans="3:3">
      <c r="C567" s="433"/>
    </row>
    <row r="568" spans="3:3">
      <c r="C568" s="433"/>
    </row>
    <row r="569" spans="3:3">
      <c r="C569" s="433"/>
    </row>
    <row r="570" spans="3:3">
      <c r="C570" s="433"/>
    </row>
    <row r="571" spans="3:3">
      <c r="C571" s="433"/>
    </row>
    <row r="572" spans="3:3">
      <c r="C572" s="433"/>
    </row>
    <row r="573" spans="3:3">
      <c r="C573" s="433"/>
    </row>
    <row r="574" spans="3:3">
      <c r="C574" s="433"/>
    </row>
    <row r="575" spans="3:3">
      <c r="C575" s="433"/>
    </row>
    <row r="576" spans="3:3">
      <c r="C576" s="433"/>
    </row>
    <row r="577" spans="3:3">
      <c r="C577" s="433"/>
    </row>
    <row r="578" spans="3:3">
      <c r="C578" s="433"/>
    </row>
    <row r="579" spans="3:3">
      <c r="C579" s="433"/>
    </row>
    <row r="580" spans="3:3">
      <c r="C580" s="433"/>
    </row>
    <row r="581" spans="3:3">
      <c r="C581" s="433"/>
    </row>
    <row r="582" spans="3:3">
      <c r="C582" s="433"/>
    </row>
    <row r="583" spans="3:3">
      <c r="C583" s="433"/>
    </row>
    <row r="584" spans="3:3">
      <c r="C584" s="433"/>
    </row>
    <row r="585" spans="3:3">
      <c r="C585" s="433"/>
    </row>
    <row r="586" spans="3:3">
      <c r="C586" s="433"/>
    </row>
    <row r="587" spans="3:3">
      <c r="C587" s="433"/>
    </row>
    <row r="588" spans="3:3">
      <c r="C588" s="433"/>
    </row>
    <row r="589" spans="3:3">
      <c r="C589" s="433"/>
    </row>
    <row r="590" spans="3:3">
      <c r="C590" s="433"/>
    </row>
    <row r="591" spans="3:3">
      <c r="C591" s="433"/>
    </row>
    <row r="592" spans="3:3">
      <c r="C592" s="433"/>
    </row>
    <row r="593" spans="3:3">
      <c r="C593" s="433"/>
    </row>
    <row r="594" spans="3:3">
      <c r="C594" s="433"/>
    </row>
    <row r="595" spans="3:3">
      <c r="C595" s="433"/>
    </row>
    <row r="596" spans="3:3">
      <c r="C596" s="433"/>
    </row>
    <row r="597" spans="3:3">
      <c r="C597" s="433"/>
    </row>
    <row r="598" spans="3:3">
      <c r="C598" s="433"/>
    </row>
    <row r="599" spans="3:3">
      <c r="C599" s="433"/>
    </row>
    <row r="600" spans="3:3">
      <c r="C600" s="433"/>
    </row>
    <row r="601" spans="3:3">
      <c r="C601" s="433"/>
    </row>
    <row r="602" spans="3:3">
      <c r="C602" s="433"/>
    </row>
    <row r="603" spans="3:3">
      <c r="C603" s="433"/>
    </row>
    <row r="604" spans="3:3">
      <c r="C604" s="433"/>
    </row>
    <row r="605" spans="3:3">
      <c r="C605" s="433"/>
    </row>
    <row r="606" spans="3:3">
      <c r="C606" s="433"/>
    </row>
    <row r="607" spans="3:3">
      <c r="C607" s="433"/>
    </row>
    <row r="608" spans="3:3">
      <c r="C608" s="433"/>
    </row>
    <row r="609" spans="3:3">
      <c r="C609" s="433"/>
    </row>
    <row r="610" spans="3:3">
      <c r="C610" s="433"/>
    </row>
    <row r="611" spans="3:3">
      <c r="C611" s="433"/>
    </row>
    <row r="612" spans="3:3">
      <c r="C612" s="433"/>
    </row>
    <row r="613" spans="3:3">
      <c r="C613" s="433"/>
    </row>
    <row r="614" spans="3:3">
      <c r="C614" s="433"/>
    </row>
    <row r="615" spans="3:3">
      <c r="C615" s="433"/>
    </row>
    <row r="616" spans="3:3">
      <c r="C616" s="433"/>
    </row>
    <row r="617" spans="3:3">
      <c r="C617" s="433"/>
    </row>
    <row r="618" spans="3:3">
      <c r="C618" s="433"/>
    </row>
    <row r="619" spans="3:3">
      <c r="C619" s="433"/>
    </row>
    <row r="620" spans="3:3">
      <c r="C620" s="433"/>
    </row>
    <row r="621" spans="3:3">
      <c r="C621" s="433"/>
    </row>
    <row r="622" spans="3:3">
      <c r="C622" s="433"/>
    </row>
    <row r="623" spans="3:3">
      <c r="C623" s="433"/>
    </row>
    <row r="624" spans="3:3">
      <c r="C624" s="433"/>
    </row>
    <row r="625" spans="3:3">
      <c r="C625" s="433"/>
    </row>
    <row r="626" spans="3:3">
      <c r="C626" s="433"/>
    </row>
    <row r="627" spans="3:3">
      <c r="C627" s="433"/>
    </row>
    <row r="628" spans="3:3">
      <c r="C628" s="433"/>
    </row>
    <row r="629" spans="3:3">
      <c r="C629" s="433"/>
    </row>
    <row r="630" spans="3:3">
      <c r="C630" s="433"/>
    </row>
    <row r="631" spans="3:3">
      <c r="C631" s="433"/>
    </row>
    <row r="632" spans="3:3">
      <c r="C632" s="433"/>
    </row>
    <row r="633" spans="3:3">
      <c r="C633" s="433"/>
    </row>
    <row r="634" spans="3:3">
      <c r="C634" s="433"/>
    </row>
    <row r="635" spans="3:3">
      <c r="C635" s="433"/>
    </row>
    <row r="636" spans="3:3">
      <c r="C636" s="433"/>
    </row>
    <row r="637" spans="3:3">
      <c r="C637" s="433"/>
    </row>
    <row r="638" spans="3:3">
      <c r="C638" s="433"/>
    </row>
    <row r="639" spans="3:3">
      <c r="C639" s="433"/>
    </row>
    <row r="640" spans="3:3">
      <c r="C640" s="433"/>
    </row>
    <row r="641" spans="3:3">
      <c r="C641" s="433"/>
    </row>
    <row r="642" spans="3:3">
      <c r="C642" s="433"/>
    </row>
    <row r="643" spans="3:3">
      <c r="C643" s="433"/>
    </row>
    <row r="644" spans="3:3">
      <c r="C644" s="433"/>
    </row>
    <row r="645" spans="3:3">
      <c r="C645" s="433"/>
    </row>
    <row r="646" spans="3:3">
      <c r="C646" s="433"/>
    </row>
    <row r="647" spans="3:3">
      <c r="C647" s="433"/>
    </row>
    <row r="648" spans="3:3">
      <c r="C648" s="433"/>
    </row>
    <row r="649" spans="3:3">
      <c r="C649" s="433"/>
    </row>
    <row r="650" spans="3:3">
      <c r="C650" s="433"/>
    </row>
    <row r="651" spans="3:3">
      <c r="C651" s="433"/>
    </row>
    <row r="652" spans="3:3">
      <c r="C652" s="433"/>
    </row>
    <row r="653" spans="3:3">
      <c r="C653" s="433"/>
    </row>
    <row r="654" spans="3:3">
      <c r="C654" s="433"/>
    </row>
    <row r="655" spans="3:3">
      <c r="C655" s="433"/>
    </row>
    <row r="656" spans="3:3">
      <c r="C656" s="433"/>
    </row>
    <row r="657" spans="3:3">
      <c r="C657" s="433"/>
    </row>
    <row r="658" spans="3:3">
      <c r="C658" s="433"/>
    </row>
    <row r="659" spans="3:3">
      <c r="C659" s="433"/>
    </row>
    <row r="660" spans="3:3">
      <c r="C660" s="433"/>
    </row>
    <row r="661" spans="3:3">
      <c r="C661" s="433"/>
    </row>
    <row r="662" spans="3:3">
      <c r="C662" s="433"/>
    </row>
    <row r="663" spans="3:3">
      <c r="C663" s="433"/>
    </row>
    <row r="664" spans="3:3">
      <c r="C664" s="433"/>
    </row>
    <row r="665" spans="3:3">
      <c r="C665" s="433"/>
    </row>
    <row r="666" spans="3:3">
      <c r="C666" s="433"/>
    </row>
    <row r="667" spans="3:3">
      <c r="C667" s="433"/>
    </row>
    <row r="668" spans="3:3">
      <c r="C668" s="433"/>
    </row>
    <row r="669" spans="3:3">
      <c r="C669" s="433"/>
    </row>
    <row r="670" spans="3:3">
      <c r="C670" s="433"/>
    </row>
    <row r="671" spans="3:3">
      <c r="C671" s="433"/>
    </row>
    <row r="672" spans="3:3">
      <c r="C672" s="433"/>
    </row>
    <row r="673" spans="3:3">
      <c r="C673" s="433"/>
    </row>
    <row r="674" spans="3:3">
      <c r="C674" s="433"/>
    </row>
    <row r="675" spans="3:3">
      <c r="C675" s="433"/>
    </row>
    <row r="676" spans="3:3">
      <c r="C676" s="433"/>
    </row>
    <row r="677" spans="3:3">
      <c r="C677" s="433"/>
    </row>
    <row r="678" spans="3:3">
      <c r="C678" s="433"/>
    </row>
    <row r="679" spans="3:3">
      <c r="C679" s="433"/>
    </row>
    <row r="680" spans="3:3">
      <c r="C680" s="433"/>
    </row>
    <row r="681" spans="3:3">
      <c r="C681" s="433"/>
    </row>
    <row r="682" spans="3:3">
      <c r="C682" s="433"/>
    </row>
    <row r="683" spans="3:3">
      <c r="C683" s="433"/>
    </row>
    <row r="684" spans="3:3">
      <c r="C684" s="433"/>
    </row>
    <row r="685" spans="3:3">
      <c r="C685" s="433"/>
    </row>
    <row r="686" spans="3:3">
      <c r="C686" s="433"/>
    </row>
    <row r="687" spans="3:3">
      <c r="C687" s="433"/>
    </row>
    <row r="688" spans="3:3">
      <c r="C688" s="433"/>
    </row>
    <row r="689" spans="3:3">
      <c r="C689" s="433"/>
    </row>
    <row r="690" spans="3:3">
      <c r="C690" s="433"/>
    </row>
    <row r="691" spans="3:3">
      <c r="C691" s="433"/>
    </row>
    <row r="692" spans="3:3">
      <c r="C692" s="433"/>
    </row>
    <row r="693" spans="3:3">
      <c r="C693" s="433"/>
    </row>
    <row r="694" spans="3:3">
      <c r="C694" s="433"/>
    </row>
    <row r="695" spans="3:3">
      <c r="C695" s="433"/>
    </row>
    <row r="696" spans="3:3">
      <c r="C696" s="433"/>
    </row>
    <row r="697" spans="3:3">
      <c r="C697" s="433"/>
    </row>
    <row r="698" spans="3:3">
      <c r="C698" s="433"/>
    </row>
    <row r="699" spans="3:3">
      <c r="C699" s="433"/>
    </row>
    <row r="700" spans="3:3">
      <c r="C700" s="433"/>
    </row>
    <row r="701" spans="3:3">
      <c r="C701" s="433"/>
    </row>
    <row r="702" spans="3:3">
      <c r="C702" s="433"/>
    </row>
    <row r="703" spans="3:3">
      <c r="C703" s="433"/>
    </row>
    <row r="704" spans="3:3">
      <c r="C704" s="433"/>
    </row>
    <row r="705" spans="3:3">
      <c r="C705" s="433"/>
    </row>
    <row r="706" spans="3:3">
      <c r="C706" s="433"/>
    </row>
    <row r="707" spans="3:3">
      <c r="C707" s="433"/>
    </row>
    <row r="708" spans="3:3">
      <c r="C708" s="433"/>
    </row>
    <row r="709" spans="3:3">
      <c r="C709" s="433"/>
    </row>
    <row r="710" spans="3:3">
      <c r="C710" s="433"/>
    </row>
    <row r="711" spans="3:3">
      <c r="C711" s="433"/>
    </row>
    <row r="712" spans="3:3">
      <c r="C712" s="433"/>
    </row>
    <row r="713" spans="3:3">
      <c r="C713" s="433"/>
    </row>
    <row r="714" spans="3:3">
      <c r="C714" s="433"/>
    </row>
    <row r="715" spans="3:3">
      <c r="C715" s="433"/>
    </row>
    <row r="716" spans="3:3">
      <c r="C716" s="433"/>
    </row>
    <row r="717" spans="3:3">
      <c r="C717" s="433"/>
    </row>
    <row r="718" spans="3:3">
      <c r="C718" s="433"/>
    </row>
    <row r="719" spans="3:3">
      <c r="C719" s="433"/>
    </row>
    <row r="720" spans="3:3">
      <c r="C720" s="433"/>
    </row>
    <row r="721" spans="3:3">
      <c r="C721" s="433"/>
    </row>
    <row r="722" spans="3:3">
      <c r="C722" s="433"/>
    </row>
    <row r="723" spans="3:3">
      <c r="C723" s="433"/>
    </row>
    <row r="724" spans="3:3">
      <c r="C724" s="433"/>
    </row>
    <row r="725" spans="3:3">
      <c r="C725" s="433"/>
    </row>
    <row r="726" spans="3:3">
      <c r="C726" s="433"/>
    </row>
    <row r="727" spans="3:3">
      <c r="C727" s="433"/>
    </row>
    <row r="728" spans="3:3">
      <c r="C728" s="433"/>
    </row>
    <row r="729" spans="3:3">
      <c r="C729" s="433"/>
    </row>
    <row r="730" spans="3:3">
      <c r="C730" s="433"/>
    </row>
    <row r="731" spans="3:3">
      <c r="C731" s="433"/>
    </row>
    <row r="732" spans="3:3">
      <c r="C732" s="433"/>
    </row>
    <row r="733" spans="3:3">
      <c r="C733" s="433"/>
    </row>
    <row r="734" spans="3:3">
      <c r="C734" s="433"/>
    </row>
    <row r="735" spans="3:3">
      <c r="C735" s="433"/>
    </row>
    <row r="736" spans="3:3">
      <c r="C736" s="433"/>
    </row>
    <row r="737" spans="3:3">
      <c r="C737" s="433"/>
    </row>
    <row r="738" spans="3:3">
      <c r="C738" s="433"/>
    </row>
    <row r="739" spans="3:3">
      <c r="C739" s="433"/>
    </row>
    <row r="740" spans="3:3">
      <c r="C740" s="433"/>
    </row>
    <row r="741" spans="3:3">
      <c r="C741" s="433"/>
    </row>
    <row r="742" spans="3:3">
      <c r="C742" s="433"/>
    </row>
    <row r="743" spans="3:3">
      <c r="C743" s="433"/>
    </row>
    <row r="744" spans="3:3">
      <c r="C744" s="433"/>
    </row>
    <row r="745" spans="3:3">
      <c r="C745" s="433"/>
    </row>
    <row r="746" spans="3:3">
      <c r="C746" s="433"/>
    </row>
    <row r="747" spans="3:3">
      <c r="C747" s="433"/>
    </row>
    <row r="748" spans="3:3">
      <c r="C748" s="433"/>
    </row>
    <row r="749" spans="3:3">
      <c r="C749" s="433"/>
    </row>
    <row r="750" spans="3:3">
      <c r="C750" s="433"/>
    </row>
    <row r="751" spans="3:3">
      <c r="C751" s="433"/>
    </row>
    <row r="752" spans="3:3">
      <c r="C752" s="433"/>
    </row>
    <row r="753" spans="3:3">
      <c r="C753" s="433"/>
    </row>
    <row r="754" spans="3:3">
      <c r="C754" s="433"/>
    </row>
    <row r="755" spans="3:3">
      <c r="C755" s="433"/>
    </row>
    <row r="756" spans="3:3">
      <c r="C756" s="433"/>
    </row>
    <row r="757" spans="3:3">
      <c r="C757" s="433"/>
    </row>
    <row r="758" spans="3:3">
      <c r="C758" s="433"/>
    </row>
    <row r="759" spans="3:3">
      <c r="C759" s="433"/>
    </row>
    <row r="760" spans="3:3">
      <c r="C760" s="433"/>
    </row>
    <row r="761" spans="3:3">
      <c r="C761" s="433"/>
    </row>
    <row r="762" spans="3:3">
      <c r="C762" s="433"/>
    </row>
    <row r="763" spans="3:3">
      <c r="C763" s="433"/>
    </row>
    <row r="764" spans="3:3">
      <c r="C764" s="433"/>
    </row>
    <row r="765" spans="3:3">
      <c r="C765" s="433"/>
    </row>
    <row r="766" spans="3:3">
      <c r="C766" s="433"/>
    </row>
    <row r="767" spans="3:3">
      <c r="C767" s="433"/>
    </row>
    <row r="768" spans="3:3">
      <c r="C768" s="433"/>
    </row>
    <row r="769" spans="3:3">
      <c r="C769" s="433"/>
    </row>
    <row r="770" spans="3:3">
      <c r="C770" s="433"/>
    </row>
    <row r="771" spans="3:3">
      <c r="C771" s="433"/>
    </row>
    <row r="772" spans="3:3">
      <c r="C772" s="433"/>
    </row>
    <row r="773" spans="3:3">
      <c r="C773" s="433"/>
    </row>
    <row r="774" spans="3:3">
      <c r="C774" s="433"/>
    </row>
    <row r="775" spans="3:3">
      <c r="C775" s="433"/>
    </row>
    <row r="776" spans="3:3">
      <c r="C776" s="433"/>
    </row>
    <row r="777" spans="3:3">
      <c r="C777" s="433"/>
    </row>
    <row r="778" spans="3:3">
      <c r="C778" s="433"/>
    </row>
    <row r="779" spans="3:3">
      <c r="C779" s="433"/>
    </row>
    <row r="780" spans="3:3">
      <c r="C780" s="433"/>
    </row>
    <row r="781" spans="3:3">
      <c r="C781" s="433"/>
    </row>
    <row r="782" spans="3:3">
      <c r="C782" s="433"/>
    </row>
    <row r="783" spans="3:3">
      <c r="C783" s="433"/>
    </row>
    <row r="784" spans="3:3">
      <c r="C784" s="433"/>
    </row>
    <row r="785" spans="3:3">
      <c r="C785" s="433"/>
    </row>
    <row r="786" spans="3:3">
      <c r="C786" s="433"/>
    </row>
    <row r="787" spans="3:3">
      <c r="C787" s="433"/>
    </row>
    <row r="788" spans="3:3">
      <c r="C788" s="433"/>
    </row>
    <row r="789" spans="3:3">
      <c r="C789" s="433"/>
    </row>
    <row r="790" spans="3:3">
      <c r="C790" s="433"/>
    </row>
    <row r="791" spans="3:3">
      <c r="C791" s="433"/>
    </row>
    <row r="792" spans="3:3">
      <c r="C792" s="433"/>
    </row>
    <row r="793" spans="3:3">
      <c r="C793" s="433"/>
    </row>
    <row r="794" spans="3:3">
      <c r="C794" s="433"/>
    </row>
    <row r="795" spans="3:3">
      <c r="C795" s="433"/>
    </row>
    <row r="796" spans="3:3">
      <c r="C796" s="433"/>
    </row>
    <row r="797" spans="3:3">
      <c r="C797" s="433"/>
    </row>
    <row r="798" spans="3:3">
      <c r="C798" s="433"/>
    </row>
    <row r="799" spans="3:3">
      <c r="C799" s="433"/>
    </row>
    <row r="800" spans="3:3">
      <c r="C800" s="433"/>
    </row>
    <row r="801" spans="3:3">
      <c r="C801" s="433"/>
    </row>
    <row r="802" spans="3:3">
      <c r="C802" s="433"/>
    </row>
    <row r="803" spans="3:3">
      <c r="C803" s="433"/>
    </row>
    <row r="804" spans="3:3">
      <c r="C804" s="433"/>
    </row>
    <row r="805" spans="3:3">
      <c r="C805" s="433"/>
    </row>
    <row r="806" spans="3:3">
      <c r="C806" s="433"/>
    </row>
    <row r="807" spans="3:3">
      <c r="C807" s="433"/>
    </row>
    <row r="808" spans="3:3">
      <c r="C808" s="433"/>
    </row>
    <row r="809" spans="3:3">
      <c r="C809" s="433"/>
    </row>
    <row r="810" spans="3:3">
      <c r="C810" s="433"/>
    </row>
    <row r="811" spans="3:3">
      <c r="C811" s="433"/>
    </row>
    <row r="812" spans="3:3">
      <c r="C812" s="433"/>
    </row>
    <row r="813" spans="3:3">
      <c r="C813" s="433"/>
    </row>
    <row r="814" spans="3:3">
      <c r="C814" s="433"/>
    </row>
    <row r="815" spans="3:3">
      <c r="C815" s="433"/>
    </row>
    <row r="816" spans="3:3">
      <c r="C816" s="433"/>
    </row>
    <row r="817" spans="3:3">
      <c r="C817" s="433"/>
    </row>
    <row r="818" spans="3:3">
      <c r="C818" s="433"/>
    </row>
    <row r="819" spans="3:3">
      <c r="C819" s="433"/>
    </row>
    <row r="820" spans="3:3">
      <c r="C820" s="433"/>
    </row>
    <row r="821" spans="3:3">
      <c r="C821" s="433"/>
    </row>
    <row r="822" spans="3:3">
      <c r="C822" s="433"/>
    </row>
    <row r="823" spans="3:3">
      <c r="C823" s="433"/>
    </row>
    <row r="824" spans="3:3">
      <c r="C824" s="433"/>
    </row>
    <row r="825" spans="3:3">
      <c r="C825" s="433"/>
    </row>
    <row r="826" spans="3:3">
      <c r="C826" s="433"/>
    </row>
    <row r="827" spans="3:3">
      <c r="C827" s="433"/>
    </row>
    <row r="828" spans="3:3">
      <c r="C828" s="433"/>
    </row>
    <row r="829" spans="3:3">
      <c r="C829" s="433"/>
    </row>
    <row r="830" spans="3:3">
      <c r="C830" s="433"/>
    </row>
    <row r="831" spans="3:3">
      <c r="C831" s="433"/>
    </row>
    <row r="832" spans="3:3">
      <c r="C832" s="433"/>
    </row>
    <row r="833" spans="3:3">
      <c r="C833" s="433"/>
    </row>
    <row r="834" spans="3:3">
      <c r="C834" s="433"/>
    </row>
    <row r="835" spans="3:3">
      <c r="C835" s="433"/>
    </row>
    <row r="836" spans="3:3">
      <c r="C836" s="433"/>
    </row>
    <row r="837" spans="3:3">
      <c r="C837" s="433"/>
    </row>
    <row r="838" spans="3:3">
      <c r="C838" s="433"/>
    </row>
    <row r="839" spans="3:3">
      <c r="C839" s="433"/>
    </row>
    <row r="840" spans="3:3">
      <c r="C840" s="433"/>
    </row>
    <row r="841" spans="3:3">
      <c r="C841" s="433"/>
    </row>
    <row r="842" spans="3:3">
      <c r="C842" s="433"/>
    </row>
    <row r="843" spans="3:3">
      <c r="C843" s="433"/>
    </row>
    <row r="844" spans="3:3">
      <c r="C844" s="433"/>
    </row>
    <row r="845" spans="3:3">
      <c r="C845" s="433"/>
    </row>
    <row r="846" spans="3:3">
      <c r="C846" s="433"/>
    </row>
    <row r="847" spans="3:3">
      <c r="C847" s="433"/>
    </row>
    <row r="848" spans="3:3">
      <c r="C848" s="433"/>
    </row>
    <row r="849" spans="3:3">
      <c r="C849" s="433"/>
    </row>
    <row r="850" spans="3:3">
      <c r="C850" s="433"/>
    </row>
    <row r="851" spans="3:3">
      <c r="C851" s="433"/>
    </row>
    <row r="852" spans="3:3">
      <c r="C852" s="433"/>
    </row>
    <row r="853" spans="3:3">
      <c r="C853" s="433"/>
    </row>
    <row r="854" spans="3:3">
      <c r="C854" s="433"/>
    </row>
    <row r="855" spans="3:3">
      <c r="C855" s="433"/>
    </row>
    <row r="856" spans="3:3">
      <c r="C856" s="433"/>
    </row>
    <row r="857" spans="3:3">
      <c r="C857" s="433"/>
    </row>
    <row r="858" spans="3:3">
      <c r="C858" s="433"/>
    </row>
    <row r="859" spans="3:3">
      <c r="C859" s="433"/>
    </row>
    <row r="860" spans="3:3">
      <c r="C860" s="433"/>
    </row>
    <row r="861" spans="3:3">
      <c r="C861" s="433"/>
    </row>
    <row r="862" spans="3:3">
      <c r="C862" s="433"/>
    </row>
    <row r="863" spans="3:3">
      <c r="C863" s="433"/>
    </row>
    <row r="864" spans="3:3">
      <c r="C864" s="433"/>
    </row>
    <row r="865" spans="3:3">
      <c r="C865" s="433"/>
    </row>
    <row r="866" spans="3:3">
      <c r="C866" s="433"/>
    </row>
    <row r="867" spans="3:3">
      <c r="C867" s="433"/>
    </row>
    <row r="868" spans="3:3">
      <c r="C868" s="433"/>
    </row>
    <row r="869" spans="3:3">
      <c r="C869" s="433"/>
    </row>
    <row r="870" spans="3:3">
      <c r="C870" s="433"/>
    </row>
    <row r="871" spans="3:3">
      <c r="C871" s="433"/>
    </row>
    <row r="872" spans="3:3">
      <c r="C872" s="433"/>
    </row>
    <row r="873" spans="3:3">
      <c r="C873" s="433"/>
    </row>
    <row r="874" spans="3:3">
      <c r="C874" s="433"/>
    </row>
    <row r="875" spans="3:3">
      <c r="C875" s="433"/>
    </row>
    <row r="876" spans="3:3">
      <c r="C876" s="433"/>
    </row>
    <row r="877" spans="3:3">
      <c r="C877" s="433"/>
    </row>
    <row r="878" spans="3:3">
      <c r="C878" s="433"/>
    </row>
    <row r="879" spans="3:3">
      <c r="C879" s="433"/>
    </row>
    <row r="880" spans="3:3">
      <c r="C880" s="433"/>
    </row>
    <row r="881" spans="3:3">
      <c r="C881" s="433"/>
    </row>
    <row r="882" spans="3:3">
      <c r="C882" s="433"/>
    </row>
    <row r="883" spans="3:3">
      <c r="C883" s="433"/>
    </row>
    <row r="884" spans="3:3">
      <c r="C884" s="433"/>
    </row>
    <row r="885" spans="3:3">
      <c r="C885" s="433"/>
    </row>
    <row r="886" spans="3:3">
      <c r="C886" s="433"/>
    </row>
    <row r="887" spans="3:3">
      <c r="C887" s="433"/>
    </row>
    <row r="888" spans="3:3">
      <c r="C888" s="433"/>
    </row>
    <row r="889" spans="3:3">
      <c r="C889" s="433"/>
    </row>
    <row r="890" spans="3:3">
      <c r="C890" s="433"/>
    </row>
    <row r="891" spans="3:3">
      <c r="C891" s="433"/>
    </row>
    <row r="892" spans="3:3">
      <c r="C892" s="433"/>
    </row>
    <row r="893" spans="3:3">
      <c r="C893" s="433"/>
    </row>
    <row r="894" spans="3:3">
      <c r="C894" s="433"/>
    </row>
    <row r="895" spans="3:3">
      <c r="C895" s="433"/>
    </row>
    <row r="896" spans="3:3">
      <c r="C896" s="433"/>
    </row>
    <row r="897" spans="3:3">
      <c r="C897" s="433"/>
    </row>
    <row r="898" spans="3:3">
      <c r="C898" s="433"/>
    </row>
    <row r="899" spans="3:3">
      <c r="C899" s="433"/>
    </row>
    <row r="900" spans="3:3">
      <c r="C900" s="433"/>
    </row>
    <row r="901" spans="3:3">
      <c r="C901" s="433"/>
    </row>
    <row r="902" spans="3:3">
      <c r="C902" s="433"/>
    </row>
    <row r="903" spans="3:3">
      <c r="C903" s="433"/>
    </row>
    <row r="904" spans="3:3">
      <c r="C904" s="433"/>
    </row>
    <row r="905" spans="3:3">
      <c r="C905" s="433"/>
    </row>
    <row r="906" spans="3:3">
      <c r="C906" s="433"/>
    </row>
    <row r="907" spans="3:3">
      <c r="C907" s="433"/>
    </row>
    <row r="908" spans="3:3">
      <c r="C908" s="433"/>
    </row>
    <row r="909" spans="3:3">
      <c r="C909" s="433"/>
    </row>
    <row r="910" spans="3:3">
      <c r="C910" s="433"/>
    </row>
    <row r="911" spans="3:3">
      <c r="C911" s="433"/>
    </row>
    <row r="912" spans="3:3">
      <c r="C912" s="433"/>
    </row>
    <row r="913" spans="3:3">
      <c r="C913" s="433"/>
    </row>
    <row r="914" spans="3:3">
      <c r="C914" s="433"/>
    </row>
    <row r="915" spans="3:3">
      <c r="C915" s="433"/>
    </row>
    <row r="916" spans="3:3">
      <c r="C916" s="433"/>
    </row>
    <row r="917" spans="3:3">
      <c r="C917" s="433"/>
    </row>
    <row r="918" spans="3:3">
      <c r="C918" s="433"/>
    </row>
    <row r="919" spans="3:3">
      <c r="C919" s="433"/>
    </row>
    <row r="920" spans="3:3">
      <c r="C920" s="433"/>
    </row>
    <row r="921" spans="3:3">
      <c r="C921" s="433"/>
    </row>
    <row r="922" spans="3:3">
      <c r="C922" s="433"/>
    </row>
    <row r="923" spans="3:3">
      <c r="C923" s="433"/>
    </row>
    <row r="924" spans="3:3">
      <c r="C924" s="433"/>
    </row>
    <row r="925" spans="3:3">
      <c r="C925" s="433"/>
    </row>
    <row r="926" spans="3:3">
      <c r="C926" s="433"/>
    </row>
    <row r="927" spans="3:3">
      <c r="C927" s="433"/>
    </row>
    <row r="928" spans="3:3">
      <c r="C928" s="433"/>
    </row>
    <row r="929" spans="3:3">
      <c r="C929" s="433"/>
    </row>
    <row r="930" spans="3:3">
      <c r="C930" s="433"/>
    </row>
    <row r="931" spans="3:3">
      <c r="C931" s="433"/>
    </row>
    <row r="932" spans="3:3">
      <c r="C932" s="433"/>
    </row>
    <row r="933" spans="3:3">
      <c r="C933" s="433"/>
    </row>
    <row r="934" spans="3:3">
      <c r="C934" s="433"/>
    </row>
    <row r="935" spans="3:3">
      <c r="C935" s="433"/>
    </row>
    <row r="936" spans="3:3">
      <c r="C936" s="433"/>
    </row>
    <row r="937" spans="3:3">
      <c r="C937" s="433"/>
    </row>
    <row r="938" spans="3:3">
      <c r="C938" s="433"/>
    </row>
    <row r="939" spans="3:3">
      <c r="C939" s="433"/>
    </row>
    <row r="940" spans="3:3">
      <c r="C940" s="433"/>
    </row>
    <row r="941" spans="3:3">
      <c r="C941" s="433"/>
    </row>
    <row r="942" spans="3:3">
      <c r="C942" s="433"/>
    </row>
    <row r="943" spans="3:3">
      <c r="C943" s="433"/>
    </row>
    <row r="944" spans="3:3">
      <c r="C944" s="433"/>
    </row>
    <row r="945" spans="3:3">
      <c r="C945" s="433"/>
    </row>
    <row r="946" spans="3:3">
      <c r="C946" s="433"/>
    </row>
    <row r="947" spans="3:3">
      <c r="C947" s="433"/>
    </row>
    <row r="948" spans="3:3">
      <c r="C948" s="433"/>
    </row>
    <row r="949" spans="3:3">
      <c r="C949" s="433"/>
    </row>
    <row r="950" spans="3:3">
      <c r="C950" s="433"/>
    </row>
    <row r="951" spans="3:3">
      <c r="C951" s="433"/>
    </row>
    <row r="952" spans="3:3">
      <c r="C952" s="433"/>
    </row>
    <row r="953" spans="3:3">
      <c r="C953" s="433"/>
    </row>
    <row r="954" spans="3:3">
      <c r="C954" s="433"/>
    </row>
    <row r="955" spans="3:3">
      <c r="C955" s="433"/>
    </row>
    <row r="956" spans="3:3">
      <c r="C956" s="433"/>
    </row>
    <row r="957" spans="3:3">
      <c r="C957" s="433"/>
    </row>
    <row r="958" spans="3:3">
      <c r="C958" s="433"/>
    </row>
    <row r="959" spans="3:3">
      <c r="C959" s="433"/>
    </row>
    <row r="960" spans="3:3">
      <c r="C960" s="433"/>
    </row>
    <row r="961" spans="3:3">
      <c r="C961" s="433"/>
    </row>
    <row r="962" spans="3:3">
      <c r="C962" s="433"/>
    </row>
    <row r="963" spans="3:3">
      <c r="C963" s="433"/>
    </row>
    <row r="964" spans="3:3">
      <c r="C964" s="433"/>
    </row>
    <row r="965" spans="3:3">
      <c r="C965" s="433"/>
    </row>
    <row r="966" spans="3:3">
      <c r="C966" s="433"/>
    </row>
    <row r="967" spans="3:3">
      <c r="C967" s="433"/>
    </row>
    <row r="968" spans="3:3">
      <c r="C968" s="433"/>
    </row>
    <row r="969" spans="3:3">
      <c r="C969" s="433"/>
    </row>
    <row r="970" spans="3:3">
      <c r="C970" s="433"/>
    </row>
    <row r="971" spans="3:3">
      <c r="C971" s="433"/>
    </row>
    <row r="972" spans="3:3">
      <c r="C972" s="433"/>
    </row>
    <row r="973" spans="3:3">
      <c r="C973" s="433"/>
    </row>
    <row r="974" spans="3:3">
      <c r="C974" s="433"/>
    </row>
    <row r="975" spans="3:3">
      <c r="C975" s="433"/>
    </row>
    <row r="976" spans="3:3">
      <c r="C976" s="433"/>
    </row>
    <row r="977" spans="3:3">
      <c r="C977" s="433"/>
    </row>
    <row r="978" spans="3:3">
      <c r="C978" s="433"/>
    </row>
    <row r="979" spans="3:3">
      <c r="C979" s="433"/>
    </row>
    <row r="980" spans="3:3">
      <c r="C980" s="433"/>
    </row>
    <row r="981" spans="3:3">
      <c r="C981" s="433"/>
    </row>
    <row r="982" spans="3:3">
      <c r="C982" s="433"/>
    </row>
    <row r="983" spans="3:3">
      <c r="C983" s="433"/>
    </row>
    <row r="984" spans="3:3">
      <c r="C984" s="433"/>
    </row>
    <row r="985" spans="3:3">
      <c r="C985" s="433"/>
    </row>
    <row r="986" spans="3:3">
      <c r="C986" s="433"/>
    </row>
    <row r="987" spans="3:3">
      <c r="C987" s="433"/>
    </row>
    <row r="988" spans="3:3">
      <c r="C988" s="433"/>
    </row>
    <row r="989" spans="3:3">
      <c r="C989" s="433"/>
    </row>
    <row r="990" spans="3:3">
      <c r="C990" s="433"/>
    </row>
    <row r="991" spans="3:3">
      <c r="C991" s="433"/>
    </row>
    <row r="992" spans="3:3">
      <c r="C992" s="433"/>
    </row>
    <row r="993" spans="3:3">
      <c r="C993" s="433"/>
    </row>
    <row r="994" spans="3:3">
      <c r="C994" s="433"/>
    </row>
    <row r="995" spans="3:3">
      <c r="C995" s="433"/>
    </row>
    <row r="996" spans="3:3">
      <c r="C996" s="433"/>
    </row>
    <row r="997" spans="3:3">
      <c r="C997" s="433"/>
    </row>
    <row r="998" spans="3:3">
      <c r="C998" s="433"/>
    </row>
    <row r="999" spans="3:3">
      <c r="C999" s="433"/>
    </row>
    <row r="1000" spans="3:3">
      <c r="C1000" s="433"/>
    </row>
    <row r="1001" spans="3:3">
      <c r="C1001" s="433"/>
    </row>
    <row r="1002" spans="3:3">
      <c r="C1002" s="433"/>
    </row>
    <row r="1003" spans="3:3">
      <c r="C1003" s="433"/>
    </row>
    <row r="1004" spans="3:3">
      <c r="C1004" s="433"/>
    </row>
    <row r="1005" spans="3:3">
      <c r="C1005" s="433"/>
    </row>
    <row r="1006" spans="3:3">
      <c r="C1006" s="433"/>
    </row>
    <row r="1007" spans="3:3">
      <c r="C1007" s="433"/>
    </row>
    <row r="1008" spans="3:3">
      <c r="C1008" s="433"/>
    </row>
    <row r="1009" spans="3:3">
      <c r="C1009" s="433"/>
    </row>
    <row r="1010" spans="3:3">
      <c r="C1010" s="433"/>
    </row>
    <row r="1011" spans="3:3">
      <c r="C1011" s="433"/>
    </row>
    <row r="1012" spans="3:3">
      <c r="C1012" s="433"/>
    </row>
    <row r="1013" spans="3:3">
      <c r="C1013" s="433"/>
    </row>
    <row r="1014" spans="3:3">
      <c r="C1014" s="433"/>
    </row>
    <row r="1015" spans="3:3">
      <c r="C1015" s="433"/>
    </row>
    <row r="1016" spans="3:3">
      <c r="C1016" s="433"/>
    </row>
    <row r="1017" spans="3:3">
      <c r="C1017" s="433"/>
    </row>
    <row r="1018" spans="3:3">
      <c r="C1018" s="433"/>
    </row>
    <row r="1019" spans="3:3">
      <c r="C1019" s="433"/>
    </row>
    <row r="1020" spans="3:3">
      <c r="C1020" s="433"/>
    </row>
    <row r="1021" spans="3:3">
      <c r="C1021" s="433"/>
    </row>
    <row r="1022" spans="3:3">
      <c r="C1022" s="433"/>
    </row>
    <row r="1023" spans="3:3">
      <c r="C1023" s="433"/>
    </row>
    <row r="1024" spans="3:3">
      <c r="C1024" s="433"/>
    </row>
    <row r="1025" spans="3:3">
      <c r="C1025" s="433"/>
    </row>
    <row r="1026" spans="3:3">
      <c r="C1026" s="433"/>
    </row>
    <row r="1027" spans="3:3">
      <c r="C1027" s="433"/>
    </row>
    <row r="1028" spans="3:3">
      <c r="C1028" s="433"/>
    </row>
    <row r="1029" spans="3:3">
      <c r="C1029" s="433"/>
    </row>
    <row r="1030" spans="3:3">
      <c r="C1030" s="433"/>
    </row>
    <row r="1031" spans="3:3">
      <c r="C1031" s="433"/>
    </row>
    <row r="1032" spans="3:3">
      <c r="C1032" s="433"/>
    </row>
    <row r="1033" spans="3:3">
      <c r="C1033" s="433"/>
    </row>
    <row r="1034" spans="3:3">
      <c r="C1034" s="433"/>
    </row>
    <row r="1035" spans="3:3">
      <c r="C1035" s="433"/>
    </row>
    <row r="1036" spans="3:3">
      <c r="C1036" s="433"/>
    </row>
    <row r="1037" spans="3:3">
      <c r="C1037" s="433"/>
    </row>
    <row r="1038" spans="3:3">
      <c r="C1038" s="433"/>
    </row>
    <row r="1039" spans="3:3">
      <c r="C1039" s="433"/>
    </row>
    <row r="1040" spans="3:3">
      <c r="C1040" s="433"/>
    </row>
    <row r="1041" spans="3:3">
      <c r="C1041" s="433"/>
    </row>
    <row r="1042" spans="3:3">
      <c r="C1042" s="433"/>
    </row>
    <row r="1043" spans="3:3">
      <c r="C1043" s="433"/>
    </row>
    <row r="1044" spans="3:3">
      <c r="C1044" s="433"/>
    </row>
    <row r="1045" spans="3:3">
      <c r="C1045" s="433"/>
    </row>
    <row r="1046" spans="3:3">
      <c r="C1046" s="433"/>
    </row>
    <row r="1047" spans="3:3">
      <c r="C1047" s="433"/>
    </row>
    <row r="1048" spans="3:3">
      <c r="C1048" s="433"/>
    </row>
    <row r="1049" spans="3:3">
      <c r="C1049" s="433"/>
    </row>
    <row r="1050" spans="3:3">
      <c r="C1050" s="433"/>
    </row>
    <row r="1051" spans="3:3">
      <c r="C1051" s="433"/>
    </row>
    <row r="1052" spans="3:3">
      <c r="C1052" s="433"/>
    </row>
    <row r="1053" spans="3:3">
      <c r="C1053" s="433"/>
    </row>
    <row r="1054" spans="3:3">
      <c r="C1054" s="433"/>
    </row>
    <row r="1055" spans="3:3">
      <c r="C1055" s="433"/>
    </row>
    <row r="1056" spans="3:3">
      <c r="C1056" s="433"/>
    </row>
    <row r="1057" spans="3:3">
      <c r="C1057" s="433"/>
    </row>
    <row r="1058" spans="3:3">
      <c r="C1058" s="433"/>
    </row>
    <row r="1059" spans="3:3">
      <c r="C1059" s="433"/>
    </row>
    <row r="1060" spans="3:3">
      <c r="C1060" s="433"/>
    </row>
    <row r="1061" spans="3:3">
      <c r="C1061" s="433"/>
    </row>
    <row r="1062" spans="3:3">
      <c r="C1062" s="433"/>
    </row>
    <row r="1063" spans="3:3">
      <c r="C1063" s="433"/>
    </row>
    <row r="1064" spans="3:3">
      <c r="C1064" s="433"/>
    </row>
    <row r="1065" spans="3:3">
      <c r="C1065" s="433"/>
    </row>
    <row r="1066" spans="3:3">
      <c r="C1066" s="433"/>
    </row>
    <row r="1067" spans="3:3">
      <c r="C1067" s="433"/>
    </row>
    <row r="1068" spans="3:3">
      <c r="C1068" s="433"/>
    </row>
    <row r="1069" spans="3:3">
      <c r="C1069" s="433"/>
    </row>
    <row r="1070" spans="3:3">
      <c r="C1070" s="433"/>
    </row>
    <row r="1071" spans="3:3">
      <c r="C1071" s="433"/>
    </row>
    <row r="1072" spans="3:3">
      <c r="C1072" s="433"/>
    </row>
    <row r="1073" spans="3:3">
      <c r="C1073" s="433"/>
    </row>
    <row r="1074" spans="3:3">
      <c r="C1074" s="433"/>
    </row>
    <row r="1075" spans="3:3">
      <c r="C1075" s="433"/>
    </row>
    <row r="1076" spans="3:3">
      <c r="C1076" s="433"/>
    </row>
    <row r="1077" spans="3:3">
      <c r="C1077" s="433"/>
    </row>
    <row r="1078" spans="3:3">
      <c r="C1078" s="433"/>
    </row>
    <row r="1079" spans="3:3">
      <c r="C1079" s="433"/>
    </row>
    <row r="1080" spans="3:3">
      <c r="C1080" s="433"/>
    </row>
    <row r="1081" spans="3:3">
      <c r="C1081" s="433"/>
    </row>
    <row r="1082" spans="3:3">
      <c r="C1082" s="433"/>
    </row>
    <row r="1083" spans="3:3">
      <c r="C1083" s="433"/>
    </row>
    <row r="1084" spans="3:3">
      <c r="C1084" s="433"/>
    </row>
    <row r="1085" spans="3:3">
      <c r="C1085" s="433"/>
    </row>
    <row r="1086" spans="3:3">
      <c r="C1086" s="433"/>
    </row>
    <row r="1087" spans="3:3">
      <c r="C1087" s="433"/>
    </row>
    <row r="1088" spans="3:3">
      <c r="C1088" s="433"/>
    </row>
    <row r="1089" spans="3:3">
      <c r="C1089" s="433"/>
    </row>
    <row r="1090" spans="3:3">
      <c r="C1090" s="433"/>
    </row>
    <row r="1091" spans="3:3">
      <c r="C1091" s="433"/>
    </row>
    <row r="1092" spans="3:3">
      <c r="C1092" s="433"/>
    </row>
    <row r="1093" spans="3:3">
      <c r="C1093" s="433"/>
    </row>
    <row r="1094" spans="3:3">
      <c r="C1094" s="433"/>
    </row>
    <row r="1095" spans="3:3">
      <c r="C1095" s="433"/>
    </row>
    <row r="1096" spans="3:3">
      <c r="C1096" s="433"/>
    </row>
    <row r="1097" spans="3:3">
      <c r="C1097" s="433"/>
    </row>
    <row r="1098" spans="3:3">
      <c r="C1098" s="433"/>
    </row>
    <row r="1099" spans="3:3">
      <c r="C1099" s="433"/>
    </row>
    <row r="1100" spans="3:3">
      <c r="C1100" s="433"/>
    </row>
    <row r="1101" spans="3:3">
      <c r="C1101" s="433"/>
    </row>
    <row r="1102" spans="3:3">
      <c r="C1102" s="433"/>
    </row>
    <row r="1103" spans="3:3">
      <c r="C1103" s="433"/>
    </row>
    <row r="1104" spans="3:3">
      <c r="C1104" s="433"/>
    </row>
    <row r="1105" spans="3:3">
      <c r="C1105" s="433"/>
    </row>
    <row r="1106" spans="3:3">
      <c r="C1106" s="433"/>
    </row>
    <row r="1107" spans="3:3">
      <c r="C1107" s="433"/>
    </row>
    <row r="1108" spans="3:3">
      <c r="C1108" s="433"/>
    </row>
    <row r="1109" spans="3:3">
      <c r="C1109" s="433"/>
    </row>
    <row r="1110" spans="3:3">
      <c r="C1110" s="433"/>
    </row>
    <row r="1111" spans="3:3">
      <c r="C1111" s="433"/>
    </row>
    <row r="1112" spans="3:3">
      <c r="C1112" s="433"/>
    </row>
    <row r="1113" spans="3:3">
      <c r="C1113" s="433"/>
    </row>
    <row r="1114" spans="3:3">
      <c r="C1114" s="433"/>
    </row>
    <row r="1115" spans="3:3">
      <c r="C1115" s="433"/>
    </row>
    <row r="1116" spans="3:3">
      <c r="C1116" s="433"/>
    </row>
    <row r="1117" spans="3:3">
      <c r="C1117" s="433"/>
    </row>
    <row r="1118" spans="3:3">
      <c r="C1118" s="433"/>
    </row>
    <row r="1119" spans="3:3">
      <c r="C1119" s="433"/>
    </row>
    <row r="1120" spans="3:3">
      <c r="C1120" s="433"/>
    </row>
    <row r="1121" spans="3:3">
      <c r="C1121" s="433"/>
    </row>
    <row r="1122" spans="3:3">
      <c r="C1122" s="433"/>
    </row>
    <row r="1123" spans="3:3">
      <c r="C1123" s="433"/>
    </row>
    <row r="1124" spans="3:3">
      <c r="C1124" s="433"/>
    </row>
    <row r="1125" spans="3:3">
      <c r="C1125" s="433"/>
    </row>
    <row r="1126" spans="3:3">
      <c r="C1126" s="433"/>
    </row>
    <row r="1127" spans="3:3">
      <c r="C1127" s="433"/>
    </row>
    <row r="1128" spans="3:3">
      <c r="C1128" s="433"/>
    </row>
    <row r="1129" spans="3:3">
      <c r="C1129" s="433"/>
    </row>
    <row r="1130" spans="3:3">
      <c r="C1130" s="433"/>
    </row>
    <row r="1131" spans="3:3">
      <c r="C1131" s="433"/>
    </row>
    <row r="1132" spans="3:3">
      <c r="C1132" s="433"/>
    </row>
    <row r="1133" spans="3:3">
      <c r="C1133" s="433"/>
    </row>
    <row r="1134" spans="3:3">
      <c r="C1134" s="433"/>
    </row>
    <row r="1135" spans="3:3">
      <c r="C1135" s="433"/>
    </row>
    <row r="1136" spans="3:3">
      <c r="C1136" s="433"/>
    </row>
    <row r="1137" spans="3:3">
      <c r="C1137" s="433"/>
    </row>
    <row r="1138" spans="3:3">
      <c r="C1138" s="433"/>
    </row>
    <row r="1139" spans="3:3">
      <c r="C1139" s="433"/>
    </row>
    <row r="1140" spans="3:3">
      <c r="C1140" s="433"/>
    </row>
    <row r="1141" spans="3:3">
      <c r="C1141" s="433"/>
    </row>
    <row r="1142" spans="3:3">
      <c r="C1142" s="433"/>
    </row>
    <row r="1143" spans="3:3">
      <c r="C1143" s="433"/>
    </row>
    <row r="1144" spans="3:3">
      <c r="C1144" s="433"/>
    </row>
    <row r="1145" spans="3:3">
      <c r="C1145" s="433"/>
    </row>
    <row r="1146" spans="3:3">
      <c r="C1146" s="433"/>
    </row>
    <row r="1147" spans="3:3">
      <c r="C1147" s="433"/>
    </row>
    <row r="1148" spans="3:3">
      <c r="C1148" s="433"/>
    </row>
    <row r="1149" spans="3:3">
      <c r="C1149" s="433"/>
    </row>
    <row r="1150" spans="3:3">
      <c r="C1150" s="433"/>
    </row>
    <row r="1151" spans="3:3">
      <c r="C1151" s="433"/>
    </row>
    <row r="1152" spans="3:3">
      <c r="C1152" s="433"/>
    </row>
    <row r="1153" spans="3:3">
      <c r="C1153" s="433"/>
    </row>
    <row r="1154" spans="3:3">
      <c r="C1154" s="433"/>
    </row>
    <row r="1155" spans="3:3">
      <c r="C1155" s="433"/>
    </row>
    <row r="1156" spans="3:3">
      <c r="C1156" s="433"/>
    </row>
    <row r="1157" spans="3:3">
      <c r="C1157" s="433"/>
    </row>
    <row r="1158" spans="3:3">
      <c r="C1158" s="433"/>
    </row>
    <row r="1159" spans="3:3">
      <c r="C1159" s="433"/>
    </row>
    <row r="1160" spans="3:3">
      <c r="C1160" s="433"/>
    </row>
    <row r="1161" spans="3:3">
      <c r="C1161" s="433"/>
    </row>
    <row r="1162" spans="3:3">
      <c r="C1162" s="433"/>
    </row>
    <row r="1163" spans="3:3">
      <c r="C1163" s="433"/>
    </row>
    <row r="1164" spans="3:3">
      <c r="C1164" s="433"/>
    </row>
    <row r="1165" spans="3:3">
      <c r="C1165" s="433"/>
    </row>
    <row r="1166" spans="3:3">
      <c r="C1166" s="433"/>
    </row>
    <row r="1167" spans="3:3">
      <c r="C1167" s="433"/>
    </row>
    <row r="1168" spans="3:3">
      <c r="C1168" s="433"/>
    </row>
    <row r="1169" spans="3:3">
      <c r="C1169" s="433"/>
    </row>
    <row r="1170" spans="3:3">
      <c r="C1170" s="433"/>
    </row>
    <row r="1171" spans="3:3">
      <c r="C1171" s="433"/>
    </row>
    <row r="1172" spans="3:3">
      <c r="C1172" s="433"/>
    </row>
    <row r="1173" spans="3:3">
      <c r="C1173" s="433"/>
    </row>
    <row r="1174" spans="3:3">
      <c r="C1174" s="433"/>
    </row>
    <row r="1175" spans="3:3">
      <c r="C1175" s="433"/>
    </row>
    <row r="1176" spans="3:3">
      <c r="C1176" s="433"/>
    </row>
    <row r="1177" spans="3:3">
      <c r="C1177" s="433"/>
    </row>
    <row r="1178" spans="3:3">
      <c r="C1178" s="433"/>
    </row>
    <row r="1179" spans="3:3">
      <c r="C1179" s="433"/>
    </row>
    <row r="1180" spans="3:3">
      <c r="C1180" s="433"/>
    </row>
    <row r="1181" spans="3:3">
      <c r="C1181" s="433"/>
    </row>
    <row r="1182" spans="3:3">
      <c r="C1182" s="433"/>
    </row>
    <row r="1183" spans="3:3">
      <c r="C1183" s="433"/>
    </row>
    <row r="1184" spans="3:3">
      <c r="C1184" s="433"/>
    </row>
    <row r="1185" spans="3:3">
      <c r="C1185" s="433"/>
    </row>
    <row r="1186" spans="3:3">
      <c r="C1186" s="433"/>
    </row>
    <row r="1187" spans="3:3">
      <c r="C1187" s="433"/>
    </row>
    <row r="1188" spans="3:3">
      <c r="C1188" s="433"/>
    </row>
    <row r="1189" spans="3:3">
      <c r="C1189" s="433"/>
    </row>
    <row r="1190" spans="3:3">
      <c r="C1190" s="433"/>
    </row>
    <row r="1191" spans="3:3">
      <c r="C1191" s="433"/>
    </row>
    <row r="1192" spans="3:3">
      <c r="C1192" s="433"/>
    </row>
    <row r="1193" spans="3:3">
      <c r="C1193" s="433"/>
    </row>
    <row r="1194" spans="3:3">
      <c r="C1194" s="433"/>
    </row>
    <row r="1195" spans="3:3">
      <c r="C1195" s="433"/>
    </row>
    <row r="1196" spans="3:3">
      <c r="C1196" s="433"/>
    </row>
    <row r="1197" spans="3:3">
      <c r="C1197" s="433"/>
    </row>
    <row r="1198" spans="3:3">
      <c r="C1198" s="433"/>
    </row>
    <row r="1199" spans="3:3">
      <c r="C1199" s="433"/>
    </row>
    <row r="1200" spans="3:3">
      <c r="C1200" s="433"/>
    </row>
    <row r="1201" spans="3:3">
      <c r="C1201" s="433"/>
    </row>
    <row r="1202" spans="3:3">
      <c r="C1202" s="433"/>
    </row>
    <row r="1203" spans="3:3">
      <c r="C1203" s="433"/>
    </row>
    <row r="1204" spans="3:3">
      <c r="C1204" s="433"/>
    </row>
    <row r="1205" spans="3:3">
      <c r="C1205" s="433"/>
    </row>
    <row r="1206" spans="3:3">
      <c r="C1206" s="433"/>
    </row>
    <row r="1207" spans="3:3">
      <c r="C1207" s="433"/>
    </row>
    <row r="1208" spans="3:3">
      <c r="C1208" s="433"/>
    </row>
    <row r="1209" spans="3:3">
      <c r="C1209" s="433"/>
    </row>
    <row r="1210" spans="3:3">
      <c r="C1210" s="433"/>
    </row>
    <row r="1211" spans="3:3">
      <c r="C1211" s="433"/>
    </row>
    <row r="1212" spans="3:3">
      <c r="C1212" s="433"/>
    </row>
    <row r="1213" spans="3:3">
      <c r="C1213" s="433"/>
    </row>
    <row r="1214" spans="3:3">
      <c r="C1214" s="433"/>
    </row>
    <row r="1215" spans="3:3">
      <c r="C1215" s="433"/>
    </row>
    <row r="1216" spans="3:3">
      <c r="C1216" s="433"/>
    </row>
    <row r="1217" spans="3:3">
      <c r="C1217" s="433"/>
    </row>
    <row r="1218" spans="3:3">
      <c r="C1218" s="433"/>
    </row>
    <row r="1219" spans="3:3">
      <c r="C1219" s="433"/>
    </row>
    <row r="1220" spans="3:3">
      <c r="C1220" s="433"/>
    </row>
    <row r="1221" spans="3:3">
      <c r="C1221" s="433"/>
    </row>
    <row r="1222" spans="3:3">
      <c r="C1222" s="433"/>
    </row>
    <row r="1223" spans="3:3">
      <c r="C1223" s="433"/>
    </row>
    <row r="1224" spans="3:3">
      <c r="C1224" s="433"/>
    </row>
    <row r="1225" spans="3:3">
      <c r="C1225" s="433"/>
    </row>
    <row r="1226" spans="3:3">
      <c r="C1226" s="433"/>
    </row>
    <row r="1227" spans="3:3">
      <c r="C1227" s="433"/>
    </row>
    <row r="1228" spans="3:3">
      <c r="C1228" s="433"/>
    </row>
    <row r="1229" spans="3:3">
      <c r="C1229" s="433"/>
    </row>
    <row r="1230" spans="3:3">
      <c r="C1230" s="433"/>
    </row>
    <row r="1231" spans="3:3">
      <c r="C1231" s="433"/>
    </row>
    <row r="1232" spans="3:3">
      <c r="C1232" s="433"/>
    </row>
    <row r="1233" spans="3:3">
      <c r="C1233" s="433"/>
    </row>
    <row r="1234" spans="3:3">
      <c r="C1234" s="433"/>
    </row>
    <row r="1235" spans="3:3">
      <c r="C1235" s="433"/>
    </row>
    <row r="1236" spans="3:3">
      <c r="C1236" s="433"/>
    </row>
    <row r="1237" spans="3:3">
      <c r="C1237" s="433"/>
    </row>
    <row r="1238" spans="3:3">
      <c r="C1238" s="433"/>
    </row>
    <row r="1239" spans="3:3">
      <c r="C1239" s="433"/>
    </row>
    <row r="1240" spans="3:3">
      <c r="C1240" s="433"/>
    </row>
    <row r="1241" spans="3:3">
      <c r="C1241" s="433"/>
    </row>
    <row r="1242" spans="3:3">
      <c r="C1242" s="433"/>
    </row>
    <row r="1243" spans="3:3">
      <c r="C1243" s="433"/>
    </row>
    <row r="1244" spans="3:3">
      <c r="C1244" s="433"/>
    </row>
    <row r="1245" spans="3:3">
      <c r="C1245" s="433"/>
    </row>
    <row r="1246" spans="3:3">
      <c r="C1246" s="433"/>
    </row>
    <row r="1247" spans="3:3">
      <c r="C1247" s="433"/>
    </row>
    <row r="1248" spans="3:3">
      <c r="C1248" s="433"/>
    </row>
    <row r="1249" spans="3:3">
      <c r="C1249" s="433"/>
    </row>
    <row r="1250" spans="3:3">
      <c r="C1250" s="433"/>
    </row>
    <row r="1251" spans="3:3">
      <c r="C1251" s="433"/>
    </row>
    <row r="1252" spans="3:3">
      <c r="C1252" s="433"/>
    </row>
    <row r="1253" spans="3:3">
      <c r="C1253" s="433"/>
    </row>
    <row r="1254" spans="3:3">
      <c r="C1254" s="433"/>
    </row>
    <row r="1255" spans="3:3">
      <c r="C1255" s="433"/>
    </row>
    <row r="1256" spans="3:3">
      <c r="C1256" s="433"/>
    </row>
    <row r="1257" spans="3:3">
      <c r="C1257" s="433"/>
    </row>
    <row r="1258" spans="3:3">
      <c r="C1258" s="433"/>
    </row>
    <row r="1259" spans="3:3">
      <c r="C1259" s="433"/>
    </row>
    <row r="1260" spans="3:3">
      <c r="C1260" s="433"/>
    </row>
    <row r="1261" spans="3:3">
      <c r="C1261" s="433"/>
    </row>
    <row r="1262" spans="3:3">
      <c r="C1262" s="433"/>
    </row>
    <row r="1263" spans="3:3">
      <c r="C1263" s="433"/>
    </row>
    <row r="1264" spans="3:3">
      <c r="C1264" s="433"/>
    </row>
    <row r="1265" spans="3:3">
      <c r="C1265" s="433"/>
    </row>
    <row r="1266" spans="3:3">
      <c r="C1266" s="433"/>
    </row>
    <row r="1267" spans="3:3">
      <c r="C1267" s="433"/>
    </row>
    <row r="1268" spans="3:3">
      <c r="C1268" s="433"/>
    </row>
    <row r="1269" spans="3:3">
      <c r="C1269" s="433"/>
    </row>
    <row r="1270" spans="3:3">
      <c r="C1270" s="433"/>
    </row>
    <row r="1271" spans="3:3">
      <c r="C1271" s="433"/>
    </row>
    <row r="1272" spans="3:3">
      <c r="C1272" s="433"/>
    </row>
    <row r="1273" spans="3:3">
      <c r="C1273" s="433"/>
    </row>
    <row r="1274" spans="3:3">
      <c r="C1274" s="433"/>
    </row>
    <row r="1275" spans="3:3">
      <c r="C1275" s="433"/>
    </row>
    <row r="1276" spans="3:3">
      <c r="C1276" s="433"/>
    </row>
    <row r="1277" spans="3:3">
      <c r="C1277" s="433"/>
    </row>
    <row r="1278" spans="3:3">
      <c r="C1278" s="433"/>
    </row>
    <row r="1279" spans="3:3">
      <c r="C1279" s="433"/>
    </row>
    <row r="1280" spans="3:3">
      <c r="C1280" s="433"/>
    </row>
    <row r="1281" spans="3:3">
      <c r="C1281" s="433"/>
    </row>
    <row r="1282" spans="3:3">
      <c r="C1282" s="433"/>
    </row>
    <row r="1283" spans="3:3">
      <c r="C1283" s="433"/>
    </row>
    <row r="1284" spans="3:3">
      <c r="C1284" s="433"/>
    </row>
    <row r="1285" spans="3:3">
      <c r="C1285" s="433"/>
    </row>
    <row r="1286" spans="3:3">
      <c r="C1286" s="433"/>
    </row>
    <row r="1287" spans="3:3">
      <c r="C1287" s="433"/>
    </row>
    <row r="1288" spans="3:3">
      <c r="C1288" s="433"/>
    </row>
    <row r="1289" spans="3:3">
      <c r="C1289" s="433"/>
    </row>
    <row r="1290" spans="3:3">
      <c r="C1290" s="433"/>
    </row>
    <row r="1291" spans="3:3">
      <c r="C1291" s="433"/>
    </row>
    <row r="1292" spans="3:3">
      <c r="C1292" s="433"/>
    </row>
    <row r="1293" spans="3:3">
      <c r="C1293" s="433"/>
    </row>
    <row r="1294" spans="3:3">
      <c r="C1294" s="433"/>
    </row>
    <row r="1295" spans="3:3">
      <c r="C1295" s="433"/>
    </row>
    <row r="1296" spans="3:3">
      <c r="C1296" s="433"/>
    </row>
    <row r="1297" spans="3:3">
      <c r="C1297" s="433"/>
    </row>
    <row r="1298" spans="3:3">
      <c r="C1298" s="433"/>
    </row>
    <row r="1299" spans="3:3">
      <c r="C1299" s="433"/>
    </row>
    <row r="1300" spans="3:3">
      <c r="C1300" s="433"/>
    </row>
    <row r="1301" spans="3:3">
      <c r="C1301" s="433"/>
    </row>
    <row r="1302" spans="3:3">
      <c r="C1302" s="433"/>
    </row>
    <row r="1303" spans="3:3">
      <c r="C1303" s="433"/>
    </row>
    <row r="1304" spans="3:3">
      <c r="C1304" s="433"/>
    </row>
    <row r="1305" spans="3:3">
      <c r="C1305" s="433"/>
    </row>
    <row r="1306" spans="3:3">
      <c r="C1306" s="433"/>
    </row>
    <row r="1307" spans="3:3">
      <c r="C1307" s="433"/>
    </row>
    <row r="1308" spans="3:3">
      <c r="C1308" s="433"/>
    </row>
    <row r="1309" spans="3:3">
      <c r="C1309" s="433"/>
    </row>
    <row r="1310" spans="3:3">
      <c r="C1310" s="433"/>
    </row>
    <row r="1311" spans="3:3">
      <c r="C1311" s="433"/>
    </row>
    <row r="1312" spans="3:3">
      <c r="C1312" s="433"/>
    </row>
    <row r="1313" spans="3:3">
      <c r="C1313" s="433"/>
    </row>
    <row r="1314" spans="3:3">
      <c r="C1314" s="433"/>
    </row>
    <row r="1315" spans="3:3">
      <c r="C1315" s="433"/>
    </row>
    <row r="1316" spans="3:3">
      <c r="C1316" s="433"/>
    </row>
    <row r="1317" spans="3:3">
      <c r="C1317" s="433"/>
    </row>
    <row r="1318" spans="3:3">
      <c r="C1318" s="433"/>
    </row>
    <row r="1319" spans="3:3">
      <c r="C1319" s="433"/>
    </row>
    <row r="1320" spans="3:3">
      <c r="C1320" s="433"/>
    </row>
    <row r="1321" spans="3:3">
      <c r="C1321" s="433"/>
    </row>
    <row r="1322" spans="3:3">
      <c r="C1322" s="433"/>
    </row>
    <row r="1323" spans="3:3">
      <c r="C1323" s="433"/>
    </row>
    <row r="1324" spans="3:3">
      <c r="C1324" s="433"/>
    </row>
    <row r="1325" spans="3:3">
      <c r="C1325" s="433"/>
    </row>
    <row r="1326" spans="3:3">
      <c r="C1326" s="433"/>
    </row>
    <row r="1327" spans="3:3">
      <c r="C1327" s="433"/>
    </row>
    <row r="1328" spans="3:3">
      <c r="C1328" s="433"/>
    </row>
    <row r="1329" spans="3:3">
      <c r="C1329" s="433"/>
    </row>
    <row r="1330" spans="3:3">
      <c r="C1330" s="433"/>
    </row>
    <row r="1331" spans="3:3">
      <c r="C1331" s="433"/>
    </row>
    <row r="1332" spans="3:3">
      <c r="C1332" s="433"/>
    </row>
    <row r="1333" spans="3:3">
      <c r="C1333" s="433"/>
    </row>
    <row r="1334" spans="3:3">
      <c r="C1334" s="433"/>
    </row>
    <row r="1335" spans="3:3">
      <c r="C1335" s="433"/>
    </row>
    <row r="1336" spans="3:3">
      <c r="C1336" s="433"/>
    </row>
    <row r="1337" spans="3:3">
      <c r="C1337" s="433"/>
    </row>
    <row r="1338" spans="3:3">
      <c r="C1338" s="433"/>
    </row>
    <row r="1339" spans="3:3">
      <c r="C1339" s="433"/>
    </row>
    <row r="1340" spans="3:3">
      <c r="C1340" s="433"/>
    </row>
    <row r="1341" spans="3:3">
      <c r="C1341" s="433"/>
    </row>
    <row r="1342" spans="3:3">
      <c r="C1342" s="433"/>
    </row>
    <row r="1343" spans="3:3">
      <c r="C1343" s="433"/>
    </row>
    <row r="1344" spans="3:3">
      <c r="C1344" s="433"/>
    </row>
    <row r="1345" spans="3:3">
      <c r="C1345" s="433"/>
    </row>
    <row r="1346" spans="3:3">
      <c r="C1346" s="433"/>
    </row>
    <row r="1347" spans="3:3">
      <c r="C1347" s="433"/>
    </row>
    <row r="1348" spans="3:3">
      <c r="C1348" s="433"/>
    </row>
    <row r="1349" spans="3:3">
      <c r="C1349" s="433"/>
    </row>
    <row r="1350" spans="3:3">
      <c r="C1350" s="433"/>
    </row>
    <row r="1351" spans="3:3">
      <c r="C1351" s="433"/>
    </row>
    <row r="1352" spans="3:3">
      <c r="C1352" s="433"/>
    </row>
    <row r="1353" spans="3:3">
      <c r="C1353" s="433"/>
    </row>
    <row r="1354" spans="3:3">
      <c r="C1354" s="433"/>
    </row>
    <row r="1355" spans="3:3">
      <c r="C1355" s="433"/>
    </row>
    <row r="1356" spans="3:3">
      <c r="C1356" s="433"/>
    </row>
    <row r="1357" spans="3:3">
      <c r="C1357" s="433"/>
    </row>
    <row r="1358" spans="3:3">
      <c r="C1358" s="433"/>
    </row>
    <row r="1359" spans="3:3">
      <c r="C1359" s="433"/>
    </row>
    <row r="1360" spans="3:3">
      <c r="C1360" s="433"/>
    </row>
    <row r="1361" spans="3:3">
      <c r="C1361" s="433"/>
    </row>
    <row r="1362" spans="3:3">
      <c r="C1362" s="433"/>
    </row>
    <row r="1363" spans="3:3">
      <c r="C1363" s="433"/>
    </row>
    <row r="1364" spans="3:3">
      <c r="C1364" s="433"/>
    </row>
    <row r="1365" spans="3:3">
      <c r="C1365" s="433"/>
    </row>
    <row r="1366" spans="3:3">
      <c r="C1366" s="433"/>
    </row>
    <row r="1367" spans="3:3">
      <c r="C1367" s="433"/>
    </row>
    <row r="1368" spans="3:3">
      <c r="C1368" s="433"/>
    </row>
    <row r="1369" spans="3:3">
      <c r="C1369" s="433"/>
    </row>
    <row r="1370" spans="3:3">
      <c r="C1370" s="433"/>
    </row>
    <row r="1371" spans="3:3">
      <c r="C1371" s="433"/>
    </row>
    <row r="1372" spans="3:3">
      <c r="C1372" s="433"/>
    </row>
    <row r="1373" spans="3:3">
      <c r="C1373" s="433"/>
    </row>
    <row r="1374" spans="3:3">
      <c r="C1374" s="433"/>
    </row>
    <row r="1375" spans="3:3">
      <c r="C1375" s="433"/>
    </row>
    <row r="1376" spans="3:3">
      <c r="C1376" s="433"/>
    </row>
    <row r="1377" spans="3:3">
      <c r="C1377" s="433"/>
    </row>
    <row r="1378" spans="3:3">
      <c r="C1378" s="433"/>
    </row>
    <row r="1379" spans="3:3">
      <c r="C1379" s="433"/>
    </row>
    <row r="1380" spans="3:3">
      <c r="C1380" s="433"/>
    </row>
    <row r="1381" spans="3:3">
      <c r="C1381" s="433"/>
    </row>
    <row r="1382" spans="3:3">
      <c r="C1382" s="433"/>
    </row>
    <row r="1383" spans="3:3">
      <c r="C1383" s="433"/>
    </row>
    <row r="1384" spans="3:3">
      <c r="C1384" s="433"/>
    </row>
    <row r="1385" spans="3:3">
      <c r="C1385" s="433"/>
    </row>
    <row r="1386" spans="3:3">
      <c r="C1386" s="433"/>
    </row>
    <row r="1387" spans="3:3">
      <c r="C1387" s="433"/>
    </row>
    <row r="1388" spans="3:3">
      <c r="C1388" s="433"/>
    </row>
    <row r="1389" spans="3:3">
      <c r="C1389" s="433"/>
    </row>
    <row r="1390" spans="3:3">
      <c r="C1390" s="433"/>
    </row>
    <row r="1391" spans="3:3">
      <c r="C1391" s="433"/>
    </row>
    <row r="1392" spans="3:3">
      <c r="C1392" s="433"/>
    </row>
    <row r="1393" spans="3:3">
      <c r="C1393" s="433"/>
    </row>
    <row r="1394" spans="3:3">
      <c r="C1394" s="433"/>
    </row>
    <row r="1395" spans="3:3">
      <c r="C1395" s="433"/>
    </row>
    <row r="1396" spans="3:3">
      <c r="C1396" s="433"/>
    </row>
    <row r="1397" spans="3:3">
      <c r="C1397" s="433"/>
    </row>
    <row r="1398" spans="3:3">
      <c r="C1398" s="433"/>
    </row>
    <row r="1399" spans="3:3">
      <c r="C1399" s="433"/>
    </row>
    <row r="1400" spans="3:3">
      <c r="C1400" s="433"/>
    </row>
    <row r="1401" spans="3:3">
      <c r="C1401" s="433"/>
    </row>
    <row r="1402" spans="3:3">
      <c r="C1402" s="433"/>
    </row>
    <row r="1403" spans="3:3">
      <c r="C1403" s="433"/>
    </row>
    <row r="1404" spans="3:3">
      <c r="C1404" s="433"/>
    </row>
    <row r="1405" spans="3:3">
      <c r="C1405" s="433"/>
    </row>
    <row r="1406" spans="3:3">
      <c r="C1406" s="433"/>
    </row>
    <row r="1407" spans="3:3">
      <c r="C1407" s="433"/>
    </row>
    <row r="1408" spans="3:3">
      <c r="C1408" s="433"/>
    </row>
    <row r="1409" spans="3:3">
      <c r="C1409" s="433"/>
    </row>
    <row r="1410" spans="3:3">
      <c r="C1410" s="433"/>
    </row>
    <row r="1411" spans="3:3">
      <c r="C1411" s="433"/>
    </row>
    <row r="1412" spans="3:3">
      <c r="C1412" s="433"/>
    </row>
    <row r="1413" spans="3:3">
      <c r="C1413" s="433"/>
    </row>
    <row r="1414" spans="3:3">
      <c r="C1414" s="433"/>
    </row>
    <row r="1415" spans="3:3">
      <c r="C1415" s="433"/>
    </row>
    <row r="1416" spans="3:3">
      <c r="C1416" s="433"/>
    </row>
    <row r="1417" spans="3:3">
      <c r="C1417" s="433"/>
    </row>
    <row r="1418" spans="3:3">
      <c r="C1418" s="433"/>
    </row>
    <row r="1419" spans="3:3">
      <c r="C1419" s="433"/>
    </row>
    <row r="1420" spans="3:3">
      <c r="C1420" s="433"/>
    </row>
    <row r="1421" spans="3:3">
      <c r="C1421" s="433"/>
    </row>
    <row r="1422" spans="3:3">
      <c r="C1422" s="433"/>
    </row>
    <row r="1423" spans="3:3">
      <c r="C1423" s="433"/>
    </row>
    <row r="1424" spans="3:3">
      <c r="C1424" s="433"/>
    </row>
    <row r="1425" spans="3:3">
      <c r="C1425" s="433"/>
    </row>
    <row r="1426" spans="3:3">
      <c r="C1426" s="433"/>
    </row>
    <row r="1427" spans="3:3">
      <c r="C1427" s="433"/>
    </row>
    <row r="1428" spans="3:3">
      <c r="C1428" s="433"/>
    </row>
    <row r="1429" spans="3:3">
      <c r="C1429" s="433"/>
    </row>
    <row r="1430" spans="3:3">
      <c r="C1430" s="433"/>
    </row>
    <row r="1431" spans="3:3">
      <c r="C1431" s="433"/>
    </row>
    <row r="1432" spans="3:3">
      <c r="C1432" s="433"/>
    </row>
    <row r="1433" spans="3:3">
      <c r="C1433" s="433"/>
    </row>
    <row r="1434" spans="3:3">
      <c r="C1434" s="433"/>
    </row>
    <row r="1435" spans="3:3">
      <c r="C1435" s="433"/>
    </row>
    <row r="1436" spans="3:3">
      <c r="C1436" s="433"/>
    </row>
    <row r="1437" spans="3:3">
      <c r="C1437" s="433"/>
    </row>
    <row r="1438" spans="3:3">
      <c r="C1438" s="433"/>
    </row>
    <row r="1439" spans="3:3">
      <c r="C1439" s="433"/>
    </row>
    <row r="1440" spans="3:3">
      <c r="C1440" s="433"/>
    </row>
    <row r="1441" spans="3:3">
      <c r="C1441" s="433"/>
    </row>
    <row r="1442" spans="3:3">
      <c r="C1442" s="433"/>
    </row>
    <row r="1443" spans="3:3">
      <c r="C1443" s="433"/>
    </row>
    <row r="1444" spans="3:3">
      <c r="C1444" s="433"/>
    </row>
    <row r="1445" spans="3:3">
      <c r="C1445" s="433"/>
    </row>
    <row r="1446" spans="3:3">
      <c r="C1446" s="433"/>
    </row>
    <row r="1447" spans="3:3">
      <c r="C1447" s="433"/>
    </row>
    <row r="1448" spans="3:3">
      <c r="C1448" s="433"/>
    </row>
    <row r="1449" spans="3:3">
      <c r="C1449" s="433"/>
    </row>
    <row r="1450" spans="3:3">
      <c r="C1450" s="433"/>
    </row>
    <row r="1451" spans="3:3">
      <c r="C1451" s="433"/>
    </row>
    <row r="1452" spans="3:3">
      <c r="C1452" s="433"/>
    </row>
    <row r="1453" spans="3:3">
      <c r="C1453" s="433"/>
    </row>
    <row r="1454" spans="3:3">
      <c r="C1454" s="433"/>
    </row>
    <row r="1455" spans="3:3">
      <c r="C1455" s="433"/>
    </row>
    <row r="1456" spans="3:3">
      <c r="C1456" s="433"/>
    </row>
    <row r="1457" spans="3:3">
      <c r="C1457" s="433"/>
    </row>
    <row r="1458" spans="3:3">
      <c r="C1458" s="433"/>
    </row>
    <row r="1459" spans="3:3">
      <c r="C1459" s="433"/>
    </row>
    <row r="1460" spans="3:3">
      <c r="C1460" s="433"/>
    </row>
    <row r="1461" spans="3:3">
      <c r="C1461" s="433"/>
    </row>
    <row r="1462" spans="3:3">
      <c r="C1462" s="433"/>
    </row>
    <row r="1463" spans="3:3">
      <c r="C1463" s="433"/>
    </row>
    <row r="1464" spans="3:3">
      <c r="C1464" s="433"/>
    </row>
    <row r="1465" spans="3:3">
      <c r="C1465" s="433"/>
    </row>
    <row r="1466" spans="3:3">
      <c r="C1466" s="433"/>
    </row>
    <row r="1467" spans="3:3">
      <c r="C1467" s="433"/>
    </row>
    <row r="1468" spans="3:3">
      <c r="C1468" s="433"/>
    </row>
    <row r="1469" spans="3:3">
      <c r="C1469" s="433"/>
    </row>
    <row r="1470" spans="3:3">
      <c r="C1470" s="433"/>
    </row>
    <row r="1471" spans="3:3">
      <c r="C1471" s="433"/>
    </row>
    <row r="1472" spans="3:3">
      <c r="C1472" s="433"/>
    </row>
    <row r="1473" spans="3:3">
      <c r="C1473" s="433"/>
    </row>
    <row r="1474" spans="3:3">
      <c r="C1474" s="433"/>
    </row>
    <row r="1475" spans="3:3">
      <c r="C1475" s="433"/>
    </row>
    <row r="1476" spans="3:3">
      <c r="C1476" s="433"/>
    </row>
    <row r="1477" spans="3:3">
      <c r="C1477" s="433"/>
    </row>
    <row r="1478" spans="3:3">
      <c r="C1478" s="433"/>
    </row>
    <row r="1479" spans="3:3">
      <c r="C1479" s="433"/>
    </row>
    <row r="1480" spans="3:3">
      <c r="C1480" s="433"/>
    </row>
    <row r="1481" spans="3:3">
      <c r="C1481" s="433"/>
    </row>
    <row r="1482" spans="3:3">
      <c r="C1482" s="433"/>
    </row>
    <row r="1483" spans="3:3">
      <c r="C1483" s="433"/>
    </row>
    <row r="1484" spans="3:3">
      <c r="C1484" s="433"/>
    </row>
    <row r="1485" spans="3:3">
      <c r="C1485" s="433"/>
    </row>
    <row r="1486" spans="3:3">
      <c r="C1486" s="433"/>
    </row>
    <row r="1487" spans="3:3">
      <c r="C1487" s="433"/>
    </row>
    <row r="1488" spans="3:3">
      <c r="C1488" s="433"/>
    </row>
    <row r="1489" spans="3:3">
      <c r="C1489" s="433"/>
    </row>
    <row r="1490" spans="3:3">
      <c r="C1490" s="433"/>
    </row>
    <row r="1491" spans="3:3">
      <c r="C1491" s="433"/>
    </row>
    <row r="1492" spans="3:3">
      <c r="C1492" s="433"/>
    </row>
    <row r="1493" spans="3:3">
      <c r="C1493" s="433"/>
    </row>
    <row r="1494" spans="3:3">
      <c r="C1494" s="433"/>
    </row>
    <row r="1495" spans="3:3">
      <c r="C1495" s="433"/>
    </row>
    <row r="1496" spans="3:3">
      <c r="C1496" s="433"/>
    </row>
    <row r="1497" spans="3:3">
      <c r="C1497" s="433"/>
    </row>
    <row r="1498" spans="3:3">
      <c r="C1498" s="433"/>
    </row>
    <row r="1499" spans="3:3">
      <c r="C1499" s="433"/>
    </row>
    <row r="1500" spans="3:3">
      <c r="C1500" s="433"/>
    </row>
    <row r="1501" spans="3:3">
      <c r="C1501" s="433"/>
    </row>
    <row r="1502" spans="3:3">
      <c r="C1502" s="433"/>
    </row>
    <row r="1503" spans="3:3">
      <c r="C1503" s="433"/>
    </row>
    <row r="1504" spans="3:3">
      <c r="C1504" s="433"/>
    </row>
    <row r="1505" spans="3:3">
      <c r="C1505" s="433"/>
    </row>
    <row r="1506" spans="3:3">
      <c r="C1506" s="433"/>
    </row>
    <row r="1507" spans="3:3">
      <c r="C1507" s="433"/>
    </row>
    <row r="1508" spans="3:3">
      <c r="C1508" s="433"/>
    </row>
    <row r="1509" spans="3:3">
      <c r="C1509" s="433"/>
    </row>
    <row r="1510" spans="3:3">
      <c r="C1510" s="433"/>
    </row>
    <row r="1511" spans="3:3">
      <c r="C1511" s="433"/>
    </row>
    <row r="1512" spans="3:3">
      <c r="C1512" s="433"/>
    </row>
    <row r="1513" spans="3:3">
      <c r="C1513" s="433"/>
    </row>
    <row r="1514" spans="3:3">
      <c r="C1514" s="433"/>
    </row>
    <row r="1515" spans="3:3">
      <c r="C1515" s="433"/>
    </row>
    <row r="1516" spans="3:3">
      <c r="C1516" s="433"/>
    </row>
    <row r="1517" spans="3:3">
      <c r="C1517" s="433"/>
    </row>
    <row r="1518" spans="3:3">
      <c r="C1518" s="433"/>
    </row>
    <row r="1519" spans="3:3">
      <c r="C1519" s="433"/>
    </row>
    <row r="1520" spans="3:3">
      <c r="C1520" s="433"/>
    </row>
    <row r="1521" spans="3:3">
      <c r="C1521" s="433"/>
    </row>
    <row r="1522" spans="3:3">
      <c r="C1522" s="433"/>
    </row>
    <row r="1523" spans="3:3">
      <c r="C1523" s="433"/>
    </row>
    <row r="1524" spans="3:3">
      <c r="C1524" s="433"/>
    </row>
    <row r="1525" spans="3:3">
      <c r="C1525" s="433"/>
    </row>
    <row r="1526" spans="3:3">
      <c r="C1526" s="433"/>
    </row>
    <row r="1527" spans="3:3">
      <c r="C1527" s="433"/>
    </row>
    <row r="1528" spans="3:3">
      <c r="C1528" s="433"/>
    </row>
    <row r="1529" spans="3:3">
      <c r="C1529" s="433"/>
    </row>
    <row r="1530" spans="3:3">
      <c r="C1530" s="433"/>
    </row>
    <row r="1531" spans="3:3">
      <c r="C1531" s="433"/>
    </row>
    <row r="1532" spans="3:3">
      <c r="C1532" s="433"/>
    </row>
    <row r="1533" spans="3:3">
      <c r="C1533" s="433"/>
    </row>
    <row r="1534" spans="3:3">
      <c r="C1534" s="433"/>
    </row>
    <row r="1535" spans="3:3">
      <c r="C1535" s="433"/>
    </row>
    <row r="1536" spans="3:3">
      <c r="C1536" s="433"/>
    </row>
    <row r="1537" spans="3:3">
      <c r="C1537" s="433"/>
    </row>
    <row r="1538" spans="3:3">
      <c r="C1538" s="433"/>
    </row>
    <row r="1539" spans="3:3">
      <c r="C1539" s="433"/>
    </row>
    <row r="1540" spans="3:3">
      <c r="C1540" s="433"/>
    </row>
    <row r="1541" spans="3:3">
      <c r="C1541" s="433"/>
    </row>
    <row r="1542" spans="3:3">
      <c r="C1542" s="433"/>
    </row>
    <row r="1543" spans="3:3">
      <c r="C1543" s="433"/>
    </row>
    <row r="1544" spans="3:3">
      <c r="C1544" s="433"/>
    </row>
    <row r="1545" spans="3:3">
      <c r="C1545" s="433"/>
    </row>
    <row r="1546" spans="3:3">
      <c r="C1546" s="433"/>
    </row>
    <row r="1547" spans="3:3">
      <c r="C1547" s="433"/>
    </row>
    <row r="1548" spans="3:3">
      <c r="C1548" s="433"/>
    </row>
    <row r="1549" spans="3:3">
      <c r="C1549" s="433"/>
    </row>
    <row r="1550" spans="3:3">
      <c r="C1550" s="433"/>
    </row>
    <row r="1551" spans="3:3">
      <c r="C1551" s="433"/>
    </row>
    <row r="1552" spans="3:3">
      <c r="C1552" s="433"/>
    </row>
    <row r="1553" spans="3:3">
      <c r="C1553" s="433"/>
    </row>
    <row r="1554" spans="3:3">
      <c r="C1554" s="433"/>
    </row>
    <row r="1555" spans="3:3">
      <c r="C1555" s="433"/>
    </row>
    <row r="1556" spans="3:3">
      <c r="C1556" s="433"/>
    </row>
    <row r="1557" spans="3:3">
      <c r="C1557" s="433"/>
    </row>
    <row r="1558" spans="3:3">
      <c r="C1558" s="433"/>
    </row>
    <row r="1559" spans="3:3">
      <c r="C1559" s="433"/>
    </row>
    <row r="1560" spans="3:3">
      <c r="C1560" s="433"/>
    </row>
    <row r="1561" spans="3:3">
      <c r="C1561" s="433"/>
    </row>
    <row r="1562" spans="3:3">
      <c r="C1562" s="433"/>
    </row>
    <row r="1563" spans="3:3">
      <c r="C1563" s="433"/>
    </row>
    <row r="1564" spans="3:3">
      <c r="C1564" s="433"/>
    </row>
    <row r="1565" spans="3:3">
      <c r="C1565" s="433"/>
    </row>
    <row r="1566" spans="3:3">
      <c r="C1566" s="433"/>
    </row>
    <row r="1567" spans="3:3">
      <c r="C1567" s="433"/>
    </row>
    <row r="1568" spans="3:3">
      <c r="C1568" s="433"/>
    </row>
    <row r="1569" spans="3:3">
      <c r="C1569" s="433"/>
    </row>
    <row r="1570" spans="3:3">
      <c r="C1570" s="433"/>
    </row>
    <row r="1571" spans="3:3">
      <c r="C1571" s="433"/>
    </row>
    <row r="1572" spans="3:3">
      <c r="C1572" s="433"/>
    </row>
    <row r="1573" spans="3:3">
      <c r="C1573" s="433"/>
    </row>
    <row r="1574" spans="3:3">
      <c r="C1574" s="433"/>
    </row>
    <row r="1575" spans="3:3">
      <c r="C1575" s="433"/>
    </row>
    <row r="1576" spans="3:3">
      <c r="C1576" s="433"/>
    </row>
    <row r="1577" spans="3:3">
      <c r="C1577" s="433"/>
    </row>
    <row r="1578" spans="3:3">
      <c r="C1578" s="433"/>
    </row>
    <row r="1579" spans="3:3">
      <c r="C1579" s="433"/>
    </row>
    <row r="1580" spans="3:3">
      <c r="C1580" s="433"/>
    </row>
    <row r="1581" spans="3:3">
      <c r="C1581" s="433"/>
    </row>
    <row r="1582" spans="3:3">
      <c r="C1582" s="433"/>
    </row>
    <row r="1583" spans="3:3">
      <c r="C1583" s="433"/>
    </row>
    <row r="1584" spans="3:3">
      <c r="C1584" s="433"/>
    </row>
    <row r="1585" spans="3:3">
      <c r="C1585" s="433"/>
    </row>
    <row r="1586" spans="3:3">
      <c r="C1586" s="433"/>
    </row>
    <row r="1587" spans="3:3">
      <c r="C1587" s="433"/>
    </row>
    <row r="1588" spans="3:3">
      <c r="C1588" s="433"/>
    </row>
    <row r="1589" spans="3:3">
      <c r="C1589" s="433"/>
    </row>
    <row r="1590" spans="3:3">
      <c r="C1590" s="433"/>
    </row>
    <row r="1591" spans="3:3">
      <c r="C1591" s="433"/>
    </row>
    <row r="1592" spans="3:3">
      <c r="C1592" s="433"/>
    </row>
    <row r="1593" spans="3:3">
      <c r="C1593" s="433"/>
    </row>
    <row r="1594" spans="3:3">
      <c r="C1594" s="433"/>
    </row>
    <row r="1595" spans="3:3">
      <c r="C1595" s="433"/>
    </row>
    <row r="1596" spans="3:3">
      <c r="C1596" s="433"/>
    </row>
    <row r="1597" spans="3:3">
      <c r="C1597" s="433"/>
    </row>
    <row r="1598" spans="3:3">
      <c r="C1598" s="433"/>
    </row>
    <row r="1599" spans="3:3">
      <c r="C1599" s="433"/>
    </row>
    <row r="1600" spans="3:3">
      <c r="C1600" s="433"/>
    </row>
    <row r="1601" spans="3:3">
      <c r="C1601" s="433"/>
    </row>
    <row r="1602" spans="3:3">
      <c r="C1602" s="433"/>
    </row>
    <row r="1603" spans="3:3">
      <c r="C1603" s="433"/>
    </row>
    <row r="1604" spans="3:3">
      <c r="C1604" s="433"/>
    </row>
    <row r="1605" spans="3:3">
      <c r="C1605" s="433"/>
    </row>
    <row r="1606" spans="3:3">
      <c r="C1606" s="433"/>
    </row>
    <row r="1607" spans="3:3">
      <c r="C1607" s="433"/>
    </row>
    <row r="1608" spans="3:3">
      <c r="C1608" s="433"/>
    </row>
    <row r="1609" spans="3:3">
      <c r="C1609" s="433"/>
    </row>
    <row r="1610" spans="3:3">
      <c r="C1610" s="433"/>
    </row>
    <row r="1611" spans="3:3">
      <c r="C1611" s="433"/>
    </row>
    <row r="1612" spans="3:3">
      <c r="C1612" s="433"/>
    </row>
    <row r="1613" spans="3:3">
      <c r="C1613" s="433"/>
    </row>
    <row r="1614" spans="3:3">
      <c r="C1614" s="433"/>
    </row>
    <row r="1615" spans="3:3">
      <c r="C1615" s="433"/>
    </row>
    <row r="1616" spans="3:3">
      <c r="C1616" s="433"/>
    </row>
    <row r="1617" spans="3:3">
      <c r="C1617" s="433"/>
    </row>
    <row r="1618" spans="3:3">
      <c r="C1618" s="433"/>
    </row>
    <row r="1619" spans="3:3">
      <c r="C1619" s="433"/>
    </row>
    <row r="1620" spans="3:3">
      <c r="C1620" s="433"/>
    </row>
    <row r="1621" spans="3:3">
      <c r="C1621" s="433"/>
    </row>
    <row r="1622" spans="3:3">
      <c r="C1622" s="433"/>
    </row>
    <row r="1623" spans="3:3">
      <c r="C1623" s="433"/>
    </row>
    <row r="1624" spans="3:3">
      <c r="C1624" s="433"/>
    </row>
    <row r="1625" spans="3:3">
      <c r="C1625" s="433"/>
    </row>
    <row r="1626" spans="3:3">
      <c r="C1626" s="433"/>
    </row>
    <row r="1627" spans="3:3">
      <c r="C1627" s="433"/>
    </row>
    <row r="1628" spans="3:3">
      <c r="C1628" s="433"/>
    </row>
    <row r="1629" spans="3:3">
      <c r="C1629" s="433"/>
    </row>
    <row r="1630" spans="3:3">
      <c r="C1630" s="433"/>
    </row>
    <row r="1631" spans="3:3">
      <c r="C1631" s="433"/>
    </row>
    <row r="1632" spans="3:3">
      <c r="C1632" s="433"/>
    </row>
    <row r="1633" spans="3:3">
      <c r="C1633" s="433"/>
    </row>
    <row r="1634" spans="3:3">
      <c r="C1634" s="433"/>
    </row>
    <row r="1635" spans="3:3">
      <c r="C1635" s="433"/>
    </row>
    <row r="1636" spans="3:3">
      <c r="C1636" s="433"/>
    </row>
  </sheetData>
  <mergeCells count="1">
    <mergeCell ref="C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0" tint="-0.14999847407452621"/>
  </sheetPr>
  <dimension ref="A2:F1632"/>
  <sheetViews>
    <sheetView workbookViewId="0">
      <selection activeCell="F53" sqref="F53"/>
    </sheetView>
  </sheetViews>
  <sheetFormatPr defaultRowHeight="10.5"/>
  <cols>
    <col min="1" max="1" width="3.42578125" style="24" customWidth="1"/>
    <col min="2" max="2" width="59.7109375" style="39" customWidth="1"/>
    <col min="3" max="4" width="15.7109375" style="34" customWidth="1"/>
    <col min="5" max="16384" width="9.140625" style="34"/>
  </cols>
  <sheetData>
    <row r="2" spans="2:4" ht="15" customHeight="1" thickBot="1">
      <c r="B2" s="496"/>
      <c r="C2" s="1129" t="s">
        <v>188</v>
      </c>
      <c r="D2" s="1103"/>
    </row>
    <row r="3" spans="2:4" ht="15" customHeight="1">
      <c r="B3" s="496"/>
      <c r="C3" s="494">
        <v>2016</v>
      </c>
      <c r="D3" s="495">
        <v>2015</v>
      </c>
    </row>
    <row r="4" spans="2:4" ht="24.95" customHeight="1">
      <c r="B4" s="546" t="s">
        <v>359</v>
      </c>
      <c r="C4" s="547">
        <v>148452</v>
      </c>
      <c r="D4" s="548">
        <v>141534</v>
      </c>
    </row>
    <row r="5" spans="2:4" ht="17.100000000000001" customHeight="1">
      <c r="B5" s="549" t="s">
        <v>182</v>
      </c>
      <c r="C5" s="550">
        <v>0</v>
      </c>
      <c r="D5" s="551">
        <v>23898</v>
      </c>
    </row>
    <row r="6" spans="2:4" ht="17.100000000000001" customHeight="1">
      <c r="B6" s="549" t="s">
        <v>183</v>
      </c>
      <c r="C6" s="550">
        <v>22224</v>
      </c>
      <c r="D6" s="551">
        <v>22175</v>
      </c>
    </row>
    <row r="7" spans="2:4" ht="17.100000000000001" customHeight="1">
      <c r="B7" s="424" t="s">
        <v>385</v>
      </c>
      <c r="C7" s="550">
        <v>7935</v>
      </c>
      <c r="D7" s="551">
        <v>9533</v>
      </c>
    </row>
    <row r="8" spans="2:4" ht="17.100000000000001" customHeight="1">
      <c r="B8" s="549" t="s">
        <v>310</v>
      </c>
      <c r="C8" s="550">
        <v>7765</v>
      </c>
      <c r="D8" s="551">
        <v>8057</v>
      </c>
    </row>
    <row r="9" spans="2:4" ht="27" customHeight="1">
      <c r="B9" s="549" t="s">
        <v>408</v>
      </c>
      <c r="C9" s="550">
        <v>2883</v>
      </c>
      <c r="D9" s="551">
        <v>4254</v>
      </c>
    </row>
    <row r="10" spans="2:4" ht="15" customHeight="1">
      <c r="B10" s="549" t="s">
        <v>309</v>
      </c>
      <c r="C10" s="550">
        <v>281</v>
      </c>
      <c r="D10" s="551">
        <v>105</v>
      </c>
    </row>
    <row r="11" spans="2:4" ht="35.1" hidden="1" customHeight="1">
      <c r="B11" s="552" t="s">
        <v>178</v>
      </c>
      <c r="C11" s="553">
        <v>0</v>
      </c>
      <c r="D11" s="554">
        <v>0</v>
      </c>
    </row>
    <row r="12" spans="2:4" ht="42" hidden="1">
      <c r="B12" s="552" t="s">
        <v>152</v>
      </c>
      <c r="C12" s="553">
        <v>0</v>
      </c>
      <c r="D12" s="554">
        <v>0</v>
      </c>
    </row>
    <row r="13" spans="2:4" ht="17.100000000000001" customHeight="1" thickBot="1">
      <c r="B13" s="555" t="s">
        <v>291</v>
      </c>
      <c r="C13" s="556">
        <v>54209</v>
      </c>
      <c r="D13" s="557">
        <v>36303</v>
      </c>
    </row>
    <row r="14" spans="2:4" ht="17.100000000000001" customHeight="1" thickBot="1">
      <c r="B14" s="422" t="s">
        <v>306</v>
      </c>
      <c r="C14" s="544">
        <f>SUM(C4:C13)</f>
        <v>243749</v>
      </c>
      <c r="D14" s="545">
        <f>SUM(D4:D13)</f>
        <v>245859</v>
      </c>
    </row>
    <row r="15" spans="2:4">
      <c r="B15" s="85"/>
      <c r="C15" s="92"/>
      <c r="D15" s="92"/>
    </row>
    <row r="16" spans="2:4">
      <c r="B16" s="85"/>
      <c r="C16" s="92"/>
      <c r="D16" s="92"/>
    </row>
    <row r="17" spans="2:6">
      <c r="B17" s="85"/>
      <c r="C17" s="92"/>
      <c r="D17" s="92"/>
    </row>
    <row r="18" spans="2:6" ht="17.100000000000001" hidden="1" customHeight="1" thickBot="1">
      <c r="B18" s="496"/>
      <c r="C18" s="1129"/>
      <c r="D18" s="1103"/>
    </row>
    <row r="19" spans="2:6" ht="17.100000000000001" hidden="1" customHeight="1">
      <c r="B19" s="496"/>
      <c r="C19" s="494"/>
      <c r="D19" s="495"/>
    </row>
    <row r="20" spans="2:6" ht="17.100000000000001" hidden="1" customHeight="1" thickBot="1">
      <c r="B20" s="558"/>
      <c r="C20" s="559"/>
      <c r="D20" s="559"/>
    </row>
    <row r="21" spans="2:6" ht="17.100000000000001" hidden="1" customHeight="1">
      <c r="B21" s="563"/>
      <c r="C21" s="564"/>
      <c r="D21" s="564"/>
    </row>
    <row r="22" spans="2:6" ht="17.100000000000001" hidden="1" customHeight="1" thickBot="1">
      <c r="B22" s="566"/>
      <c r="C22" s="556"/>
      <c r="D22" s="556"/>
    </row>
    <row r="23" spans="2:6" ht="17.100000000000001" hidden="1" customHeight="1" thickBot="1">
      <c r="B23" s="422"/>
      <c r="C23" s="544"/>
      <c r="D23" s="545"/>
    </row>
    <row r="24" spans="2:6" ht="17.100000000000001" hidden="1" customHeight="1" thickBot="1">
      <c r="B24" s="561"/>
      <c r="C24" s="562"/>
      <c r="D24" s="562"/>
    </row>
    <row r="25" spans="2:6" ht="17.100000000000001" hidden="1" customHeight="1">
      <c r="B25" s="563"/>
      <c r="C25" s="564"/>
      <c r="D25" s="565"/>
    </row>
    <row r="26" spans="2:6" ht="17.100000000000001" hidden="1" customHeight="1" thickBot="1">
      <c r="B26" s="566"/>
      <c r="C26" s="556"/>
      <c r="D26" s="557"/>
    </row>
    <row r="27" spans="2:6" ht="17.100000000000001" hidden="1" customHeight="1" thickBot="1">
      <c r="B27" s="422"/>
      <c r="C27" s="544"/>
      <c r="D27" s="545"/>
    </row>
    <row r="28" spans="2:6" ht="17.100000000000001" hidden="1" customHeight="1" thickBot="1">
      <c r="B28" s="422"/>
      <c r="C28" s="544"/>
      <c r="D28" s="545"/>
    </row>
    <row r="29" spans="2:6" ht="17.100000000000001" hidden="1" customHeight="1" thickBot="1">
      <c r="B29" s="561"/>
      <c r="C29" s="562"/>
      <c r="D29" s="562"/>
    </row>
    <row r="30" spans="2:6" ht="24.95" hidden="1" customHeight="1">
      <c r="B30" s="563"/>
      <c r="C30" s="564"/>
      <c r="D30" s="565"/>
    </row>
    <row r="31" spans="2:6" ht="24.95" hidden="1" customHeight="1">
      <c r="B31" s="549"/>
      <c r="C31" s="550"/>
      <c r="D31" s="551"/>
      <c r="F31" s="68"/>
    </row>
    <row r="32" spans="2:6" ht="24.95" hidden="1" customHeight="1">
      <c r="B32" s="549"/>
      <c r="C32" s="550"/>
      <c r="D32" s="551"/>
    </row>
    <row r="33" spans="1:6" ht="24.95" hidden="1" customHeight="1" thickBot="1">
      <c r="B33" s="566"/>
      <c r="C33" s="556"/>
      <c r="D33" s="557"/>
    </row>
    <row r="34" spans="1:6" ht="17.100000000000001" hidden="1" customHeight="1" thickBot="1">
      <c r="B34" s="422"/>
      <c r="C34" s="544"/>
      <c r="D34" s="560"/>
    </row>
    <row r="35" spans="1:6" ht="17.100000000000001" hidden="1" customHeight="1">
      <c r="B35" s="563"/>
      <c r="C35" s="564"/>
      <c r="D35" s="565"/>
    </row>
    <row r="36" spans="1:6" ht="17.100000000000001" hidden="1" customHeight="1">
      <c r="B36" s="549"/>
      <c r="C36" s="550"/>
      <c r="D36" s="551"/>
    </row>
    <row r="37" spans="1:6" ht="17.100000000000001" hidden="1" customHeight="1" thickBot="1">
      <c r="B37" s="566"/>
      <c r="C37" s="556"/>
      <c r="D37" s="557"/>
    </row>
    <row r="38" spans="1:6" ht="17.100000000000001" hidden="1" customHeight="1" thickBot="1">
      <c r="B38" s="422"/>
      <c r="C38" s="544"/>
      <c r="D38" s="560"/>
    </row>
    <row r="39" spans="1:6">
      <c r="B39" s="50"/>
      <c r="C39" s="93"/>
      <c r="D39" s="93"/>
    </row>
    <row r="40" spans="1:6">
      <c r="B40" s="50"/>
      <c r="C40" s="92"/>
      <c r="D40" s="92"/>
    </row>
    <row r="41" spans="1:6">
      <c r="B41" s="50"/>
      <c r="C41" s="93"/>
      <c r="D41" s="93"/>
    </row>
    <row r="42" spans="1:6" ht="17.100000000000001" customHeight="1" thickBot="1">
      <c r="B42" s="496"/>
      <c r="C42" s="1129" t="s">
        <v>188</v>
      </c>
      <c r="D42" s="1103"/>
      <c r="E42" s="94"/>
    </row>
    <row r="43" spans="1:6" s="77" customFormat="1" ht="17.100000000000001" customHeight="1">
      <c r="A43" s="76"/>
      <c r="B43" s="496"/>
      <c r="C43" s="494">
        <v>2016</v>
      </c>
      <c r="D43" s="495">
        <v>2015</v>
      </c>
      <c r="E43" s="95"/>
      <c r="F43" s="96"/>
    </row>
    <row r="44" spans="1:6" ht="17.100000000000001" customHeight="1">
      <c r="A44" s="41"/>
      <c r="B44" s="567" t="s">
        <v>391</v>
      </c>
      <c r="C44" s="547"/>
      <c r="D44" s="548"/>
      <c r="E44" s="71"/>
      <c r="F44" s="71"/>
    </row>
    <row r="45" spans="1:6" ht="17.100000000000001" customHeight="1">
      <c r="A45" s="41"/>
      <c r="B45" s="549" t="s">
        <v>392</v>
      </c>
      <c r="C45" s="550">
        <v>56136</v>
      </c>
      <c r="D45" s="551">
        <v>55308</v>
      </c>
      <c r="E45" s="97"/>
      <c r="F45" s="98"/>
    </row>
    <row r="46" spans="1:6" ht="17.100000000000001" customHeight="1" thickBot="1">
      <c r="A46" s="41"/>
      <c r="B46" s="566" t="s">
        <v>393</v>
      </c>
      <c r="C46" s="556">
        <v>-48201</v>
      </c>
      <c r="D46" s="557">
        <v>-45775</v>
      </c>
      <c r="E46" s="97"/>
      <c r="F46" s="98"/>
    </row>
    <row r="47" spans="1:6" ht="17.100000000000001" customHeight="1" thickBot="1">
      <c r="A47" s="41"/>
      <c r="B47" s="422" t="s">
        <v>394</v>
      </c>
      <c r="C47" s="544">
        <f>SUM(C45:C46)</f>
        <v>7935</v>
      </c>
      <c r="D47" s="545">
        <f>SUM(D45:D46)</f>
        <v>9533</v>
      </c>
      <c r="E47" s="99"/>
      <c r="F47" s="98"/>
    </row>
    <row r="48" spans="1:6">
      <c r="A48" s="21"/>
      <c r="C48" s="93"/>
    </row>
    <row r="49" spans="1:4">
      <c r="A49" s="21"/>
      <c r="C49" s="100"/>
      <c r="D49" s="100"/>
    </row>
    <row r="50" spans="1:4">
      <c r="A50" s="21"/>
      <c r="C50" s="93"/>
    </row>
    <row r="51" spans="1:4">
      <c r="A51" s="21"/>
      <c r="C51" s="93"/>
    </row>
    <row r="52" spans="1:4">
      <c r="A52" s="21"/>
      <c r="C52" s="93"/>
    </row>
    <row r="53" spans="1:4">
      <c r="A53" s="21"/>
      <c r="C53" s="93"/>
    </row>
    <row r="54" spans="1:4">
      <c r="A54" s="21"/>
      <c r="C54" s="93"/>
    </row>
    <row r="55" spans="1:4">
      <c r="A55" s="21"/>
      <c r="C55" s="93"/>
    </row>
    <row r="56" spans="1:4">
      <c r="A56" s="21"/>
      <c r="C56" s="93"/>
    </row>
    <row r="57" spans="1:4">
      <c r="A57" s="21"/>
      <c r="C57" s="93"/>
    </row>
    <row r="58" spans="1:4">
      <c r="A58" s="21"/>
      <c r="C58" s="93"/>
    </row>
    <row r="59" spans="1:4">
      <c r="A59" s="21"/>
      <c r="C59" s="93"/>
    </row>
    <row r="60" spans="1:4">
      <c r="A60" s="21"/>
      <c r="C60" s="93"/>
    </row>
    <row r="61" spans="1:4">
      <c r="A61" s="21"/>
      <c r="C61" s="93"/>
    </row>
    <row r="62" spans="1:4">
      <c r="A62" s="21"/>
      <c r="C62" s="93"/>
    </row>
    <row r="63" spans="1:4">
      <c r="A63" s="21"/>
      <c r="C63" s="93"/>
    </row>
    <row r="64" spans="1:4">
      <c r="A64" s="21"/>
      <c r="C64" s="93"/>
    </row>
    <row r="65" spans="1:3">
      <c r="A65" s="21"/>
      <c r="C65" s="93"/>
    </row>
    <row r="66" spans="1:3">
      <c r="A66" s="21"/>
      <c r="C66" s="93"/>
    </row>
    <row r="67" spans="1:3">
      <c r="A67" s="21"/>
      <c r="C67" s="93"/>
    </row>
    <row r="68" spans="1:3">
      <c r="A68" s="21"/>
      <c r="C68" s="93"/>
    </row>
    <row r="69" spans="1:3">
      <c r="A69" s="21"/>
      <c r="C69" s="93"/>
    </row>
    <row r="70" spans="1:3">
      <c r="A70" s="21"/>
      <c r="C70" s="93"/>
    </row>
    <row r="71" spans="1:3">
      <c r="A71" s="21"/>
      <c r="C71" s="93"/>
    </row>
    <row r="72" spans="1:3">
      <c r="A72" s="21"/>
      <c r="C72" s="93"/>
    </row>
    <row r="73" spans="1:3">
      <c r="A73" s="21"/>
      <c r="C73" s="93"/>
    </row>
    <row r="74" spans="1:3">
      <c r="A74" s="21"/>
      <c r="C74" s="93"/>
    </row>
    <row r="75" spans="1:3">
      <c r="A75" s="21"/>
      <c r="C75" s="93"/>
    </row>
    <row r="76" spans="1:3">
      <c r="A76" s="21"/>
      <c r="C76" s="93"/>
    </row>
    <row r="77" spans="1:3">
      <c r="A77" s="21"/>
      <c r="C77" s="93"/>
    </row>
    <row r="78" spans="1:3">
      <c r="A78" s="21"/>
      <c r="C78" s="93"/>
    </row>
    <row r="79" spans="1:3">
      <c r="A79" s="21"/>
      <c r="C79" s="93"/>
    </row>
    <row r="80" spans="1:3">
      <c r="A80" s="21"/>
      <c r="C80" s="93"/>
    </row>
    <row r="81" spans="1:3">
      <c r="A81" s="21"/>
      <c r="C81" s="93"/>
    </row>
    <row r="82" spans="1:3">
      <c r="A82" s="21"/>
      <c r="C82" s="93"/>
    </row>
    <row r="83" spans="1:3">
      <c r="A83" s="21"/>
      <c r="C83" s="93"/>
    </row>
    <row r="84" spans="1:3">
      <c r="A84" s="21"/>
      <c r="C84" s="93"/>
    </row>
    <row r="85" spans="1:3">
      <c r="A85" s="21"/>
      <c r="C85" s="93"/>
    </row>
    <row r="86" spans="1:3">
      <c r="A86" s="21"/>
      <c r="C86" s="93"/>
    </row>
    <row r="87" spans="1:3">
      <c r="A87" s="21"/>
      <c r="C87" s="93"/>
    </row>
    <row r="88" spans="1:3">
      <c r="A88" s="21"/>
      <c r="C88" s="93"/>
    </row>
    <row r="89" spans="1:3">
      <c r="A89" s="21"/>
      <c r="C89" s="93"/>
    </row>
    <row r="90" spans="1:3">
      <c r="A90" s="21"/>
      <c r="C90" s="93"/>
    </row>
    <row r="91" spans="1:3">
      <c r="C91" s="93"/>
    </row>
    <row r="92" spans="1:3">
      <c r="C92" s="93"/>
    </row>
    <row r="93" spans="1:3">
      <c r="C93" s="93"/>
    </row>
    <row r="94" spans="1:3">
      <c r="C94" s="93"/>
    </row>
    <row r="95" spans="1:3">
      <c r="C95" s="93"/>
    </row>
    <row r="96" spans="1:3">
      <c r="C96" s="93"/>
    </row>
    <row r="97" spans="3:3">
      <c r="C97" s="93"/>
    </row>
    <row r="98" spans="3:3">
      <c r="C98" s="93"/>
    </row>
    <row r="99" spans="3:3">
      <c r="C99" s="93"/>
    </row>
    <row r="100" spans="3:3">
      <c r="C100" s="93"/>
    </row>
    <row r="101" spans="3:3">
      <c r="C101" s="93"/>
    </row>
    <row r="102" spans="3:3">
      <c r="C102" s="93"/>
    </row>
    <row r="103" spans="3:3">
      <c r="C103" s="93"/>
    </row>
    <row r="104" spans="3:3">
      <c r="C104" s="93"/>
    </row>
    <row r="105" spans="3:3">
      <c r="C105" s="93"/>
    </row>
    <row r="106" spans="3:3">
      <c r="C106" s="93"/>
    </row>
    <row r="107" spans="3:3">
      <c r="C107" s="93"/>
    </row>
    <row r="108" spans="3:3">
      <c r="C108" s="93"/>
    </row>
    <row r="109" spans="3:3">
      <c r="C109" s="93"/>
    </row>
    <row r="110" spans="3:3">
      <c r="C110" s="93"/>
    </row>
    <row r="111" spans="3:3">
      <c r="C111" s="93"/>
    </row>
    <row r="112" spans="3:3">
      <c r="C112" s="93"/>
    </row>
    <row r="113" spans="3:3">
      <c r="C113" s="93"/>
    </row>
    <row r="114" spans="3:3">
      <c r="C114" s="93"/>
    </row>
    <row r="115" spans="3:3">
      <c r="C115" s="93"/>
    </row>
    <row r="116" spans="3:3">
      <c r="C116" s="93"/>
    </row>
    <row r="117" spans="3:3">
      <c r="C117" s="93"/>
    </row>
    <row r="118" spans="3:3">
      <c r="C118" s="93"/>
    </row>
    <row r="119" spans="3:3">
      <c r="C119" s="93"/>
    </row>
    <row r="120" spans="3:3">
      <c r="C120" s="93"/>
    </row>
    <row r="121" spans="3:3">
      <c r="C121" s="93"/>
    </row>
    <row r="122" spans="3:3">
      <c r="C122" s="93"/>
    </row>
    <row r="123" spans="3:3">
      <c r="C123" s="93"/>
    </row>
    <row r="124" spans="3:3">
      <c r="C124" s="93"/>
    </row>
    <row r="125" spans="3:3">
      <c r="C125" s="93"/>
    </row>
    <row r="126" spans="3:3">
      <c r="C126" s="93"/>
    </row>
    <row r="127" spans="3:3">
      <c r="C127" s="93"/>
    </row>
    <row r="128" spans="3:3">
      <c r="C128" s="93"/>
    </row>
    <row r="129" spans="3:3">
      <c r="C129" s="93"/>
    </row>
    <row r="130" spans="3:3">
      <c r="C130" s="93"/>
    </row>
    <row r="131" spans="3:3">
      <c r="C131" s="93"/>
    </row>
    <row r="132" spans="3:3">
      <c r="C132" s="93"/>
    </row>
    <row r="133" spans="3:3">
      <c r="C133" s="93"/>
    </row>
    <row r="134" spans="3:3">
      <c r="C134" s="93"/>
    </row>
    <row r="135" spans="3:3">
      <c r="C135" s="93"/>
    </row>
    <row r="136" spans="3:3">
      <c r="C136" s="93"/>
    </row>
    <row r="137" spans="3:3">
      <c r="C137" s="93"/>
    </row>
    <row r="138" spans="3:3">
      <c r="C138" s="93"/>
    </row>
    <row r="139" spans="3:3">
      <c r="C139" s="93"/>
    </row>
    <row r="140" spans="3:3">
      <c r="C140" s="93"/>
    </row>
    <row r="141" spans="3:3">
      <c r="C141" s="93"/>
    </row>
    <row r="142" spans="3:3">
      <c r="C142" s="93"/>
    </row>
    <row r="143" spans="3:3">
      <c r="C143" s="93"/>
    </row>
    <row r="144" spans="3:3">
      <c r="C144" s="93"/>
    </row>
    <row r="145" spans="3:3">
      <c r="C145" s="93"/>
    </row>
    <row r="146" spans="3:3">
      <c r="C146" s="93"/>
    </row>
    <row r="147" spans="3:3">
      <c r="C147" s="93"/>
    </row>
    <row r="148" spans="3:3">
      <c r="C148" s="93"/>
    </row>
    <row r="149" spans="3:3">
      <c r="C149" s="93"/>
    </row>
    <row r="150" spans="3:3">
      <c r="C150" s="93"/>
    </row>
    <row r="151" spans="3:3">
      <c r="C151" s="93"/>
    </row>
    <row r="152" spans="3:3">
      <c r="C152" s="93"/>
    </row>
    <row r="153" spans="3:3">
      <c r="C153" s="93"/>
    </row>
    <row r="154" spans="3:3">
      <c r="C154" s="93"/>
    </row>
    <row r="155" spans="3:3">
      <c r="C155" s="93"/>
    </row>
    <row r="156" spans="3:3">
      <c r="C156" s="93"/>
    </row>
    <row r="157" spans="3:3">
      <c r="C157" s="93"/>
    </row>
    <row r="158" spans="3:3">
      <c r="C158" s="93"/>
    </row>
    <row r="159" spans="3:3">
      <c r="C159" s="93"/>
    </row>
    <row r="160" spans="3:3">
      <c r="C160" s="93"/>
    </row>
    <row r="161" spans="3:3">
      <c r="C161" s="93"/>
    </row>
    <row r="162" spans="3:3">
      <c r="C162" s="93"/>
    </row>
    <row r="163" spans="3:3">
      <c r="C163" s="93"/>
    </row>
    <row r="164" spans="3:3">
      <c r="C164" s="93"/>
    </row>
    <row r="165" spans="3:3">
      <c r="C165" s="93"/>
    </row>
    <row r="166" spans="3:3">
      <c r="C166" s="93"/>
    </row>
    <row r="167" spans="3:3">
      <c r="C167" s="93"/>
    </row>
    <row r="168" spans="3:3">
      <c r="C168" s="93"/>
    </row>
    <row r="169" spans="3:3">
      <c r="C169" s="93"/>
    </row>
    <row r="170" spans="3:3">
      <c r="C170" s="93"/>
    </row>
    <row r="171" spans="3:3">
      <c r="C171" s="93"/>
    </row>
    <row r="172" spans="3:3">
      <c r="C172" s="93"/>
    </row>
    <row r="173" spans="3:3">
      <c r="C173" s="93"/>
    </row>
    <row r="174" spans="3:3">
      <c r="C174" s="93"/>
    </row>
    <row r="175" spans="3:3">
      <c r="C175" s="93"/>
    </row>
    <row r="176" spans="3:3">
      <c r="C176" s="93"/>
    </row>
    <row r="177" spans="3:3">
      <c r="C177" s="93"/>
    </row>
    <row r="178" spans="3:3">
      <c r="C178" s="93"/>
    </row>
    <row r="179" spans="3:3">
      <c r="C179" s="93"/>
    </row>
    <row r="180" spans="3:3">
      <c r="C180" s="93"/>
    </row>
    <row r="181" spans="3:3">
      <c r="C181" s="93"/>
    </row>
    <row r="182" spans="3:3">
      <c r="C182" s="93"/>
    </row>
    <row r="183" spans="3:3">
      <c r="C183" s="93"/>
    </row>
    <row r="184" spans="3:3">
      <c r="C184" s="93"/>
    </row>
    <row r="185" spans="3:3">
      <c r="C185" s="93"/>
    </row>
    <row r="186" spans="3:3">
      <c r="C186" s="93"/>
    </row>
    <row r="187" spans="3:3">
      <c r="C187" s="93"/>
    </row>
    <row r="188" spans="3:3">
      <c r="C188" s="93"/>
    </row>
    <row r="189" spans="3:3">
      <c r="C189" s="93"/>
    </row>
    <row r="190" spans="3:3">
      <c r="C190" s="93"/>
    </row>
    <row r="191" spans="3:3">
      <c r="C191" s="93"/>
    </row>
    <row r="192" spans="3:3">
      <c r="C192" s="93"/>
    </row>
    <row r="193" spans="3:3">
      <c r="C193" s="93"/>
    </row>
    <row r="194" spans="3:3">
      <c r="C194" s="93"/>
    </row>
    <row r="195" spans="3:3">
      <c r="C195" s="93"/>
    </row>
    <row r="196" spans="3:3">
      <c r="C196" s="93"/>
    </row>
    <row r="197" spans="3:3">
      <c r="C197" s="93"/>
    </row>
    <row r="198" spans="3:3">
      <c r="C198" s="93"/>
    </row>
    <row r="199" spans="3:3">
      <c r="C199" s="93"/>
    </row>
    <row r="200" spans="3:3">
      <c r="C200" s="93"/>
    </row>
    <row r="201" spans="3:3">
      <c r="C201" s="93"/>
    </row>
    <row r="202" spans="3:3">
      <c r="C202" s="93"/>
    </row>
    <row r="203" spans="3:3">
      <c r="C203" s="93"/>
    </row>
    <row r="204" spans="3:3">
      <c r="C204" s="93"/>
    </row>
    <row r="205" spans="3:3">
      <c r="C205" s="93"/>
    </row>
    <row r="206" spans="3:3">
      <c r="C206" s="93"/>
    </row>
    <row r="207" spans="3:3">
      <c r="C207" s="93"/>
    </row>
    <row r="208" spans="3:3">
      <c r="C208" s="93"/>
    </row>
    <row r="209" spans="3:3">
      <c r="C209" s="93"/>
    </row>
    <row r="210" spans="3:3">
      <c r="C210" s="93"/>
    </row>
    <row r="211" spans="3:3">
      <c r="C211" s="93"/>
    </row>
    <row r="212" spans="3:3">
      <c r="C212" s="93"/>
    </row>
    <row r="213" spans="3:3">
      <c r="C213" s="93"/>
    </row>
    <row r="214" spans="3:3">
      <c r="C214" s="93"/>
    </row>
    <row r="215" spans="3:3">
      <c r="C215" s="93"/>
    </row>
    <row r="216" spans="3:3">
      <c r="C216" s="93"/>
    </row>
    <row r="217" spans="3:3">
      <c r="C217" s="93"/>
    </row>
    <row r="218" spans="3:3">
      <c r="C218" s="93"/>
    </row>
    <row r="219" spans="3:3">
      <c r="C219" s="93"/>
    </row>
    <row r="220" spans="3:3">
      <c r="C220" s="93"/>
    </row>
    <row r="221" spans="3:3">
      <c r="C221" s="93"/>
    </row>
    <row r="222" spans="3:3">
      <c r="C222" s="93"/>
    </row>
    <row r="223" spans="3:3">
      <c r="C223" s="93"/>
    </row>
    <row r="224" spans="3:3">
      <c r="C224" s="93"/>
    </row>
    <row r="225" spans="3:3">
      <c r="C225" s="93"/>
    </row>
    <row r="226" spans="3:3">
      <c r="C226" s="93"/>
    </row>
    <row r="227" spans="3:3">
      <c r="C227" s="93"/>
    </row>
    <row r="228" spans="3:3">
      <c r="C228" s="93"/>
    </row>
    <row r="229" spans="3:3">
      <c r="C229" s="93"/>
    </row>
    <row r="230" spans="3:3">
      <c r="C230" s="93"/>
    </row>
    <row r="231" spans="3:3">
      <c r="C231" s="93"/>
    </row>
    <row r="232" spans="3:3">
      <c r="C232" s="93"/>
    </row>
    <row r="233" spans="3:3">
      <c r="C233" s="93"/>
    </row>
    <row r="234" spans="3:3">
      <c r="C234" s="93"/>
    </row>
    <row r="235" spans="3:3">
      <c r="C235" s="93"/>
    </row>
    <row r="236" spans="3:3">
      <c r="C236" s="93"/>
    </row>
    <row r="237" spans="3:3">
      <c r="C237" s="93"/>
    </row>
    <row r="238" spans="3:3">
      <c r="C238" s="93"/>
    </row>
    <row r="239" spans="3:3">
      <c r="C239" s="93"/>
    </row>
    <row r="240" spans="3:3">
      <c r="C240" s="93"/>
    </row>
    <row r="241" spans="3:3">
      <c r="C241" s="93"/>
    </row>
    <row r="242" spans="3:3">
      <c r="C242" s="93"/>
    </row>
    <row r="243" spans="3:3">
      <c r="C243" s="93"/>
    </row>
    <row r="244" spans="3:3">
      <c r="C244" s="93"/>
    </row>
    <row r="245" spans="3:3">
      <c r="C245" s="93"/>
    </row>
    <row r="246" spans="3:3">
      <c r="C246" s="93"/>
    </row>
    <row r="247" spans="3:3">
      <c r="C247" s="93"/>
    </row>
    <row r="248" spans="3:3">
      <c r="C248" s="93"/>
    </row>
    <row r="249" spans="3:3">
      <c r="C249" s="93"/>
    </row>
    <row r="250" spans="3:3">
      <c r="C250" s="93"/>
    </row>
    <row r="251" spans="3:3">
      <c r="C251" s="93"/>
    </row>
    <row r="252" spans="3:3">
      <c r="C252" s="93"/>
    </row>
    <row r="253" spans="3:3">
      <c r="C253" s="93"/>
    </row>
    <row r="254" spans="3:3">
      <c r="C254" s="93"/>
    </row>
    <row r="255" spans="3:3">
      <c r="C255" s="93"/>
    </row>
    <row r="256" spans="3:3">
      <c r="C256" s="93"/>
    </row>
    <row r="257" spans="3:3">
      <c r="C257" s="93"/>
    </row>
    <row r="258" spans="3:3">
      <c r="C258" s="93"/>
    </row>
    <row r="259" spans="3:3">
      <c r="C259" s="93"/>
    </row>
    <row r="260" spans="3:3">
      <c r="C260" s="93"/>
    </row>
    <row r="261" spans="3:3">
      <c r="C261" s="93"/>
    </row>
    <row r="262" spans="3:3">
      <c r="C262" s="93"/>
    </row>
    <row r="263" spans="3:3">
      <c r="C263" s="93"/>
    </row>
    <row r="264" spans="3:3">
      <c r="C264" s="93"/>
    </row>
    <row r="265" spans="3:3">
      <c r="C265" s="93"/>
    </row>
    <row r="266" spans="3:3">
      <c r="C266" s="93"/>
    </row>
    <row r="267" spans="3:3">
      <c r="C267" s="93"/>
    </row>
    <row r="268" spans="3:3">
      <c r="C268" s="93"/>
    </row>
    <row r="269" spans="3:3">
      <c r="C269" s="93"/>
    </row>
    <row r="270" spans="3:3">
      <c r="C270" s="93"/>
    </row>
    <row r="271" spans="3:3">
      <c r="C271" s="93"/>
    </row>
    <row r="272" spans="3:3">
      <c r="C272" s="93"/>
    </row>
    <row r="273" spans="3:3">
      <c r="C273" s="93"/>
    </row>
    <row r="274" spans="3:3">
      <c r="C274" s="93"/>
    </row>
    <row r="275" spans="3:3">
      <c r="C275" s="93"/>
    </row>
    <row r="276" spans="3:3">
      <c r="C276" s="93"/>
    </row>
    <row r="277" spans="3:3">
      <c r="C277" s="93"/>
    </row>
    <row r="278" spans="3:3">
      <c r="C278" s="93"/>
    </row>
    <row r="279" spans="3:3">
      <c r="C279" s="93"/>
    </row>
    <row r="280" spans="3:3">
      <c r="C280" s="93"/>
    </row>
    <row r="281" spans="3:3">
      <c r="C281" s="93"/>
    </row>
    <row r="282" spans="3:3">
      <c r="C282" s="93"/>
    </row>
    <row r="283" spans="3:3">
      <c r="C283" s="93"/>
    </row>
    <row r="284" spans="3:3">
      <c r="C284" s="93"/>
    </row>
    <row r="285" spans="3:3">
      <c r="C285" s="93"/>
    </row>
    <row r="286" spans="3:3">
      <c r="C286" s="93"/>
    </row>
    <row r="287" spans="3:3">
      <c r="C287" s="93"/>
    </row>
    <row r="288" spans="3:3">
      <c r="C288" s="101"/>
    </row>
    <row r="289" spans="3:3">
      <c r="C289" s="101"/>
    </row>
    <row r="290" spans="3:3">
      <c r="C290" s="101"/>
    </row>
    <row r="291" spans="3:3">
      <c r="C291" s="101"/>
    </row>
    <row r="292" spans="3:3">
      <c r="C292" s="101"/>
    </row>
    <row r="293" spans="3:3">
      <c r="C293" s="101"/>
    </row>
    <row r="294" spans="3:3">
      <c r="C294" s="101"/>
    </row>
    <row r="295" spans="3:3">
      <c r="C295" s="101"/>
    </row>
    <row r="296" spans="3:3">
      <c r="C296" s="101"/>
    </row>
    <row r="297" spans="3:3">
      <c r="C297" s="101"/>
    </row>
    <row r="298" spans="3:3">
      <c r="C298" s="101"/>
    </row>
    <row r="299" spans="3:3">
      <c r="C299" s="101"/>
    </row>
    <row r="300" spans="3:3">
      <c r="C300" s="101"/>
    </row>
    <row r="301" spans="3:3">
      <c r="C301" s="101"/>
    </row>
    <row r="302" spans="3:3">
      <c r="C302" s="101"/>
    </row>
    <row r="303" spans="3:3">
      <c r="C303" s="101"/>
    </row>
    <row r="304" spans="3:3">
      <c r="C304" s="101"/>
    </row>
    <row r="305" spans="3:3">
      <c r="C305" s="101"/>
    </row>
    <row r="306" spans="3:3">
      <c r="C306" s="101"/>
    </row>
    <row r="307" spans="3:3">
      <c r="C307" s="101"/>
    </row>
    <row r="308" spans="3:3">
      <c r="C308" s="101"/>
    </row>
    <row r="309" spans="3:3">
      <c r="C309" s="101"/>
    </row>
    <row r="310" spans="3:3">
      <c r="C310" s="101"/>
    </row>
    <row r="311" spans="3:3">
      <c r="C311" s="101"/>
    </row>
    <row r="312" spans="3:3">
      <c r="C312" s="101"/>
    </row>
    <row r="313" spans="3:3">
      <c r="C313" s="101"/>
    </row>
    <row r="314" spans="3:3">
      <c r="C314" s="101"/>
    </row>
    <row r="315" spans="3:3">
      <c r="C315" s="101"/>
    </row>
    <row r="316" spans="3:3">
      <c r="C316" s="101"/>
    </row>
    <row r="317" spans="3:3">
      <c r="C317" s="101"/>
    </row>
    <row r="318" spans="3:3">
      <c r="C318" s="101"/>
    </row>
    <row r="319" spans="3:3">
      <c r="C319" s="101"/>
    </row>
    <row r="320" spans="3:3">
      <c r="C320" s="101"/>
    </row>
    <row r="321" spans="3:3">
      <c r="C321" s="101"/>
    </row>
    <row r="322" spans="3:3">
      <c r="C322" s="101"/>
    </row>
    <row r="323" spans="3:3">
      <c r="C323" s="101"/>
    </row>
    <row r="324" spans="3:3">
      <c r="C324" s="101"/>
    </row>
    <row r="325" spans="3:3">
      <c r="C325" s="101"/>
    </row>
    <row r="326" spans="3:3">
      <c r="C326" s="101"/>
    </row>
    <row r="327" spans="3:3">
      <c r="C327" s="101"/>
    </row>
    <row r="328" spans="3:3">
      <c r="C328" s="101"/>
    </row>
    <row r="329" spans="3:3">
      <c r="C329" s="101"/>
    </row>
    <row r="330" spans="3:3">
      <c r="C330" s="101"/>
    </row>
    <row r="331" spans="3:3">
      <c r="C331" s="101"/>
    </row>
    <row r="332" spans="3:3">
      <c r="C332" s="101"/>
    </row>
    <row r="333" spans="3:3">
      <c r="C333" s="101"/>
    </row>
    <row r="334" spans="3:3">
      <c r="C334" s="101"/>
    </row>
    <row r="335" spans="3:3">
      <c r="C335" s="101"/>
    </row>
    <row r="336" spans="3:3">
      <c r="C336" s="101"/>
    </row>
    <row r="337" spans="3:3">
      <c r="C337" s="101"/>
    </row>
    <row r="338" spans="3:3">
      <c r="C338" s="101"/>
    </row>
    <row r="339" spans="3:3">
      <c r="C339" s="101"/>
    </row>
    <row r="340" spans="3:3">
      <c r="C340" s="101"/>
    </row>
    <row r="341" spans="3:3">
      <c r="C341" s="101"/>
    </row>
    <row r="342" spans="3:3">
      <c r="C342" s="101"/>
    </row>
    <row r="343" spans="3:3">
      <c r="C343" s="101"/>
    </row>
    <row r="344" spans="3:3">
      <c r="C344" s="101"/>
    </row>
    <row r="345" spans="3:3">
      <c r="C345" s="101"/>
    </row>
    <row r="346" spans="3:3">
      <c r="C346" s="101"/>
    </row>
    <row r="347" spans="3:3">
      <c r="C347" s="101"/>
    </row>
    <row r="348" spans="3:3">
      <c r="C348" s="101"/>
    </row>
    <row r="349" spans="3:3">
      <c r="C349" s="101"/>
    </row>
    <row r="350" spans="3:3">
      <c r="C350" s="101"/>
    </row>
    <row r="351" spans="3:3">
      <c r="C351" s="101"/>
    </row>
    <row r="352" spans="3:3">
      <c r="C352" s="101"/>
    </row>
    <row r="353" spans="3:3">
      <c r="C353" s="101"/>
    </row>
    <row r="354" spans="3:3">
      <c r="C354" s="101"/>
    </row>
    <row r="355" spans="3:3">
      <c r="C355" s="101"/>
    </row>
    <row r="356" spans="3:3">
      <c r="C356" s="101"/>
    </row>
    <row r="357" spans="3:3">
      <c r="C357" s="101"/>
    </row>
    <row r="358" spans="3:3">
      <c r="C358" s="101"/>
    </row>
    <row r="359" spans="3:3">
      <c r="C359" s="101"/>
    </row>
    <row r="360" spans="3:3">
      <c r="C360" s="101"/>
    </row>
    <row r="361" spans="3:3">
      <c r="C361" s="101"/>
    </row>
    <row r="362" spans="3:3">
      <c r="C362" s="101"/>
    </row>
    <row r="363" spans="3:3">
      <c r="C363" s="101"/>
    </row>
    <row r="364" spans="3:3">
      <c r="C364" s="101"/>
    </row>
    <row r="365" spans="3:3">
      <c r="C365" s="101"/>
    </row>
    <row r="366" spans="3:3">
      <c r="C366" s="101"/>
    </row>
    <row r="367" spans="3:3">
      <c r="C367" s="101"/>
    </row>
    <row r="368" spans="3:3">
      <c r="C368" s="101"/>
    </row>
    <row r="369" spans="3:3">
      <c r="C369" s="101"/>
    </row>
    <row r="370" spans="3:3">
      <c r="C370" s="101"/>
    </row>
    <row r="371" spans="3:3">
      <c r="C371" s="101"/>
    </row>
    <row r="372" spans="3:3">
      <c r="C372" s="101"/>
    </row>
    <row r="373" spans="3:3">
      <c r="C373" s="101"/>
    </row>
    <row r="374" spans="3:3">
      <c r="C374" s="101"/>
    </row>
    <row r="375" spans="3:3">
      <c r="C375" s="101"/>
    </row>
    <row r="376" spans="3:3">
      <c r="C376" s="101"/>
    </row>
    <row r="377" spans="3:3">
      <c r="C377" s="101"/>
    </row>
    <row r="378" spans="3:3">
      <c r="C378" s="101"/>
    </row>
    <row r="379" spans="3:3">
      <c r="C379" s="101"/>
    </row>
    <row r="380" spans="3:3">
      <c r="C380" s="101"/>
    </row>
    <row r="381" spans="3:3">
      <c r="C381" s="101"/>
    </row>
    <row r="382" spans="3:3">
      <c r="C382" s="101"/>
    </row>
    <row r="383" spans="3:3">
      <c r="C383" s="101"/>
    </row>
    <row r="384" spans="3:3">
      <c r="C384" s="101"/>
    </row>
    <row r="385" spans="3:3">
      <c r="C385" s="101"/>
    </row>
    <row r="386" spans="3:3">
      <c r="C386" s="101"/>
    </row>
    <row r="387" spans="3:3">
      <c r="C387" s="101"/>
    </row>
    <row r="388" spans="3:3">
      <c r="C388" s="101"/>
    </row>
    <row r="389" spans="3:3">
      <c r="C389" s="101"/>
    </row>
    <row r="390" spans="3:3">
      <c r="C390" s="101"/>
    </row>
    <row r="391" spans="3:3">
      <c r="C391" s="101"/>
    </row>
    <row r="392" spans="3:3">
      <c r="C392" s="101"/>
    </row>
    <row r="393" spans="3:3">
      <c r="C393" s="101"/>
    </row>
    <row r="394" spans="3:3">
      <c r="C394" s="101"/>
    </row>
    <row r="395" spans="3:3">
      <c r="C395" s="101"/>
    </row>
    <row r="396" spans="3:3">
      <c r="C396" s="101"/>
    </row>
    <row r="397" spans="3:3">
      <c r="C397" s="101"/>
    </row>
    <row r="398" spans="3:3">
      <c r="C398" s="101"/>
    </row>
    <row r="399" spans="3:3">
      <c r="C399" s="101"/>
    </row>
    <row r="400" spans="3:3">
      <c r="C400" s="101"/>
    </row>
    <row r="401" spans="3:3">
      <c r="C401" s="101"/>
    </row>
    <row r="402" spans="3:3">
      <c r="C402" s="101"/>
    </row>
    <row r="403" spans="3:3">
      <c r="C403" s="101"/>
    </row>
    <row r="404" spans="3:3">
      <c r="C404" s="101"/>
    </row>
    <row r="405" spans="3:3">
      <c r="C405" s="101"/>
    </row>
    <row r="406" spans="3:3">
      <c r="C406" s="101"/>
    </row>
    <row r="407" spans="3:3">
      <c r="C407" s="101"/>
    </row>
    <row r="408" spans="3:3">
      <c r="C408" s="101"/>
    </row>
    <row r="409" spans="3:3">
      <c r="C409" s="101"/>
    </row>
    <row r="410" spans="3:3">
      <c r="C410" s="101"/>
    </row>
    <row r="411" spans="3:3">
      <c r="C411" s="101"/>
    </row>
    <row r="412" spans="3:3">
      <c r="C412" s="101"/>
    </row>
    <row r="413" spans="3:3">
      <c r="C413" s="101"/>
    </row>
    <row r="414" spans="3:3">
      <c r="C414" s="101"/>
    </row>
    <row r="415" spans="3:3">
      <c r="C415" s="101"/>
    </row>
    <row r="416" spans="3:3">
      <c r="C416" s="101"/>
    </row>
    <row r="417" spans="3:3">
      <c r="C417" s="101"/>
    </row>
    <row r="418" spans="3:3">
      <c r="C418" s="101"/>
    </row>
    <row r="419" spans="3:3">
      <c r="C419" s="101"/>
    </row>
    <row r="420" spans="3:3">
      <c r="C420" s="101"/>
    </row>
    <row r="421" spans="3:3">
      <c r="C421" s="101"/>
    </row>
    <row r="422" spans="3:3">
      <c r="C422" s="101"/>
    </row>
    <row r="423" spans="3:3">
      <c r="C423" s="101"/>
    </row>
    <row r="424" spans="3:3">
      <c r="C424" s="101"/>
    </row>
    <row r="425" spans="3:3">
      <c r="C425" s="101"/>
    </row>
    <row r="426" spans="3:3">
      <c r="C426" s="101"/>
    </row>
    <row r="427" spans="3:3">
      <c r="C427" s="101"/>
    </row>
    <row r="428" spans="3:3">
      <c r="C428" s="101"/>
    </row>
    <row r="429" spans="3:3">
      <c r="C429" s="101"/>
    </row>
    <row r="430" spans="3:3">
      <c r="C430" s="101"/>
    </row>
    <row r="431" spans="3:3">
      <c r="C431" s="101"/>
    </row>
    <row r="432" spans="3:3">
      <c r="C432" s="101"/>
    </row>
    <row r="433" spans="3:3">
      <c r="C433" s="101"/>
    </row>
    <row r="434" spans="3:3">
      <c r="C434" s="101"/>
    </row>
    <row r="435" spans="3:3">
      <c r="C435" s="101"/>
    </row>
    <row r="436" spans="3:3">
      <c r="C436" s="101"/>
    </row>
    <row r="437" spans="3:3">
      <c r="C437" s="101"/>
    </row>
    <row r="438" spans="3:3">
      <c r="C438" s="101"/>
    </row>
    <row r="439" spans="3:3">
      <c r="C439" s="101"/>
    </row>
    <row r="440" spans="3:3">
      <c r="C440" s="101"/>
    </row>
    <row r="441" spans="3:3">
      <c r="C441" s="101"/>
    </row>
    <row r="442" spans="3:3">
      <c r="C442" s="101"/>
    </row>
    <row r="443" spans="3:3">
      <c r="C443" s="101"/>
    </row>
    <row r="444" spans="3:3">
      <c r="C444" s="101"/>
    </row>
    <row r="445" spans="3:3">
      <c r="C445" s="101"/>
    </row>
    <row r="446" spans="3:3">
      <c r="C446" s="101"/>
    </row>
    <row r="447" spans="3:3">
      <c r="C447" s="101"/>
    </row>
    <row r="448" spans="3:3">
      <c r="C448" s="101"/>
    </row>
    <row r="449" spans="3:3">
      <c r="C449" s="101"/>
    </row>
    <row r="450" spans="3:3">
      <c r="C450" s="101"/>
    </row>
    <row r="451" spans="3:3">
      <c r="C451" s="101"/>
    </row>
    <row r="452" spans="3:3">
      <c r="C452" s="101"/>
    </row>
    <row r="453" spans="3:3">
      <c r="C453" s="101"/>
    </row>
    <row r="454" spans="3:3">
      <c r="C454" s="101"/>
    </row>
    <row r="455" spans="3:3">
      <c r="C455" s="101"/>
    </row>
    <row r="456" spans="3:3">
      <c r="C456" s="101"/>
    </row>
    <row r="457" spans="3:3">
      <c r="C457" s="101"/>
    </row>
    <row r="458" spans="3:3">
      <c r="C458" s="101"/>
    </row>
    <row r="459" spans="3:3">
      <c r="C459" s="101"/>
    </row>
    <row r="460" spans="3:3">
      <c r="C460" s="101"/>
    </row>
    <row r="461" spans="3:3">
      <c r="C461" s="101"/>
    </row>
    <row r="462" spans="3:3">
      <c r="C462" s="101"/>
    </row>
    <row r="463" spans="3:3">
      <c r="C463" s="101"/>
    </row>
    <row r="464" spans="3:3">
      <c r="C464" s="101"/>
    </row>
    <row r="465" spans="3:3">
      <c r="C465" s="101"/>
    </row>
    <row r="466" spans="3:3">
      <c r="C466" s="101"/>
    </row>
    <row r="467" spans="3:3">
      <c r="C467" s="101"/>
    </row>
    <row r="468" spans="3:3">
      <c r="C468" s="101"/>
    </row>
    <row r="469" spans="3:3">
      <c r="C469" s="101"/>
    </row>
    <row r="470" spans="3:3">
      <c r="C470" s="101"/>
    </row>
    <row r="471" spans="3:3">
      <c r="C471" s="101"/>
    </row>
    <row r="472" spans="3:3">
      <c r="C472" s="101"/>
    </row>
    <row r="473" spans="3:3">
      <c r="C473" s="101"/>
    </row>
    <row r="474" spans="3:3">
      <c r="C474" s="101"/>
    </row>
    <row r="475" spans="3:3">
      <c r="C475" s="101"/>
    </row>
    <row r="476" spans="3:3">
      <c r="C476" s="101"/>
    </row>
    <row r="477" spans="3:3">
      <c r="C477" s="101"/>
    </row>
    <row r="478" spans="3:3">
      <c r="C478" s="101"/>
    </row>
    <row r="479" spans="3:3">
      <c r="C479" s="101"/>
    </row>
    <row r="480" spans="3:3">
      <c r="C480" s="101"/>
    </row>
    <row r="481" spans="3:3">
      <c r="C481" s="101"/>
    </row>
    <row r="482" spans="3:3">
      <c r="C482" s="101"/>
    </row>
    <row r="483" spans="3:3">
      <c r="C483" s="101"/>
    </row>
    <row r="484" spans="3:3">
      <c r="C484" s="101"/>
    </row>
    <row r="485" spans="3:3">
      <c r="C485" s="101"/>
    </row>
    <row r="486" spans="3:3">
      <c r="C486" s="101"/>
    </row>
    <row r="487" spans="3:3">
      <c r="C487" s="101"/>
    </row>
    <row r="488" spans="3:3">
      <c r="C488" s="101"/>
    </row>
    <row r="489" spans="3:3">
      <c r="C489" s="101"/>
    </row>
    <row r="490" spans="3:3">
      <c r="C490" s="101"/>
    </row>
    <row r="491" spans="3:3">
      <c r="C491" s="101"/>
    </row>
    <row r="492" spans="3:3">
      <c r="C492" s="101"/>
    </row>
    <row r="493" spans="3:3">
      <c r="C493" s="101"/>
    </row>
    <row r="494" spans="3:3">
      <c r="C494" s="101"/>
    </row>
    <row r="495" spans="3:3">
      <c r="C495" s="101"/>
    </row>
    <row r="496" spans="3:3">
      <c r="C496" s="101"/>
    </row>
    <row r="497" spans="3:3">
      <c r="C497" s="101"/>
    </row>
    <row r="498" spans="3:3">
      <c r="C498" s="101"/>
    </row>
    <row r="499" spans="3:3">
      <c r="C499" s="101"/>
    </row>
    <row r="500" spans="3:3">
      <c r="C500" s="101"/>
    </row>
    <row r="501" spans="3:3">
      <c r="C501" s="101"/>
    </row>
    <row r="502" spans="3:3">
      <c r="C502" s="101"/>
    </row>
    <row r="503" spans="3:3">
      <c r="C503" s="101"/>
    </row>
    <row r="504" spans="3:3">
      <c r="C504" s="101"/>
    </row>
    <row r="505" spans="3:3">
      <c r="C505" s="101"/>
    </row>
    <row r="506" spans="3:3">
      <c r="C506" s="101"/>
    </row>
    <row r="507" spans="3:3">
      <c r="C507" s="101"/>
    </row>
    <row r="508" spans="3:3">
      <c r="C508" s="101"/>
    </row>
    <row r="509" spans="3:3">
      <c r="C509" s="101"/>
    </row>
    <row r="510" spans="3:3">
      <c r="C510" s="101"/>
    </row>
    <row r="511" spans="3:3">
      <c r="C511" s="101"/>
    </row>
    <row r="512" spans="3:3">
      <c r="C512" s="101"/>
    </row>
    <row r="513" spans="3:3">
      <c r="C513" s="101"/>
    </row>
    <row r="514" spans="3:3">
      <c r="C514" s="101"/>
    </row>
    <row r="515" spans="3:3">
      <c r="C515" s="101"/>
    </row>
    <row r="516" spans="3:3">
      <c r="C516" s="101"/>
    </row>
    <row r="517" spans="3:3">
      <c r="C517" s="101"/>
    </row>
    <row r="518" spans="3:3">
      <c r="C518" s="101"/>
    </row>
    <row r="519" spans="3:3">
      <c r="C519" s="101"/>
    </row>
    <row r="520" spans="3:3">
      <c r="C520" s="101"/>
    </row>
    <row r="521" spans="3:3">
      <c r="C521" s="101"/>
    </row>
    <row r="522" spans="3:3">
      <c r="C522" s="101"/>
    </row>
    <row r="523" spans="3:3">
      <c r="C523" s="101"/>
    </row>
    <row r="524" spans="3:3">
      <c r="C524" s="101"/>
    </row>
    <row r="525" spans="3:3">
      <c r="C525" s="101"/>
    </row>
    <row r="526" spans="3:3">
      <c r="C526" s="101"/>
    </row>
    <row r="527" spans="3:3">
      <c r="C527" s="101"/>
    </row>
    <row r="528" spans="3:3">
      <c r="C528" s="101"/>
    </row>
    <row r="529" spans="3:3">
      <c r="C529" s="101"/>
    </row>
    <row r="530" spans="3:3">
      <c r="C530" s="101"/>
    </row>
    <row r="531" spans="3:3">
      <c r="C531" s="101"/>
    </row>
    <row r="532" spans="3:3">
      <c r="C532" s="101"/>
    </row>
    <row r="533" spans="3:3">
      <c r="C533" s="101"/>
    </row>
    <row r="534" spans="3:3">
      <c r="C534" s="101"/>
    </row>
    <row r="535" spans="3:3">
      <c r="C535" s="101"/>
    </row>
    <row r="536" spans="3:3">
      <c r="C536" s="101"/>
    </row>
    <row r="537" spans="3:3">
      <c r="C537" s="101"/>
    </row>
    <row r="538" spans="3:3">
      <c r="C538" s="101"/>
    </row>
    <row r="539" spans="3:3">
      <c r="C539" s="101"/>
    </row>
    <row r="540" spans="3:3">
      <c r="C540" s="101"/>
    </row>
    <row r="541" spans="3:3">
      <c r="C541" s="101"/>
    </row>
    <row r="542" spans="3:3">
      <c r="C542" s="101"/>
    </row>
    <row r="543" spans="3:3">
      <c r="C543" s="101"/>
    </row>
    <row r="544" spans="3:3">
      <c r="C544" s="101"/>
    </row>
    <row r="545" spans="3:3">
      <c r="C545" s="101"/>
    </row>
    <row r="546" spans="3:3">
      <c r="C546" s="101"/>
    </row>
    <row r="547" spans="3:3">
      <c r="C547" s="101"/>
    </row>
    <row r="548" spans="3:3">
      <c r="C548" s="101"/>
    </row>
    <row r="549" spans="3:3">
      <c r="C549" s="101"/>
    </row>
    <row r="550" spans="3:3">
      <c r="C550" s="101"/>
    </row>
    <row r="551" spans="3:3">
      <c r="C551" s="101"/>
    </row>
    <row r="552" spans="3:3">
      <c r="C552" s="101"/>
    </row>
    <row r="553" spans="3:3">
      <c r="C553" s="101"/>
    </row>
    <row r="554" spans="3:3">
      <c r="C554" s="101"/>
    </row>
    <row r="555" spans="3:3">
      <c r="C555" s="101"/>
    </row>
    <row r="556" spans="3:3">
      <c r="C556" s="101"/>
    </row>
    <row r="557" spans="3:3">
      <c r="C557" s="101"/>
    </row>
    <row r="558" spans="3:3">
      <c r="C558" s="101"/>
    </row>
    <row r="559" spans="3:3">
      <c r="C559" s="101"/>
    </row>
    <row r="560" spans="3:3">
      <c r="C560" s="101"/>
    </row>
    <row r="561" spans="3:3">
      <c r="C561" s="101"/>
    </row>
    <row r="562" spans="3:3">
      <c r="C562" s="101"/>
    </row>
    <row r="563" spans="3:3">
      <c r="C563" s="101"/>
    </row>
    <row r="564" spans="3:3">
      <c r="C564" s="101"/>
    </row>
    <row r="565" spans="3:3">
      <c r="C565" s="101"/>
    </row>
    <row r="566" spans="3:3">
      <c r="C566" s="101"/>
    </row>
    <row r="567" spans="3:3">
      <c r="C567" s="101"/>
    </row>
    <row r="568" spans="3:3">
      <c r="C568" s="101"/>
    </row>
    <row r="569" spans="3:3">
      <c r="C569" s="101"/>
    </row>
    <row r="570" spans="3:3">
      <c r="C570" s="101"/>
    </row>
    <row r="571" spans="3:3">
      <c r="C571" s="101"/>
    </row>
    <row r="572" spans="3:3">
      <c r="C572" s="101"/>
    </row>
    <row r="573" spans="3:3">
      <c r="C573" s="101"/>
    </row>
    <row r="574" spans="3:3">
      <c r="C574" s="101"/>
    </row>
    <row r="575" spans="3:3">
      <c r="C575" s="101"/>
    </row>
    <row r="576" spans="3:3">
      <c r="C576" s="101"/>
    </row>
    <row r="577" spans="3:3">
      <c r="C577" s="101"/>
    </row>
    <row r="578" spans="3:3">
      <c r="C578" s="101"/>
    </row>
    <row r="579" spans="3:3">
      <c r="C579" s="101"/>
    </row>
    <row r="580" spans="3:3">
      <c r="C580" s="101"/>
    </row>
    <row r="581" spans="3:3">
      <c r="C581" s="101"/>
    </row>
    <row r="582" spans="3:3">
      <c r="C582" s="101"/>
    </row>
    <row r="583" spans="3:3">
      <c r="C583" s="101"/>
    </row>
    <row r="584" spans="3:3">
      <c r="C584" s="101"/>
    </row>
    <row r="585" spans="3:3">
      <c r="C585" s="101"/>
    </row>
    <row r="586" spans="3:3">
      <c r="C586" s="101"/>
    </row>
    <row r="587" spans="3:3">
      <c r="C587" s="101"/>
    </row>
    <row r="588" spans="3:3">
      <c r="C588" s="101"/>
    </row>
    <row r="589" spans="3:3">
      <c r="C589" s="101"/>
    </row>
    <row r="590" spans="3:3">
      <c r="C590" s="101"/>
    </row>
    <row r="591" spans="3:3">
      <c r="C591" s="101"/>
    </row>
    <row r="592" spans="3:3">
      <c r="C592" s="101"/>
    </row>
    <row r="593" spans="3:3">
      <c r="C593" s="101"/>
    </row>
    <row r="594" spans="3:3">
      <c r="C594" s="101"/>
    </row>
    <row r="595" spans="3:3">
      <c r="C595" s="101"/>
    </row>
    <row r="596" spans="3:3">
      <c r="C596" s="101"/>
    </row>
    <row r="597" spans="3:3">
      <c r="C597" s="101"/>
    </row>
    <row r="598" spans="3:3">
      <c r="C598" s="101"/>
    </row>
    <row r="599" spans="3:3">
      <c r="C599" s="101"/>
    </row>
    <row r="600" spans="3:3">
      <c r="C600" s="101"/>
    </row>
    <row r="601" spans="3:3">
      <c r="C601" s="101"/>
    </row>
    <row r="602" spans="3:3">
      <c r="C602" s="101"/>
    </row>
    <row r="603" spans="3:3">
      <c r="C603" s="101"/>
    </row>
    <row r="604" spans="3:3">
      <c r="C604" s="101"/>
    </row>
    <row r="605" spans="3:3">
      <c r="C605" s="101"/>
    </row>
    <row r="606" spans="3:3">
      <c r="C606" s="101"/>
    </row>
    <row r="607" spans="3:3">
      <c r="C607" s="101"/>
    </row>
    <row r="608" spans="3:3">
      <c r="C608" s="101"/>
    </row>
    <row r="609" spans="3:3">
      <c r="C609" s="101"/>
    </row>
    <row r="610" spans="3:3">
      <c r="C610" s="101"/>
    </row>
    <row r="611" spans="3:3">
      <c r="C611" s="101"/>
    </row>
    <row r="612" spans="3:3">
      <c r="C612" s="101"/>
    </row>
    <row r="613" spans="3:3">
      <c r="C613" s="101"/>
    </row>
    <row r="614" spans="3:3">
      <c r="C614" s="101"/>
    </row>
    <row r="615" spans="3:3">
      <c r="C615" s="101"/>
    </row>
    <row r="616" spans="3:3">
      <c r="C616" s="101"/>
    </row>
    <row r="617" spans="3:3">
      <c r="C617" s="101"/>
    </row>
    <row r="618" spans="3:3">
      <c r="C618" s="101"/>
    </row>
    <row r="619" spans="3:3">
      <c r="C619" s="101"/>
    </row>
    <row r="620" spans="3:3">
      <c r="C620" s="101"/>
    </row>
    <row r="621" spans="3:3">
      <c r="C621" s="101"/>
    </row>
    <row r="622" spans="3:3">
      <c r="C622" s="101"/>
    </row>
    <row r="623" spans="3:3">
      <c r="C623" s="101"/>
    </row>
    <row r="624" spans="3:3">
      <c r="C624" s="101"/>
    </row>
    <row r="625" spans="3:3">
      <c r="C625" s="101"/>
    </row>
    <row r="626" spans="3:3">
      <c r="C626" s="101"/>
    </row>
    <row r="627" spans="3:3">
      <c r="C627" s="101"/>
    </row>
    <row r="628" spans="3:3">
      <c r="C628" s="101"/>
    </row>
    <row r="629" spans="3:3">
      <c r="C629" s="101"/>
    </row>
    <row r="630" spans="3:3">
      <c r="C630" s="101"/>
    </row>
    <row r="631" spans="3:3">
      <c r="C631" s="101"/>
    </row>
    <row r="632" spans="3:3">
      <c r="C632" s="101"/>
    </row>
    <row r="633" spans="3:3">
      <c r="C633" s="101"/>
    </row>
    <row r="634" spans="3:3">
      <c r="C634" s="101"/>
    </row>
    <row r="635" spans="3:3">
      <c r="C635" s="101"/>
    </row>
    <row r="636" spans="3:3">
      <c r="C636" s="101"/>
    </row>
    <row r="637" spans="3:3">
      <c r="C637" s="101"/>
    </row>
    <row r="638" spans="3:3">
      <c r="C638" s="101"/>
    </row>
    <row r="639" spans="3:3">
      <c r="C639" s="101"/>
    </row>
    <row r="640" spans="3:3">
      <c r="C640" s="101"/>
    </row>
    <row r="641" spans="3:3">
      <c r="C641" s="101"/>
    </row>
    <row r="642" spans="3:3">
      <c r="C642" s="101"/>
    </row>
    <row r="643" spans="3:3">
      <c r="C643" s="101"/>
    </row>
    <row r="644" spans="3:3">
      <c r="C644" s="101"/>
    </row>
    <row r="645" spans="3:3">
      <c r="C645" s="101"/>
    </row>
    <row r="646" spans="3:3">
      <c r="C646" s="101"/>
    </row>
    <row r="647" spans="3:3">
      <c r="C647" s="101"/>
    </row>
    <row r="648" spans="3:3">
      <c r="C648" s="101"/>
    </row>
    <row r="649" spans="3:3">
      <c r="C649" s="101"/>
    </row>
    <row r="650" spans="3:3">
      <c r="C650" s="101"/>
    </row>
    <row r="651" spans="3:3">
      <c r="C651" s="101"/>
    </row>
    <row r="652" spans="3:3">
      <c r="C652" s="101"/>
    </row>
    <row r="653" spans="3:3">
      <c r="C653" s="101"/>
    </row>
    <row r="654" spans="3:3">
      <c r="C654" s="101"/>
    </row>
    <row r="655" spans="3:3">
      <c r="C655" s="101"/>
    </row>
    <row r="656" spans="3:3">
      <c r="C656" s="101"/>
    </row>
    <row r="657" spans="3:3">
      <c r="C657" s="101"/>
    </row>
    <row r="658" spans="3:3">
      <c r="C658" s="101"/>
    </row>
    <row r="659" spans="3:3">
      <c r="C659" s="101"/>
    </row>
    <row r="660" spans="3:3">
      <c r="C660" s="101"/>
    </row>
    <row r="661" spans="3:3">
      <c r="C661" s="101"/>
    </row>
    <row r="662" spans="3:3">
      <c r="C662" s="101"/>
    </row>
    <row r="663" spans="3:3">
      <c r="C663" s="101"/>
    </row>
    <row r="664" spans="3:3">
      <c r="C664" s="101"/>
    </row>
    <row r="665" spans="3:3">
      <c r="C665" s="101"/>
    </row>
    <row r="666" spans="3:3">
      <c r="C666" s="101"/>
    </row>
    <row r="667" spans="3:3">
      <c r="C667" s="101"/>
    </row>
    <row r="668" spans="3:3">
      <c r="C668" s="101"/>
    </row>
    <row r="669" spans="3:3">
      <c r="C669" s="101"/>
    </row>
    <row r="670" spans="3:3">
      <c r="C670" s="101"/>
    </row>
    <row r="671" spans="3:3">
      <c r="C671" s="101"/>
    </row>
    <row r="672" spans="3:3">
      <c r="C672" s="101"/>
    </row>
    <row r="673" spans="3:3">
      <c r="C673" s="101"/>
    </row>
    <row r="674" spans="3:3">
      <c r="C674" s="101"/>
    </row>
    <row r="675" spans="3:3">
      <c r="C675" s="101"/>
    </row>
    <row r="676" spans="3:3">
      <c r="C676" s="101"/>
    </row>
    <row r="677" spans="3:3">
      <c r="C677" s="101"/>
    </row>
    <row r="678" spans="3:3">
      <c r="C678" s="101"/>
    </row>
    <row r="679" spans="3:3">
      <c r="C679" s="101"/>
    </row>
    <row r="680" spans="3:3">
      <c r="C680" s="101"/>
    </row>
    <row r="681" spans="3:3">
      <c r="C681" s="101"/>
    </row>
    <row r="682" spans="3:3">
      <c r="C682" s="101"/>
    </row>
    <row r="683" spans="3:3">
      <c r="C683" s="101"/>
    </row>
    <row r="684" spans="3:3">
      <c r="C684" s="101"/>
    </row>
    <row r="685" spans="3:3">
      <c r="C685" s="101"/>
    </row>
    <row r="686" spans="3:3">
      <c r="C686" s="101"/>
    </row>
    <row r="687" spans="3:3">
      <c r="C687" s="101"/>
    </row>
    <row r="688" spans="3:3">
      <c r="C688" s="101"/>
    </row>
    <row r="689" spans="3:3">
      <c r="C689" s="101"/>
    </row>
    <row r="690" spans="3:3">
      <c r="C690" s="101"/>
    </row>
    <row r="691" spans="3:3">
      <c r="C691" s="101"/>
    </row>
    <row r="692" spans="3:3">
      <c r="C692" s="101"/>
    </row>
    <row r="693" spans="3:3">
      <c r="C693" s="101"/>
    </row>
    <row r="694" spans="3:3">
      <c r="C694" s="101"/>
    </row>
    <row r="695" spans="3:3">
      <c r="C695" s="101"/>
    </row>
    <row r="696" spans="3:3">
      <c r="C696" s="101"/>
    </row>
    <row r="697" spans="3:3">
      <c r="C697" s="101"/>
    </row>
    <row r="698" spans="3:3">
      <c r="C698" s="101"/>
    </row>
    <row r="699" spans="3:3">
      <c r="C699" s="101"/>
    </row>
    <row r="700" spans="3:3">
      <c r="C700" s="101"/>
    </row>
    <row r="701" spans="3:3">
      <c r="C701" s="101"/>
    </row>
    <row r="702" spans="3:3">
      <c r="C702" s="101"/>
    </row>
    <row r="703" spans="3:3">
      <c r="C703" s="101"/>
    </row>
    <row r="704" spans="3:3">
      <c r="C704" s="101"/>
    </row>
    <row r="705" spans="3:3">
      <c r="C705" s="101"/>
    </row>
    <row r="706" spans="3:3">
      <c r="C706" s="101"/>
    </row>
    <row r="707" spans="3:3">
      <c r="C707" s="101"/>
    </row>
    <row r="708" spans="3:3">
      <c r="C708" s="101"/>
    </row>
    <row r="709" spans="3:3">
      <c r="C709" s="101"/>
    </row>
    <row r="710" spans="3:3">
      <c r="C710" s="101"/>
    </row>
    <row r="711" spans="3:3">
      <c r="C711" s="101"/>
    </row>
    <row r="712" spans="3:3">
      <c r="C712" s="101"/>
    </row>
    <row r="713" spans="3:3">
      <c r="C713" s="101"/>
    </row>
    <row r="714" spans="3:3">
      <c r="C714" s="101"/>
    </row>
    <row r="715" spans="3:3">
      <c r="C715" s="101"/>
    </row>
    <row r="716" spans="3:3">
      <c r="C716" s="101"/>
    </row>
    <row r="717" spans="3:3">
      <c r="C717" s="101"/>
    </row>
    <row r="718" spans="3:3">
      <c r="C718" s="101"/>
    </row>
    <row r="719" spans="3:3">
      <c r="C719" s="101"/>
    </row>
    <row r="720" spans="3:3">
      <c r="C720" s="101"/>
    </row>
    <row r="721" spans="3:3">
      <c r="C721" s="101"/>
    </row>
    <row r="722" spans="3:3">
      <c r="C722" s="101"/>
    </row>
    <row r="723" spans="3:3">
      <c r="C723" s="101"/>
    </row>
    <row r="724" spans="3:3">
      <c r="C724" s="101"/>
    </row>
    <row r="725" spans="3:3">
      <c r="C725" s="101"/>
    </row>
    <row r="726" spans="3:3">
      <c r="C726" s="101"/>
    </row>
    <row r="727" spans="3:3">
      <c r="C727" s="101"/>
    </row>
    <row r="728" spans="3:3">
      <c r="C728" s="101"/>
    </row>
    <row r="729" spans="3:3">
      <c r="C729" s="101"/>
    </row>
    <row r="730" spans="3:3">
      <c r="C730" s="101"/>
    </row>
    <row r="731" spans="3:3">
      <c r="C731" s="101"/>
    </row>
    <row r="732" spans="3:3">
      <c r="C732" s="101"/>
    </row>
    <row r="733" spans="3:3">
      <c r="C733" s="101"/>
    </row>
    <row r="734" spans="3:3">
      <c r="C734" s="101"/>
    </row>
    <row r="735" spans="3:3">
      <c r="C735" s="101"/>
    </row>
    <row r="736" spans="3:3">
      <c r="C736" s="101"/>
    </row>
    <row r="737" spans="3:3">
      <c r="C737" s="101"/>
    </row>
    <row r="738" spans="3:3">
      <c r="C738" s="101"/>
    </row>
    <row r="739" spans="3:3">
      <c r="C739" s="101"/>
    </row>
    <row r="740" spans="3:3">
      <c r="C740" s="101"/>
    </row>
    <row r="741" spans="3:3">
      <c r="C741" s="101"/>
    </row>
    <row r="742" spans="3:3">
      <c r="C742" s="101"/>
    </row>
    <row r="743" spans="3:3">
      <c r="C743" s="101"/>
    </row>
    <row r="744" spans="3:3">
      <c r="C744" s="101"/>
    </row>
    <row r="745" spans="3:3">
      <c r="C745" s="101"/>
    </row>
    <row r="746" spans="3:3">
      <c r="C746" s="101"/>
    </row>
    <row r="747" spans="3:3">
      <c r="C747" s="101"/>
    </row>
    <row r="748" spans="3:3">
      <c r="C748" s="101"/>
    </row>
    <row r="749" spans="3:3">
      <c r="C749" s="101"/>
    </row>
    <row r="750" spans="3:3">
      <c r="C750" s="101"/>
    </row>
    <row r="751" spans="3:3">
      <c r="C751" s="101"/>
    </row>
    <row r="752" spans="3:3">
      <c r="C752" s="101"/>
    </row>
    <row r="753" spans="3:3">
      <c r="C753" s="101"/>
    </row>
    <row r="754" spans="3:3">
      <c r="C754" s="101"/>
    </row>
    <row r="755" spans="3:3">
      <c r="C755" s="101"/>
    </row>
    <row r="756" spans="3:3">
      <c r="C756" s="101"/>
    </row>
    <row r="757" spans="3:3">
      <c r="C757" s="101"/>
    </row>
    <row r="758" spans="3:3">
      <c r="C758" s="101"/>
    </row>
    <row r="759" spans="3:3">
      <c r="C759" s="101"/>
    </row>
    <row r="760" spans="3:3">
      <c r="C760" s="101"/>
    </row>
    <row r="761" spans="3:3">
      <c r="C761" s="101"/>
    </row>
    <row r="762" spans="3:3">
      <c r="C762" s="101"/>
    </row>
    <row r="763" spans="3:3">
      <c r="C763" s="101"/>
    </row>
    <row r="764" spans="3:3">
      <c r="C764" s="101"/>
    </row>
    <row r="765" spans="3:3">
      <c r="C765" s="101"/>
    </row>
    <row r="766" spans="3:3">
      <c r="C766" s="101"/>
    </row>
    <row r="767" spans="3:3">
      <c r="C767" s="101"/>
    </row>
    <row r="768" spans="3:3">
      <c r="C768" s="101"/>
    </row>
    <row r="769" spans="3:3">
      <c r="C769" s="101"/>
    </row>
    <row r="770" spans="3:3">
      <c r="C770" s="101"/>
    </row>
    <row r="771" spans="3:3">
      <c r="C771" s="101"/>
    </row>
    <row r="772" spans="3:3">
      <c r="C772" s="101"/>
    </row>
    <row r="773" spans="3:3">
      <c r="C773" s="101"/>
    </row>
    <row r="774" spans="3:3">
      <c r="C774" s="101"/>
    </row>
    <row r="775" spans="3:3">
      <c r="C775" s="101"/>
    </row>
    <row r="776" spans="3:3">
      <c r="C776" s="101"/>
    </row>
    <row r="777" spans="3:3">
      <c r="C777" s="101"/>
    </row>
    <row r="778" spans="3:3">
      <c r="C778" s="101"/>
    </row>
    <row r="779" spans="3:3">
      <c r="C779" s="101"/>
    </row>
    <row r="780" spans="3:3">
      <c r="C780" s="101"/>
    </row>
    <row r="781" spans="3:3">
      <c r="C781" s="101"/>
    </row>
    <row r="782" spans="3:3">
      <c r="C782" s="101"/>
    </row>
    <row r="783" spans="3:3">
      <c r="C783" s="101"/>
    </row>
    <row r="784" spans="3:3">
      <c r="C784" s="101"/>
    </row>
    <row r="785" spans="3:3">
      <c r="C785" s="101"/>
    </row>
    <row r="786" spans="3:3">
      <c r="C786" s="101"/>
    </row>
    <row r="787" spans="3:3">
      <c r="C787" s="101"/>
    </row>
    <row r="788" spans="3:3">
      <c r="C788" s="101"/>
    </row>
    <row r="789" spans="3:3">
      <c r="C789" s="101"/>
    </row>
    <row r="790" spans="3:3">
      <c r="C790" s="101"/>
    </row>
    <row r="791" spans="3:3">
      <c r="C791" s="101"/>
    </row>
    <row r="792" spans="3:3">
      <c r="C792" s="101"/>
    </row>
    <row r="793" spans="3:3">
      <c r="C793" s="101"/>
    </row>
    <row r="794" spans="3:3">
      <c r="C794" s="101"/>
    </row>
    <row r="795" spans="3:3">
      <c r="C795" s="101"/>
    </row>
    <row r="796" spans="3:3">
      <c r="C796" s="101"/>
    </row>
    <row r="797" spans="3:3">
      <c r="C797" s="101"/>
    </row>
    <row r="798" spans="3:3">
      <c r="C798" s="101"/>
    </row>
    <row r="799" spans="3:3">
      <c r="C799" s="101"/>
    </row>
    <row r="800" spans="3:3">
      <c r="C800" s="101"/>
    </row>
    <row r="801" spans="3:3">
      <c r="C801" s="101"/>
    </row>
    <row r="802" spans="3:3">
      <c r="C802" s="101"/>
    </row>
    <row r="803" spans="3:3">
      <c r="C803" s="101"/>
    </row>
    <row r="804" spans="3:3">
      <c r="C804" s="101"/>
    </row>
    <row r="805" spans="3:3">
      <c r="C805" s="101"/>
    </row>
    <row r="806" spans="3:3">
      <c r="C806" s="101"/>
    </row>
    <row r="807" spans="3:3">
      <c r="C807" s="101"/>
    </row>
    <row r="808" spans="3:3">
      <c r="C808" s="101"/>
    </row>
    <row r="809" spans="3:3">
      <c r="C809" s="101"/>
    </row>
    <row r="810" spans="3:3">
      <c r="C810" s="101"/>
    </row>
    <row r="811" spans="3:3">
      <c r="C811" s="101"/>
    </row>
    <row r="812" spans="3:3">
      <c r="C812" s="101"/>
    </row>
    <row r="813" spans="3:3">
      <c r="C813" s="101"/>
    </row>
    <row r="814" spans="3:3">
      <c r="C814" s="101"/>
    </row>
    <row r="815" spans="3:3">
      <c r="C815" s="101"/>
    </row>
    <row r="816" spans="3:3">
      <c r="C816" s="101"/>
    </row>
    <row r="817" spans="3:3">
      <c r="C817" s="101"/>
    </row>
    <row r="818" spans="3:3">
      <c r="C818" s="101"/>
    </row>
    <row r="819" spans="3:3">
      <c r="C819" s="101"/>
    </row>
    <row r="820" spans="3:3">
      <c r="C820" s="101"/>
    </row>
    <row r="821" spans="3:3">
      <c r="C821" s="101"/>
    </row>
    <row r="822" spans="3:3">
      <c r="C822" s="101"/>
    </row>
    <row r="823" spans="3:3">
      <c r="C823" s="101"/>
    </row>
    <row r="824" spans="3:3">
      <c r="C824" s="101"/>
    </row>
    <row r="825" spans="3:3">
      <c r="C825" s="101"/>
    </row>
    <row r="826" spans="3:3">
      <c r="C826" s="101"/>
    </row>
    <row r="827" spans="3:3">
      <c r="C827" s="101"/>
    </row>
    <row r="828" spans="3:3">
      <c r="C828" s="101"/>
    </row>
    <row r="829" spans="3:3">
      <c r="C829" s="101"/>
    </row>
    <row r="830" spans="3:3">
      <c r="C830" s="101"/>
    </row>
    <row r="831" spans="3:3">
      <c r="C831" s="101"/>
    </row>
    <row r="832" spans="3:3">
      <c r="C832" s="101"/>
    </row>
    <row r="833" spans="3:3">
      <c r="C833" s="101"/>
    </row>
    <row r="834" spans="3:3">
      <c r="C834" s="101"/>
    </row>
    <row r="835" spans="3:3">
      <c r="C835" s="101"/>
    </row>
    <row r="836" spans="3:3">
      <c r="C836" s="101"/>
    </row>
    <row r="837" spans="3:3">
      <c r="C837" s="101"/>
    </row>
    <row r="838" spans="3:3">
      <c r="C838" s="101"/>
    </row>
    <row r="839" spans="3:3">
      <c r="C839" s="101"/>
    </row>
    <row r="840" spans="3:3">
      <c r="C840" s="101"/>
    </row>
    <row r="841" spans="3:3">
      <c r="C841" s="101"/>
    </row>
    <row r="842" spans="3:3">
      <c r="C842" s="101"/>
    </row>
    <row r="843" spans="3:3">
      <c r="C843" s="101"/>
    </row>
    <row r="844" spans="3:3">
      <c r="C844" s="101"/>
    </row>
    <row r="845" spans="3:3">
      <c r="C845" s="101"/>
    </row>
    <row r="846" spans="3:3">
      <c r="C846" s="101"/>
    </row>
    <row r="847" spans="3:3">
      <c r="C847" s="101"/>
    </row>
    <row r="848" spans="3:3">
      <c r="C848" s="101"/>
    </row>
    <row r="849" spans="3:3">
      <c r="C849" s="101"/>
    </row>
    <row r="850" spans="3:3">
      <c r="C850" s="101"/>
    </row>
    <row r="851" spans="3:3">
      <c r="C851" s="101"/>
    </row>
    <row r="852" spans="3:3">
      <c r="C852" s="101"/>
    </row>
    <row r="853" spans="3:3">
      <c r="C853" s="101"/>
    </row>
    <row r="854" spans="3:3">
      <c r="C854" s="101"/>
    </row>
    <row r="855" spans="3:3">
      <c r="C855" s="101"/>
    </row>
    <row r="856" spans="3:3">
      <c r="C856" s="101"/>
    </row>
    <row r="857" spans="3:3">
      <c r="C857" s="101"/>
    </row>
    <row r="858" spans="3:3">
      <c r="C858" s="101"/>
    </row>
    <row r="859" spans="3:3">
      <c r="C859" s="101"/>
    </row>
    <row r="860" spans="3:3">
      <c r="C860" s="101"/>
    </row>
    <row r="861" spans="3:3">
      <c r="C861" s="101"/>
    </row>
    <row r="862" spans="3:3">
      <c r="C862" s="101"/>
    </row>
    <row r="863" spans="3:3">
      <c r="C863" s="101"/>
    </row>
    <row r="864" spans="3:3">
      <c r="C864" s="101"/>
    </row>
    <row r="865" spans="3:3">
      <c r="C865" s="101"/>
    </row>
    <row r="866" spans="3:3">
      <c r="C866" s="101"/>
    </row>
    <row r="867" spans="3:3">
      <c r="C867" s="101"/>
    </row>
    <row r="868" spans="3:3">
      <c r="C868" s="101"/>
    </row>
    <row r="869" spans="3:3">
      <c r="C869" s="101"/>
    </row>
    <row r="870" spans="3:3">
      <c r="C870" s="101"/>
    </row>
    <row r="871" spans="3:3">
      <c r="C871" s="101"/>
    </row>
    <row r="872" spans="3:3">
      <c r="C872" s="101"/>
    </row>
    <row r="873" spans="3:3">
      <c r="C873" s="101"/>
    </row>
    <row r="874" spans="3:3">
      <c r="C874" s="101"/>
    </row>
    <row r="875" spans="3:3">
      <c r="C875" s="101"/>
    </row>
    <row r="876" spans="3:3">
      <c r="C876" s="101"/>
    </row>
    <row r="877" spans="3:3">
      <c r="C877" s="101"/>
    </row>
    <row r="878" spans="3:3">
      <c r="C878" s="101"/>
    </row>
    <row r="879" spans="3:3">
      <c r="C879" s="101"/>
    </row>
    <row r="880" spans="3:3">
      <c r="C880" s="101"/>
    </row>
    <row r="881" spans="3:3">
      <c r="C881" s="101"/>
    </row>
    <row r="882" spans="3:3">
      <c r="C882" s="101"/>
    </row>
    <row r="883" spans="3:3">
      <c r="C883" s="101"/>
    </row>
    <row r="884" spans="3:3">
      <c r="C884" s="101"/>
    </row>
    <row r="885" spans="3:3">
      <c r="C885" s="101"/>
    </row>
    <row r="886" spans="3:3">
      <c r="C886" s="101"/>
    </row>
    <row r="887" spans="3:3">
      <c r="C887" s="101"/>
    </row>
    <row r="888" spans="3:3">
      <c r="C888" s="101"/>
    </row>
    <row r="889" spans="3:3">
      <c r="C889" s="101"/>
    </row>
    <row r="890" spans="3:3">
      <c r="C890" s="101"/>
    </row>
    <row r="891" spans="3:3">
      <c r="C891" s="101"/>
    </row>
    <row r="892" spans="3:3">
      <c r="C892" s="101"/>
    </row>
    <row r="893" spans="3:3">
      <c r="C893" s="101"/>
    </row>
    <row r="894" spans="3:3">
      <c r="C894" s="101"/>
    </row>
    <row r="895" spans="3:3">
      <c r="C895" s="101"/>
    </row>
    <row r="896" spans="3:3">
      <c r="C896" s="101"/>
    </row>
    <row r="897" spans="3:3">
      <c r="C897" s="101"/>
    </row>
    <row r="898" spans="3:3">
      <c r="C898" s="101"/>
    </row>
    <row r="899" spans="3:3">
      <c r="C899" s="101"/>
    </row>
    <row r="900" spans="3:3">
      <c r="C900" s="101"/>
    </row>
    <row r="901" spans="3:3">
      <c r="C901" s="101"/>
    </row>
    <row r="902" spans="3:3">
      <c r="C902" s="101"/>
    </row>
    <row r="903" spans="3:3">
      <c r="C903" s="101"/>
    </row>
    <row r="904" spans="3:3">
      <c r="C904" s="101"/>
    </row>
    <row r="905" spans="3:3">
      <c r="C905" s="101"/>
    </row>
    <row r="906" spans="3:3">
      <c r="C906" s="101"/>
    </row>
    <row r="907" spans="3:3">
      <c r="C907" s="101"/>
    </row>
    <row r="908" spans="3:3">
      <c r="C908" s="101"/>
    </row>
    <row r="909" spans="3:3">
      <c r="C909" s="101"/>
    </row>
    <row r="910" spans="3:3">
      <c r="C910" s="101"/>
    </row>
    <row r="911" spans="3:3">
      <c r="C911" s="101"/>
    </row>
    <row r="912" spans="3:3">
      <c r="C912" s="101"/>
    </row>
    <row r="913" spans="3:3">
      <c r="C913" s="101"/>
    </row>
    <row r="914" spans="3:3">
      <c r="C914" s="101"/>
    </row>
    <row r="915" spans="3:3">
      <c r="C915" s="101"/>
    </row>
    <row r="916" spans="3:3">
      <c r="C916" s="101"/>
    </row>
    <row r="917" spans="3:3">
      <c r="C917" s="101"/>
    </row>
    <row r="918" spans="3:3">
      <c r="C918" s="101"/>
    </row>
    <row r="919" spans="3:3">
      <c r="C919" s="101"/>
    </row>
    <row r="920" spans="3:3">
      <c r="C920" s="101"/>
    </row>
    <row r="921" spans="3:3">
      <c r="C921" s="101"/>
    </row>
    <row r="922" spans="3:3">
      <c r="C922" s="101"/>
    </row>
    <row r="923" spans="3:3">
      <c r="C923" s="101"/>
    </row>
    <row r="924" spans="3:3">
      <c r="C924" s="101"/>
    </row>
    <row r="925" spans="3:3">
      <c r="C925" s="101"/>
    </row>
    <row r="926" spans="3:3">
      <c r="C926" s="101"/>
    </row>
    <row r="927" spans="3:3">
      <c r="C927" s="101"/>
    </row>
    <row r="928" spans="3:3">
      <c r="C928" s="101"/>
    </row>
    <row r="929" spans="3:3">
      <c r="C929" s="101"/>
    </row>
    <row r="930" spans="3:3">
      <c r="C930" s="101"/>
    </row>
    <row r="931" spans="3:3">
      <c r="C931" s="101"/>
    </row>
    <row r="932" spans="3:3">
      <c r="C932" s="101"/>
    </row>
    <row r="933" spans="3:3">
      <c r="C933" s="101"/>
    </row>
    <row r="934" spans="3:3">
      <c r="C934" s="101"/>
    </row>
    <row r="935" spans="3:3">
      <c r="C935" s="101"/>
    </row>
    <row r="936" spans="3:3">
      <c r="C936" s="101"/>
    </row>
    <row r="937" spans="3:3">
      <c r="C937" s="101"/>
    </row>
    <row r="938" spans="3:3">
      <c r="C938" s="101"/>
    </row>
    <row r="939" spans="3:3">
      <c r="C939" s="101"/>
    </row>
    <row r="940" spans="3:3">
      <c r="C940" s="101"/>
    </row>
    <row r="941" spans="3:3">
      <c r="C941" s="101"/>
    </row>
    <row r="942" spans="3:3">
      <c r="C942" s="101"/>
    </row>
    <row r="943" spans="3:3">
      <c r="C943" s="101"/>
    </row>
    <row r="944" spans="3:3">
      <c r="C944" s="101"/>
    </row>
    <row r="945" spans="3:3">
      <c r="C945" s="101"/>
    </row>
    <row r="946" spans="3:3">
      <c r="C946" s="101"/>
    </row>
    <row r="947" spans="3:3">
      <c r="C947" s="101"/>
    </row>
    <row r="948" spans="3:3">
      <c r="C948" s="101"/>
    </row>
    <row r="949" spans="3:3">
      <c r="C949" s="101"/>
    </row>
    <row r="950" spans="3:3">
      <c r="C950" s="101"/>
    </row>
    <row r="951" spans="3:3">
      <c r="C951" s="101"/>
    </row>
    <row r="952" spans="3:3">
      <c r="C952" s="101"/>
    </row>
    <row r="953" spans="3:3">
      <c r="C953" s="101"/>
    </row>
    <row r="954" spans="3:3">
      <c r="C954" s="101"/>
    </row>
    <row r="955" spans="3:3">
      <c r="C955" s="101"/>
    </row>
    <row r="956" spans="3:3">
      <c r="C956" s="101"/>
    </row>
    <row r="957" spans="3:3">
      <c r="C957" s="101"/>
    </row>
    <row r="958" spans="3:3">
      <c r="C958" s="101"/>
    </row>
    <row r="959" spans="3:3">
      <c r="C959" s="101"/>
    </row>
    <row r="960" spans="3:3">
      <c r="C960" s="101"/>
    </row>
    <row r="961" spans="3:3">
      <c r="C961" s="101"/>
    </row>
    <row r="962" spans="3:3">
      <c r="C962" s="101"/>
    </row>
    <row r="963" spans="3:3">
      <c r="C963" s="101"/>
    </row>
    <row r="964" spans="3:3">
      <c r="C964" s="101"/>
    </row>
    <row r="965" spans="3:3">
      <c r="C965" s="101"/>
    </row>
    <row r="966" spans="3:3">
      <c r="C966" s="101"/>
    </row>
    <row r="967" spans="3:3">
      <c r="C967" s="101"/>
    </row>
    <row r="968" spans="3:3">
      <c r="C968" s="101"/>
    </row>
    <row r="969" spans="3:3">
      <c r="C969" s="101"/>
    </row>
    <row r="970" spans="3:3">
      <c r="C970" s="101"/>
    </row>
    <row r="971" spans="3:3">
      <c r="C971" s="101"/>
    </row>
    <row r="972" spans="3:3">
      <c r="C972" s="101"/>
    </row>
    <row r="973" spans="3:3">
      <c r="C973" s="101"/>
    </row>
    <row r="974" spans="3:3">
      <c r="C974" s="101"/>
    </row>
    <row r="975" spans="3:3">
      <c r="C975" s="101"/>
    </row>
    <row r="976" spans="3:3">
      <c r="C976" s="101"/>
    </row>
    <row r="977" spans="3:3">
      <c r="C977" s="101"/>
    </row>
    <row r="978" spans="3:3">
      <c r="C978" s="101"/>
    </row>
    <row r="979" spans="3:3">
      <c r="C979" s="101"/>
    </row>
    <row r="980" spans="3:3">
      <c r="C980" s="101"/>
    </row>
    <row r="981" spans="3:3">
      <c r="C981" s="101"/>
    </row>
    <row r="982" spans="3:3">
      <c r="C982" s="101"/>
    </row>
    <row r="983" spans="3:3">
      <c r="C983" s="101"/>
    </row>
    <row r="984" spans="3:3">
      <c r="C984" s="101"/>
    </row>
    <row r="985" spans="3:3">
      <c r="C985" s="101"/>
    </row>
    <row r="986" spans="3:3">
      <c r="C986" s="101"/>
    </row>
    <row r="987" spans="3:3">
      <c r="C987" s="101"/>
    </row>
    <row r="988" spans="3:3">
      <c r="C988" s="101"/>
    </row>
    <row r="989" spans="3:3">
      <c r="C989" s="101"/>
    </row>
    <row r="990" spans="3:3">
      <c r="C990" s="101"/>
    </row>
    <row r="991" spans="3:3">
      <c r="C991" s="101"/>
    </row>
    <row r="992" spans="3:3">
      <c r="C992" s="101"/>
    </row>
    <row r="993" spans="3:3">
      <c r="C993" s="101"/>
    </row>
    <row r="994" spans="3:3">
      <c r="C994" s="101"/>
    </row>
    <row r="995" spans="3:3">
      <c r="C995" s="101"/>
    </row>
    <row r="996" spans="3:3">
      <c r="C996" s="101"/>
    </row>
    <row r="997" spans="3:3">
      <c r="C997" s="101"/>
    </row>
    <row r="998" spans="3:3">
      <c r="C998" s="101"/>
    </row>
    <row r="999" spans="3:3">
      <c r="C999" s="101"/>
    </row>
    <row r="1000" spans="3:3">
      <c r="C1000" s="101"/>
    </row>
    <row r="1001" spans="3:3">
      <c r="C1001" s="101"/>
    </row>
    <row r="1002" spans="3:3">
      <c r="C1002" s="101"/>
    </row>
    <row r="1003" spans="3:3">
      <c r="C1003" s="101"/>
    </row>
    <row r="1004" spans="3:3">
      <c r="C1004" s="101"/>
    </row>
    <row r="1005" spans="3:3">
      <c r="C1005" s="101"/>
    </row>
    <row r="1006" spans="3:3">
      <c r="C1006" s="101"/>
    </row>
    <row r="1007" spans="3:3">
      <c r="C1007" s="101"/>
    </row>
    <row r="1008" spans="3:3">
      <c r="C1008" s="101"/>
    </row>
    <row r="1009" spans="3:3">
      <c r="C1009" s="101"/>
    </row>
    <row r="1010" spans="3:3">
      <c r="C1010" s="101"/>
    </row>
    <row r="1011" spans="3:3">
      <c r="C1011" s="101"/>
    </row>
    <row r="1012" spans="3:3">
      <c r="C1012" s="101"/>
    </row>
    <row r="1013" spans="3:3">
      <c r="C1013" s="101"/>
    </row>
    <row r="1014" spans="3:3">
      <c r="C1014" s="101"/>
    </row>
    <row r="1015" spans="3:3">
      <c r="C1015" s="101"/>
    </row>
    <row r="1016" spans="3:3">
      <c r="C1016" s="101"/>
    </row>
    <row r="1017" spans="3:3">
      <c r="C1017" s="101"/>
    </row>
    <row r="1018" spans="3:3">
      <c r="C1018" s="101"/>
    </row>
    <row r="1019" spans="3:3">
      <c r="C1019" s="101"/>
    </row>
    <row r="1020" spans="3:3">
      <c r="C1020" s="101"/>
    </row>
    <row r="1021" spans="3:3">
      <c r="C1021" s="101"/>
    </row>
    <row r="1022" spans="3:3">
      <c r="C1022" s="101"/>
    </row>
    <row r="1023" spans="3:3">
      <c r="C1023" s="101"/>
    </row>
    <row r="1024" spans="3:3">
      <c r="C1024" s="101"/>
    </row>
    <row r="1025" spans="3:3">
      <c r="C1025" s="101"/>
    </row>
    <row r="1026" spans="3:3">
      <c r="C1026" s="101"/>
    </row>
    <row r="1027" spans="3:3">
      <c r="C1027" s="101"/>
    </row>
    <row r="1028" spans="3:3">
      <c r="C1028" s="101"/>
    </row>
    <row r="1029" spans="3:3">
      <c r="C1029" s="101"/>
    </row>
    <row r="1030" spans="3:3">
      <c r="C1030" s="101"/>
    </row>
    <row r="1031" spans="3:3">
      <c r="C1031" s="101"/>
    </row>
    <row r="1032" spans="3:3">
      <c r="C1032" s="101"/>
    </row>
    <row r="1033" spans="3:3">
      <c r="C1033" s="101"/>
    </row>
    <row r="1034" spans="3:3">
      <c r="C1034" s="101"/>
    </row>
    <row r="1035" spans="3:3">
      <c r="C1035" s="101"/>
    </row>
    <row r="1036" spans="3:3">
      <c r="C1036" s="101"/>
    </row>
    <row r="1037" spans="3:3">
      <c r="C1037" s="101"/>
    </row>
    <row r="1038" spans="3:3">
      <c r="C1038" s="101"/>
    </row>
    <row r="1039" spans="3:3">
      <c r="C1039" s="101"/>
    </row>
    <row r="1040" spans="3:3">
      <c r="C1040" s="101"/>
    </row>
    <row r="1041" spans="3:3">
      <c r="C1041" s="101"/>
    </row>
    <row r="1042" spans="3:3">
      <c r="C1042" s="101"/>
    </row>
    <row r="1043" spans="3:3">
      <c r="C1043" s="101"/>
    </row>
    <row r="1044" spans="3:3">
      <c r="C1044" s="101"/>
    </row>
    <row r="1045" spans="3:3">
      <c r="C1045" s="101"/>
    </row>
    <row r="1046" spans="3:3">
      <c r="C1046" s="101"/>
    </row>
    <row r="1047" spans="3:3">
      <c r="C1047" s="101"/>
    </row>
    <row r="1048" spans="3:3">
      <c r="C1048" s="101"/>
    </row>
    <row r="1049" spans="3:3">
      <c r="C1049" s="101"/>
    </row>
    <row r="1050" spans="3:3">
      <c r="C1050" s="101"/>
    </row>
    <row r="1051" spans="3:3">
      <c r="C1051" s="101"/>
    </row>
    <row r="1052" spans="3:3">
      <c r="C1052" s="101"/>
    </row>
    <row r="1053" spans="3:3">
      <c r="C1053" s="101"/>
    </row>
    <row r="1054" spans="3:3">
      <c r="C1054" s="101"/>
    </row>
    <row r="1055" spans="3:3">
      <c r="C1055" s="101"/>
    </row>
    <row r="1056" spans="3:3">
      <c r="C1056" s="101"/>
    </row>
    <row r="1057" spans="3:3">
      <c r="C1057" s="101"/>
    </row>
    <row r="1058" spans="3:3">
      <c r="C1058" s="101"/>
    </row>
    <row r="1059" spans="3:3">
      <c r="C1059" s="101"/>
    </row>
    <row r="1060" spans="3:3">
      <c r="C1060" s="101"/>
    </row>
    <row r="1061" spans="3:3">
      <c r="C1061" s="101"/>
    </row>
    <row r="1062" spans="3:3">
      <c r="C1062" s="101"/>
    </row>
    <row r="1063" spans="3:3">
      <c r="C1063" s="101"/>
    </row>
    <row r="1064" spans="3:3">
      <c r="C1064" s="101"/>
    </row>
    <row r="1065" spans="3:3">
      <c r="C1065" s="101"/>
    </row>
    <row r="1066" spans="3:3">
      <c r="C1066" s="101"/>
    </row>
    <row r="1067" spans="3:3">
      <c r="C1067" s="101"/>
    </row>
    <row r="1068" spans="3:3">
      <c r="C1068" s="101"/>
    </row>
    <row r="1069" spans="3:3">
      <c r="C1069" s="101"/>
    </row>
    <row r="1070" spans="3:3">
      <c r="C1070" s="101"/>
    </row>
    <row r="1071" spans="3:3">
      <c r="C1071" s="101"/>
    </row>
    <row r="1072" spans="3:3">
      <c r="C1072" s="101"/>
    </row>
    <row r="1073" spans="3:3">
      <c r="C1073" s="101"/>
    </row>
    <row r="1074" spans="3:3">
      <c r="C1074" s="101"/>
    </row>
    <row r="1075" spans="3:3">
      <c r="C1075" s="101"/>
    </row>
    <row r="1076" spans="3:3">
      <c r="C1076" s="101"/>
    </row>
    <row r="1077" spans="3:3">
      <c r="C1077" s="101"/>
    </row>
    <row r="1078" spans="3:3">
      <c r="C1078" s="101"/>
    </row>
    <row r="1079" spans="3:3">
      <c r="C1079" s="101"/>
    </row>
    <row r="1080" spans="3:3">
      <c r="C1080" s="101"/>
    </row>
    <row r="1081" spans="3:3">
      <c r="C1081" s="101"/>
    </row>
    <row r="1082" spans="3:3">
      <c r="C1082" s="101"/>
    </row>
    <row r="1083" spans="3:3">
      <c r="C1083" s="101"/>
    </row>
    <row r="1084" spans="3:3">
      <c r="C1084" s="101"/>
    </row>
    <row r="1085" spans="3:3">
      <c r="C1085" s="101"/>
    </row>
    <row r="1086" spans="3:3">
      <c r="C1086" s="101"/>
    </row>
    <row r="1087" spans="3:3">
      <c r="C1087" s="101"/>
    </row>
    <row r="1088" spans="3:3">
      <c r="C1088" s="101"/>
    </row>
    <row r="1089" spans="3:3">
      <c r="C1089" s="101"/>
    </row>
    <row r="1090" spans="3:3">
      <c r="C1090" s="101"/>
    </row>
    <row r="1091" spans="3:3">
      <c r="C1091" s="101"/>
    </row>
    <row r="1092" spans="3:3">
      <c r="C1092" s="101"/>
    </row>
    <row r="1093" spans="3:3">
      <c r="C1093" s="101"/>
    </row>
    <row r="1094" spans="3:3">
      <c r="C1094" s="101"/>
    </row>
    <row r="1095" spans="3:3">
      <c r="C1095" s="101"/>
    </row>
    <row r="1096" spans="3:3">
      <c r="C1096" s="101"/>
    </row>
    <row r="1097" spans="3:3">
      <c r="C1097" s="101"/>
    </row>
    <row r="1098" spans="3:3">
      <c r="C1098" s="101"/>
    </row>
    <row r="1099" spans="3:3">
      <c r="C1099" s="101"/>
    </row>
    <row r="1100" spans="3:3">
      <c r="C1100" s="101"/>
    </row>
    <row r="1101" spans="3:3">
      <c r="C1101" s="101"/>
    </row>
    <row r="1102" spans="3:3">
      <c r="C1102" s="101"/>
    </row>
    <row r="1103" spans="3:3">
      <c r="C1103" s="101"/>
    </row>
    <row r="1104" spans="3:3">
      <c r="C1104" s="101"/>
    </row>
    <row r="1105" spans="3:3">
      <c r="C1105" s="101"/>
    </row>
    <row r="1106" spans="3:3">
      <c r="C1106" s="101"/>
    </row>
    <row r="1107" spans="3:3">
      <c r="C1107" s="101"/>
    </row>
    <row r="1108" spans="3:3">
      <c r="C1108" s="101"/>
    </row>
    <row r="1109" spans="3:3">
      <c r="C1109" s="101"/>
    </row>
    <row r="1110" spans="3:3">
      <c r="C1110" s="101"/>
    </row>
    <row r="1111" spans="3:3">
      <c r="C1111" s="101"/>
    </row>
    <row r="1112" spans="3:3">
      <c r="C1112" s="101"/>
    </row>
    <row r="1113" spans="3:3">
      <c r="C1113" s="101"/>
    </row>
    <row r="1114" spans="3:3">
      <c r="C1114" s="101"/>
    </row>
    <row r="1115" spans="3:3">
      <c r="C1115" s="101"/>
    </row>
    <row r="1116" spans="3:3">
      <c r="C1116" s="101"/>
    </row>
    <row r="1117" spans="3:3">
      <c r="C1117" s="101"/>
    </row>
    <row r="1118" spans="3:3">
      <c r="C1118" s="101"/>
    </row>
    <row r="1119" spans="3:3">
      <c r="C1119" s="101"/>
    </row>
    <row r="1120" spans="3:3">
      <c r="C1120" s="101"/>
    </row>
    <row r="1121" spans="3:3">
      <c r="C1121" s="101"/>
    </row>
    <row r="1122" spans="3:3">
      <c r="C1122" s="101"/>
    </row>
    <row r="1123" spans="3:3">
      <c r="C1123" s="101"/>
    </row>
    <row r="1124" spans="3:3">
      <c r="C1124" s="101"/>
    </row>
    <row r="1125" spans="3:3">
      <c r="C1125" s="101"/>
    </row>
    <row r="1126" spans="3:3">
      <c r="C1126" s="101"/>
    </row>
    <row r="1127" spans="3:3">
      <c r="C1127" s="101"/>
    </row>
    <row r="1128" spans="3:3">
      <c r="C1128" s="101"/>
    </row>
    <row r="1129" spans="3:3">
      <c r="C1129" s="101"/>
    </row>
    <row r="1130" spans="3:3">
      <c r="C1130" s="101"/>
    </row>
    <row r="1131" spans="3:3">
      <c r="C1131" s="101"/>
    </row>
    <row r="1132" spans="3:3">
      <c r="C1132" s="101"/>
    </row>
    <row r="1133" spans="3:3">
      <c r="C1133" s="101"/>
    </row>
    <row r="1134" spans="3:3">
      <c r="C1134" s="101"/>
    </row>
    <row r="1135" spans="3:3">
      <c r="C1135" s="101"/>
    </row>
    <row r="1136" spans="3:3">
      <c r="C1136" s="101"/>
    </row>
    <row r="1137" spans="3:3">
      <c r="C1137" s="101"/>
    </row>
    <row r="1138" spans="3:3">
      <c r="C1138" s="101"/>
    </row>
    <row r="1139" spans="3:3">
      <c r="C1139" s="101"/>
    </row>
    <row r="1140" spans="3:3">
      <c r="C1140" s="101"/>
    </row>
    <row r="1141" spans="3:3">
      <c r="C1141" s="101"/>
    </row>
    <row r="1142" spans="3:3">
      <c r="C1142" s="101"/>
    </row>
    <row r="1143" spans="3:3">
      <c r="C1143" s="101"/>
    </row>
    <row r="1144" spans="3:3">
      <c r="C1144" s="101"/>
    </row>
    <row r="1145" spans="3:3">
      <c r="C1145" s="101"/>
    </row>
    <row r="1146" spans="3:3">
      <c r="C1146" s="101"/>
    </row>
    <row r="1147" spans="3:3">
      <c r="C1147" s="101"/>
    </row>
    <row r="1148" spans="3:3">
      <c r="C1148" s="101"/>
    </row>
    <row r="1149" spans="3:3">
      <c r="C1149" s="101"/>
    </row>
    <row r="1150" spans="3:3">
      <c r="C1150" s="101"/>
    </row>
    <row r="1151" spans="3:3">
      <c r="C1151" s="101"/>
    </row>
    <row r="1152" spans="3:3">
      <c r="C1152" s="101"/>
    </row>
    <row r="1153" spans="3:3">
      <c r="C1153" s="101"/>
    </row>
    <row r="1154" spans="3:3">
      <c r="C1154" s="101"/>
    </row>
    <row r="1155" spans="3:3">
      <c r="C1155" s="101"/>
    </row>
    <row r="1156" spans="3:3">
      <c r="C1156" s="101"/>
    </row>
    <row r="1157" spans="3:3">
      <c r="C1157" s="101"/>
    </row>
    <row r="1158" spans="3:3">
      <c r="C1158" s="101"/>
    </row>
    <row r="1159" spans="3:3">
      <c r="C1159" s="101"/>
    </row>
    <row r="1160" spans="3:3">
      <c r="C1160" s="101"/>
    </row>
    <row r="1161" spans="3:3">
      <c r="C1161" s="101"/>
    </row>
    <row r="1162" spans="3:3">
      <c r="C1162" s="101"/>
    </row>
    <row r="1163" spans="3:3">
      <c r="C1163" s="101"/>
    </row>
    <row r="1164" spans="3:3">
      <c r="C1164" s="101"/>
    </row>
    <row r="1165" spans="3:3">
      <c r="C1165" s="101"/>
    </row>
    <row r="1166" spans="3:3">
      <c r="C1166" s="101"/>
    </row>
    <row r="1167" spans="3:3">
      <c r="C1167" s="101"/>
    </row>
    <row r="1168" spans="3:3">
      <c r="C1168" s="101"/>
    </row>
    <row r="1169" spans="3:3">
      <c r="C1169" s="101"/>
    </row>
    <row r="1170" spans="3:3">
      <c r="C1170" s="101"/>
    </row>
    <row r="1171" spans="3:3">
      <c r="C1171" s="101"/>
    </row>
    <row r="1172" spans="3:3">
      <c r="C1172" s="101"/>
    </row>
    <row r="1173" spans="3:3">
      <c r="C1173" s="101"/>
    </row>
    <row r="1174" spans="3:3">
      <c r="C1174" s="101"/>
    </row>
    <row r="1175" spans="3:3">
      <c r="C1175" s="101"/>
    </row>
    <row r="1176" spans="3:3">
      <c r="C1176" s="101"/>
    </row>
    <row r="1177" spans="3:3">
      <c r="C1177" s="101"/>
    </row>
    <row r="1178" spans="3:3">
      <c r="C1178" s="101"/>
    </row>
    <row r="1179" spans="3:3">
      <c r="C1179" s="101"/>
    </row>
    <row r="1180" spans="3:3">
      <c r="C1180" s="101"/>
    </row>
    <row r="1181" spans="3:3">
      <c r="C1181" s="101"/>
    </row>
    <row r="1182" spans="3:3">
      <c r="C1182" s="101"/>
    </row>
    <row r="1183" spans="3:3">
      <c r="C1183" s="101"/>
    </row>
    <row r="1184" spans="3:3">
      <c r="C1184" s="101"/>
    </row>
    <row r="1185" spans="3:3">
      <c r="C1185" s="101"/>
    </row>
    <row r="1186" spans="3:3">
      <c r="C1186" s="101"/>
    </row>
    <row r="1187" spans="3:3">
      <c r="C1187" s="101"/>
    </row>
    <row r="1188" spans="3:3">
      <c r="C1188" s="101"/>
    </row>
    <row r="1189" spans="3:3">
      <c r="C1189" s="101"/>
    </row>
    <row r="1190" spans="3:3">
      <c r="C1190" s="101"/>
    </row>
    <row r="1191" spans="3:3">
      <c r="C1191" s="101"/>
    </row>
    <row r="1192" spans="3:3">
      <c r="C1192" s="101"/>
    </row>
    <row r="1193" spans="3:3">
      <c r="C1193" s="101"/>
    </row>
    <row r="1194" spans="3:3">
      <c r="C1194" s="101"/>
    </row>
    <row r="1195" spans="3:3">
      <c r="C1195" s="101"/>
    </row>
    <row r="1196" spans="3:3">
      <c r="C1196" s="101"/>
    </row>
    <row r="1197" spans="3:3">
      <c r="C1197" s="101"/>
    </row>
    <row r="1198" spans="3:3">
      <c r="C1198" s="101"/>
    </row>
    <row r="1199" spans="3:3">
      <c r="C1199" s="101"/>
    </row>
    <row r="1200" spans="3:3">
      <c r="C1200" s="101"/>
    </row>
    <row r="1201" spans="3:3">
      <c r="C1201" s="101"/>
    </row>
    <row r="1202" spans="3:3">
      <c r="C1202" s="101"/>
    </row>
    <row r="1203" spans="3:3">
      <c r="C1203" s="101"/>
    </row>
    <row r="1204" spans="3:3">
      <c r="C1204" s="101"/>
    </row>
    <row r="1205" spans="3:3">
      <c r="C1205" s="101"/>
    </row>
    <row r="1206" spans="3:3">
      <c r="C1206" s="101"/>
    </row>
    <row r="1207" spans="3:3">
      <c r="C1207" s="101"/>
    </row>
    <row r="1208" spans="3:3">
      <c r="C1208" s="101"/>
    </row>
    <row r="1209" spans="3:3">
      <c r="C1209" s="101"/>
    </row>
    <row r="1210" spans="3:3">
      <c r="C1210" s="101"/>
    </row>
    <row r="1211" spans="3:3">
      <c r="C1211" s="101"/>
    </row>
    <row r="1212" spans="3:3">
      <c r="C1212" s="101"/>
    </row>
    <row r="1213" spans="3:3">
      <c r="C1213" s="101"/>
    </row>
    <row r="1214" spans="3:3">
      <c r="C1214" s="101"/>
    </row>
    <row r="1215" spans="3:3">
      <c r="C1215" s="101"/>
    </row>
    <row r="1216" spans="3:3">
      <c r="C1216" s="101"/>
    </row>
    <row r="1217" spans="3:3">
      <c r="C1217" s="101"/>
    </row>
    <row r="1218" spans="3:3">
      <c r="C1218" s="101"/>
    </row>
    <row r="1219" spans="3:3">
      <c r="C1219" s="101"/>
    </row>
    <row r="1220" spans="3:3">
      <c r="C1220" s="101"/>
    </row>
    <row r="1221" spans="3:3">
      <c r="C1221" s="101"/>
    </row>
    <row r="1222" spans="3:3">
      <c r="C1222" s="101"/>
    </row>
    <row r="1223" spans="3:3">
      <c r="C1223" s="101"/>
    </row>
    <row r="1224" spans="3:3">
      <c r="C1224" s="101"/>
    </row>
    <row r="1225" spans="3:3">
      <c r="C1225" s="101"/>
    </row>
    <row r="1226" spans="3:3">
      <c r="C1226" s="101"/>
    </row>
    <row r="1227" spans="3:3">
      <c r="C1227" s="101"/>
    </row>
    <row r="1228" spans="3:3">
      <c r="C1228" s="101"/>
    </row>
    <row r="1229" spans="3:3">
      <c r="C1229" s="101"/>
    </row>
    <row r="1230" spans="3:3">
      <c r="C1230" s="101"/>
    </row>
    <row r="1231" spans="3:3">
      <c r="C1231" s="101"/>
    </row>
    <row r="1232" spans="3:3">
      <c r="C1232" s="101"/>
    </row>
    <row r="1233" spans="3:3">
      <c r="C1233" s="101"/>
    </row>
    <row r="1234" spans="3:3">
      <c r="C1234" s="101"/>
    </row>
    <row r="1235" spans="3:3">
      <c r="C1235" s="101"/>
    </row>
    <row r="1236" spans="3:3">
      <c r="C1236" s="101"/>
    </row>
    <row r="1237" spans="3:3">
      <c r="C1237" s="101"/>
    </row>
    <row r="1238" spans="3:3">
      <c r="C1238" s="101"/>
    </row>
    <row r="1239" spans="3:3">
      <c r="C1239" s="101"/>
    </row>
    <row r="1240" spans="3:3">
      <c r="C1240" s="101"/>
    </row>
    <row r="1241" spans="3:3">
      <c r="C1241" s="101"/>
    </row>
    <row r="1242" spans="3:3">
      <c r="C1242" s="101"/>
    </row>
    <row r="1243" spans="3:3">
      <c r="C1243" s="101"/>
    </row>
    <row r="1244" spans="3:3">
      <c r="C1244" s="101"/>
    </row>
    <row r="1245" spans="3:3">
      <c r="C1245" s="101"/>
    </row>
    <row r="1246" spans="3:3">
      <c r="C1246" s="101"/>
    </row>
    <row r="1247" spans="3:3">
      <c r="C1247" s="101"/>
    </row>
    <row r="1248" spans="3:3">
      <c r="C1248" s="101"/>
    </row>
    <row r="1249" spans="3:3">
      <c r="C1249" s="101"/>
    </row>
    <row r="1250" spans="3:3">
      <c r="C1250" s="101"/>
    </row>
    <row r="1251" spans="3:3">
      <c r="C1251" s="101"/>
    </row>
    <row r="1252" spans="3:3">
      <c r="C1252" s="101"/>
    </row>
    <row r="1253" spans="3:3">
      <c r="C1253" s="101"/>
    </row>
    <row r="1254" spans="3:3">
      <c r="C1254" s="101"/>
    </row>
    <row r="1255" spans="3:3">
      <c r="C1255" s="101"/>
    </row>
    <row r="1256" spans="3:3">
      <c r="C1256" s="101"/>
    </row>
    <row r="1257" spans="3:3">
      <c r="C1257" s="101"/>
    </row>
    <row r="1258" spans="3:3">
      <c r="C1258" s="101"/>
    </row>
    <row r="1259" spans="3:3">
      <c r="C1259" s="101"/>
    </row>
    <row r="1260" spans="3:3">
      <c r="C1260" s="101"/>
    </row>
    <row r="1261" spans="3:3">
      <c r="C1261" s="101"/>
    </row>
    <row r="1262" spans="3:3">
      <c r="C1262" s="101"/>
    </row>
    <row r="1263" spans="3:3">
      <c r="C1263" s="101"/>
    </row>
    <row r="1264" spans="3:3">
      <c r="C1264" s="101"/>
    </row>
    <row r="1265" spans="3:3">
      <c r="C1265" s="101"/>
    </row>
    <row r="1266" spans="3:3">
      <c r="C1266" s="101"/>
    </row>
    <row r="1267" spans="3:3">
      <c r="C1267" s="101"/>
    </row>
    <row r="1268" spans="3:3">
      <c r="C1268" s="101"/>
    </row>
    <row r="1269" spans="3:3">
      <c r="C1269" s="101"/>
    </row>
    <row r="1270" spans="3:3">
      <c r="C1270" s="101"/>
    </row>
    <row r="1271" spans="3:3">
      <c r="C1271" s="101"/>
    </row>
    <row r="1272" spans="3:3">
      <c r="C1272" s="101"/>
    </row>
    <row r="1273" spans="3:3">
      <c r="C1273" s="101"/>
    </row>
    <row r="1274" spans="3:3">
      <c r="C1274" s="101"/>
    </row>
    <row r="1275" spans="3:3">
      <c r="C1275" s="101"/>
    </row>
    <row r="1276" spans="3:3">
      <c r="C1276" s="101"/>
    </row>
    <row r="1277" spans="3:3">
      <c r="C1277" s="101"/>
    </row>
    <row r="1278" spans="3:3">
      <c r="C1278" s="101"/>
    </row>
    <row r="1279" spans="3:3">
      <c r="C1279" s="101"/>
    </row>
    <row r="1280" spans="3:3">
      <c r="C1280" s="101"/>
    </row>
    <row r="1281" spans="3:3">
      <c r="C1281" s="101"/>
    </row>
    <row r="1282" spans="3:3">
      <c r="C1282" s="101"/>
    </row>
    <row r="1283" spans="3:3">
      <c r="C1283" s="101"/>
    </row>
    <row r="1284" spans="3:3">
      <c r="C1284" s="101"/>
    </row>
    <row r="1285" spans="3:3">
      <c r="C1285" s="101"/>
    </row>
    <row r="1286" spans="3:3">
      <c r="C1286" s="101"/>
    </row>
    <row r="1287" spans="3:3">
      <c r="C1287" s="101"/>
    </row>
    <row r="1288" spans="3:3">
      <c r="C1288" s="101"/>
    </row>
    <row r="1289" spans="3:3">
      <c r="C1289" s="101"/>
    </row>
    <row r="1290" spans="3:3">
      <c r="C1290" s="101"/>
    </row>
    <row r="1291" spans="3:3">
      <c r="C1291" s="101"/>
    </row>
    <row r="1292" spans="3:3">
      <c r="C1292" s="101"/>
    </row>
    <row r="1293" spans="3:3">
      <c r="C1293" s="101"/>
    </row>
    <row r="1294" spans="3:3">
      <c r="C1294" s="101"/>
    </row>
    <row r="1295" spans="3:3">
      <c r="C1295" s="101"/>
    </row>
    <row r="1296" spans="3:3">
      <c r="C1296" s="101"/>
    </row>
    <row r="1297" spans="3:3">
      <c r="C1297" s="101"/>
    </row>
    <row r="1298" spans="3:3">
      <c r="C1298" s="101"/>
    </row>
    <row r="1299" spans="3:3">
      <c r="C1299" s="101"/>
    </row>
    <row r="1300" spans="3:3">
      <c r="C1300" s="101"/>
    </row>
    <row r="1301" spans="3:3">
      <c r="C1301" s="101"/>
    </row>
    <row r="1302" spans="3:3">
      <c r="C1302" s="101"/>
    </row>
    <row r="1303" spans="3:3">
      <c r="C1303" s="101"/>
    </row>
    <row r="1304" spans="3:3">
      <c r="C1304" s="101"/>
    </row>
    <row r="1305" spans="3:3">
      <c r="C1305" s="101"/>
    </row>
    <row r="1306" spans="3:3">
      <c r="C1306" s="101"/>
    </row>
    <row r="1307" spans="3:3">
      <c r="C1307" s="101"/>
    </row>
    <row r="1308" spans="3:3">
      <c r="C1308" s="101"/>
    </row>
    <row r="1309" spans="3:3">
      <c r="C1309" s="101"/>
    </row>
    <row r="1310" spans="3:3">
      <c r="C1310" s="101"/>
    </row>
    <row r="1311" spans="3:3">
      <c r="C1311" s="101"/>
    </row>
    <row r="1312" spans="3:3">
      <c r="C1312" s="101"/>
    </row>
    <row r="1313" spans="3:3">
      <c r="C1313" s="101"/>
    </row>
    <row r="1314" spans="3:3">
      <c r="C1314" s="101"/>
    </row>
    <row r="1315" spans="3:3">
      <c r="C1315" s="101"/>
    </row>
    <row r="1316" spans="3:3">
      <c r="C1316" s="101"/>
    </row>
    <row r="1317" spans="3:3">
      <c r="C1317" s="101"/>
    </row>
    <row r="1318" spans="3:3">
      <c r="C1318" s="101"/>
    </row>
    <row r="1319" spans="3:3">
      <c r="C1319" s="101"/>
    </row>
    <row r="1320" spans="3:3">
      <c r="C1320" s="101"/>
    </row>
    <row r="1321" spans="3:3">
      <c r="C1321" s="101"/>
    </row>
    <row r="1322" spans="3:3">
      <c r="C1322" s="101"/>
    </row>
    <row r="1323" spans="3:3">
      <c r="C1323" s="101"/>
    </row>
    <row r="1324" spans="3:3">
      <c r="C1324" s="101"/>
    </row>
    <row r="1325" spans="3:3">
      <c r="C1325" s="101"/>
    </row>
    <row r="1326" spans="3:3">
      <c r="C1326" s="101"/>
    </row>
    <row r="1327" spans="3:3">
      <c r="C1327" s="101"/>
    </row>
    <row r="1328" spans="3:3">
      <c r="C1328" s="101"/>
    </row>
    <row r="1329" spans="3:3">
      <c r="C1329" s="101"/>
    </row>
    <row r="1330" spans="3:3">
      <c r="C1330" s="101"/>
    </row>
    <row r="1331" spans="3:3">
      <c r="C1331" s="101"/>
    </row>
    <row r="1332" spans="3:3">
      <c r="C1332" s="101"/>
    </row>
    <row r="1333" spans="3:3">
      <c r="C1333" s="101"/>
    </row>
    <row r="1334" spans="3:3">
      <c r="C1334" s="101"/>
    </row>
    <row r="1335" spans="3:3">
      <c r="C1335" s="101"/>
    </row>
    <row r="1336" spans="3:3">
      <c r="C1336" s="101"/>
    </row>
    <row r="1337" spans="3:3">
      <c r="C1337" s="101"/>
    </row>
    <row r="1338" spans="3:3">
      <c r="C1338" s="101"/>
    </row>
    <row r="1339" spans="3:3">
      <c r="C1339" s="101"/>
    </row>
    <row r="1340" spans="3:3">
      <c r="C1340" s="101"/>
    </row>
    <row r="1341" spans="3:3">
      <c r="C1341" s="101"/>
    </row>
    <row r="1342" spans="3:3">
      <c r="C1342" s="101"/>
    </row>
    <row r="1343" spans="3:3">
      <c r="C1343" s="101"/>
    </row>
    <row r="1344" spans="3:3">
      <c r="C1344" s="101"/>
    </row>
    <row r="1345" spans="3:3">
      <c r="C1345" s="101"/>
    </row>
    <row r="1346" spans="3:3">
      <c r="C1346" s="101"/>
    </row>
    <row r="1347" spans="3:3">
      <c r="C1347" s="101"/>
    </row>
    <row r="1348" spans="3:3">
      <c r="C1348" s="101"/>
    </row>
    <row r="1349" spans="3:3">
      <c r="C1349" s="101"/>
    </row>
    <row r="1350" spans="3:3">
      <c r="C1350" s="101"/>
    </row>
    <row r="1351" spans="3:3">
      <c r="C1351" s="101"/>
    </row>
    <row r="1352" spans="3:3">
      <c r="C1352" s="101"/>
    </row>
    <row r="1353" spans="3:3">
      <c r="C1353" s="101"/>
    </row>
    <row r="1354" spans="3:3">
      <c r="C1354" s="101"/>
    </row>
    <row r="1355" spans="3:3">
      <c r="C1355" s="101"/>
    </row>
    <row r="1356" spans="3:3">
      <c r="C1356" s="101"/>
    </row>
    <row r="1357" spans="3:3">
      <c r="C1357" s="101"/>
    </row>
    <row r="1358" spans="3:3">
      <c r="C1358" s="101"/>
    </row>
    <row r="1359" spans="3:3">
      <c r="C1359" s="101"/>
    </row>
    <row r="1360" spans="3:3">
      <c r="C1360" s="101"/>
    </row>
    <row r="1361" spans="3:3">
      <c r="C1361" s="101"/>
    </row>
    <row r="1362" spans="3:3">
      <c r="C1362" s="101"/>
    </row>
    <row r="1363" spans="3:3">
      <c r="C1363" s="101"/>
    </row>
    <row r="1364" spans="3:3">
      <c r="C1364" s="101"/>
    </row>
    <row r="1365" spans="3:3">
      <c r="C1365" s="101"/>
    </row>
    <row r="1366" spans="3:3">
      <c r="C1366" s="101"/>
    </row>
    <row r="1367" spans="3:3">
      <c r="C1367" s="101"/>
    </row>
    <row r="1368" spans="3:3">
      <c r="C1368" s="101"/>
    </row>
    <row r="1369" spans="3:3">
      <c r="C1369" s="101"/>
    </row>
    <row r="1370" spans="3:3">
      <c r="C1370" s="101"/>
    </row>
    <row r="1371" spans="3:3">
      <c r="C1371" s="101"/>
    </row>
    <row r="1372" spans="3:3">
      <c r="C1372" s="101"/>
    </row>
    <row r="1373" spans="3:3">
      <c r="C1373" s="101"/>
    </row>
    <row r="1374" spans="3:3">
      <c r="C1374" s="101"/>
    </row>
    <row r="1375" spans="3:3">
      <c r="C1375" s="101"/>
    </row>
    <row r="1376" spans="3:3">
      <c r="C1376" s="101"/>
    </row>
    <row r="1377" spans="3:3">
      <c r="C1377" s="101"/>
    </row>
    <row r="1378" spans="3:3">
      <c r="C1378" s="101"/>
    </row>
    <row r="1379" spans="3:3">
      <c r="C1379" s="101"/>
    </row>
    <row r="1380" spans="3:3">
      <c r="C1380" s="101"/>
    </row>
    <row r="1381" spans="3:3">
      <c r="C1381" s="101"/>
    </row>
    <row r="1382" spans="3:3">
      <c r="C1382" s="101"/>
    </row>
    <row r="1383" spans="3:3">
      <c r="C1383" s="101"/>
    </row>
    <row r="1384" spans="3:3">
      <c r="C1384" s="101"/>
    </row>
    <row r="1385" spans="3:3">
      <c r="C1385" s="101"/>
    </row>
    <row r="1386" spans="3:3">
      <c r="C1386" s="101"/>
    </row>
    <row r="1387" spans="3:3">
      <c r="C1387" s="101"/>
    </row>
    <row r="1388" spans="3:3">
      <c r="C1388" s="101"/>
    </row>
    <row r="1389" spans="3:3">
      <c r="C1389" s="101"/>
    </row>
    <row r="1390" spans="3:3">
      <c r="C1390" s="101"/>
    </row>
    <row r="1391" spans="3:3">
      <c r="C1391" s="101"/>
    </row>
    <row r="1392" spans="3:3">
      <c r="C1392" s="101"/>
    </row>
    <row r="1393" spans="3:3">
      <c r="C1393" s="101"/>
    </row>
    <row r="1394" spans="3:3">
      <c r="C1394" s="101"/>
    </row>
    <row r="1395" spans="3:3">
      <c r="C1395" s="101"/>
    </row>
    <row r="1396" spans="3:3">
      <c r="C1396" s="101"/>
    </row>
    <row r="1397" spans="3:3">
      <c r="C1397" s="101"/>
    </row>
    <row r="1398" spans="3:3">
      <c r="C1398" s="101"/>
    </row>
    <row r="1399" spans="3:3">
      <c r="C1399" s="101"/>
    </row>
    <row r="1400" spans="3:3">
      <c r="C1400" s="101"/>
    </row>
    <row r="1401" spans="3:3">
      <c r="C1401" s="101"/>
    </row>
    <row r="1402" spans="3:3">
      <c r="C1402" s="101"/>
    </row>
    <row r="1403" spans="3:3">
      <c r="C1403" s="101"/>
    </row>
    <row r="1404" spans="3:3">
      <c r="C1404" s="101"/>
    </row>
    <row r="1405" spans="3:3">
      <c r="C1405" s="101"/>
    </row>
    <row r="1406" spans="3:3">
      <c r="C1406" s="101"/>
    </row>
    <row r="1407" spans="3:3">
      <c r="C1407" s="101"/>
    </row>
    <row r="1408" spans="3:3">
      <c r="C1408" s="101"/>
    </row>
    <row r="1409" spans="3:3">
      <c r="C1409" s="101"/>
    </row>
    <row r="1410" spans="3:3">
      <c r="C1410" s="101"/>
    </row>
    <row r="1411" spans="3:3">
      <c r="C1411" s="101"/>
    </row>
    <row r="1412" spans="3:3">
      <c r="C1412" s="101"/>
    </row>
    <row r="1413" spans="3:3">
      <c r="C1413" s="101"/>
    </row>
    <row r="1414" spans="3:3">
      <c r="C1414" s="101"/>
    </row>
    <row r="1415" spans="3:3">
      <c r="C1415" s="101"/>
    </row>
    <row r="1416" spans="3:3">
      <c r="C1416" s="101"/>
    </row>
    <row r="1417" spans="3:3">
      <c r="C1417" s="101"/>
    </row>
    <row r="1418" spans="3:3">
      <c r="C1418" s="101"/>
    </row>
    <row r="1419" spans="3:3">
      <c r="C1419" s="101"/>
    </row>
    <row r="1420" spans="3:3">
      <c r="C1420" s="101"/>
    </row>
    <row r="1421" spans="3:3">
      <c r="C1421" s="101"/>
    </row>
    <row r="1422" spans="3:3">
      <c r="C1422" s="101"/>
    </row>
    <row r="1423" spans="3:3">
      <c r="C1423" s="101"/>
    </row>
    <row r="1424" spans="3:3">
      <c r="C1424" s="101"/>
    </row>
    <row r="1425" spans="3:3">
      <c r="C1425" s="101"/>
    </row>
    <row r="1426" spans="3:3">
      <c r="C1426" s="101"/>
    </row>
    <row r="1427" spans="3:3">
      <c r="C1427" s="101"/>
    </row>
    <row r="1428" spans="3:3">
      <c r="C1428" s="101"/>
    </row>
    <row r="1429" spans="3:3">
      <c r="C1429" s="101"/>
    </row>
    <row r="1430" spans="3:3">
      <c r="C1430" s="101"/>
    </row>
    <row r="1431" spans="3:3">
      <c r="C1431" s="101"/>
    </row>
    <row r="1432" spans="3:3">
      <c r="C1432" s="101"/>
    </row>
    <row r="1433" spans="3:3">
      <c r="C1433" s="101"/>
    </row>
    <row r="1434" spans="3:3">
      <c r="C1434" s="101"/>
    </row>
    <row r="1435" spans="3:3">
      <c r="C1435" s="101"/>
    </row>
    <row r="1436" spans="3:3">
      <c r="C1436" s="101"/>
    </row>
    <row r="1437" spans="3:3">
      <c r="C1437" s="101"/>
    </row>
    <row r="1438" spans="3:3">
      <c r="C1438" s="101"/>
    </row>
    <row r="1439" spans="3:3">
      <c r="C1439" s="101"/>
    </row>
    <row r="1440" spans="3:3">
      <c r="C1440" s="101"/>
    </row>
    <row r="1441" spans="3:3">
      <c r="C1441" s="101"/>
    </row>
    <row r="1442" spans="3:3">
      <c r="C1442" s="101"/>
    </row>
    <row r="1443" spans="3:3">
      <c r="C1443" s="101"/>
    </row>
    <row r="1444" spans="3:3">
      <c r="C1444" s="101"/>
    </row>
    <row r="1445" spans="3:3">
      <c r="C1445" s="101"/>
    </row>
    <row r="1446" spans="3:3">
      <c r="C1446" s="101"/>
    </row>
    <row r="1447" spans="3:3">
      <c r="C1447" s="101"/>
    </row>
    <row r="1448" spans="3:3">
      <c r="C1448" s="101"/>
    </row>
    <row r="1449" spans="3:3">
      <c r="C1449" s="101"/>
    </row>
    <row r="1450" spans="3:3">
      <c r="C1450" s="101"/>
    </row>
    <row r="1451" spans="3:3">
      <c r="C1451" s="101"/>
    </row>
    <row r="1452" spans="3:3">
      <c r="C1452" s="101"/>
    </row>
    <row r="1453" spans="3:3">
      <c r="C1453" s="101"/>
    </row>
    <row r="1454" spans="3:3">
      <c r="C1454" s="101"/>
    </row>
    <row r="1455" spans="3:3">
      <c r="C1455" s="101"/>
    </row>
    <row r="1456" spans="3:3">
      <c r="C1456" s="101"/>
    </row>
    <row r="1457" spans="3:3">
      <c r="C1457" s="101"/>
    </row>
    <row r="1458" spans="3:3">
      <c r="C1458" s="101"/>
    </row>
    <row r="1459" spans="3:3">
      <c r="C1459" s="101"/>
    </row>
    <row r="1460" spans="3:3">
      <c r="C1460" s="101"/>
    </row>
    <row r="1461" spans="3:3">
      <c r="C1461" s="101"/>
    </row>
    <row r="1462" spans="3:3">
      <c r="C1462" s="101"/>
    </row>
    <row r="1463" spans="3:3">
      <c r="C1463" s="101"/>
    </row>
    <row r="1464" spans="3:3">
      <c r="C1464" s="101"/>
    </row>
    <row r="1465" spans="3:3">
      <c r="C1465" s="101"/>
    </row>
    <row r="1466" spans="3:3">
      <c r="C1466" s="101"/>
    </row>
    <row r="1467" spans="3:3">
      <c r="C1467" s="101"/>
    </row>
    <row r="1468" spans="3:3">
      <c r="C1468" s="101"/>
    </row>
    <row r="1469" spans="3:3">
      <c r="C1469" s="101"/>
    </row>
    <row r="1470" spans="3:3">
      <c r="C1470" s="101"/>
    </row>
    <row r="1471" spans="3:3">
      <c r="C1471" s="101"/>
    </row>
    <row r="1472" spans="3:3">
      <c r="C1472" s="101"/>
    </row>
    <row r="1473" spans="3:3">
      <c r="C1473" s="101"/>
    </row>
    <row r="1474" spans="3:3">
      <c r="C1474" s="101"/>
    </row>
    <row r="1475" spans="3:3">
      <c r="C1475" s="101"/>
    </row>
    <row r="1476" spans="3:3">
      <c r="C1476" s="101"/>
    </row>
    <row r="1477" spans="3:3">
      <c r="C1477" s="101"/>
    </row>
    <row r="1478" spans="3:3">
      <c r="C1478" s="101"/>
    </row>
    <row r="1479" spans="3:3">
      <c r="C1479" s="101"/>
    </row>
    <row r="1480" spans="3:3">
      <c r="C1480" s="101"/>
    </row>
    <row r="1481" spans="3:3">
      <c r="C1481" s="101"/>
    </row>
    <row r="1482" spans="3:3">
      <c r="C1482" s="101"/>
    </row>
    <row r="1483" spans="3:3">
      <c r="C1483" s="101"/>
    </row>
    <row r="1484" spans="3:3">
      <c r="C1484" s="101"/>
    </row>
    <row r="1485" spans="3:3">
      <c r="C1485" s="101"/>
    </row>
    <row r="1486" spans="3:3">
      <c r="C1486" s="101"/>
    </row>
    <row r="1487" spans="3:3">
      <c r="C1487" s="101"/>
    </row>
    <row r="1488" spans="3:3">
      <c r="C1488" s="101"/>
    </row>
    <row r="1489" spans="3:3">
      <c r="C1489" s="101"/>
    </row>
    <row r="1490" spans="3:3">
      <c r="C1490" s="101"/>
    </row>
    <row r="1491" spans="3:3">
      <c r="C1491" s="101"/>
    </row>
    <row r="1492" spans="3:3">
      <c r="C1492" s="101"/>
    </row>
    <row r="1493" spans="3:3">
      <c r="C1493" s="101"/>
    </row>
    <row r="1494" spans="3:3">
      <c r="C1494" s="101"/>
    </row>
    <row r="1495" spans="3:3">
      <c r="C1495" s="101"/>
    </row>
    <row r="1496" spans="3:3">
      <c r="C1496" s="101"/>
    </row>
    <row r="1497" spans="3:3">
      <c r="C1497" s="101"/>
    </row>
    <row r="1498" spans="3:3">
      <c r="C1498" s="101"/>
    </row>
    <row r="1499" spans="3:3">
      <c r="C1499" s="101"/>
    </row>
    <row r="1500" spans="3:3">
      <c r="C1500" s="101"/>
    </row>
    <row r="1501" spans="3:3">
      <c r="C1501" s="101"/>
    </row>
    <row r="1502" spans="3:3">
      <c r="C1502" s="101"/>
    </row>
    <row r="1503" spans="3:3">
      <c r="C1503" s="101"/>
    </row>
    <row r="1504" spans="3:3">
      <c r="C1504" s="101"/>
    </row>
    <row r="1505" spans="3:3">
      <c r="C1505" s="101"/>
    </row>
    <row r="1506" spans="3:3">
      <c r="C1506" s="101"/>
    </row>
    <row r="1507" spans="3:3">
      <c r="C1507" s="101"/>
    </row>
    <row r="1508" spans="3:3">
      <c r="C1508" s="101"/>
    </row>
    <row r="1509" spans="3:3">
      <c r="C1509" s="101"/>
    </row>
    <row r="1510" spans="3:3">
      <c r="C1510" s="101"/>
    </row>
    <row r="1511" spans="3:3">
      <c r="C1511" s="101"/>
    </row>
    <row r="1512" spans="3:3">
      <c r="C1512" s="101"/>
    </row>
    <row r="1513" spans="3:3">
      <c r="C1513" s="101"/>
    </row>
    <row r="1514" spans="3:3">
      <c r="C1514" s="101"/>
    </row>
    <row r="1515" spans="3:3">
      <c r="C1515" s="101"/>
    </row>
    <row r="1516" spans="3:3">
      <c r="C1516" s="101"/>
    </row>
    <row r="1517" spans="3:3">
      <c r="C1517" s="101"/>
    </row>
    <row r="1518" spans="3:3">
      <c r="C1518" s="101"/>
    </row>
    <row r="1519" spans="3:3">
      <c r="C1519" s="101"/>
    </row>
    <row r="1520" spans="3:3">
      <c r="C1520" s="101"/>
    </row>
    <row r="1521" spans="3:3">
      <c r="C1521" s="101"/>
    </row>
    <row r="1522" spans="3:3">
      <c r="C1522" s="101"/>
    </row>
    <row r="1523" spans="3:3">
      <c r="C1523" s="101"/>
    </row>
    <row r="1524" spans="3:3">
      <c r="C1524" s="101"/>
    </row>
    <row r="1525" spans="3:3">
      <c r="C1525" s="101"/>
    </row>
    <row r="1526" spans="3:3">
      <c r="C1526" s="101"/>
    </row>
    <row r="1527" spans="3:3">
      <c r="C1527" s="101"/>
    </row>
    <row r="1528" spans="3:3">
      <c r="C1528" s="101"/>
    </row>
    <row r="1529" spans="3:3">
      <c r="C1529" s="101"/>
    </row>
    <row r="1530" spans="3:3">
      <c r="C1530" s="101"/>
    </row>
    <row r="1531" spans="3:3">
      <c r="C1531" s="101"/>
    </row>
    <row r="1532" spans="3:3">
      <c r="C1532" s="101"/>
    </row>
    <row r="1533" spans="3:3">
      <c r="C1533" s="101"/>
    </row>
    <row r="1534" spans="3:3">
      <c r="C1534" s="101"/>
    </row>
    <row r="1535" spans="3:3">
      <c r="C1535" s="101"/>
    </row>
    <row r="1536" spans="3:3">
      <c r="C1536" s="101"/>
    </row>
    <row r="1537" spans="3:3">
      <c r="C1537" s="101"/>
    </row>
    <row r="1538" spans="3:3">
      <c r="C1538" s="101"/>
    </row>
    <row r="1539" spans="3:3">
      <c r="C1539" s="101"/>
    </row>
    <row r="1540" spans="3:3">
      <c r="C1540" s="101"/>
    </row>
    <row r="1541" spans="3:3">
      <c r="C1541" s="101"/>
    </row>
    <row r="1542" spans="3:3">
      <c r="C1542" s="101"/>
    </row>
    <row r="1543" spans="3:3">
      <c r="C1543" s="101"/>
    </row>
    <row r="1544" spans="3:3">
      <c r="C1544" s="101"/>
    </row>
    <row r="1545" spans="3:3">
      <c r="C1545" s="101"/>
    </row>
    <row r="1546" spans="3:3">
      <c r="C1546" s="101"/>
    </row>
    <row r="1547" spans="3:3">
      <c r="C1547" s="101"/>
    </row>
    <row r="1548" spans="3:3">
      <c r="C1548" s="101"/>
    </row>
    <row r="1549" spans="3:3">
      <c r="C1549" s="101"/>
    </row>
    <row r="1550" spans="3:3">
      <c r="C1550" s="101"/>
    </row>
    <row r="1551" spans="3:3">
      <c r="C1551" s="101"/>
    </row>
    <row r="1552" spans="3:3">
      <c r="C1552" s="101"/>
    </row>
    <row r="1553" spans="3:3">
      <c r="C1553" s="101"/>
    </row>
    <row r="1554" spans="3:3">
      <c r="C1554" s="101"/>
    </row>
    <row r="1555" spans="3:3">
      <c r="C1555" s="101"/>
    </row>
    <row r="1556" spans="3:3">
      <c r="C1556" s="101"/>
    </row>
    <row r="1557" spans="3:3">
      <c r="C1557" s="101"/>
    </row>
    <row r="1558" spans="3:3">
      <c r="C1558" s="101"/>
    </row>
    <row r="1559" spans="3:3">
      <c r="C1559" s="101"/>
    </row>
    <row r="1560" spans="3:3">
      <c r="C1560" s="101"/>
    </row>
    <row r="1561" spans="3:3">
      <c r="C1561" s="101"/>
    </row>
    <row r="1562" spans="3:3">
      <c r="C1562" s="101"/>
    </row>
    <row r="1563" spans="3:3">
      <c r="C1563" s="101"/>
    </row>
    <row r="1564" spans="3:3">
      <c r="C1564" s="101"/>
    </row>
    <row r="1565" spans="3:3">
      <c r="C1565" s="101"/>
    </row>
    <row r="1566" spans="3:3">
      <c r="C1566" s="101"/>
    </row>
    <row r="1567" spans="3:3">
      <c r="C1567" s="101"/>
    </row>
    <row r="1568" spans="3:3">
      <c r="C1568" s="101"/>
    </row>
    <row r="1569" spans="3:3">
      <c r="C1569" s="101"/>
    </row>
    <row r="1570" spans="3:3">
      <c r="C1570" s="101"/>
    </row>
    <row r="1571" spans="3:3">
      <c r="C1571" s="101"/>
    </row>
    <row r="1572" spans="3:3">
      <c r="C1572" s="101"/>
    </row>
    <row r="1573" spans="3:3">
      <c r="C1573" s="101"/>
    </row>
    <row r="1574" spans="3:3">
      <c r="C1574" s="101"/>
    </row>
    <row r="1575" spans="3:3">
      <c r="C1575" s="101"/>
    </row>
    <row r="1576" spans="3:3">
      <c r="C1576" s="101"/>
    </row>
    <row r="1577" spans="3:3">
      <c r="C1577" s="101"/>
    </row>
    <row r="1578" spans="3:3">
      <c r="C1578" s="101"/>
    </row>
    <row r="1579" spans="3:3">
      <c r="C1579" s="101"/>
    </row>
    <row r="1580" spans="3:3">
      <c r="C1580" s="101"/>
    </row>
    <row r="1581" spans="3:3">
      <c r="C1581" s="101"/>
    </row>
    <row r="1582" spans="3:3">
      <c r="C1582" s="101"/>
    </row>
    <row r="1583" spans="3:3">
      <c r="C1583" s="101"/>
    </row>
    <row r="1584" spans="3:3">
      <c r="C1584" s="101"/>
    </row>
    <row r="1585" spans="3:3">
      <c r="C1585" s="101"/>
    </row>
    <row r="1586" spans="3:3">
      <c r="C1586" s="101"/>
    </row>
    <row r="1587" spans="3:3">
      <c r="C1587" s="101"/>
    </row>
    <row r="1588" spans="3:3">
      <c r="C1588" s="101"/>
    </row>
    <row r="1589" spans="3:3">
      <c r="C1589" s="101"/>
    </row>
    <row r="1590" spans="3:3">
      <c r="C1590" s="101"/>
    </row>
    <row r="1591" spans="3:3">
      <c r="C1591" s="101"/>
    </row>
    <row r="1592" spans="3:3">
      <c r="C1592" s="101"/>
    </row>
    <row r="1593" spans="3:3">
      <c r="C1593" s="101"/>
    </row>
    <row r="1594" spans="3:3">
      <c r="C1594" s="101"/>
    </row>
    <row r="1595" spans="3:3">
      <c r="C1595" s="101"/>
    </row>
    <row r="1596" spans="3:3">
      <c r="C1596" s="101"/>
    </row>
    <row r="1597" spans="3:3">
      <c r="C1597" s="101"/>
    </row>
    <row r="1598" spans="3:3">
      <c r="C1598" s="101"/>
    </row>
    <row r="1599" spans="3:3">
      <c r="C1599" s="101"/>
    </row>
    <row r="1600" spans="3:3">
      <c r="C1600" s="101"/>
    </row>
    <row r="1601" spans="3:3">
      <c r="C1601" s="101"/>
    </row>
    <row r="1602" spans="3:3">
      <c r="C1602" s="101"/>
    </row>
    <row r="1603" spans="3:3">
      <c r="C1603" s="101"/>
    </row>
    <row r="1604" spans="3:3">
      <c r="C1604" s="101"/>
    </row>
    <row r="1605" spans="3:3">
      <c r="C1605" s="101"/>
    </row>
    <row r="1606" spans="3:3">
      <c r="C1606" s="101"/>
    </row>
    <row r="1607" spans="3:3">
      <c r="C1607" s="101"/>
    </row>
    <row r="1608" spans="3:3">
      <c r="C1608" s="101"/>
    </row>
    <row r="1609" spans="3:3">
      <c r="C1609" s="101"/>
    </row>
    <row r="1610" spans="3:3">
      <c r="C1610" s="101"/>
    </row>
    <row r="1611" spans="3:3">
      <c r="C1611" s="101"/>
    </row>
    <row r="1612" spans="3:3">
      <c r="C1612" s="101"/>
    </row>
    <row r="1613" spans="3:3">
      <c r="C1613" s="101"/>
    </row>
    <row r="1614" spans="3:3">
      <c r="C1614" s="101"/>
    </row>
    <row r="1615" spans="3:3">
      <c r="C1615" s="101"/>
    </row>
    <row r="1616" spans="3:3">
      <c r="C1616" s="101"/>
    </row>
    <row r="1617" spans="3:3">
      <c r="C1617" s="101"/>
    </row>
    <row r="1618" spans="3:3">
      <c r="C1618" s="101"/>
    </row>
    <row r="1619" spans="3:3">
      <c r="C1619" s="101"/>
    </row>
    <row r="1620" spans="3:3">
      <c r="C1620" s="101"/>
    </row>
    <row r="1621" spans="3:3">
      <c r="C1621" s="101"/>
    </row>
    <row r="1622" spans="3:3">
      <c r="C1622" s="101"/>
    </row>
    <row r="1623" spans="3:3">
      <c r="C1623" s="101"/>
    </row>
    <row r="1624" spans="3:3">
      <c r="C1624" s="101"/>
    </row>
    <row r="1625" spans="3:3">
      <c r="C1625" s="101"/>
    </row>
    <row r="1626" spans="3:3">
      <c r="C1626" s="101"/>
    </row>
    <row r="1627" spans="3:3">
      <c r="C1627" s="101"/>
    </row>
    <row r="1628" spans="3:3">
      <c r="C1628" s="101"/>
    </row>
    <row r="1629" spans="3:3">
      <c r="C1629" s="101"/>
    </row>
    <row r="1630" spans="3:3">
      <c r="C1630" s="101"/>
    </row>
    <row r="1631" spans="3:3">
      <c r="C1631" s="101"/>
    </row>
    <row r="1632" spans="3:3">
      <c r="C1632" s="101"/>
    </row>
  </sheetData>
  <mergeCells count="3">
    <mergeCell ref="C2:D2"/>
    <mergeCell ref="C18:D18"/>
    <mergeCell ref="C42:D4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0" tint="-0.14999847407452621"/>
  </sheetPr>
  <dimension ref="A2:F1638"/>
  <sheetViews>
    <sheetView workbookViewId="0">
      <selection activeCell="C32" sqref="C32:D32"/>
    </sheetView>
  </sheetViews>
  <sheetFormatPr defaultRowHeight="10.5"/>
  <cols>
    <col min="1" max="1" width="3.42578125" style="24" customWidth="1"/>
    <col min="2" max="2" width="59.7109375" style="32" customWidth="1"/>
    <col min="3" max="4" width="15.7109375" style="79" customWidth="1"/>
    <col min="5" max="16384" width="9.140625" style="63"/>
  </cols>
  <sheetData>
    <row r="2" spans="1:6" ht="17.100000000000001" customHeight="1" thickBot="1">
      <c r="B2" s="568"/>
      <c r="C2" s="1129" t="s">
        <v>188</v>
      </c>
      <c r="D2" s="1103"/>
    </row>
    <row r="3" spans="1:6" ht="17.100000000000001" customHeight="1">
      <c r="B3" s="568"/>
      <c r="C3" s="494">
        <v>2016</v>
      </c>
      <c r="D3" s="495">
        <v>2015</v>
      </c>
    </row>
    <row r="4" spans="1:6" ht="17.100000000000001" customHeight="1">
      <c r="B4" s="569" t="s">
        <v>358</v>
      </c>
      <c r="C4" s="570">
        <v>-876705</v>
      </c>
      <c r="D4" s="571">
        <v>-854814</v>
      </c>
    </row>
    <row r="5" spans="1:6" ht="17.100000000000001" customHeight="1">
      <c r="B5" s="572" t="s">
        <v>514</v>
      </c>
      <c r="C5" s="573">
        <f>SUM(C6:C10)</f>
        <v>-671314</v>
      </c>
      <c r="D5" s="574">
        <v>-633855</v>
      </c>
    </row>
    <row r="6" spans="1:6" ht="17.100000000000001" customHeight="1">
      <c r="B6" s="575" t="s">
        <v>515</v>
      </c>
      <c r="C6" s="573">
        <v>-337722</v>
      </c>
      <c r="D6" s="574">
        <v>-334034</v>
      </c>
    </row>
    <row r="7" spans="1:6" ht="17.100000000000001" customHeight="1">
      <c r="B7" s="575" t="s">
        <v>516</v>
      </c>
      <c r="C7" s="573">
        <v>-146112</v>
      </c>
      <c r="D7" s="574">
        <v>-118842</v>
      </c>
    </row>
    <row r="8" spans="1:6" ht="17.100000000000001" customHeight="1">
      <c r="B8" s="575" t="s">
        <v>517</v>
      </c>
      <c r="C8" s="573">
        <v>-121965</v>
      </c>
      <c r="D8" s="574">
        <v>-117168</v>
      </c>
    </row>
    <row r="9" spans="1:6" ht="17.100000000000001" customHeight="1">
      <c r="B9" s="575" t="s">
        <v>518</v>
      </c>
      <c r="C9" s="573">
        <v>-53329</v>
      </c>
      <c r="D9" s="574">
        <v>-54173</v>
      </c>
    </row>
    <row r="10" spans="1:6" s="183" customFormat="1" ht="17.100000000000001" customHeight="1">
      <c r="A10" s="24"/>
      <c r="B10" s="575" t="s">
        <v>519</v>
      </c>
      <c r="C10" s="573">
        <v>-12186</v>
      </c>
      <c r="D10" s="574">
        <v>-9638</v>
      </c>
    </row>
    <row r="11" spans="1:6" s="183" customFormat="1" ht="17.100000000000001" customHeight="1">
      <c r="A11" s="24"/>
      <c r="B11" s="575" t="s">
        <v>311</v>
      </c>
      <c r="C11" s="573">
        <v>-22836</v>
      </c>
      <c r="D11" s="574">
        <f>-28339+3650</f>
        <v>-24689</v>
      </c>
    </row>
    <row r="12" spans="1:6" s="183" customFormat="1" ht="17.100000000000001" customHeight="1">
      <c r="A12" s="24"/>
      <c r="B12" s="575" t="s">
        <v>312</v>
      </c>
      <c r="C12" s="573">
        <v>-161748</v>
      </c>
      <c r="D12" s="574">
        <v>-278155</v>
      </c>
    </row>
    <row r="13" spans="1:6" s="145" customFormat="1" ht="17.100000000000001" customHeight="1">
      <c r="A13" s="158"/>
      <c r="B13" s="575" t="s">
        <v>599</v>
      </c>
      <c r="C13" s="573">
        <v>0</v>
      </c>
      <c r="D13" s="576">
        <v>-52077</v>
      </c>
    </row>
    <row r="14" spans="1:6" s="183" customFormat="1" ht="17.100000000000001" customHeight="1" thickBot="1">
      <c r="A14" s="24"/>
      <c r="B14" s="577" t="s">
        <v>313</v>
      </c>
      <c r="C14" s="578">
        <v>-7040</v>
      </c>
      <c r="D14" s="579">
        <v>-7356</v>
      </c>
    </row>
    <row r="15" spans="1:6" ht="17.100000000000001" customHeight="1" thickBot="1">
      <c r="B15" s="422" t="s">
        <v>314</v>
      </c>
      <c r="C15" s="544">
        <f>SUM(C4:C5,C11:C14)</f>
        <v>-1739643</v>
      </c>
      <c r="D15" s="545">
        <f>SUM(D4:D5,D11:D14)</f>
        <v>-1850946</v>
      </c>
      <c r="F15" s="70"/>
    </row>
    <row r="16" spans="1:6">
      <c r="B16" s="61"/>
      <c r="C16" s="91"/>
      <c r="D16" s="91"/>
    </row>
    <row r="17" spans="2:4">
      <c r="B17" s="50"/>
      <c r="C17" s="74"/>
      <c r="D17" s="74"/>
    </row>
    <row r="18" spans="2:4">
      <c r="B18" s="86"/>
      <c r="C18" s="89"/>
      <c r="D18" s="89"/>
    </row>
    <row r="19" spans="2:4">
      <c r="B19" s="50"/>
      <c r="C19" s="74"/>
      <c r="D19" s="74"/>
    </row>
    <row r="20" spans="2:4">
      <c r="B20" s="50"/>
      <c r="C20" s="74"/>
      <c r="D20" s="74"/>
    </row>
    <row r="21" spans="2:4" ht="17.100000000000001" customHeight="1" thickBot="1">
      <c r="B21" s="568"/>
      <c r="C21" s="1129" t="s">
        <v>188</v>
      </c>
      <c r="D21" s="1103"/>
    </row>
    <row r="22" spans="2:4" ht="17.100000000000001" customHeight="1">
      <c r="B22" s="568"/>
      <c r="C22" s="494">
        <v>2016</v>
      </c>
      <c r="D22" s="495">
        <v>2015</v>
      </c>
    </row>
    <row r="23" spans="2:4" ht="17.100000000000001" customHeight="1">
      <c r="B23" s="546" t="s">
        <v>331</v>
      </c>
      <c r="C23" s="570">
        <v>-720132</v>
      </c>
      <c r="D23" s="571">
        <v>-692750</v>
      </c>
    </row>
    <row r="24" spans="2:4" ht="17.100000000000001" customHeight="1">
      <c r="B24" s="580" t="s">
        <v>332</v>
      </c>
      <c r="C24" s="573">
        <v>-112534</v>
      </c>
      <c r="D24" s="574">
        <v>-107509</v>
      </c>
    </row>
    <row r="25" spans="2:4" ht="17.100000000000001" customHeight="1">
      <c r="B25" s="580" t="s">
        <v>438</v>
      </c>
      <c r="C25" s="573">
        <v>-700</v>
      </c>
      <c r="D25" s="574">
        <v>-522</v>
      </c>
    </row>
    <row r="26" spans="2:4" ht="17.100000000000001" customHeight="1">
      <c r="B26" s="581" t="s">
        <v>35</v>
      </c>
      <c r="C26" s="573">
        <f>SUM(C27:C28)</f>
        <v>-11408</v>
      </c>
      <c r="D26" s="574">
        <v>-19696</v>
      </c>
    </row>
    <row r="27" spans="2:4" ht="17.100000000000001" customHeight="1">
      <c r="B27" s="582" t="s">
        <v>421</v>
      </c>
      <c r="C27" s="573">
        <v>-9088</v>
      </c>
      <c r="D27" s="574">
        <v>-14459</v>
      </c>
    </row>
    <row r="28" spans="2:4" ht="17.100000000000001" customHeight="1">
      <c r="B28" s="582" t="s">
        <v>36</v>
      </c>
      <c r="C28" s="573">
        <v>-2320</v>
      </c>
      <c r="D28" s="574">
        <v>-5237</v>
      </c>
    </row>
    <row r="29" spans="2:4" ht="17.100000000000001" customHeight="1" thickBot="1">
      <c r="B29" s="555" t="s">
        <v>160</v>
      </c>
      <c r="C29" s="578">
        <v>-31931</v>
      </c>
      <c r="D29" s="579">
        <v>-34337</v>
      </c>
    </row>
    <row r="30" spans="2:4" ht="17.100000000000001" customHeight="1" thickBot="1">
      <c r="B30" s="422" t="s">
        <v>294</v>
      </c>
      <c r="C30" s="544">
        <f>C23+C24+C25+C26+C29</f>
        <v>-876705</v>
      </c>
      <c r="D30" s="545">
        <f>SUM(D23:D26,D29)</f>
        <v>-854814</v>
      </c>
    </row>
    <row r="31" spans="2:4">
      <c r="B31" s="50"/>
      <c r="C31" s="74"/>
      <c r="D31" s="74"/>
    </row>
    <row r="32" spans="2:4">
      <c r="B32" s="50"/>
      <c r="C32" s="89"/>
      <c r="D32" s="89"/>
    </row>
    <row r="33" spans="2:6">
      <c r="B33" s="50"/>
      <c r="C33" s="74"/>
      <c r="D33" s="74"/>
    </row>
    <row r="34" spans="2:6">
      <c r="B34" s="50"/>
      <c r="C34" s="74"/>
      <c r="D34" s="74"/>
    </row>
    <row r="35" spans="2:6">
      <c r="B35" s="50"/>
      <c r="C35" s="74"/>
      <c r="D35" s="74"/>
    </row>
    <row r="36" spans="2:6">
      <c r="B36" s="50"/>
      <c r="C36" s="74"/>
      <c r="D36" s="74"/>
      <c r="F36" s="70"/>
    </row>
    <row r="37" spans="2:6">
      <c r="B37" s="50"/>
      <c r="C37" s="74"/>
      <c r="D37" s="74"/>
    </row>
    <row r="38" spans="2:6">
      <c r="B38" s="50"/>
      <c r="C38" s="74"/>
      <c r="D38" s="74"/>
    </row>
    <row r="39" spans="2:6">
      <c r="B39" s="50"/>
      <c r="C39" s="74"/>
      <c r="D39" s="74"/>
    </row>
    <row r="40" spans="2:6">
      <c r="B40" s="50"/>
      <c r="C40" s="74"/>
      <c r="D40" s="74"/>
    </row>
    <row r="41" spans="2:6">
      <c r="B41" s="50"/>
      <c r="C41" s="74"/>
      <c r="D41" s="74"/>
    </row>
    <row r="42" spans="2:6">
      <c r="B42" s="50"/>
      <c r="C42" s="74"/>
      <c r="D42" s="74"/>
    </row>
    <row r="43" spans="2:6">
      <c r="B43" s="50"/>
      <c r="C43" s="74"/>
      <c r="D43" s="74"/>
    </row>
    <row r="44" spans="2:6">
      <c r="B44" s="50"/>
      <c r="C44" s="74"/>
      <c r="D44" s="74"/>
    </row>
    <row r="45" spans="2:6">
      <c r="B45" s="50"/>
      <c r="C45" s="74"/>
      <c r="D45" s="74"/>
    </row>
    <row r="46" spans="2:6">
      <c r="B46" s="50"/>
      <c r="C46" s="74"/>
      <c r="D46" s="74"/>
    </row>
    <row r="47" spans="2:6">
      <c r="B47" s="50"/>
      <c r="C47" s="74"/>
      <c r="D47" s="74"/>
    </row>
    <row r="48" spans="2:6">
      <c r="B48" s="50"/>
      <c r="C48" s="74"/>
      <c r="D48" s="74"/>
    </row>
    <row r="51" spans="1:3">
      <c r="A51" s="21"/>
      <c r="C51" s="74"/>
    </row>
    <row r="52" spans="1:3">
      <c r="A52" s="21"/>
      <c r="C52" s="74"/>
    </row>
    <row r="53" spans="1:3">
      <c r="A53" s="21"/>
      <c r="C53" s="74"/>
    </row>
    <row r="54" spans="1:3">
      <c r="A54" s="21"/>
      <c r="C54" s="74"/>
    </row>
    <row r="55" spans="1:3">
      <c r="A55" s="21"/>
      <c r="C55" s="74"/>
    </row>
    <row r="56" spans="1:3">
      <c r="A56" s="21"/>
      <c r="C56" s="74"/>
    </row>
    <row r="57" spans="1:3">
      <c r="A57" s="21"/>
      <c r="C57" s="74"/>
    </row>
    <row r="58" spans="1:3">
      <c r="A58" s="21"/>
      <c r="C58" s="74"/>
    </row>
    <row r="59" spans="1:3">
      <c r="A59" s="21"/>
      <c r="C59" s="74"/>
    </row>
    <row r="60" spans="1:3">
      <c r="A60" s="21"/>
      <c r="C60" s="74"/>
    </row>
    <row r="61" spans="1:3">
      <c r="A61" s="21"/>
      <c r="C61" s="74"/>
    </row>
    <row r="62" spans="1:3">
      <c r="A62" s="21"/>
      <c r="C62" s="74"/>
    </row>
    <row r="63" spans="1:3">
      <c r="A63" s="21"/>
      <c r="C63" s="74"/>
    </row>
    <row r="64" spans="1:3">
      <c r="A64" s="21"/>
      <c r="C64" s="74"/>
    </row>
    <row r="65" spans="1:3">
      <c r="A65" s="21"/>
      <c r="C65" s="74"/>
    </row>
    <row r="66" spans="1:3">
      <c r="A66" s="21"/>
      <c r="C66" s="74"/>
    </row>
    <row r="67" spans="1:3">
      <c r="A67" s="21"/>
      <c r="C67" s="74"/>
    </row>
    <row r="68" spans="1:3">
      <c r="A68" s="21"/>
      <c r="C68" s="74"/>
    </row>
    <row r="69" spans="1:3">
      <c r="A69" s="21"/>
      <c r="C69" s="74"/>
    </row>
    <row r="70" spans="1:3">
      <c r="A70" s="21"/>
      <c r="C70" s="74"/>
    </row>
    <row r="71" spans="1:3">
      <c r="A71" s="21"/>
      <c r="C71" s="74"/>
    </row>
    <row r="72" spans="1:3">
      <c r="A72" s="21"/>
      <c r="C72" s="74"/>
    </row>
    <row r="73" spans="1:3">
      <c r="A73" s="21"/>
      <c r="C73" s="74"/>
    </row>
    <row r="74" spans="1:3">
      <c r="A74" s="21"/>
      <c r="C74" s="74"/>
    </row>
    <row r="75" spans="1:3">
      <c r="A75" s="21"/>
      <c r="C75" s="74"/>
    </row>
    <row r="76" spans="1:3">
      <c r="A76" s="21"/>
      <c r="C76" s="74"/>
    </row>
    <row r="77" spans="1:3">
      <c r="A77" s="21"/>
      <c r="C77" s="74"/>
    </row>
    <row r="78" spans="1:3">
      <c r="A78" s="21"/>
      <c r="C78" s="74"/>
    </row>
    <row r="79" spans="1:3">
      <c r="A79" s="21"/>
      <c r="C79" s="74"/>
    </row>
    <row r="80" spans="1:3">
      <c r="A80" s="21"/>
      <c r="C80" s="74"/>
    </row>
    <row r="81" spans="1:3">
      <c r="A81" s="21"/>
      <c r="C81" s="74"/>
    </row>
    <row r="82" spans="1:3">
      <c r="A82" s="21"/>
      <c r="C82" s="74"/>
    </row>
    <row r="83" spans="1:3">
      <c r="A83" s="21"/>
      <c r="C83" s="74"/>
    </row>
    <row r="84" spans="1:3">
      <c r="A84" s="21"/>
      <c r="C84" s="74"/>
    </row>
    <row r="85" spans="1:3">
      <c r="A85" s="21"/>
      <c r="C85" s="74"/>
    </row>
    <row r="86" spans="1:3">
      <c r="A86" s="21"/>
      <c r="C86" s="74"/>
    </row>
    <row r="87" spans="1:3">
      <c r="A87" s="21"/>
      <c r="C87" s="74"/>
    </row>
    <row r="88" spans="1:3">
      <c r="A88" s="21"/>
      <c r="C88" s="74"/>
    </row>
    <row r="89" spans="1:3">
      <c r="A89" s="21"/>
      <c r="C89" s="74"/>
    </row>
    <row r="90" spans="1:3">
      <c r="A90" s="21"/>
      <c r="C90" s="74"/>
    </row>
    <row r="91" spans="1:3">
      <c r="A91" s="21"/>
      <c r="C91" s="74"/>
    </row>
    <row r="92" spans="1:3">
      <c r="A92" s="21"/>
      <c r="C92" s="74"/>
    </row>
    <row r="93" spans="1:3">
      <c r="A93" s="21"/>
      <c r="C93" s="74"/>
    </row>
    <row r="94" spans="1:3">
      <c r="A94" s="21"/>
      <c r="C94" s="74"/>
    </row>
    <row r="95" spans="1:3">
      <c r="A95" s="21"/>
      <c r="C95" s="74"/>
    </row>
    <row r="96" spans="1:3">
      <c r="A96" s="21"/>
      <c r="C96" s="74"/>
    </row>
    <row r="97" spans="3:3">
      <c r="C97" s="74"/>
    </row>
    <row r="98" spans="3:3">
      <c r="C98" s="74"/>
    </row>
    <row r="99" spans="3:3">
      <c r="C99" s="74"/>
    </row>
    <row r="100" spans="3:3">
      <c r="C100" s="74"/>
    </row>
    <row r="101" spans="3:3">
      <c r="C101" s="74"/>
    </row>
    <row r="102" spans="3:3">
      <c r="C102" s="74"/>
    </row>
    <row r="103" spans="3:3">
      <c r="C103" s="74"/>
    </row>
    <row r="104" spans="3:3">
      <c r="C104" s="74"/>
    </row>
    <row r="105" spans="3:3">
      <c r="C105" s="74"/>
    </row>
    <row r="106" spans="3:3">
      <c r="C106" s="74"/>
    </row>
    <row r="107" spans="3:3">
      <c r="C107" s="74"/>
    </row>
    <row r="108" spans="3:3">
      <c r="C108" s="74"/>
    </row>
    <row r="109" spans="3:3">
      <c r="C109" s="74"/>
    </row>
    <row r="110" spans="3:3">
      <c r="C110" s="74"/>
    </row>
    <row r="111" spans="3:3">
      <c r="C111" s="74"/>
    </row>
    <row r="112" spans="3:3">
      <c r="C112" s="74"/>
    </row>
    <row r="113" spans="3:3">
      <c r="C113" s="74"/>
    </row>
    <row r="114" spans="3:3">
      <c r="C114" s="74"/>
    </row>
    <row r="115" spans="3:3">
      <c r="C115" s="74"/>
    </row>
    <row r="116" spans="3:3">
      <c r="C116" s="74"/>
    </row>
    <row r="117" spans="3:3">
      <c r="C117" s="74"/>
    </row>
    <row r="118" spans="3:3">
      <c r="C118" s="74"/>
    </row>
    <row r="119" spans="3:3">
      <c r="C119" s="74"/>
    </row>
    <row r="120" spans="3:3">
      <c r="C120" s="74"/>
    </row>
    <row r="121" spans="3:3">
      <c r="C121" s="74"/>
    </row>
    <row r="122" spans="3:3">
      <c r="C122" s="74"/>
    </row>
    <row r="123" spans="3:3">
      <c r="C123" s="74"/>
    </row>
    <row r="124" spans="3:3">
      <c r="C124" s="74"/>
    </row>
    <row r="125" spans="3:3">
      <c r="C125" s="74"/>
    </row>
    <row r="126" spans="3:3">
      <c r="C126" s="74"/>
    </row>
    <row r="127" spans="3:3">
      <c r="C127" s="74"/>
    </row>
    <row r="128" spans="3:3">
      <c r="C128" s="74"/>
    </row>
    <row r="129" spans="3:3">
      <c r="C129" s="74"/>
    </row>
    <row r="130" spans="3:3">
      <c r="C130" s="74"/>
    </row>
    <row r="131" spans="3:3">
      <c r="C131" s="74"/>
    </row>
    <row r="132" spans="3:3">
      <c r="C132" s="74"/>
    </row>
    <row r="133" spans="3:3">
      <c r="C133" s="74"/>
    </row>
    <row r="134" spans="3:3">
      <c r="C134" s="74"/>
    </row>
    <row r="135" spans="3:3">
      <c r="C135" s="74"/>
    </row>
    <row r="136" spans="3:3">
      <c r="C136" s="74"/>
    </row>
    <row r="137" spans="3:3">
      <c r="C137" s="74"/>
    </row>
    <row r="138" spans="3:3">
      <c r="C138" s="74"/>
    </row>
    <row r="139" spans="3:3">
      <c r="C139" s="74"/>
    </row>
    <row r="140" spans="3:3">
      <c r="C140" s="74"/>
    </row>
    <row r="141" spans="3:3">
      <c r="C141" s="74"/>
    </row>
    <row r="142" spans="3:3">
      <c r="C142" s="74"/>
    </row>
    <row r="143" spans="3:3">
      <c r="C143" s="74"/>
    </row>
    <row r="144" spans="3:3">
      <c r="C144" s="74"/>
    </row>
    <row r="145" spans="3:3">
      <c r="C145" s="74"/>
    </row>
    <row r="146" spans="3:3">
      <c r="C146" s="74"/>
    </row>
    <row r="147" spans="3:3">
      <c r="C147" s="74"/>
    </row>
    <row r="148" spans="3:3">
      <c r="C148" s="74"/>
    </row>
    <row r="149" spans="3:3">
      <c r="C149" s="74"/>
    </row>
    <row r="150" spans="3:3">
      <c r="C150" s="74"/>
    </row>
    <row r="151" spans="3:3">
      <c r="C151" s="74"/>
    </row>
    <row r="152" spans="3:3">
      <c r="C152" s="74"/>
    </row>
    <row r="153" spans="3:3">
      <c r="C153" s="74"/>
    </row>
    <row r="154" spans="3:3">
      <c r="C154" s="74"/>
    </row>
    <row r="155" spans="3:3">
      <c r="C155" s="74"/>
    </row>
    <row r="156" spans="3:3">
      <c r="C156" s="74"/>
    </row>
    <row r="157" spans="3:3">
      <c r="C157" s="74"/>
    </row>
    <row r="158" spans="3:3">
      <c r="C158" s="74"/>
    </row>
    <row r="159" spans="3:3">
      <c r="C159" s="74"/>
    </row>
    <row r="160" spans="3:3">
      <c r="C160" s="74"/>
    </row>
    <row r="161" spans="3:3">
      <c r="C161" s="74"/>
    </row>
    <row r="162" spans="3:3">
      <c r="C162" s="74"/>
    </row>
    <row r="163" spans="3:3">
      <c r="C163" s="74"/>
    </row>
    <row r="164" spans="3:3">
      <c r="C164" s="74"/>
    </row>
    <row r="165" spans="3:3">
      <c r="C165" s="74"/>
    </row>
    <row r="166" spans="3:3">
      <c r="C166" s="74"/>
    </row>
    <row r="167" spans="3:3">
      <c r="C167" s="74"/>
    </row>
    <row r="168" spans="3:3">
      <c r="C168" s="74"/>
    </row>
    <row r="169" spans="3:3">
      <c r="C169" s="74"/>
    </row>
    <row r="170" spans="3:3">
      <c r="C170" s="74"/>
    </row>
    <row r="171" spans="3:3">
      <c r="C171" s="74"/>
    </row>
    <row r="172" spans="3:3">
      <c r="C172" s="74"/>
    </row>
    <row r="173" spans="3:3">
      <c r="C173" s="74"/>
    </row>
    <row r="174" spans="3:3">
      <c r="C174" s="74"/>
    </row>
    <row r="175" spans="3:3">
      <c r="C175" s="74"/>
    </row>
    <row r="176" spans="3:3">
      <c r="C176" s="74"/>
    </row>
    <row r="177" spans="3:3">
      <c r="C177" s="74"/>
    </row>
    <row r="178" spans="3:3">
      <c r="C178" s="74"/>
    </row>
    <row r="179" spans="3:3">
      <c r="C179" s="74"/>
    </row>
    <row r="180" spans="3:3">
      <c r="C180" s="74"/>
    </row>
    <row r="181" spans="3:3">
      <c r="C181" s="74"/>
    </row>
    <row r="182" spans="3:3">
      <c r="C182" s="74"/>
    </row>
    <row r="183" spans="3:3">
      <c r="C183" s="74"/>
    </row>
    <row r="184" spans="3:3">
      <c r="C184" s="74"/>
    </row>
    <row r="185" spans="3:3">
      <c r="C185" s="74"/>
    </row>
    <row r="186" spans="3:3">
      <c r="C186" s="74"/>
    </row>
    <row r="187" spans="3:3">
      <c r="C187" s="74"/>
    </row>
    <row r="188" spans="3:3">
      <c r="C188" s="74"/>
    </row>
    <row r="189" spans="3:3">
      <c r="C189" s="74"/>
    </row>
    <row r="190" spans="3:3">
      <c r="C190" s="74"/>
    </row>
    <row r="191" spans="3:3">
      <c r="C191" s="74"/>
    </row>
    <row r="192" spans="3:3">
      <c r="C192" s="74"/>
    </row>
    <row r="193" spans="3:3">
      <c r="C193" s="74"/>
    </row>
    <row r="194" spans="3:3">
      <c r="C194" s="74"/>
    </row>
    <row r="195" spans="3:3">
      <c r="C195" s="74"/>
    </row>
    <row r="196" spans="3:3">
      <c r="C196" s="74"/>
    </row>
    <row r="197" spans="3:3">
      <c r="C197" s="74"/>
    </row>
    <row r="198" spans="3:3">
      <c r="C198" s="74"/>
    </row>
    <row r="199" spans="3:3">
      <c r="C199" s="74"/>
    </row>
    <row r="200" spans="3:3">
      <c r="C200" s="74"/>
    </row>
    <row r="201" spans="3:3">
      <c r="C201" s="74"/>
    </row>
    <row r="202" spans="3:3">
      <c r="C202" s="74"/>
    </row>
    <row r="203" spans="3:3">
      <c r="C203" s="74"/>
    </row>
    <row r="204" spans="3:3">
      <c r="C204" s="74"/>
    </row>
    <row r="205" spans="3:3">
      <c r="C205" s="74"/>
    </row>
    <row r="206" spans="3:3">
      <c r="C206" s="74"/>
    </row>
    <row r="207" spans="3:3">
      <c r="C207" s="74"/>
    </row>
    <row r="208" spans="3:3">
      <c r="C208" s="74"/>
    </row>
    <row r="209" spans="3:3">
      <c r="C209" s="74"/>
    </row>
    <row r="210" spans="3:3">
      <c r="C210" s="74"/>
    </row>
    <row r="211" spans="3:3">
      <c r="C211" s="74"/>
    </row>
    <row r="212" spans="3:3">
      <c r="C212" s="74"/>
    </row>
    <row r="213" spans="3:3">
      <c r="C213" s="74"/>
    </row>
    <row r="214" spans="3:3">
      <c r="C214" s="74"/>
    </row>
    <row r="215" spans="3:3">
      <c r="C215" s="74"/>
    </row>
    <row r="216" spans="3:3">
      <c r="C216" s="74"/>
    </row>
    <row r="217" spans="3:3">
      <c r="C217" s="74"/>
    </row>
    <row r="218" spans="3:3">
      <c r="C218" s="74"/>
    </row>
    <row r="219" spans="3:3">
      <c r="C219" s="74"/>
    </row>
    <row r="220" spans="3:3">
      <c r="C220" s="74"/>
    </row>
    <row r="221" spans="3:3">
      <c r="C221" s="74"/>
    </row>
    <row r="222" spans="3:3">
      <c r="C222" s="74"/>
    </row>
    <row r="223" spans="3:3">
      <c r="C223" s="74"/>
    </row>
    <row r="224" spans="3:3">
      <c r="C224" s="74"/>
    </row>
    <row r="225" spans="3:3">
      <c r="C225" s="74"/>
    </row>
    <row r="226" spans="3:3">
      <c r="C226" s="74"/>
    </row>
    <row r="227" spans="3:3">
      <c r="C227" s="74"/>
    </row>
    <row r="228" spans="3:3">
      <c r="C228" s="74"/>
    </row>
    <row r="229" spans="3:3">
      <c r="C229" s="74"/>
    </row>
    <row r="230" spans="3:3">
      <c r="C230" s="74"/>
    </row>
    <row r="231" spans="3:3">
      <c r="C231" s="74"/>
    </row>
    <row r="232" spans="3:3">
      <c r="C232" s="74"/>
    </row>
    <row r="233" spans="3:3">
      <c r="C233" s="74"/>
    </row>
    <row r="234" spans="3:3">
      <c r="C234" s="74"/>
    </row>
    <row r="235" spans="3:3">
      <c r="C235" s="74"/>
    </row>
    <row r="236" spans="3:3">
      <c r="C236" s="74"/>
    </row>
    <row r="237" spans="3:3">
      <c r="C237" s="74"/>
    </row>
    <row r="238" spans="3:3">
      <c r="C238" s="74"/>
    </row>
    <row r="239" spans="3:3">
      <c r="C239" s="74"/>
    </row>
    <row r="240" spans="3:3">
      <c r="C240" s="74"/>
    </row>
    <row r="241" spans="3:3">
      <c r="C241" s="74"/>
    </row>
    <row r="242" spans="3:3">
      <c r="C242" s="74"/>
    </row>
    <row r="243" spans="3:3">
      <c r="C243" s="74"/>
    </row>
    <row r="244" spans="3:3">
      <c r="C244" s="74"/>
    </row>
    <row r="245" spans="3:3">
      <c r="C245" s="74"/>
    </row>
    <row r="246" spans="3:3">
      <c r="C246" s="74"/>
    </row>
    <row r="247" spans="3:3">
      <c r="C247" s="74"/>
    </row>
    <row r="248" spans="3:3">
      <c r="C248" s="74"/>
    </row>
    <row r="249" spans="3:3">
      <c r="C249" s="74"/>
    </row>
    <row r="250" spans="3:3">
      <c r="C250" s="74"/>
    </row>
    <row r="251" spans="3:3">
      <c r="C251" s="74"/>
    </row>
    <row r="252" spans="3:3">
      <c r="C252" s="74"/>
    </row>
    <row r="253" spans="3:3">
      <c r="C253" s="74"/>
    </row>
    <row r="254" spans="3:3">
      <c r="C254" s="74"/>
    </row>
    <row r="255" spans="3:3">
      <c r="C255" s="74"/>
    </row>
    <row r="256" spans="3:3">
      <c r="C256" s="74"/>
    </row>
    <row r="257" spans="3:3">
      <c r="C257" s="74"/>
    </row>
    <row r="258" spans="3:3">
      <c r="C258" s="74"/>
    </row>
    <row r="259" spans="3:3">
      <c r="C259" s="74"/>
    </row>
    <row r="260" spans="3:3">
      <c r="C260" s="74"/>
    </row>
    <row r="261" spans="3:3">
      <c r="C261" s="74"/>
    </row>
    <row r="262" spans="3:3">
      <c r="C262" s="74"/>
    </row>
    <row r="263" spans="3:3">
      <c r="C263" s="74"/>
    </row>
    <row r="264" spans="3:3">
      <c r="C264" s="74"/>
    </row>
    <row r="265" spans="3:3">
      <c r="C265" s="74"/>
    </row>
    <row r="266" spans="3:3">
      <c r="C266" s="74"/>
    </row>
    <row r="267" spans="3:3">
      <c r="C267" s="74"/>
    </row>
    <row r="268" spans="3:3">
      <c r="C268" s="74"/>
    </row>
    <row r="269" spans="3:3">
      <c r="C269" s="74"/>
    </row>
    <row r="270" spans="3:3">
      <c r="C270" s="74"/>
    </row>
    <row r="271" spans="3:3">
      <c r="C271" s="74"/>
    </row>
    <row r="272" spans="3:3">
      <c r="C272" s="74"/>
    </row>
    <row r="273" spans="3:3">
      <c r="C273" s="74"/>
    </row>
    <row r="274" spans="3:3">
      <c r="C274" s="74"/>
    </row>
    <row r="275" spans="3:3">
      <c r="C275" s="74"/>
    </row>
    <row r="276" spans="3:3">
      <c r="C276" s="74"/>
    </row>
    <row r="277" spans="3:3">
      <c r="C277" s="74"/>
    </row>
    <row r="278" spans="3:3">
      <c r="C278" s="74"/>
    </row>
    <row r="279" spans="3:3">
      <c r="C279" s="74"/>
    </row>
    <row r="280" spans="3:3">
      <c r="C280" s="74"/>
    </row>
    <row r="281" spans="3:3">
      <c r="C281" s="74"/>
    </row>
    <row r="282" spans="3:3">
      <c r="C282" s="74"/>
    </row>
    <row r="283" spans="3:3">
      <c r="C283" s="74"/>
    </row>
    <row r="284" spans="3:3">
      <c r="C284" s="74"/>
    </row>
    <row r="285" spans="3:3">
      <c r="C285" s="74"/>
    </row>
    <row r="286" spans="3:3">
      <c r="C286" s="74"/>
    </row>
    <row r="287" spans="3:3">
      <c r="C287" s="74"/>
    </row>
    <row r="288" spans="3:3">
      <c r="C288" s="74"/>
    </row>
    <row r="289" spans="3:3">
      <c r="C289" s="74"/>
    </row>
    <row r="290" spans="3:3">
      <c r="C290" s="74"/>
    </row>
    <row r="291" spans="3:3">
      <c r="C291" s="74"/>
    </row>
    <row r="292" spans="3:3">
      <c r="C292" s="74"/>
    </row>
    <row r="293" spans="3:3">
      <c r="C293" s="74"/>
    </row>
    <row r="294" spans="3:3">
      <c r="C294" s="80"/>
    </row>
    <row r="295" spans="3:3">
      <c r="C295" s="80"/>
    </row>
    <row r="296" spans="3:3">
      <c r="C296" s="80"/>
    </row>
    <row r="297" spans="3:3">
      <c r="C297" s="80"/>
    </row>
    <row r="298" spans="3:3">
      <c r="C298" s="80"/>
    </row>
    <row r="299" spans="3:3">
      <c r="C299" s="80"/>
    </row>
    <row r="300" spans="3:3">
      <c r="C300" s="80"/>
    </row>
    <row r="301" spans="3:3">
      <c r="C301" s="80"/>
    </row>
    <row r="302" spans="3:3">
      <c r="C302" s="80"/>
    </row>
    <row r="303" spans="3:3">
      <c r="C303" s="80"/>
    </row>
    <row r="304" spans="3:3">
      <c r="C304" s="80"/>
    </row>
    <row r="305" spans="3:3">
      <c r="C305" s="80"/>
    </row>
    <row r="306" spans="3:3">
      <c r="C306" s="80"/>
    </row>
    <row r="307" spans="3:3">
      <c r="C307" s="80"/>
    </row>
    <row r="308" spans="3:3">
      <c r="C308" s="80"/>
    </row>
    <row r="309" spans="3:3">
      <c r="C309" s="80"/>
    </row>
    <row r="310" spans="3:3">
      <c r="C310" s="80"/>
    </row>
    <row r="311" spans="3:3">
      <c r="C311" s="80"/>
    </row>
    <row r="312" spans="3:3">
      <c r="C312" s="80"/>
    </row>
    <row r="313" spans="3:3">
      <c r="C313" s="80"/>
    </row>
    <row r="314" spans="3:3">
      <c r="C314" s="80"/>
    </row>
    <row r="315" spans="3:3">
      <c r="C315" s="80"/>
    </row>
    <row r="316" spans="3:3">
      <c r="C316" s="80"/>
    </row>
    <row r="317" spans="3:3">
      <c r="C317" s="80"/>
    </row>
    <row r="318" spans="3:3">
      <c r="C318" s="80"/>
    </row>
    <row r="319" spans="3:3">
      <c r="C319" s="80"/>
    </row>
    <row r="320" spans="3:3">
      <c r="C320" s="80"/>
    </row>
    <row r="321" spans="3:3">
      <c r="C321" s="80"/>
    </row>
    <row r="322" spans="3:3">
      <c r="C322" s="80"/>
    </row>
    <row r="323" spans="3:3">
      <c r="C323" s="80"/>
    </row>
    <row r="324" spans="3:3">
      <c r="C324" s="80"/>
    </row>
    <row r="325" spans="3:3">
      <c r="C325" s="80"/>
    </row>
    <row r="326" spans="3:3">
      <c r="C326" s="80"/>
    </row>
    <row r="327" spans="3:3">
      <c r="C327" s="80"/>
    </row>
    <row r="328" spans="3:3">
      <c r="C328" s="80"/>
    </row>
    <row r="329" spans="3:3">
      <c r="C329" s="80"/>
    </row>
    <row r="330" spans="3:3">
      <c r="C330" s="80"/>
    </row>
    <row r="331" spans="3:3">
      <c r="C331" s="80"/>
    </row>
    <row r="332" spans="3:3">
      <c r="C332" s="80"/>
    </row>
    <row r="333" spans="3:3">
      <c r="C333" s="80"/>
    </row>
    <row r="334" spans="3:3">
      <c r="C334" s="80"/>
    </row>
    <row r="335" spans="3:3">
      <c r="C335" s="80"/>
    </row>
    <row r="336" spans="3:3">
      <c r="C336" s="80"/>
    </row>
    <row r="337" spans="3:3">
      <c r="C337" s="80"/>
    </row>
    <row r="338" spans="3:3">
      <c r="C338" s="80"/>
    </row>
    <row r="339" spans="3:3">
      <c r="C339" s="80"/>
    </row>
    <row r="340" spans="3:3">
      <c r="C340" s="80"/>
    </row>
    <row r="341" spans="3:3">
      <c r="C341" s="80"/>
    </row>
    <row r="342" spans="3:3">
      <c r="C342" s="80"/>
    </row>
    <row r="343" spans="3:3">
      <c r="C343" s="80"/>
    </row>
    <row r="344" spans="3:3">
      <c r="C344" s="80"/>
    </row>
    <row r="345" spans="3:3">
      <c r="C345" s="80"/>
    </row>
    <row r="346" spans="3:3">
      <c r="C346" s="80"/>
    </row>
    <row r="347" spans="3:3">
      <c r="C347" s="80"/>
    </row>
    <row r="348" spans="3:3">
      <c r="C348" s="80"/>
    </row>
    <row r="349" spans="3:3">
      <c r="C349" s="80"/>
    </row>
    <row r="350" spans="3:3">
      <c r="C350" s="80"/>
    </row>
    <row r="351" spans="3:3">
      <c r="C351" s="80"/>
    </row>
    <row r="352" spans="3:3">
      <c r="C352" s="80"/>
    </row>
    <row r="353" spans="3:3">
      <c r="C353" s="80"/>
    </row>
    <row r="354" spans="3:3">
      <c r="C354" s="80"/>
    </row>
    <row r="355" spans="3:3">
      <c r="C355" s="80"/>
    </row>
    <row r="356" spans="3:3">
      <c r="C356" s="80"/>
    </row>
    <row r="357" spans="3:3">
      <c r="C357" s="80"/>
    </row>
    <row r="358" spans="3:3">
      <c r="C358" s="80"/>
    </row>
    <row r="359" spans="3:3">
      <c r="C359" s="80"/>
    </row>
    <row r="360" spans="3:3">
      <c r="C360" s="80"/>
    </row>
    <row r="361" spans="3:3">
      <c r="C361" s="80"/>
    </row>
    <row r="362" spans="3:3">
      <c r="C362" s="80"/>
    </row>
    <row r="363" spans="3:3">
      <c r="C363" s="80"/>
    </row>
    <row r="364" spans="3:3">
      <c r="C364" s="80"/>
    </row>
    <row r="365" spans="3:3">
      <c r="C365" s="80"/>
    </row>
    <row r="366" spans="3:3">
      <c r="C366" s="80"/>
    </row>
    <row r="367" spans="3:3">
      <c r="C367" s="80"/>
    </row>
    <row r="368" spans="3:3">
      <c r="C368" s="80"/>
    </row>
    <row r="369" spans="3:3">
      <c r="C369" s="80"/>
    </row>
    <row r="370" spans="3:3">
      <c r="C370" s="80"/>
    </row>
    <row r="371" spans="3:3">
      <c r="C371" s="80"/>
    </row>
    <row r="372" spans="3:3">
      <c r="C372" s="80"/>
    </row>
    <row r="373" spans="3:3">
      <c r="C373" s="80"/>
    </row>
    <row r="374" spans="3:3">
      <c r="C374" s="80"/>
    </row>
    <row r="375" spans="3:3">
      <c r="C375" s="80"/>
    </row>
    <row r="376" spans="3:3">
      <c r="C376" s="80"/>
    </row>
    <row r="377" spans="3:3">
      <c r="C377" s="80"/>
    </row>
    <row r="378" spans="3:3">
      <c r="C378" s="80"/>
    </row>
    <row r="379" spans="3:3">
      <c r="C379" s="80"/>
    </row>
    <row r="380" spans="3:3">
      <c r="C380" s="80"/>
    </row>
    <row r="381" spans="3:3">
      <c r="C381" s="80"/>
    </row>
    <row r="382" spans="3:3">
      <c r="C382" s="80"/>
    </row>
    <row r="383" spans="3:3">
      <c r="C383" s="80"/>
    </row>
    <row r="384" spans="3:3">
      <c r="C384" s="80"/>
    </row>
    <row r="385" spans="3:3">
      <c r="C385" s="80"/>
    </row>
    <row r="386" spans="3:3">
      <c r="C386" s="80"/>
    </row>
    <row r="387" spans="3:3">
      <c r="C387" s="80"/>
    </row>
    <row r="388" spans="3:3">
      <c r="C388" s="80"/>
    </row>
    <row r="389" spans="3:3">
      <c r="C389" s="80"/>
    </row>
    <row r="390" spans="3:3">
      <c r="C390" s="80"/>
    </row>
    <row r="391" spans="3:3">
      <c r="C391" s="80"/>
    </row>
    <row r="392" spans="3:3">
      <c r="C392" s="80"/>
    </row>
    <row r="393" spans="3:3">
      <c r="C393" s="80"/>
    </row>
    <row r="394" spans="3:3">
      <c r="C394" s="80"/>
    </row>
    <row r="395" spans="3:3">
      <c r="C395" s="80"/>
    </row>
    <row r="396" spans="3:3">
      <c r="C396" s="80"/>
    </row>
    <row r="397" spans="3:3">
      <c r="C397" s="80"/>
    </row>
    <row r="398" spans="3:3">
      <c r="C398" s="80"/>
    </row>
    <row r="399" spans="3:3">
      <c r="C399" s="80"/>
    </row>
    <row r="400" spans="3:3">
      <c r="C400" s="80"/>
    </row>
    <row r="401" spans="3:3">
      <c r="C401" s="80"/>
    </row>
    <row r="402" spans="3:3">
      <c r="C402" s="80"/>
    </row>
    <row r="403" spans="3:3">
      <c r="C403" s="80"/>
    </row>
    <row r="404" spans="3:3">
      <c r="C404" s="80"/>
    </row>
    <row r="405" spans="3:3">
      <c r="C405" s="80"/>
    </row>
    <row r="406" spans="3:3">
      <c r="C406" s="80"/>
    </row>
    <row r="407" spans="3:3">
      <c r="C407" s="80"/>
    </row>
    <row r="408" spans="3:3">
      <c r="C408" s="80"/>
    </row>
    <row r="409" spans="3:3">
      <c r="C409" s="80"/>
    </row>
    <row r="410" spans="3:3">
      <c r="C410" s="80"/>
    </row>
    <row r="411" spans="3:3">
      <c r="C411" s="80"/>
    </row>
    <row r="412" spans="3:3">
      <c r="C412" s="80"/>
    </row>
    <row r="413" spans="3:3">
      <c r="C413" s="80"/>
    </row>
    <row r="414" spans="3:3">
      <c r="C414" s="80"/>
    </row>
    <row r="415" spans="3:3">
      <c r="C415" s="80"/>
    </row>
    <row r="416" spans="3:3">
      <c r="C416" s="80"/>
    </row>
    <row r="417" spans="3:3">
      <c r="C417" s="80"/>
    </row>
    <row r="418" spans="3:3">
      <c r="C418" s="80"/>
    </row>
    <row r="419" spans="3:3">
      <c r="C419" s="80"/>
    </row>
    <row r="420" spans="3:3">
      <c r="C420" s="80"/>
    </row>
    <row r="421" spans="3:3">
      <c r="C421" s="80"/>
    </row>
    <row r="422" spans="3:3">
      <c r="C422" s="80"/>
    </row>
    <row r="423" spans="3:3">
      <c r="C423" s="80"/>
    </row>
    <row r="424" spans="3:3">
      <c r="C424" s="80"/>
    </row>
    <row r="425" spans="3:3">
      <c r="C425" s="80"/>
    </row>
    <row r="426" spans="3:3">
      <c r="C426" s="80"/>
    </row>
    <row r="427" spans="3:3">
      <c r="C427" s="80"/>
    </row>
    <row r="428" spans="3:3">
      <c r="C428" s="80"/>
    </row>
    <row r="429" spans="3:3">
      <c r="C429" s="80"/>
    </row>
    <row r="430" spans="3:3">
      <c r="C430" s="80"/>
    </row>
    <row r="431" spans="3:3">
      <c r="C431" s="80"/>
    </row>
    <row r="432" spans="3:3">
      <c r="C432" s="80"/>
    </row>
    <row r="433" spans="3:3">
      <c r="C433" s="80"/>
    </row>
    <row r="434" spans="3:3">
      <c r="C434" s="80"/>
    </row>
    <row r="435" spans="3:3">
      <c r="C435" s="80"/>
    </row>
    <row r="436" spans="3:3">
      <c r="C436" s="80"/>
    </row>
    <row r="437" spans="3:3">
      <c r="C437" s="80"/>
    </row>
    <row r="438" spans="3:3">
      <c r="C438" s="80"/>
    </row>
    <row r="439" spans="3:3">
      <c r="C439" s="80"/>
    </row>
    <row r="440" spans="3:3">
      <c r="C440" s="80"/>
    </row>
    <row r="441" spans="3:3">
      <c r="C441" s="80"/>
    </row>
    <row r="442" spans="3:3">
      <c r="C442" s="80"/>
    </row>
    <row r="443" spans="3:3">
      <c r="C443" s="80"/>
    </row>
    <row r="444" spans="3:3">
      <c r="C444" s="80"/>
    </row>
    <row r="445" spans="3:3">
      <c r="C445" s="80"/>
    </row>
    <row r="446" spans="3:3">
      <c r="C446" s="80"/>
    </row>
    <row r="447" spans="3:3">
      <c r="C447" s="80"/>
    </row>
    <row r="448" spans="3:3">
      <c r="C448" s="80"/>
    </row>
    <row r="449" spans="3:3">
      <c r="C449" s="80"/>
    </row>
    <row r="450" spans="3:3">
      <c r="C450" s="80"/>
    </row>
    <row r="451" spans="3:3">
      <c r="C451" s="80"/>
    </row>
    <row r="452" spans="3:3">
      <c r="C452" s="80"/>
    </row>
    <row r="453" spans="3:3">
      <c r="C453" s="80"/>
    </row>
    <row r="454" spans="3:3">
      <c r="C454" s="80"/>
    </row>
    <row r="455" spans="3:3">
      <c r="C455" s="80"/>
    </row>
    <row r="456" spans="3:3">
      <c r="C456" s="80"/>
    </row>
    <row r="457" spans="3:3">
      <c r="C457" s="80"/>
    </row>
    <row r="458" spans="3:3">
      <c r="C458" s="80"/>
    </row>
    <row r="459" spans="3:3">
      <c r="C459" s="80"/>
    </row>
    <row r="460" spans="3:3">
      <c r="C460" s="80"/>
    </row>
    <row r="461" spans="3:3">
      <c r="C461" s="80"/>
    </row>
    <row r="462" spans="3:3">
      <c r="C462" s="80"/>
    </row>
    <row r="463" spans="3:3">
      <c r="C463" s="80"/>
    </row>
    <row r="464" spans="3:3">
      <c r="C464" s="80"/>
    </row>
    <row r="465" spans="3:3">
      <c r="C465" s="80"/>
    </row>
    <row r="466" spans="3:3">
      <c r="C466" s="80"/>
    </row>
    <row r="467" spans="3:3">
      <c r="C467" s="80"/>
    </row>
    <row r="468" spans="3:3">
      <c r="C468" s="80"/>
    </row>
    <row r="469" spans="3:3">
      <c r="C469" s="80"/>
    </row>
    <row r="470" spans="3:3">
      <c r="C470" s="80"/>
    </row>
    <row r="471" spans="3:3">
      <c r="C471" s="80"/>
    </row>
    <row r="472" spans="3:3">
      <c r="C472" s="80"/>
    </row>
    <row r="473" spans="3:3">
      <c r="C473" s="80"/>
    </row>
    <row r="474" spans="3:3">
      <c r="C474" s="80"/>
    </row>
    <row r="475" spans="3:3">
      <c r="C475" s="80"/>
    </row>
    <row r="476" spans="3:3">
      <c r="C476" s="80"/>
    </row>
    <row r="477" spans="3:3">
      <c r="C477" s="80"/>
    </row>
    <row r="478" spans="3:3">
      <c r="C478" s="80"/>
    </row>
    <row r="479" spans="3:3">
      <c r="C479" s="80"/>
    </row>
    <row r="480" spans="3:3">
      <c r="C480" s="80"/>
    </row>
    <row r="481" spans="3:3">
      <c r="C481" s="80"/>
    </row>
    <row r="482" spans="3:3">
      <c r="C482" s="80"/>
    </row>
    <row r="483" spans="3:3">
      <c r="C483" s="80"/>
    </row>
    <row r="484" spans="3:3">
      <c r="C484" s="80"/>
    </row>
    <row r="485" spans="3:3">
      <c r="C485" s="80"/>
    </row>
    <row r="486" spans="3:3">
      <c r="C486" s="80"/>
    </row>
    <row r="487" spans="3:3">
      <c r="C487" s="80"/>
    </row>
    <row r="488" spans="3:3">
      <c r="C488" s="80"/>
    </row>
    <row r="489" spans="3:3">
      <c r="C489" s="80"/>
    </row>
    <row r="490" spans="3:3">
      <c r="C490" s="80"/>
    </row>
    <row r="491" spans="3:3">
      <c r="C491" s="80"/>
    </row>
    <row r="492" spans="3:3">
      <c r="C492" s="80"/>
    </row>
    <row r="493" spans="3:3">
      <c r="C493" s="80"/>
    </row>
    <row r="494" spans="3:3">
      <c r="C494" s="80"/>
    </row>
    <row r="495" spans="3:3">
      <c r="C495" s="80"/>
    </row>
    <row r="496" spans="3:3">
      <c r="C496" s="80"/>
    </row>
    <row r="497" spans="3:3">
      <c r="C497" s="80"/>
    </row>
    <row r="498" spans="3:3">
      <c r="C498" s="80"/>
    </row>
    <row r="499" spans="3:3">
      <c r="C499" s="80"/>
    </row>
    <row r="500" spans="3:3">
      <c r="C500" s="80"/>
    </row>
    <row r="501" spans="3:3">
      <c r="C501" s="80"/>
    </row>
    <row r="502" spans="3:3">
      <c r="C502" s="80"/>
    </row>
    <row r="503" spans="3:3">
      <c r="C503" s="80"/>
    </row>
    <row r="504" spans="3:3">
      <c r="C504" s="80"/>
    </row>
    <row r="505" spans="3:3">
      <c r="C505" s="80"/>
    </row>
    <row r="506" spans="3:3">
      <c r="C506" s="80"/>
    </row>
    <row r="507" spans="3:3">
      <c r="C507" s="80"/>
    </row>
    <row r="508" spans="3:3">
      <c r="C508" s="80"/>
    </row>
    <row r="509" spans="3:3">
      <c r="C509" s="80"/>
    </row>
    <row r="510" spans="3:3">
      <c r="C510" s="80"/>
    </row>
    <row r="511" spans="3:3">
      <c r="C511" s="80"/>
    </row>
    <row r="512" spans="3:3">
      <c r="C512" s="80"/>
    </row>
    <row r="513" spans="3:3">
      <c r="C513" s="80"/>
    </row>
    <row r="514" spans="3:3">
      <c r="C514" s="80"/>
    </row>
    <row r="515" spans="3:3">
      <c r="C515" s="80"/>
    </row>
    <row r="516" spans="3:3">
      <c r="C516" s="80"/>
    </row>
    <row r="517" spans="3:3">
      <c r="C517" s="80"/>
    </row>
    <row r="518" spans="3:3">
      <c r="C518" s="80"/>
    </row>
    <row r="519" spans="3:3">
      <c r="C519" s="80"/>
    </row>
    <row r="520" spans="3:3">
      <c r="C520" s="80"/>
    </row>
    <row r="521" spans="3:3">
      <c r="C521" s="80"/>
    </row>
    <row r="522" spans="3:3">
      <c r="C522" s="80"/>
    </row>
    <row r="523" spans="3:3">
      <c r="C523" s="80"/>
    </row>
    <row r="524" spans="3:3">
      <c r="C524" s="80"/>
    </row>
    <row r="525" spans="3:3">
      <c r="C525" s="80"/>
    </row>
    <row r="526" spans="3:3">
      <c r="C526" s="80"/>
    </row>
    <row r="527" spans="3:3">
      <c r="C527" s="80"/>
    </row>
    <row r="528" spans="3:3">
      <c r="C528" s="80"/>
    </row>
    <row r="529" spans="3:3">
      <c r="C529" s="80"/>
    </row>
    <row r="530" spans="3:3">
      <c r="C530" s="80"/>
    </row>
    <row r="531" spans="3:3">
      <c r="C531" s="80"/>
    </row>
    <row r="532" spans="3:3">
      <c r="C532" s="80"/>
    </row>
    <row r="533" spans="3:3">
      <c r="C533" s="80"/>
    </row>
    <row r="534" spans="3:3">
      <c r="C534" s="80"/>
    </row>
    <row r="535" spans="3:3">
      <c r="C535" s="80"/>
    </row>
    <row r="536" spans="3:3">
      <c r="C536" s="80"/>
    </row>
    <row r="537" spans="3:3">
      <c r="C537" s="80"/>
    </row>
    <row r="538" spans="3:3">
      <c r="C538" s="80"/>
    </row>
    <row r="539" spans="3:3">
      <c r="C539" s="80"/>
    </row>
    <row r="540" spans="3:3">
      <c r="C540" s="80"/>
    </row>
    <row r="541" spans="3:3">
      <c r="C541" s="80"/>
    </row>
    <row r="542" spans="3:3">
      <c r="C542" s="80"/>
    </row>
    <row r="543" spans="3:3">
      <c r="C543" s="80"/>
    </row>
    <row r="544" spans="3:3">
      <c r="C544" s="80"/>
    </row>
    <row r="545" spans="3:3">
      <c r="C545" s="80"/>
    </row>
    <row r="546" spans="3:3">
      <c r="C546" s="80"/>
    </row>
    <row r="547" spans="3:3">
      <c r="C547" s="80"/>
    </row>
    <row r="548" spans="3:3">
      <c r="C548" s="80"/>
    </row>
    <row r="549" spans="3:3">
      <c r="C549" s="80"/>
    </row>
    <row r="550" spans="3:3">
      <c r="C550" s="80"/>
    </row>
    <row r="551" spans="3:3">
      <c r="C551" s="80"/>
    </row>
    <row r="552" spans="3:3">
      <c r="C552" s="80"/>
    </row>
    <row r="553" spans="3:3">
      <c r="C553" s="80"/>
    </row>
    <row r="554" spans="3:3">
      <c r="C554" s="80"/>
    </row>
    <row r="555" spans="3:3">
      <c r="C555" s="80"/>
    </row>
    <row r="556" spans="3:3">
      <c r="C556" s="80"/>
    </row>
    <row r="557" spans="3:3">
      <c r="C557" s="80"/>
    </row>
    <row r="558" spans="3:3">
      <c r="C558" s="80"/>
    </row>
    <row r="559" spans="3:3">
      <c r="C559" s="80"/>
    </row>
    <row r="560" spans="3:3">
      <c r="C560" s="80"/>
    </row>
    <row r="561" spans="3:3">
      <c r="C561" s="80"/>
    </row>
    <row r="562" spans="3:3">
      <c r="C562" s="80"/>
    </row>
    <row r="563" spans="3:3">
      <c r="C563" s="80"/>
    </row>
    <row r="564" spans="3:3">
      <c r="C564" s="80"/>
    </row>
    <row r="565" spans="3:3">
      <c r="C565" s="80"/>
    </row>
    <row r="566" spans="3:3">
      <c r="C566" s="80"/>
    </row>
    <row r="567" spans="3:3">
      <c r="C567" s="80"/>
    </row>
    <row r="568" spans="3:3">
      <c r="C568" s="80"/>
    </row>
    <row r="569" spans="3:3">
      <c r="C569" s="80"/>
    </row>
    <row r="570" spans="3:3">
      <c r="C570" s="80"/>
    </row>
    <row r="571" spans="3:3">
      <c r="C571" s="80"/>
    </row>
    <row r="572" spans="3:3">
      <c r="C572" s="80"/>
    </row>
    <row r="573" spans="3:3">
      <c r="C573" s="80"/>
    </row>
    <row r="574" spans="3:3">
      <c r="C574" s="80"/>
    </row>
    <row r="575" spans="3:3">
      <c r="C575" s="80"/>
    </row>
    <row r="576" spans="3:3">
      <c r="C576" s="80"/>
    </row>
    <row r="577" spans="3:3">
      <c r="C577" s="80"/>
    </row>
    <row r="578" spans="3:3">
      <c r="C578" s="80"/>
    </row>
    <row r="579" spans="3:3">
      <c r="C579" s="80"/>
    </row>
    <row r="580" spans="3:3">
      <c r="C580" s="80"/>
    </row>
    <row r="581" spans="3:3">
      <c r="C581" s="80"/>
    </row>
    <row r="582" spans="3:3">
      <c r="C582" s="80"/>
    </row>
    <row r="583" spans="3:3">
      <c r="C583" s="80"/>
    </row>
    <row r="584" spans="3:3">
      <c r="C584" s="80"/>
    </row>
    <row r="585" spans="3:3">
      <c r="C585" s="80"/>
    </row>
    <row r="586" spans="3:3">
      <c r="C586" s="80"/>
    </row>
    <row r="587" spans="3:3">
      <c r="C587" s="80"/>
    </row>
    <row r="588" spans="3:3">
      <c r="C588" s="80"/>
    </row>
    <row r="589" spans="3:3">
      <c r="C589" s="80"/>
    </row>
    <row r="590" spans="3:3">
      <c r="C590" s="80"/>
    </row>
    <row r="591" spans="3:3">
      <c r="C591" s="80"/>
    </row>
    <row r="592" spans="3:3">
      <c r="C592" s="80"/>
    </row>
    <row r="593" spans="3:3">
      <c r="C593" s="80"/>
    </row>
    <row r="594" spans="3:3">
      <c r="C594" s="80"/>
    </row>
    <row r="595" spans="3:3">
      <c r="C595" s="80"/>
    </row>
    <row r="596" spans="3:3">
      <c r="C596" s="80"/>
    </row>
    <row r="597" spans="3:3">
      <c r="C597" s="80"/>
    </row>
    <row r="598" spans="3:3">
      <c r="C598" s="80"/>
    </row>
    <row r="599" spans="3:3">
      <c r="C599" s="80"/>
    </row>
    <row r="600" spans="3:3">
      <c r="C600" s="80"/>
    </row>
    <row r="601" spans="3:3">
      <c r="C601" s="80"/>
    </row>
    <row r="602" spans="3:3">
      <c r="C602" s="80"/>
    </row>
    <row r="603" spans="3:3">
      <c r="C603" s="80"/>
    </row>
    <row r="604" spans="3:3">
      <c r="C604" s="80"/>
    </row>
    <row r="605" spans="3:3">
      <c r="C605" s="80"/>
    </row>
    <row r="606" spans="3:3">
      <c r="C606" s="80"/>
    </row>
    <row r="607" spans="3:3">
      <c r="C607" s="80"/>
    </row>
    <row r="608" spans="3:3">
      <c r="C608" s="80"/>
    </row>
    <row r="609" spans="3:3">
      <c r="C609" s="80"/>
    </row>
    <row r="610" spans="3:3">
      <c r="C610" s="80"/>
    </row>
    <row r="611" spans="3:3">
      <c r="C611" s="80"/>
    </row>
    <row r="612" spans="3:3">
      <c r="C612" s="80"/>
    </row>
    <row r="613" spans="3:3">
      <c r="C613" s="80"/>
    </row>
    <row r="614" spans="3:3">
      <c r="C614" s="80"/>
    </row>
    <row r="615" spans="3:3">
      <c r="C615" s="80"/>
    </row>
    <row r="616" spans="3:3">
      <c r="C616" s="80"/>
    </row>
    <row r="617" spans="3:3">
      <c r="C617" s="80"/>
    </row>
    <row r="618" spans="3:3">
      <c r="C618" s="80"/>
    </row>
    <row r="619" spans="3:3">
      <c r="C619" s="80"/>
    </row>
    <row r="620" spans="3:3">
      <c r="C620" s="80"/>
    </row>
    <row r="621" spans="3:3">
      <c r="C621" s="80"/>
    </row>
    <row r="622" spans="3:3">
      <c r="C622" s="80"/>
    </row>
    <row r="623" spans="3:3">
      <c r="C623" s="80"/>
    </row>
    <row r="624" spans="3:3">
      <c r="C624" s="80"/>
    </row>
    <row r="625" spans="3:3">
      <c r="C625" s="80"/>
    </row>
    <row r="626" spans="3:3">
      <c r="C626" s="80"/>
    </row>
    <row r="627" spans="3:3">
      <c r="C627" s="80"/>
    </row>
    <row r="628" spans="3:3">
      <c r="C628" s="80"/>
    </row>
    <row r="629" spans="3:3">
      <c r="C629" s="80"/>
    </row>
    <row r="630" spans="3:3">
      <c r="C630" s="80"/>
    </row>
    <row r="631" spans="3:3">
      <c r="C631" s="80"/>
    </row>
    <row r="632" spans="3:3">
      <c r="C632" s="80"/>
    </row>
    <row r="633" spans="3:3">
      <c r="C633" s="80"/>
    </row>
    <row r="634" spans="3:3">
      <c r="C634" s="80"/>
    </row>
    <row r="635" spans="3:3">
      <c r="C635" s="80"/>
    </row>
    <row r="636" spans="3:3">
      <c r="C636" s="80"/>
    </row>
    <row r="637" spans="3:3">
      <c r="C637" s="80"/>
    </row>
    <row r="638" spans="3:3">
      <c r="C638" s="80"/>
    </row>
    <row r="639" spans="3:3">
      <c r="C639" s="80"/>
    </row>
    <row r="640" spans="3:3">
      <c r="C640" s="80"/>
    </row>
    <row r="641" spans="3:3">
      <c r="C641" s="80"/>
    </row>
    <row r="642" spans="3:3">
      <c r="C642" s="80"/>
    </row>
    <row r="643" spans="3:3">
      <c r="C643" s="80"/>
    </row>
    <row r="644" spans="3:3">
      <c r="C644" s="80"/>
    </row>
    <row r="645" spans="3:3">
      <c r="C645" s="80"/>
    </row>
    <row r="646" spans="3:3">
      <c r="C646" s="80"/>
    </row>
    <row r="647" spans="3:3">
      <c r="C647" s="80"/>
    </row>
    <row r="648" spans="3:3">
      <c r="C648" s="80"/>
    </row>
    <row r="649" spans="3:3">
      <c r="C649" s="80"/>
    </row>
    <row r="650" spans="3:3">
      <c r="C650" s="80"/>
    </row>
    <row r="651" spans="3:3">
      <c r="C651" s="80"/>
    </row>
    <row r="652" spans="3:3">
      <c r="C652" s="80"/>
    </row>
    <row r="653" spans="3:3">
      <c r="C653" s="80"/>
    </row>
    <row r="654" spans="3:3">
      <c r="C654" s="80"/>
    </row>
    <row r="655" spans="3:3">
      <c r="C655" s="80"/>
    </row>
    <row r="656" spans="3:3">
      <c r="C656" s="80"/>
    </row>
    <row r="657" spans="3:3">
      <c r="C657" s="80"/>
    </row>
    <row r="658" spans="3:3">
      <c r="C658" s="80"/>
    </row>
    <row r="659" spans="3:3">
      <c r="C659" s="80"/>
    </row>
    <row r="660" spans="3:3">
      <c r="C660" s="80"/>
    </row>
    <row r="661" spans="3:3">
      <c r="C661" s="80"/>
    </row>
    <row r="662" spans="3:3">
      <c r="C662" s="80"/>
    </row>
    <row r="663" spans="3:3">
      <c r="C663" s="80"/>
    </row>
    <row r="664" spans="3:3">
      <c r="C664" s="80"/>
    </row>
    <row r="665" spans="3:3">
      <c r="C665" s="80"/>
    </row>
    <row r="666" spans="3:3">
      <c r="C666" s="80"/>
    </row>
    <row r="667" spans="3:3">
      <c r="C667" s="80"/>
    </row>
    <row r="668" spans="3:3">
      <c r="C668" s="80"/>
    </row>
    <row r="669" spans="3:3">
      <c r="C669" s="80"/>
    </row>
    <row r="670" spans="3:3">
      <c r="C670" s="80"/>
    </row>
    <row r="671" spans="3:3">
      <c r="C671" s="80"/>
    </row>
    <row r="672" spans="3:3">
      <c r="C672" s="80"/>
    </row>
    <row r="673" spans="3:3">
      <c r="C673" s="80"/>
    </row>
    <row r="674" spans="3:3">
      <c r="C674" s="80"/>
    </row>
    <row r="675" spans="3:3">
      <c r="C675" s="80"/>
    </row>
    <row r="676" spans="3:3">
      <c r="C676" s="80"/>
    </row>
    <row r="677" spans="3:3">
      <c r="C677" s="80"/>
    </row>
    <row r="678" spans="3:3">
      <c r="C678" s="80"/>
    </row>
    <row r="679" spans="3:3">
      <c r="C679" s="80"/>
    </row>
    <row r="680" spans="3:3">
      <c r="C680" s="80"/>
    </row>
    <row r="681" spans="3:3">
      <c r="C681" s="80"/>
    </row>
    <row r="682" spans="3:3">
      <c r="C682" s="80"/>
    </row>
    <row r="683" spans="3:3">
      <c r="C683" s="80"/>
    </row>
    <row r="684" spans="3:3">
      <c r="C684" s="80"/>
    </row>
    <row r="685" spans="3:3">
      <c r="C685" s="80"/>
    </row>
    <row r="686" spans="3:3">
      <c r="C686" s="80"/>
    </row>
    <row r="687" spans="3:3">
      <c r="C687" s="80"/>
    </row>
    <row r="688" spans="3:3">
      <c r="C688" s="80"/>
    </row>
    <row r="689" spans="3:3">
      <c r="C689" s="80"/>
    </row>
    <row r="690" spans="3:3">
      <c r="C690" s="80"/>
    </row>
    <row r="691" spans="3:3">
      <c r="C691" s="80"/>
    </row>
    <row r="692" spans="3:3">
      <c r="C692" s="80"/>
    </row>
    <row r="693" spans="3:3">
      <c r="C693" s="80"/>
    </row>
    <row r="694" spans="3:3">
      <c r="C694" s="80"/>
    </row>
    <row r="695" spans="3:3">
      <c r="C695" s="80"/>
    </row>
    <row r="696" spans="3:3">
      <c r="C696" s="80"/>
    </row>
    <row r="697" spans="3:3">
      <c r="C697" s="80"/>
    </row>
    <row r="698" spans="3:3">
      <c r="C698" s="80"/>
    </row>
    <row r="699" spans="3:3">
      <c r="C699" s="80"/>
    </row>
    <row r="700" spans="3:3">
      <c r="C700" s="80"/>
    </row>
    <row r="701" spans="3:3">
      <c r="C701" s="80"/>
    </row>
    <row r="702" spans="3:3">
      <c r="C702" s="80"/>
    </row>
    <row r="703" spans="3:3">
      <c r="C703" s="80"/>
    </row>
    <row r="704" spans="3:3">
      <c r="C704" s="80"/>
    </row>
    <row r="705" spans="3:3">
      <c r="C705" s="80"/>
    </row>
    <row r="706" spans="3:3">
      <c r="C706" s="80"/>
    </row>
    <row r="707" spans="3:3">
      <c r="C707" s="80"/>
    </row>
    <row r="708" spans="3:3">
      <c r="C708" s="80"/>
    </row>
    <row r="709" spans="3:3">
      <c r="C709" s="80"/>
    </row>
    <row r="710" spans="3:3">
      <c r="C710" s="80"/>
    </row>
    <row r="711" spans="3:3">
      <c r="C711" s="80"/>
    </row>
    <row r="712" spans="3:3">
      <c r="C712" s="80"/>
    </row>
    <row r="713" spans="3:3">
      <c r="C713" s="80"/>
    </row>
    <row r="714" spans="3:3">
      <c r="C714" s="80"/>
    </row>
    <row r="715" spans="3:3">
      <c r="C715" s="80"/>
    </row>
    <row r="716" spans="3:3">
      <c r="C716" s="80"/>
    </row>
    <row r="717" spans="3:3">
      <c r="C717" s="80"/>
    </row>
    <row r="718" spans="3:3">
      <c r="C718" s="80"/>
    </row>
    <row r="719" spans="3:3">
      <c r="C719" s="80"/>
    </row>
    <row r="720" spans="3:3">
      <c r="C720" s="80"/>
    </row>
    <row r="721" spans="3:3">
      <c r="C721" s="80"/>
    </row>
    <row r="722" spans="3:3">
      <c r="C722" s="80"/>
    </row>
    <row r="723" spans="3:3">
      <c r="C723" s="80"/>
    </row>
    <row r="724" spans="3:3">
      <c r="C724" s="80"/>
    </row>
    <row r="725" spans="3:3">
      <c r="C725" s="80"/>
    </row>
    <row r="726" spans="3:3">
      <c r="C726" s="80"/>
    </row>
    <row r="727" spans="3:3">
      <c r="C727" s="80"/>
    </row>
    <row r="728" spans="3:3">
      <c r="C728" s="80"/>
    </row>
    <row r="729" spans="3:3">
      <c r="C729" s="80"/>
    </row>
    <row r="730" spans="3:3">
      <c r="C730" s="80"/>
    </row>
    <row r="731" spans="3:3">
      <c r="C731" s="80"/>
    </row>
    <row r="732" spans="3:3">
      <c r="C732" s="80"/>
    </row>
    <row r="733" spans="3:3">
      <c r="C733" s="80"/>
    </row>
    <row r="734" spans="3:3">
      <c r="C734" s="80"/>
    </row>
    <row r="735" spans="3:3">
      <c r="C735" s="80"/>
    </row>
    <row r="736" spans="3:3">
      <c r="C736" s="80"/>
    </row>
    <row r="737" spans="3:3">
      <c r="C737" s="80"/>
    </row>
    <row r="738" spans="3:3">
      <c r="C738" s="80"/>
    </row>
    <row r="739" spans="3:3">
      <c r="C739" s="80"/>
    </row>
    <row r="740" spans="3:3">
      <c r="C740" s="80"/>
    </row>
    <row r="741" spans="3:3">
      <c r="C741" s="80"/>
    </row>
    <row r="742" spans="3:3">
      <c r="C742" s="80"/>
    </row>
    <row r="743" spans="3:3">
      <c r="C743" s="80"/>
    </row>
    <row r="744" spans="3:3">
      <c r="C744" s="80"/>
    </row>
    <row r="745" spans="3:3">
      <c r="C745" s="80"/>
    </row>
    <row r="746" spans="3:3">
      <c r="C746" s="80"/>
    </row>
    <row r="747" spans="3:3">
      <c r="C747" s="80"/>
    </row>
    <row r="748" spans="3:3">
      <c r="C748" s="80"/>
    </row>
    <row r="749" spans="3:3">
      <c r="C749" s="80"/>
    </row>
    <row r="750" spans="3:3">
      <c r="C750" s="80"/>
    </row>
    <row r="751" spans="3:3">
      <c r="C751" s="80"/>
    </row>
    <row r="752" spans="3:3">
      <c r="C752" s="80"/>
    </row>
    <row r="753" spans="3:3">
      <c r="C753" s="80"/>
    </row>
    <row r="754" spans="3:3">
      <c r="C754" s="80"/>
    </row>
    <row r="755" spans="3:3">
      <c r="C755" s="80"/>
    </row>
    <row r="756" spans="3:3">
      <c r="C756" s="80"/>
    </row>
    <row r="757" spans="3:3">
      <c r="C757" s="80"/>
    </row>
    <row r="758" spans="3:3">
      <c r="C758" s="80"/>
    </row>
    <row r="759" spans="3:3">
      <c r="C759" s="80"/>
    </row>
    <row r="760" spans="3:3">
      <c r="C760" s="80"/>
    </row>
    <row r="761" spans="3:3">
      <c r="C761" s="80"/>
    </row>
    <row r="762" spans="3:3">
      <c r="C762" s="80"/>
    </row>
    <row r="763" spans="3:3">
      <c r="C763" s="80"/>
    </row>
    <row r="764" spans="3:3">
      <c r="C764" s="80"/>
    </row>
    <row r="765" spans="3:3">
      <c r="C765" s="80"/>
    </row>
    <row r="766" spans="3:3">
      <c r="C766" s="80"/>
    </row>
    <row r="767" spans="3:3">
      <c r="C767" s="80"/>
    </row>
    <row r="768" spans="3:3">
      <c r="C768" s="80"/>
    </row>
    <row r="769" spans="3:3">
      <c r="C769" s="80"/>
    </row>
    <row r="770" spans="3:3">
      <c r="C770" s="80"/>
    </row>
    <row r="771" spans="3:3">
      <c r="C771" s="80"/>
    </row>
    <row r="772" spans="3:3">
      <c r="C772" s="80"/>
    </row>
    <row r="773" spans="3:3">
      <c r="C773" s="80"/>
    </row>
    <row r="774" spans="3:3">
      <c r="C774" s="80"/>
    </row>
    <row r="775" spans="3:3">
      <c r="C775" s="80"/>
    </row>
    <row r="776" spans="3:3">
      <c r="C776" s="80"/>
    </row>
    <row r="777" spans="3:3">
      <c r="C777" s="80"/>
    </row>
    <row r="778" spans="3:3">
      <c r="C778" s="80"/>
    </row>
    <row r="779" spans="3:3">
      <c r="C779" s="80"/>
    </row>
    <row r="780" spans="3:3">
      <c r="C780" s="80"/>
    </row>
    <row r="781" spans="3:3">
      <c r="C781" s="80"/>
    </row>
    <row r="782" spans="3:3">
      <c r="C782" s="80"/>
    </row>
    <row r="783" spans="3:3">
      <c r="C783" s="80"/>
    </row>
    <row r="784" spans="3:3">
      <c r="C784" s="80"/>
    </row>
    <row r="785" spans="3:3">
      <c r="C785" s="80"/>
    </row>
    <row r="786" spans="3:3">
      <c r="C786" s="80"/>
    </row>
    <row r="787" spans="3:3">
      <c r="C787" s="80"/>
    </row>
    <row r="788" spans="3:3">
      <c r="C788" s="80"/>
    </row>
    <row r="789" spans="3:3">
      <c r="C789" s="80"/>
    </row>
    <row r="790" spans="3:3">
      <c r="C790" s="80"/>
    </row>
    <row r="791" spans="3:3">
      <c r="C791" s="80"/>
    </row>
    <row r="792" spans="3:3">
      <c r="C792" s="80"/>
    </row>
    <row r="793" spans="3:3">
      <c r="C793" s="80"/>
    </row>
    <row r="794" spans="3:3">
      <c r="C794" s="80"/>
    </row>
    <row r="795" spans="3:3">
      <c r="C795" s="80"/>
    </row>
    <row r="796" spans="3:3">
      <c r="C796" s="80"/>
    </row>
    <row r="797" spans="3:3">
      <c r="C797" s="80"/>
    </row>
    <row r="798" spans="3:3">
      <c r="C798" s="80"/>
    </row>
    <row r="799" spans="3:3">
      <c r="C799" s="80"/>
    </row>
    <row r="800" spans="3:3">
      <c r="C800" s="80"/>
    </row>
    <row r="801" spans="3:3">
      <c r="C801" s="80"/>
    </row>
    <row r="802" spans="3:3">
      <c r="C802" s="80"/>
    </row>
    <row r="803" spans="3:3">
      <c r="C803" s="80"/>
    </row>
    <row r="804" spans="3:3">
      <c r="C804" s="80"/>
    </row>
    <row r="805" spans="3:3">
      <c r="C805" s="80"/>
    </row>
    <row r="806" spans="3:3">
      <c r="C806" s="80"/>
    </row>
    <row r="807" spans="3:3">
      <c r="C807" s="80"/>
    </row>
    <row r="808" spans="3:3">
      <c r="C808" s="80"/>
    </row>
    <row r="809" spans="3:3">
      <c r="C809" s="80"/>
    </row>
    <row r="810" spans="3:3">
      <c r="C810" s="80"/>
    </row>
    <row r="811" spans="3:3">
      <c r="C811" s="80"/>
    </row>
    <row r="812" spans="3:3">
      <c r="C812" s="80"/>
    </row>
    <row r="813" spans="3:3">
      <c r="C813" s="80"/>
    </row>
    <row r="814" spans="3:3">
      <c r="C814" s="80"/>
    </row>
    <row r="815" spans="3:3">
      <c r="C815" s="80"/>
    </row>
    <row r="816" spans="3:3">
      <c r="C816" s="80"/>
    </row>
    <row r="817" spans="3:3">
      <c r="C817" s="80"/>
    </row>
    <row r="818" spans="3:3">
      <c r="C818" s="80"/>
    </row>
    <row r="819" spans="3:3">
      <c r="C819" s="80"/>
    </row>
    <row r="820" spans="3:3">
      <c r="C820" s="80"/>
    </row>
    <row r="821" spans="3:3">
      <c r="C821" s="80"/>
    </row>
    <row r="822" spans="3:3">
      <c r="C822" s="80"/>
    </row>
    <row r="823" spans="3:3">
      <c r="C823" s="80"/>
    </row>
    <row r="824" spans="3:3">
      <c r="C824" s="80"/>
    </row>
    <row r="825" spans="3:3">
      <c r="C825" s="80"/>
    </row>
    <row r="826" spans="3:3">
      <c r="C826" s="80"/>
    </row>
    <row r="827" spans="3:3">
      <c r="C827" s="80"/>
    </row>
    <row r="828" spans="3:3">
      <c r="C828" s="80"/>
    </row>
    <row r="829" spans="3:3">
      <c r="C829" s="80"/>
    </row>
    <row r="830" spans="3:3">
      <c r="C830" s="80"/>
    </row>
    <row r="831" spans="3:3">
      <c r="C831" s="80"/>
    </row>
    <row r="832" spans="3:3">
      <c r="C832" s="80"/>
    </row>
    <row r="833" spans="3:3">
      <c r="C833" s="80"/>
    </row>
    <row r="834" spans="3:3">
      <c r="C834" s="80"/>
    </row>
    <row r="835" spans="3:3">
      <c r="C835" s="80"/>
    </row>
    <row r="836" spans="3:3">
      <c r="C836" s="80"/>
    </row>
    <row r="837" spans="3:3">
      <c r="C837" s="80"/>
    </row>
    <row r="838" spans="3:3">
      <c r="C838" s="80"/>
    </row>
    <row r="839" spans="3:3">
      <c r="C839" s="80"/>
    </row>
    <row r="840" spans="3:3">
      <c r="C840" s="80"/>
    </row>
    <row r="841" spans="3:3">
      <c r="C841" s="80"/>
    </row>
    <row r="842" spans="3:3">
      <c r="C842" s="80"/>
    </row>
    <row r="843" spans="3:3">
      <c r="C843" s="80"/>
    </row>
    <row r="844" spans="3:3">
      <c r="C844" s="80"/>
    </row>
    <row r="845" spans="3:3">
      <c r="C845" s="80"/>
    </row>
    <row r="846" spans="3:3">
      <c r="C846" s="80"/>
    </row>
    <row r="847" spans="3:3">
      <c r="C847" s="80"/>
    </row>
    <row r="848" spans="3:3">
      <c r="C848" s="80"/>
    </row>
    <row r="849" spans="3:3">
      <c r="C849" s="80"/>
    </row>
    <row r="850" spans="3:3">
      <c r="C850" s="80"/>
    </row>
    <row r="851" spans="3:3">
      <c r="C851" s="80"/>
    </row>
    <row r="852" spans="3:3">
      <c r="C852" s="80"/>
    </row>
    <row r="853" spans="3:3">
      <c r="C853" s="80"/>
    </row>
    <row r="854" spans="3:3">
      <c r="C854" s="80"/>
    </row>
    <row r="855" spans="3:3">
      <c r="C855" s="80"/>
    </row>
    <row r="856" spans="3:3">
      <c r="C856" s="80"/>
    </row>
    <row r="857" spans="3:3">
      <c r="C857" s="80"/>
    </row>
    <row r="858" spans="3:3">
      <c r="C858" s="80"/>
    </row>
    <row r="859" spans="3:3">
      <c r="C859" s="80"/>
    </row>
    <row r="860" spans="3:3">
      <c r="C860" s="80"/>
    </row>
    <row r="861" spans="3:3">
      <c r="C861" s="80"/>
    </row>
    <row r="862" spans="3:3">
      <c r="C862" s="80"/>
    </row>
    <row r="863" spans="3:3">
      <c r="C863" s="80"/>
    </row>
    <row r="864" spans="3:3">
      <c r="C864" s="80"/>
    </row>
    <row r="865" spans="3:3">
      <c r="C865" s="80"/>
    </row>
    <row r="866" spans="3:3">
      <c r="C866" s="80"/>
    </row>
    <row r="867" spans="3:3">
      <c r="C867" s="80"/>
    </row>
    <row r="868" spans="3:3">
      <c r="C868" s="80"/>
    </row>
    <row r="869" spans="3:3">
      <c r="C869" s="80"/>
    </row>
    <row r="870" spans="3:3">
      <c r="C870" s="80"/>
    </row>
    <row r="871" spans="3:3">
      <c r="C871" s="80"/>
    </row>
    <row r="872" spans="3:3">
      <c r="C872" s="80"/>
    </row>
    <row r="873" spans="3:3">
      <c r="C873" s="80"/>
    </row>
    <row r="874" spans="3:3">
      <c r="C874" s="80"/>
    </row>
    <row r="875" spans="3:3">
      <c r="C875" s="80"/>
    </row>
    <row r="876" spans="3:3">
      <c r="C876" s="80"/>
    </row>
    <row r="877" spans="3:3">
      <c r="C877" s="80"/>
    </row>
    <row r="878" spans="3:3">
      <c r="C878" s="80"/>
    </row>
    <row r="879" spans="3:3">
      <c r="C879" s="80"/>
    </row>
    <row r="880" spans="3:3">
      <c r="C880" s="80"/>
    </row>
    <row r="881" spans="3:3">
      <c r="C881" s="80"/>
    </row>
    <row r="882" spans="3:3">
      <c r="C882" s="80"/>
    </row>
    <row r="883" spans="3:3">
      <c r="C883" s="80"/>
    </row>
    <row r="884" spans="3:3">
      <c r="C884" s="80"/>
    </row>
    <row r="885" spans="3:3">
      <c r="C885" s="80"/>
    </row>
    <row r="886" spans="3:3">
      <c r="C886" s="80"/>
    </row>
    <row r="887" spans="3:3">
      <c r="C887" s="80"/>
    </row>
    <row r="888" spans="3:3">
      <c r="C888" s="80"/>
    </row>
    <row r="889" spans="3:3">
      <c r="C889" s="80"/>
    </row>
    <row r="890" spans="3:3">
      <c r="C890" s="80"/>
    </row>
    <row r="891" spans="3:3">
      <c r="C891" s="80"/>
    </row>
    <row r="892" spans="3:3">
      <c r="C892" s="80"/>
    </row>
    <row r="893" spans="3:3">
      <c r="C893" s="80"/>
    </row>
    <row r="894" spans="3:3">
      <c r="C894" s="80"/>
    </row>
    <row r="895" spans="3:3">
      <c r="C895" s="80"/>
    </row>
    <row r="896" spans="3:3">
      <c r="C896" s="80"/>
    </row>
    <row r="897" spans="3:3">
      <c r="C897" s="80"/>
    </row>
    <row r="898" spans="3:3">
      <c r="C898" s="80"/>
    </row>
    <row r="899" spans="3:3">
      <c r="C899" s="80"/>
    </row>
    <row r="900" spans="3:3">
      <c r="C900" s="80"/>
    </row>
    <row r="901" spans="3:3">
      <c r="C901" s="80"/>
    </row>
    <row r="902" spans="3:3">
      <c r="C902" s="80"/>
    </row>
    <row r="903" spans="3:3">
      <c r="C903" s="80"/>
    </row>
    <row r="904" spans="3:3">
      <c r="C904" s="80"/>
    </row>
    <row r="905" spans="3:3">
      <c r="C905" s="80"/>
    </row>
    <row r="906" spans="3:3">
      <c r="C906" s="80"/>
    </row>
    <row r="907" spans="3:3">
      <c r="C907" s="80"/>
    </row>
    <row r="908" spans="3:3">
      <c r="C908" s="80"/>
    </row>
    <row r="909" spans="3:3">
      <c r="C909" s="80"/>
    </row>
    <row r="910" spans="3:3">
      <c r="C910" s="80"/>
    </row>
    <row r="911" spans="3:3">
      <c r="C911" s="80"/>
    </row>
    <row r="912" spans="3:3">
      <c r="C912" s="80"/>
    </row>
    <row r="913" spans="3:3">
      <c r="C913" s="80"/>
    </row>
    <row r="914" spans="3:3">
      <c r="C914" s="80"/>
    </row>
    <row r="915" spans="3:3">
      <c r="C915" s="80"/>
    </row>
    <row r="916" spans="3:3">
      <c r="C916" s="80"/>
    </row>
    <row r="917" spans="3:3">
      <c r="C917" s="80"/>
    </row>
    <row r="918" spans="3:3">
      <c r="C918" s="80"/>
    </row>
    <row r="919" spans="3:3">
      <c r="C919" s="80"/>
    </row>
    <row r="920" spans="3:3">
      <c r="C920" s="80"/>
    </row>
    <row r="921" spans="3:3">
      <c r="C921" s="80"/>
    </row>
    <row r="922" spans="3:3">
      <c r="C922" s="80"/>
    </row>
    <row r="923" spans="3:3">
      <c r="C923" s="80"/>
    </row>
    <row r="924" spans="3:3">
      <c r="C924" s="80"/>
    </row>
    <row r="925" spans="3:3">
      <c r="C925" s="80"/>
    </row>
    <row r="926" spans="3:3">
      <c r="C926" s="80"/>
    </row>
    <row r="927" spans="3:3">
      <c r="C927" s="80"/>
    </row>
    <row r="928" spans="3:3">
      <c r="C928" s="80"/>
    </row>
    <row r="929" spans="3:3">
      <c r="C929" s="80"/>
    </row>
    <row r="930" spans="3:3">
      <c r="C930" s="80"/>
    </row>
    <row r="931" spans="3:3">
      <c r="C931" s="80"/>
    </row>
    <row r="932" spans="3:3">
      <c r="C932" s="80"/>
    </row>
    <row r="933" spans="3:3">
      <c r="C933" s="80"/>
    </row>
    <row r="934" spans="3:3">
      <c r="C934" s="80"/>
    </row>
    <row r="935" spans="3:3">
      <c r="C935" s="80"/>
    </row>
    <row r="936" spans="3:3">
      <c r="C936" s="80"/>
    </row>
    <row r="937" spans="3:3">
      <c r="C937" s="80"/>
    </row>
    <row r="938" spans="3:3">
      <c r="C938" s="80"/>
    </row>
    <row r="939" spans="3:3">
      <c r="C939" s="80"/>
    </row>
    <row r="940" spans="3:3">
      <c r="C940" s="80"/>
    </row>
    <row r="941" spans="3:3">
      <c r="C941" s="80"/>
    </row>
    <row r="942" spans="3:3">
      <c r="C942" s="80"/>
    </row>
    <row r="943" spans="3:3">
      <c r="C943" s="80"/>
    </row>
    <row r="944" spans="3:3">
      <c r="C944" s="80"/>
    </row>
    <row r="945" spans="3:3">
      <c r="C945" s="80"/>
    </row>
    <row r="946" spans="3:3">
      <c r="C946" s="80"/>
    </row>
    <row r="947" spans="3:3">
      <c r="C947" s="80"/>
    </row>
    <row r="948" spans="3:3">
      <c r="C948" s="80"/>
    </row>
    <row r="949" spans="3:3">
      <c r="C949" s="80"/>
    </row>
    <row r="950" spans="3:3">
      <c r="C950" s="80"/>
    </row>
    <row r="951" spans="3:3">
      <c r="C951" s="80"/>
    </row>
    <row r="952" spans="3:3">
      <c r="C952" s="80"/>
    </row>
    <row r="953" spans="3:3">
      <c r="C953" s="80"/>
    </row>
    <row r="954" spans="3:3">
      <c r="C954" s="80"/>
    </row>
    <row r="955" spans="3:3">
      <c r="C955" s="80"/>
    </row>
    <row r="956" spans="3:3">
      <c r="C956" s="80"/>
    </row>
    <row r="957" spans="3:3">
      <c r="C957" s="80"/>
    </row>
    <row r="958" spans="3:3">
      <c r="C958" s="80"/>
    </row>
    <row r="959" spans="3:3">
      <c r="C959" s="80"/>
    </row>
    <row r="960" spans="3:3">
      <c r="C960" s="80"/>
    </row>
    <row r="961" spans="3:3">
      <c r="C961" s="80"/>
    </row>
    <row r="962" spans="3:3">
      <c r="C962" s="80"/>
    </row>
    <row r="963" spans="3:3">
      <c r="C963" s="80"/>
    </row>
    <row r="964" spans="3:3">
      <c r="C964" s="80"/>
    </row>
    <row r="965" spans="3:3">
      <c r="C965" s="80"/>
    </row>
    <row r="966" spans="3:3">
      <c r="C966" s="80"/>
    </row>
    <row r="967" spans="3:3">
      <c r="C967" s="80"/>
    </row>
    <row r="968" spans="3:3">
      <c r="C968" s="80"/>
    </row>
    <row r="969" spans="3:3">
      <c r="C969" s="80"/>
    </row>
    <row r="970" spans="3:3">
      <c r="C970" s="80"/>
    </row>
    <row r="971" spans="3:3">
      <c r="C971" s="80"/>
    </row>
    <row r="972" spans="3:3">
      <c r="C972" s="80"/>
    </row>
    <row r="973" spans="3:3">
      <c r="C973" s="80"/>
    </row>
    <row r="974" spans="3:3">
      <c r="C974" s="80"/>
    </row>
    <row r="975" spans="3:3">
      <c r="C975" s="80"/>
    </row>
    <row r="976" spans="3:3">
      <c r="C976" s="80"/>
    </row>
    <row r="977" spans="3:3">
      <c r="C977" s="80"/>
    </row>
    <row r="978" spans="3:3">
      <c r="C978" s="80"/>
    </row>
    <row r="979" spans="3:3">
      <c r="C979" s="80"/>
    </row>
    <row r="980" spans="3:3">
      <c r="C980" s="80"/>
    </row>
    <row r="981" spans="3:3">
      <c r="C981" s="80"/>
    </row>
    <row r="982" spans="3:3">
      <c r="C982" s="80"/>
    </row>
    <row r="983" spans="3:3">
      <c r="C983" s="80"/>
    </row>
    <row r="984" spans="3:3">
      <c r="C984" s="80"/>
    </row>
    <row r="985" spans="3:3">
      <c r="C985" s="80"/>
    </row>
    <row r="986" spans="3:3">
      <c r="C986" s="80"/>
    </row>
    <row r="987" spans="3:3">
      <c r="C987" s="80"/>
    </row>
    <row r="988" spans="3:3">
      <c r="C988" s="80"/>
    </row>
    <row r="989" spans="3:3">
      <c r="C989" s="80"/>
    </row>
    <row r="990" spans="3:3">
      <c r="C990" s="80"/>
    </row>
    <row r="991" spans="3:3">
      <c r="C991" s="80"/>
    </row>
    <row r="992" spans="3:3">
      <c r="C992" s="80"/>
    </row>
    <row r="993" spans="3:3">
      <c r="C993" s="80"/>
    </row>
    <row r="994" spans="3:3">
      <c r="C994" s="80"/>
    </row>
    <row r="995" spans="3:3">
      <c r="C995" s="80"/>
    </row>
    <row r="996" spans="3:3">
      <c r="C996" s="80"/>
    </row>
    <row r="997" spans="3:3">
      <c r="C997" s="80"/>
    </row>
    <row r="998" spans="3:3">
      <c r="C998" s="80"/>
    </row>
    <row r="999" spans="3:3">
      <c r="C999" s="80"/>
    </row>
    <row r="1000" spans="3:3">
      <c r="C1000" s="80"/>
    </row>
    <row r="1001" spans="3:3">
      <c r="C1001" s="80"/>
    </row>
    <row r="1002" spans="3:3">
      <c r="C1002" s="80"/>
    </row>
    <row r="1003" spans="3:3">
      <c r="C1003" s="80"/>
    </row>
    <row r="1004" spans="3:3">
      <c r="C1004" s="80"/>
    </row>
    <row r="1005" spans="3:3">
      <c r="C1005" s="80"/>
    </row>
    <row r="1006" spans="3:3">
      <c r="C1006" s="80"/>
    </row>
    <row r="1007" spans="3:3">
      <c r="C1007" s="80"/>
    </row>
    <row r="1008" spans="3:3">
      <c r="C1008" s="80"/>
    </row>
    <row r="1009" spans="3:3">
      <c r="C1009" s="80"/>
    </row>
    <row r="1010" spans="3:3">
      <c r="C1010" s="80"/>
    </row>
    <row r="1011" spans="3:3">
      <c r="C1011" s="80"/>
    </row>
    <row r="1012" spans="3:3">
      <c r="C1012" s="80"/>
    </row>
    <row r="1013" spans="3:3">
      <c r="C1013" s="80"/>
    </row>
    <row r="1014" spans="3:3">
      <c r="C1014" s="80"/>
    </row>
    <row r="1015" spans="3:3">
      <c r="C1015" s="80"/>
    </row>
    <row r="1016" spans="3:3">
      <c r="C1016" s="80"/>
    </row>
    <row r="1017" spans="3:3">
      <c r="C1017" s="80"/>
    </row>
    <row r="1018" spans="3:3">
      <c r="C1018" s="80"/>
    </row>
    <row r="1019" spans="3:3">
      <c r="C1019" s="80"/>
    </row>
    <row r="1020" spans="3:3">
      <c r="C1020" s="80"/>
    </row>
    <row r="1021" spans="3:3">
      <c r="C1021" s="80"/>
    </row>
    <row r="1022" spans="3:3">
      <c r="C1022" s="80"/>
    </row>
    <row r="1023" spans="3:3">
      <c r="C1023" s="80"/>
    </row>
    <row r="1024" spans="3:3">
      <c r="C1024" s="80"/>
    </row>
    <row r="1025" spans="3:3">
      <c r="C1025" s="80"/>
    </row>
    <row r="1026" spans="3:3">
      <c r="C1026" s="80"/>
    </row>
    <row r="1027" spans="3:3">
      <c r="C1027" s="80"/>
    </row>
    <row r="1028" spans="3:3">
      <c r="C1028" s="80"/>
    </row>
    <row r="1029" spans="3:3">
      <c r="C1029" s="80"/>
    </row>
    <row r="1030" spans="3:3">
      <c r="C1030" s="80"/>
    </row>
    <row r="1031" spans="3:3">
      <c r="C1031" s="80"/>
    </row>
    <row r="1032" spans="3:3">
      <c r="C1032" s="80"/>
    </row>
    <row r="1033" spans="3:3">
      <c r="C1033" s="80"/>
    </row>
    <row r="1034" spans="3:3">
      <c r="C1034" s="80"/>
    </row>
    <row r="1035" spans="3:3">
      <c r="C1035" s="80"/>
    </row>
    <row r="1036" spans="3:3">
      <c r="C1036" s="80"/>
    </row>
    <row r="1037" spans="3:3">
      <c r="C1037" s="80"/>
    </row>
    <row r="1038" spans="3:3">
      <c r="C1038" s="80"/>
    </row>
    <row r="1039" spans="3:3">
      <c r="C1039" s="80"/>
    </row>
    <row r="1040" spans="3:3">
      <c r="C1040" s="80"/>
    </row>
    <row r="1041" spans="3:3">
      <c r="C1041" s="80"/>
    </row>
    <row r="1042" spans="3:3">
      <c r="C1042" s="80"/>
    </row>
    <row r="1043" spans="3:3">
      <c r="C1043" s="80"/>
    </row>
    <row r="1044" spans="3:3">
      <c r="C1044" s="80"/>
    </row>
    <row r="1045" spans="3:3">
      <c r="C1045" s="80"/>
    </row>
    <row r="1046" spans="3:3">
      <c r="C1046" s="80"/>
    </row>
    <row r="1047" spans="3:3">
      <c r="C1047" s="80"/>
    </row>
    <row r="1048" spans="3:3">
      <c r="C1048" s="80"/>
    </row>
    <row r="1049" spans="3:3">
      <c r="C1049" s="80"/>
    </row>
    <row r="1050" spans="3:3">
      <c r="C1050" s="80"/>
    </row>
    <row r="1051" spans="3:3">
      <c r="C1051" s="80"/>
    </row>
    <row r="1052" spans="3:3">
      <c r="C1052" s="80"/>
    </row>
    <row r="1053" spans="3:3">
      <c r="C1053" s="80"/>
    </row>
    <row r="1054" spans="3:3">
      <c r="C1054" s="80"/>
    </row>
    <row r="1055" spans="3:3">
      <c r="C1055" s="80"/>
    </row>
    <row r="1056" spans="3:3">
      <c r="C1056" s="80"/>
    </row>
    <row r="1057" spans="3:3">
      <c r="C1057" s="80"/>
    </row>
    <row r="1058" spans="3:3">
      <c r="C1058" s="80"/>
    </row>
    <row r="1059" spans="3:3">
      <c r="C1059" s="80"/>
    </row>
    <row r="1060" spans="3:3">
      <c r="C1060" s="80"/>
    </row>
    <row r="1061" spans="3:3">
      <c r="C1061" s="80"/>
    </row>
    <row r="1062" spans="3:3">
      <c r="C1062" s="80"/>
    </row>
    <row r="1063" spans="3:3">
      <c r="C1063" s="80"/>
    </row>
    <row r="1064" spans="3:3">
      <c r="C1064" s="80"/>
    </row>
    <row r="1065" spans="3:3">
      <c r="C1065" s="80"/>
    </row>
    <row r="1066" spans="3:3">
      <c r="C1066" s="80"/>
    </row>
    <row r="1067" spans="3:3">
      <c r="C1067" s="80"/>
    </row>
    <row r="1068" spans="3:3">
      <c r="C1068" s="80"/>
    </row>
    <row r="1069" spans="3:3">
      <c r="C1069" s="80"/>
    </row>
    <row r="1070" spans="3:3">
      <c r="C1070" s="80"/>
    </row>
    <row r="1071" spans="3:3">
      <c r="C1071" s="80"/>
    </row>
    <row r="1072" spans="3:3">
      <c r="C1072" s="80"/>
    </row>
    <row r="1073" spans="3:3">
      <c r="C1073" s="80"/>
    </row>
    <row r="1074" spans="3:3">
      <c r="C1074" s="80"/>
    </row>
    <row r="1075" spans="3:3">
      <c r="C1075" s="80"/>
    </row>
    <row r="1076" spans="3:3">
      <c r="C1076" s="80"/>
    </row>
    <row r="1077" spans="3:3">
      <c r="C1077" s="80"/>
    </row>
    <row r="1078" spans="3:3">
      <c r="C1078" s="80"/>
    </row>
    <row r="1079" spans="3:3">
      <c r="C1079" s="80"/>
    </row>
    <row r="1080" spans="3:3">
      <c r="C1080" s="80"/>
    </row>
    <row r="1081" spans="3:3">
      <c r="C1081" s="80"/>
    </row>
    <row r="1082" spans="3:3">
      <c r="C1082" s="80"/>
    </row>
    <row r="1083" spans="3:3">
      <c r="C1083" s="80"/>
    </row>
    <row r="1084" spans="3:3">
      <c r="C1084" s="80"/>
    </row>
    <row r="1085" spans="3:3">
      <c r="C1085" s="80"/>
    </row>
    <row r="1086" spans="3:3">
      <c r="C1086" s="80"/>
    </row>
    <row r="1087" spans="3:3">
      <c r="C1087" s="80"/>
    </row>
    <row r="1088" spans="3:3">
      <c r="C1088" s="80"/>
    </row>
    <row r="1089" spans="3:3">
      <c r="C1089" s="80"/>
    </row>
    <row r="1090" spans="3:3">
      <c r="C1090" s="80"/>
    </row>
    <row r="1091" spans="3:3">
      <c r="C1091" s="80"/>
    </row>
    <row r="1092" spans="3:3">
      <c r="C1092" s="80"/>
    </row>
    <row r="1093" spans="3:3">
      <c r="C1093" s="80"/>
    </row>
    <row r="1094" spans="3:3">
      <c r="C1094" s="80"/>
    </row>
    <row r="1095" spans="3:3">
      <c r="C1095" s="80"/>
    </row>
    <row r="1096" spans="3:3">
      <c r="C1096" s="80"/>
    </row>
    <row r="1097" spans="3:3">
      <c r="C1097" s="80"/>
    </row>
    <row r="1098" spans="3:3">
      <c r="C1098" s="80"/>
    </row>
    <row r="1099" spans="3:3">
      <c r="C1099" s="80"/>
    </row>
    <row r="1100" spans="3:3">
      <c r="C1100" s="80"/>
    </row>
    <row r="1101" spans="3:3">
      <c r="C1101" s="80"/>
    </row>
    <row r="1102" spans="3:3">
      <c r="C1102" s="80"/>
    </row>
    <row r="1103" spans="3:3">
      <c r="C1103" s="80"/>
    </row>
    <row r="1104" spans="3:3">
      <c r="C1104" s="80"/>
    </row>
    <row r="1105" spans="3:3">
      <c r="C1105" s="80"/>
    </row>
    <row r="1106" spans="3:3">
      <c r="C1106" s="80"/>
    </row>
    <row r="1107" spans="3:3">
      <c r="C1107" s="80"/>
    </row>
    <row r="1108" spans="3:3">
      <c r="C1108" s="80"/>
    </row>
    <row r="1109" spans="3:3">
      <c r="C1109" s="80"/>
    </row>
    <row r="1110" spans="3:3">
      <c r="C1110" s="80"/>
    </row>
    <row r="1111" spans="3:3">
      <c r="C1111" s="80"/>
    </row>
    <row r="1112" spans="3:3">
      <c r="C1112" s="80"/>
    </row>
    <row r="1113" spans="3:3">
      <c r="C1113" s="80"/>
    </row>
    <row r="1114" spans="3:3">
      <c r="C1114" s="80"/>
    </row>
    <row r="1115" spans="3:3">
      <c r="C1115" s="80"/>
    </row>
    <row r="1116" spans="3:3">
      <c r="C1116" s="80"/>
    </row>
    <row r="1117" spans="3:3">
      <c r="C1117" s="80"/>
    </row>
    <row r="1118" spans="3:3">
      <c r="C1118" s="80"/>
    </row>
    <row r="1119" spans="3:3">
      <c r="C1119" s="80"/>
    </row>
    <row r="1120" spans="3:3">
      <c r="C1120" s="80"/>
    </row>
    <row r="1121" spans="3:3">
      <c r="C1121" s="80"/>
    </row>
    <row r="1122" spans="3:3">
      <c r="C1122" s="80"/>
    </row>
    <row r="1123" spans="3:3">
      <c r="C1123" s="80"/>
    </row>
    <row r="1124" spans="3:3">
      <c r="C1124" s="80"/>
    </row>
    <row r="1125" spans="3:3">
      <c r="C1125" s="80"/>
    </row>
    <row r="1126" spans="3:3">
      <c r="C1126" s="80"/>
    </row>
    <row r="1127" spans="3:3">
      <c r="C1127" s="80"/>
    </row>
    <row r="1128" spans="3:3">
      <c r="C1128" s="80"/>
    </row>
    <row r="1129" spans="3:3">
      <c r="C1129" s="80"/>
    </row>
    <row r="1130" spans="3:3">
      <c r="C1130" s="80"/>
    </row>
    <row r="1131" spans="3:3">
      <c r="C1131" s="80"/>
    </row>
    <row r="1132" spans="3:3">
      <c r="C1132" s="80"/>
    </row>
    <row r="1133" spans="3:3">
      <c r="C1133" s="80"/>
    </row>
    <row r="1134" spans="3:3">
      <c r="C1134" s="80"/>
    </row>
    <row r="1135" spans="3:3">
      <c r="C1135" s="80"/>
    </row>
    <row r="1136" spans="3:3">
      <c r="C1136" s="80"/>
    </row>
    <row r="1137" spans="3:3">
      <c r="C1137" s="80"/>
    </row>
    <row r="1138" spans="3:3">
      <c r="C1138" s="80"/>
    </row>
    <row r="1139" spans="3:3">
      <c r="C1139" s="80"/>
    </row>
    <row r="1140" spans="3:3">
      <c r="C1140" s="80"/>
    </row>
    <row r="1141" spans="3:3">
      <c r="C1141" s="80"/>
    </row>
    <row r="1142" spans="3:3">
      <c r="C1142" s="80"/>
    </row>
    <row r="1143" spans="3:3">
      <c r="C1143" s="80"/>
    </row>
    <row r="1144" spans="3:3">
      <c r="C1144" s="80"/>
    </row>
    <row r="1145" spans="3:3">
      <c r="C1145" s="80"/>
    </row>
    <row r="1146" spans="3:3">
      <c r="C1146" s="80"/>
    </row>
    <row r="1147" spans="3:3">
      <c r="C1147" s="80"/>
    </row>
    <row r="1148" spans="3:3">
      <c r="C1148" s="80"/>
    </row>
    <row r="1149" spans="3:3">
      <c r="C1149" s="80"/>
    </row>
    <row r="1150" spans="3:3">
      <c r="C1150" s="80"/>
    </row>
    <row r="1151" spans="3:3">
      <c r="C1151" s="80"/>
    </row>
    <row r="1152" spans="3:3">
      <c r="C1152" s="80"/>
    </row>
    <row r="1153" spans="3:3">
      <c r="C1153" s="80"/>
    </row>
    <row r="1154" spans="3:3">
      <c r="C1154" s="80"/>
    </row>
    <row r="1155" spans="3:3">
      <c r="C1155" s="80"/>
    </row>
    <row r="1156" spans="3:3">
      <c r="C1156" s="80"/>
    </row>
    <row r="1157" spans="3:3">
      <c r="C1157" s="80"/>
    </row>
    <row r="1158" spans="3:3">
      <c r="C1158" s="80"/>
    </row>
    <row r="1159" spans="3:3">
      <c r="C1159" s="80"/>
    </row>
    <row r="1160" spans="3:3">
      <c r="C1160" s="80"/>
    </row>
    <row r="1161" spans="3:3">
      <c r="C1161" s="80"/>
    </row>
    <row r="1162" spans="3:3">
      <c r="C1162" s="80"/>
    </row>
    <row r="1163" spans="3:3">
      <c r="C1163" s="80"/>
    </row>
    <row r="1164" spans="3:3">
      <c r="C1164" s="80"/>
    </row>
    <row r="1165" spans="3:3">
      <c r="C1165" s="80"/>
    </row>
    <row r="1166" spans="3:3">
      <c r="C1166" s="80"/>
    </row>
    <row r="1167" spans="3:3">
      <c r="C1167" s="80"/>
    </row>
    <row r="1168" spans="3:3">
      <c r="C1168" s="80"/>
    </row>
    <row r="1169" spans="3:3">
      <c r="C1169" s="80"/>
    </row>
    <row r="1170" spans="3:3">
      <c r="C1170" s="80"/>
    </row>
    <row r="1171" spans="3:3">
      <c r="C1171" s="80"/>
    </row>
    <row r="1172" spans="3:3">
      <c r="C1172" s="80"/>
    </row>
    <row r="1173" spans="3:3">
      <c r="C1173" s="80"/>
    </row>
    <row r="1174" spans="3:3">
      <c r="C1174" s="80"/>
    </row>
    <row r="1175" spans="3:3">
      <c r="C1175" s="80"/>
    </row>
    <row r="1176" spans="3:3">
      <c r="C1176" s="80"/>
    </row>
    <row r="1177" spans="3:3">
      <c r="C1177" s="80"/>
    </row>
    <row r="1178" spans="3:3">
      <c r="C1178" s="80"/>
    </row>
    <row r="1179" spans="3:3">
      <c r="C1179" s="80"/>
    </row>
    <row r="1180" spans="3:3">
      <c r="C1180" s="80"/>
    </row>
    <row r="1181" spans="3:3">
      <c r="C1181" s="80"/>
    </row>
    <row r="1182" spans="3:3">
      <c r="C1182" s="80"/>
    </row>
    <row r="1183" spans="3:3">
      <c r="C1183" s="80"/>
    </row>
    <row r="1184" spans="3:3">
      <c r="C1184" s="80"/>
    </row>
    <row r="1185" spans="3:3">
      <c r="C1185" s="80"/>
    </row>
    <row r="1186" spans="3:3">
      <c r="C1186" s="80"/>
    </row>
    <row r="1187" spans="3:3">
      <c r="C1187" s="80"/>
    </row>
    <row r="1188" spans="3:3">
      <c r="C1188" s="80"/>
    </row>
    <row r="1189" spans="3:3">
      <c r="C1189" s="80"/>
    </row>
    <row r="1190" spans="3:3">
      <c r="C1190" s="80"/>
    </row>
    <row r="1191" spans="3:3">
      <c r="C1191" s="80"/>
    </row>
    <row r="1192" spans="3:3">
      <c r="C1192" s="80"/>
    </row>
    <row r="1193" spans="3:3">
      <c r="C1193" s="80"/>
    </row>
    <row r="1194" spans="3:3">
      <c r="C1194" s="80"/>
    </row>
    <row r="1195" spans="3:3">
      <c r="C1195" s="80"/>
    </row>
    <row r="1196" spans="3:3">
      <c r="C1196" s="80"/>
    </row>
    <row r="1197" spans="3:3">
      <c r="C1197" s="80"/>
    </row>
    <row r="1198" spans="3:3">
      <c r="C1198" s="80"/>
    </row>
    <row r="1199" spans="3:3">
      <c r="C1199" s="80"/>
    </row>
    <row r="1200" spans="3:3">
      <c r="C1200" s="80"/>
    </row>
    <row r="1201" spans="3:3">
      <c r="C1201" s="80"/>
    </row>
    <row r="1202" spans="3:3">
      <c r="C1202" s="80"/>
    </row>
    <row r="1203" spans="3:3">
      <c r="C1203" s="80"/>
    </row>
    <row r="1204" spans="3:3">
      <c r="C1204" s="80"/>
    </row>
    <row r="1205" spans="3:3">
      <c r="C1205" s="80"/>
    </row>
    <row r="1206" spans="3:3">
      <c r="C1206" s="80"/>
    </row>
    <row r="1207" spans="3:3">
      <c r="C1207" s="80"/>
    </row>
    <row r="1208" spans="3:3">
      <c r="C1208" s="80"/>
    </row>
    <row r="1209" spans="3:3">
      <c r="C1209" s="80"/>
    </row>
    <row r="1210" spans="3:3">
      <c r="C1210" s="80"/>
    </row>
    <row r="1211" spans="3:3">
      <c r="C1211" s="80"/>
    </row>
    <row r="1212" spans="3:3">
      <c r="C1212" s="80"/>
    </row>
    <row r="1213" spans="3:3">
      <c r="C1213" s="80"/>
    </row>
    <row r="1214" spans="3:3">
      <c r="C1214" s="80"/>
    </row>
    <row r="1215" spans="3:3">
      <c r="C1215" s="80"/>
    </row>
    <row r="1216" spans="3:3">
      <c r="C1216" s="80"/>
    </row>
    <row r="1217" spans="3:3">
      <c r="C1217" s="80"/>
    </row>
    <row r="1218" spans="3:3">
      <c r="C1218" s="80"/>
    </row>
    <row r="1219" spans="3:3">
      <c r="C1219" s="80"/>
    </row>
    <row r="1220" spans="3:3">
      <c r="C1220" s="80"/>
    </row>
    <row r="1221" spans="3:3">
      <c r="C1221" s="80"/>
    </row>
    <row r="1222" spans="3:3">
      <c r="C1222" s="80"/>
    </row>
    <row r="1223" spans="3:3">
      <c r="C1223" s="80"/>
    </row>
    <row r="1224" spans="3:3">
      <c r="C1224" s="80"/>
    </row>
    <row r="1225" spans="3:3">
      <c r="C1225" s="80"/>
    </row>
    <row r="1226" spans="3:3">
      <c r="C1226" s="80"/>
    </row>
    <row r="1227" spans="3:3">
      <c r="C1227" s="80"/>
    </row>
    <row r="1228" spans="3:3">
      <c r="C1228" s="80"/>
    </row>
    <row r="1229" spans="3:3">
      <c r="C1229" s="80"/>
    </row>
    <row r="1230" spans="3:3">
      <c r="C1230" s="80"/>
    </row>
    <row r="1231" spans="3:3">
      <c r="C1231" s="80"/>
    </row>
    <row r="1232" spans="3:3">
      <c r="C1232" s="80"/>
    </row>
    <row r="1233" spans="3:3">
      <c r="C1233" s="80"/>
    </row>
    <row r="1234" spans="3:3">
      <c r="C1234" s="80"/>
    </row>
    <row r="1235" spans="3:3">
      <c r="C1235" s="80"/>
    </row>
    <row r="1236" spans="3:3">
      <c r="C1236" s="80"/>
    </row>
    <row r="1237" spans="3:3">
      <c r="C1237" s="80"/>
    </row>
    <row r="1238" spans="3:3">
      <c r="C1238" s="80"/>
    </row>
    <row r="1239" spans="3:3">
      <c r="C1239" s="80"/>
    </row>
    <row r="1240" spans="3:3">
      <c r="C1240" s="80"/>
    </row>
    <row r="1241" spans="3:3">
      <c r="C1241" s="80"/>
    </row>
    <row r="1242" spans="3:3">
      <c r="C1242" s="80"/>
    </row>
    <row r="1243" spans="3:3">
      <c r="C1243" s="80"/>
    </row>
    <row r="1244" spans="3:3">
      <c r="C1244" s="80"/>
    </row>
    <row r="1245" spans="3:3">
      <c r="C1245" s="80"/>
    </row>
    <row r="1246" spans="3:3">
      <c r="C1246" s="80"/>
    </row>
    <row r="1247" spans="3:3">
      <c r="C1247" s="80"/>
    </row>
    <row r="1248" spans="3:3">
      <c r="C1248" s="80"/>
    </row>
    <row r="1249" spans="3:3">
      <c r="C1249" s="80"/>
    </row>
    <row r="1250" spans="3:3">
      <c r="C1250" s="80"/>
    </row>
    <row r="1251" spans="3:3">
      <c r="C1251" s="80"/>
    </row>
    <row r="1252" spans="3:3">
      <c r="C1252" s="80"/>
    </row>
    <row r="1253" spans="3:3">
      <c r="C1253" s="80"/>
    </row>
    <row r="1254" spans="3:3">
      <c r="C1254" s="80"/>
    </row>
    <row r="1255" spans="3:3">
      <c r="C1255" s="80"/>
    </row>
    <row r="1256" spans="3:3">
      <c r="C1256" s="80"/>
    </row>
    <row r="1257" spans="3:3">
      <c r="C1257" s="80"/>
    </row>
    <row r="1258" spans="3:3">
      <c r="C1258" s="80"/>
    </row>
    <row r="1259" spans="3:3">
      <c r="C1259" s="80"/>
    </row>
    <row r="1260" spans="3:3">
      <c r="C1260" s="80"/>
    </row>
    <row r="1261" spans="3:3">
      <c r="C1261" s="80"/>
    </row>
    <row r="1262" spans="3:3">
      <c r="C1262" s="80"/>
    </row>
    <row r="1263" spans="3:3">
      <c r="C1263" s="80"/>
    </row>
    <row r="1264" spans="3:3">
      <c r="C1264" s="80"/>
    </row>
    <row r="1265" spans="3:3">
      <c r="C1265" s="80"/>
    </row>
    <row r="1266" spans="3:3">
      <c r="C1266" s="80"/>
    </row>
    <row r="1267" spans="3:3">
      <c r="C1267" s="80"/>
    </row>
    <row r="1268" spans="3:3">
      <c r="C1268" s="80"/>
    </row>
    <row r="1269" spans="3:3">
      <c r="C1269" s="80"/>
    </row>
    <row r="1270" spans="3:3">
      <c r="C1270" s="80"/>
    </row>
    <row r="1271" spans="3:3">
      <c r="C1271" s="80"/>
    </row>
    <row r="1272" spans="3:3">
      <c r="C1272" s="80"/>
    </row>
    <row r="1273" spans="3:3">
      <c r="C1273" s="80"/>
    </row>
    <row r="1274" spans="3:3">
      <c r="C1274" s="80"/>
    </row>
    <row r="1275" spans="3:3">
      <c r="C1275" s="80"/>
    </row>
    <row r="1276" spans="3:3">
      <c r="C1276" s="80"/>
    </row>
    <row r="1277" spans="3:3">
      <c r="C1277" s="80"/>
    </row>
    <row r="1278" spans="3:3">
      <c r="C1278" s="80"/>
    </row>
    <row r="1279" spans="3:3">
      <c r="C1279" s="80"/>
    </row>
    <row r="1280" spans="3:3">
      <c r="C1280" s="80"/>
    </row>
    <row r="1281" spans="3:3">
      <c r="C1281" s="80"/>
    </row>
    <row r="1282" spans="3:3">
      <c r="C1282" s="80"/>
    </row>
    <row r="1283" spans="3:3">
      <c r="C1283" s="80"/>
    </row>
    <row r="1284" spans="3:3">
      <c r="C1284" s="80"/>
    </row>
    <row r="1285" spans="3:3">
      <c r="C1285" s="80"/>
    </row>
    <row r="1286" spans="3:3">
      <c r="C1286" s="80"/>
    </row>
    <row r="1287" spans="3:3">
      <c r="C1287" s="80"/>
    </row>
    <row r="1288" spans="3:3">
      <c r="C1288" s="80"/>
    </row>
    <row r="1289" spans="3:3">
      <c r="C1289" s="80"/>
    </row>
    <row r="1290" spans="3:3">
      <c r="C1290" s="80"/>
    </row>
    <row r="1291" spans="3:3">
      <c r="C1291" s="80"/>
    </row>
    <row r="1292" spans="3:3">
      <c r="C1292" s="80"/>
    </row>
    <row r="1293" spans="3:3">
      <c r="C1293" s="80"/>
    </row>
    <row r="1294" spans="3:3">
      <c r="C1294" s="80"/>
    </row>
    <row r="1295" spans="3:3">
      <c r="C1295" s="80"/>
    </row>
    <row r="1296" spans="3:3">
      <c r="C1296" s="80"/>
    </row>
    <row r="1297" spans="3:3">
      <c r="C1297" s="80"/>
    </row>
    <row r="1298" spans="3:3">
      <c r="C1298" s="80"/>
    </row>
    <row r="1299" spans="3:3">
      <c r="C1299" s="80"/>
    </row>
    <row r="1300" spans="3:3">
      <c r="C1300" s="80"/>
    </row>
    <row r="1301" spans="3:3">
      <c r="C1301" s="80"/>
    </row>
    <row r="1302" spans="3:3">
      <c r="C1302" s="80"/>
    </row>
    <row r="1303" spans="3:3">
      <c r="C1303" s="80"/>
    </row>
    <row r="1304" spans="3:3">
      <c r="C1304" s="80"/>
    </row>
    <row r="1305" spans="3:3">
      <c r="C1305" s="80"/>
    </row>
    <row r="1306" spans="3:3">
      <c r="C1306" s="80"/>
    </row>
    <row r="1307" spans="3:3">
      <c r="C1307" s="80"/>
    </row>
    <row r="1308" spans="3:3">
      <c r="C1308" s="80"/>
    </row>
    <row r="1309" spans="3:3">
      <c r="C1309" s="80"/>
    </row>
    <row r="1310" spans="3:3">
      <c r="C1310" s="80"/>
    </row>
    <row r="1311" spans="3:3">
      <c r="C1311" s="80"/>
    </row>
    <row r="1312" spans="3:3">
      <c r="C1312" s="80"/>
    </row>
    <row r="1313" spans="3:3">
      <c r="C1313" s="80"/>
    </row>
    <row r="1314" spans="3:3">
      <c r="C1314" s="80"/>
    </row>
    <row r="1315" spans="3:3">
      <c r="C1315" s="80"/>
    </row>
    <row r="1316" spans="3:3">
      <c r="C1316" s="80"/>
    </row>
    <row r="1317" spans="3:3">
      <c r="C1317" s="80"/>
    </row>
    <row r="1318" spans="3:3">
      <c r="C1318" s="80"/>
    </row>
    <row r="1319" spans="3:3">
      <c r="C1319" s="80"/>
    </row>
    <row r="1320" spans="3:3">
      <c r="C1320" s="80"/>
    </row>
    <row r="1321" spans="3:3">
      <c r="C1321" s="80"/>
    </row>
    <row r="1322" spans="3:3">
      <c r="C1322" s="80"/>
    </row>
    <row r="1323" spans="3:3">
      <c r="C1323" s="80"/>
    </row>
    <row r="1324" spans="3:3">
      <c r="C1324" s="80"/>
    </row>
    <row r="1325" spans="3:3">
      <c r="C1325" s="80"/>
    </row>
    <row r="1326" spans="3:3">
      <c r="C1326" s="80"/>
    </row>
    <row r="1327" spans="3:3">
      <c r="C1327" s="80"/>
    </row>
    <row r="1328" spans="3:3">
      <c r="C1328" s="80"/>
    </row>
    <row r="1329" spans="3:3">
      <c r="C1329" s="80"/>
    </row>
    <row r="1330" spans="3:3">
      <c r="C1330" s="80"/>
    </row>
    <row r="1331" spans="3:3">
      <c r="C1331" s="80"/>
    </row>
    <row r="1332" spans="3:3">
      <c r="C1332" s="80"/>
    </row>
    <row r="1333" spans="3:3">
      <c r="C1333" s="80"/>
    </row>
    <row r="1334" spans="3:3">
      <c r="C1334" s="80"/>
    </row>
    <row r="1335" spans="3:3">
      <c r="C1335" s="80"/>
    </row>
    <row r="1336" spans="3:3">
      <c r="C1336" s="80"/>
    </row>
    <row r="1337" spans="3:3">
      <c r="C1337" s="80"/>
    </row>
    <row r="1338" spans="3:3">
      <c r="C1338" s="80"/>
    </row>
    <row r="1339" spans="3:3">
      <c r="C1339" s="80"/>
    </row>
    <row r="1340" spans="3:3">
      <c r="C1340" s="80"/>
    </row>
    <row r="1341" spans="3:3">
      <c r="C1341" s="80"/>
    </row>
    <row r="1342" spans="3:3">
      <c r="C1342" s="80"/>
    </row>
    <row r="1343" spans="3:3">
      <c r="C1343" s="80"/>
    </row>
    <row r="1344" spans="3:3">
      <c r="C1344" s="80"/>
    </row>
    <row r="1345" spans="3:3">
      <c r="C1345" s="80"/>
    </row>
    <row r="1346" spans="3:3">
      <c r="C1346" s="80"/>
    </row>
    <row r="1347" spans="3:3">
      <c r="C1347" s="80"/>
    </row>
    <row r="1348" spans="3:3">
      <c r="C1348" s="80"/>
    </row>
    <row r="1349" spans="3:3">
      <c r="C1349" s="80"/>
    </row>
    <row r="1350" spans="3:3">
      <c r="C1350" s="80"/>
    </row>
    <row r="1351" spans="3:3">
      <c r="C1351" s="80"/>
    </row>
    <row r="1352" spans="3:3">
      <c r="C1352" s="80"/>
    </row>
    <row r="1353" spans="3:3">
      <c r="C1353" s="80"/>
    </row>
    <row r="1354" spans="3:3">
      <c r="C1354" s="80"/>
    </row>
    <row r="1355" spans="3:3">
      <c r="C1355" s="80"/>
    </row>
    <row r="1356" spans="3:3">
      <c r="C1356" s="80"/>
    </row>
    <row r="1357" spans="3:3">
      <c r="C1357" s="80"/>
    </row>
    <row r="1358" spans="3:3">
      <c r="C1358" s="80"/>
    </row>
    <row r="1359" spans="3:3">
      <c r="C1359" s="80"/>
    </row>
    <row r="1360" spans="3:3">
      <c r="C1360" s="80"/>
    </row>
    <row r="1361" spans="3:3">
      <c r="C1361" s="80"/>
    </row>
    <row r="1362" spans="3:3">
      <c r="C1362" s="80"/>
    </row>
    <row r="1363" spans="3:3">
      <c r="C1363" s="80"/>
    </row>
    <row r="1364" spans="3:3">
      <c r="C1364" s="80"/>
    </row>
    <row r="1365" spans="3:3">
      <c r="C1365" s="80"/>
    </row>
    <row r="1366" spans="3:3">
      <c r="C1366" s="80"/>
    </row>
    <row r="1367" spans="3:3">
      <c r="C1367" s="80"/>
    </row>
    <row r="1368" spans="3:3">
      <c r="C1368" s="80"/>
    </row>
    <row r="1369" spans="3:3">
      <c r="C1369" s="80"/>
    </row>
    <row r="1370" spans="3:3">
      <c r="C1370" s="80"/>
    </row>
    <row r="1371" spans="3:3">
      <c r="C1371" s="80"/>
    </row>
    <row r="1372" spans="3:3">
      <c r="C1372" s="80"/>
    </row>
    <row r="1373" spans="3:3">
      <c r="C1373" s="80"/>
    </row>
    <row r="1374" spans="3:3">
      <c r="C1374" s="80"/>
    </row>
    <row r="1375" spans="3:3">
      <c r="C1375" s="80"/>
    </row>
    <row r="1376" spans="3:3">
      <c r="C1376" s="80"/>
    </row>
    <row r="1377" spans="3:3">
      <c r="C1377" s="80"/>
    </row>
    <row r="1378" spans="3:3">
      <c r="C1378" s="80"/>
    </row>
    <row r="1379" spans="3:3">
      <c r="C1379" s="80"/>
    </row>
    <row r="1380" spans="3:3">
      <c r="C1380" s="80"/>
    </row>
    <row r="1381" spans="3:3">
      <c r="C1381" s="80"/>
    </row>
    <row r="1382" spans="3:3">
      <c r="C1382" s="80"/>
    </row>
    <row r="1383" spans="3:3">
      <c r="C1383" s="80"/>
    </row>
    <row r="1384" spans="3:3">
      <c r="C1384" s="80"/>
    </row>
    <row r="1385" spans="3:3">
      <c r="C1385" s="80"/>
    </row>
    <row r="1386" spans="3:3">
      <c r="C1386" s="80"/>
    </row>
    <row r="1387" spans="3:3">
      <c r="C1387" s="80"/>
    </row>
    <row r="1388" spans="3:3">
      <c r="C1388" s="80"/>
    </row>
    <row r="1389" spans="3:3">
      <c r="C1389" s="80"/>
    </row>
    <row r="1390" spans="3:3">
      <c r="C1390" s="80"/>
    </row>
    <row r="1391" spans="3:3">
      <c r="C1391" s="80"/>
    </row>
    <row r="1392" spans="3:3">
      <c r="C1392" s="80"/>
    </row>
    <row r="1393" spans="3:3">
      <c r="C1393" s="80"/>
    </row>
    <row r="1394" spans="3:3">
      <c r="C1394" s="80"/>
    </row>
    <row r="1395" spans="3:3">
      <c r="C1395" s="80"/>
    </row>
    <row r="1396" spans="3:3">
      <c r="C1396" s="80"/>
    </row>
    <row r="1397" spans="3:3">
      <c r="C1397" s="80"/>
    </row>
    <row r="1398" spans="3:3">
      <c r="C1398" s="80"/>
    </row>
    <row r="1399" spans="3:3">
      <c r="C1399" s="80"/>
    </row>
    <row r="1400" spans="3:3">
      <c r="C1400" s="80"/>
    </row>
    <row r="1401" spans="3:3">
      <c r="C1401" s="80"/>
    </row>
    <row r="1402" spans="3:3">
      <c r="C1402" s="80"/>
    </row>
    <row r="1403" spans="3:3">
      <c r="C1403" s="80"/>
    </row>
    <row r="1404" spans="3:3">
      <c r="C1404" s="80"/>
    </row>
    <row r="1405" spans="3:3">
      <c r="C1405" s="80"/>
    </row>
    <row r="1406" spans="3:3">
      <c r="C1406" s="80"/>
    </row>
    <row r="1407" spans="3:3">
      <c r="C1407" s="80"/>
    </row>
    <row r="1408" spans="3:3">
      <c r="C1408" s="80"/>
    </row>
    <row r="1409" spans="3:3">
      <c r="C1409" s="80"/>
    </row>
    <row r="1410" spans="3:3">
      <c r="C1410" s="80"/>
    </row>
    <row r="1411" spans="3:3">
      <c r="C1411" s="80"/>
    </row>
    <row r="1412" spans="3:3">
      <c r="C1412" s="80"/>
    </row>
    <row r="1413" spans="3:3">
      <c r="C1413" s="80"/>
    </row>
    <row r="1414" spans="3:3">
      <c r="C1414" s="80"/>
    </row>
    <row r="1415" spans="3:3">
      <c r="C1415" s="80"/>
    </row>
    <row r="1416" spans="3:3">
      <c r="C1416" s="80"/>
    </row>
    <row r="1417" spans="3:3">
      <c r="C1417" s="80"/>
    </row>
    <row r="1418" spans="3:3">
      <c r="C1418" s="80"/>
    </row>
    <row r="1419" spans="3:3">
      <c r="C1419" s="80"/>
    </row>
    <row r="1420" spans="3:3">
      <c r="C1420" s="80"/>
    </row>
    <row r="1421" spans="3:3">
      <c r="C1421" s="80"/>
    </row>
    <row r="1422" spans="3:3">
      <c r="C1422" s="80"/>
    </row>
    <row r="1423" spans="3:3">
      <c r="C1423" s="80"/>
    </row>
    <row r="1424" spans="3:3">
      <c r="C1424" s="80"/>
    </row>
    <row r="1425" spans="3:3">
      <c r="C1425" s="80"/>
    </row>
    <row r="1426" spans="3:3">
      <c r="C1426" s="80"/>
    </row>
    <row r="1427" spans="3:3">
      <c r="C1427" s="80"/>
    </row>
    <row r="1428" spans="3:3">
      <c r="C1428" s="80"/>
    </row>
    <row r="1429" spans="3:3">
      <c r="C1429" s="80"/>
    </row>
    <row r="1430" spans="3:3">
      <c r="C1430" s="80"/>
    </row>
    <row r="1431" spans="3:3">
      <c r="C1431" s="80"/>
    </row>
    <row r="1432" spans="3:3">
      <c r="C1432" s="80"/>
    </row>
    <row r="1433" spans="3:3">
      <c r="C1433" s="80"/>
    </row>
    <row r="1434" spans="3:3">
      <c r="C1434" s="80"/>
    </row>
    <row r="1435" spans="3:3">
      <c r="C1435" s="80"/>
    </row>
    <row r="1436" spans="3:3">
      <c r="C1436" s="80"/>
    </row>
    <row r="1437" spans="3:3">
      <c r="C1437" s="80"/>
    </row>
    <row r="1438" spans="3:3">
      <c r="C1438" s="80"/>
    </row>
    <row r="1439" spans="3:3">
      <c r="C1439" s="80"/>
    </row>
    <row r="1440" spans="3:3">
      <c r="C1440" s="80"/>
    </row>
    <row r="1441" spans="3:3">
      <c r="C1441" s="80"/>
    </row>
    <row r="1442" spans="3:3">
      <c r="C1442" s="80"/>
    </row>
    <row r="1443" spans="3:3">
      <c r="C1443" s="80"/>
    </row>
    <row r="1444" spans="3:3">
      <c r="C1444" s="80"/>
    </row>
    <row r="1445" spans="3:3">
      <c r="C1445" s="80"/>
    </row>
    <row r="1446" spans="3:3">
      <c r="C1446" s="80"/>
    </row>
    <row r="1447" spans="3:3">
      <c r="C1447" s="80"/>
    </row>
    <row r="1448" spans="3:3">
      <c r="C1448" s="80"/>
    </row>
    <row r="1449" spans="3:3">
      <c r="C1449" s="80"/>
    </row>
    <row r="1450" spans="3:3">
      <c r="C1450" s="80"/>
    </row>
    <row r="1451" spans="3:3">
      <c r="C1451" s="80"/>
    </row>
    <row r="1452" spans="3:3">
      <c r="C1452" s="80"/>
    </row>
    <row r="1453" spans="3:3">
      <c r="C1453" s="80"/>
    </row>
    <row r="1454" spans="3:3">
      <c r="C1454" s="80"/>
    </row>
    <row r="1455" spans="3:3">
      <c r="C1455" s="80"/>
    </row>
    <row r="1456" spans="3:3">
      <c r="C1456" s="80"/>
    </row>
    <row r="1457" spans="3:3">
      <c r="C1457" s="80"/>
    </row>
    <row r="1458" spans="3:3">
      <c r="C1458" s="80"/>
    </row>
    <row r="1459" spans="3:3">
      <c r="C1459" s="80"/>
    </row>
    <row r="1460" spans="3:3">
      <c r="C1460" s="80"/>
    </row>
    <row r="1461" spans="3:3">
      <c r="C1461" s="80"/>
    </row>
    <row r="1462" spans="3:3">
      <c r="C1462" s="80"/>
    </row>
    <row r="1463" spans="3:3">
      <c r="C1463" s="80"/>
    </row>
    <row r="1464" spans="3:3">
      <c r="C1464" s="80"/>
    </row>
    <row r="1465" spans="3:3">
      <c r="C1465" s="80"/>
    </row>
    <row r="1466" spans="3:3">
      <c r="C1466" s="80"/>
    </row>
    <row r="1467" spans="3:3">
      <c r="C1467" s="80"/>
    </row>
    <row r="1468" spans="3:3">
      <c r="C1468" s="80"/>
    </row>
    <row r="1469" spans="3:3">
      <c r="C1469" s="80"/>
    </row>
    <row r="1470" spans="3:3">
      <c r="C1470" s="80"/>
    </row>
    <row r="1471" spans="3:3">
      <c r="C1471" s="80"/>
    </row>
    <row r="1472" spans="3:3">
      <c r="C1472" s="80"/>
    </row>
    <row r="1473" spans="3:3">
      <c r="C1473" s="80"/>
    </row>
    <row r="1474" spans="3:3">
      <c r="C1474" s="80"/>
    </row>
    <row r="1475" spans="3:3">
      <c r="C1475" s="80"/>
    </row>
    <row r="1476" spans="3:3">
      <c r="C1476" s="80"/>
    </row>
    <row r="1477" spans="3:3">
      <c r="C1477" s="80"/>
    </row>
    <row r="1478" spans="3:3">
      <c r="C1478" s="80"/>
    </row>
    <row r="1479" spans="3:3">
      <c r="C1479" s="80"/>
    </row>
    <row r="1480" spans="3:3">
      <c r="C1480" s="80"/>
    </row>
    <row r="1481" spans="3:3">
      <c r="C1481" s="80"/>
    </row>
    <row r="1482" spans="3:3">
      <c r="C1482" s="80"/>
    </row>
    <row r="1483" spans="3:3">
      <c r="C1483" s="80"/>
    </row>
    <row r="1484" spans="3:3">
      <c r="C1484" s="80"/>
    </row>
    <row r="1485" spans="3:3">
      <c r="C1485" s="80"/>
    </row>
    <row r="1486" spans="3:3">
      <c r="C1486" s="80"/>
    </row>
    <row r="1487" spans="3:3">
      <c r="C1487" s="80"/>
    </row>
    <row r="1488" spans="3:3">
      <c r="C1488" s="80"/>
    </row>
    <row r="1489" spans="3:3">
      <c r="C1489" s="80"/>
    </row>
    <row r="1490" spans="3:3">
      <c r="C1490" s="80"/>
    </row>
    <row r="1491" spans="3:3">
      <c r="C1491" s="80"/>
    </row>
    <row r="1492" spans="3:3">
      <c r="C1492" s="80"/>
    </row>
    <row r="1493" spans="3:3">
      <c r="C1493" s="80"/>
    </row>
    <row r="1494" spans="3:3">
      <c r="C1494" s="80"/>
    </row>
    <row r="1495" spans="3:3">
      <c r="C1495" s="80"/>
    </row>
    <row r="1496" spans="3:3">
      <c r="C1496" s="80"/>
    </row>
    <row r="1497" spans="3:3">
      <c r="C1497" s="80"/>
    </row>
    <row r="1498" spans="3:3">
      <c r="C1498" s="80"/>
    </row>
    <row r="1499" spans="3:3">
      <c r="C1499" s="80"/>
    </row>
    <row r="1500" spans="3:3">
      <c r="C1500" s="80"/>
    </row>
    <row r="1501" spans="3:3">
      <c r="C1501" s="80"/>
    </row>
    <row r="1502" spans="3:3">
      <c r="C1502" s="80"/>
    </row>
    <row r="1503" spans="3:3">
      <c r="C1503" s="80"/>
    </row>
    <row r="1504" spans="3:3">
      <c r="C1504" s="80"/>
    </row>
    <row r="1505" spans="3:3">
      <c r="C1505" s="80"/>
    </row>
    <row r="1506" spans="3:3">
      <c r="C1506" s="80"/>
    </row>
    <row r="1507" spans="3:3">
      <c r="C1507" s="80"/>
    </row>
    <row r="1508" spans="3:3">
      <c r="C1508" s="80"/>
    </row>
    <row r="1509" spans="3:3">
      <c r="C1509" s="80"/>
    </row>
    <row r="1510" spans="3:3">
      <c r="C1510" s="80"/>
    </row>
    <row r="1511" spans="3:3">
      <c r="C1511" s="80"/>
    </row>
    <row r="1512" spans="3:3">
      <c r="C1512" s="80"/>
    </row>
    <row r="1513" spans="3:3">
      <c r="C1513" s="80"/>
    </row>
    <row r="1514" spans="3:3">
      <c r="C1514" s="80"/>
    </row>
    <row r="1515" spans="3:3">
      <c r="C1515" s="80"/>
    </row>
    <row r="1516" spans="3:3">
      <c r="C1516" s="80"/>
    </row>
    <row r="1517" spans="3:3">
      <c r="C1517" s="80"/>
    </row>
    <row r="1518" spans="3:3">
      <c r="C1518" s="80"/>
    </row>
    <row r="1519" spans="3:3">
      <c r="C1519" s="80"/>
    </row>
    <row r="1520" spans="3:3">
      <c r="C1520" s="80"/>
    </row>
    <row r="1521" spans="3:3">
      <c r="C1521" s="80"/>
    </row>
    <row r="1522" spans="3:3">
      <c r="C1522" s="80"/>
    </row>
    <row r="1523" spans="3:3">
      <c r="C1523" s="80"/>
    </row>
    <row r="1524" spans="3:3">
      <c r="C1524" s="80"/>
    </row>
    <row r="1525" spans="3:3">
      <c r="C1525" s="80"/>
    </row>
    <row r="1526" spans="3:3">
      <c r="C1526" s="80"/>
    </row>
    <row r="1527" spans="3:3">
      <c r="C1527" s="80"/>
    </row>
    <row r="1528" spans="3:3">
      <c r="C1528" s="80"/>
    </row>
    <row r="1529" spans="3:3">
      <c r="C1529" s="80"/>
    </row>
    <row r="1530" spans="3:3">
      <c r="C1530" s="80"/>
    </row>
    <row r="1531" spans="3:3">
      <c r="C1531" s="80"/>
    </row>
    <row r="1532" spans="3:3">
      <c r="C1532" s="80"/>
    </row>
    <row r="1533" spans="3:3">
      <c r="C1533" s="80"/>
    </row>
    <row r="1534" spans="3:3">
      <c r="C1534" s="80"/>
    </row>
    <row r="1535" spans="3:3">
      <c r="C1535" s="80"/>
    </row>
    <row r="1536" spans="3:3">
      <c r="C1536" s="80"/>
    </row>
    <row r="1537" spans="3:3">
      <c r="C1537" s="80"/>
    </row>
    <row r="1538" spans="3:3">
      <c r="C1538" s="80"/>
    </row>
    <row r="1539" spans="3:3">
      <c r="C1539" s="80"/>
    </row>
    <row r="1540" spans="3:3">
      <c r="C1540" s="80"/>
    </row>
    <row r="1541" spans="3:3">
      <c r="C1541" s="80"/>
    </row>
    <row r="1542" spans="3:3">
      <c r="C1542" s="80"/>
    </row>
    <row r="1543" spans="3:3">
      <c r="C1543" s="80"/>
    </row>
    <row r="1544" spans="3:3">
      <c r="C1544" s="80"/>
    </row>
    <row r="1545" spans="3:3">
      <c r="C1545" s="80"/>
    </row>
    <row r="1546" spans="3:3">
      <c r="C1546" s="80"/>
    </row>
    <row r="1547" spans="3:3">
      <c r="C1547" s="80"/>
    </row>
    <row r="1548" spans="3:3">
      <c r="C1548" s="80"/>
    </row>
    <row r="1549" spans="3:3">
      <c r="C1549" s="80"/>
    </row>
    <row r="1550" spans="3:3">
      <c r="C1550" s="80"/>
    </row>
    <row r="1551" spans="3:3">
      <c r="C1551" s="80"/>
    </row>
    <row r="1552" spans="3:3">
      <c r="C1552" s="80"/>
    </row>
    <row r="1553" spans="3:3">
      <c r="C1553" s="80"/>
    </row>
    <row r="1554" spans="3:3">
      <c r="C1554" s="80"/>
    </row>
    <row r="1555" spans="3:3">
      <c r="C1555" s="80"/>
    </row>
    <row r="1556" spans="3:3">
      <c r="C1556" s="80"/>
    </row>
    <row r="1557" spans="3:3">
      <c r="C1557" s="80"/>
    </row>
    <row r="1558" spans="3:3">
      <c r="C1558" s="80"/>
    </row>
    <row r="1559" spans="3:3">
      <c r="C1559" s="80"/>
    </row>
    <row r="1560" spans="3:3">
      <c r="C1560" s="80"/>
    </row>
    <row r="1561" spans="3:3">
      <c r="C1561" s="80"/>
    </row>
    <row r="1562" spans="3:3">
      <c r="C1562" s="80"/>
    </row>
    <row r="1563" spans="3:3">
      <c r="C1563" s="80"/>
    </row>
    <row r="1564" spans="3:3">
      <c r="C1564" s="80"/>
    </row>
    <row r="1565" spans="3:3">
      <c r="C1565" s="80"/>
    </row>
    <row r="1566" spans="3:3">
      <c r="C1566" s="80"/>
    </row>
    <row r="1567" spans="3:3">
      <c r="C1567" s="80"/>
    </row>
    <row r="1568" spans="3:3">
      <c r="C1568" s="80"/>
    </row>
    <row r="1569" spans="3:3">
      <c r="C1569" s="80"/>
    </row>
    <row r="1570" spans="3:3">
      <c r="C1570" s="80"/>
    </row>
    <row r="1571" spans="3:3">
      <c r="C1571" s="80"/>
    </row>
    <row r="1572" spans="3:3">
      <c r="C1572" s="80"/>
    </row>
    <row r="1573" spans="3:3">
      <c r="C1573" s="80"/>
    </row>
    <row r="1574" spans="3:3">
      <c r="C1574" s="80"/>
    </row>
    <row r="1575" spans="3:3">
      <c r="C1575" s="80"/>
    </row>
    <row r="1576" spans="3:3">
      <c r="C1576" s="80"/>
    </row>
    <row r="1577" spans="3:3">
      <c r="C1577" s="80"/>
    </row>
    <row r="1578" spans="3:3">
      <c r="C1578" s="80"/>
    </row>
    <row r="1579" spans="3:3">
      <c r="C1579" s="80"/>
    </row>
    <row r="1580" spans="3:3">
      <c r="C1580" s="80"/>
    </row>
    <row r="1581" spans="3:3">
      <c r="C1581" s="80"/>
    </row>
    <row r="1582" spans="3:3">
      <c r="C1582" s="80"/>
    </row>
    <row r="1583" spans="3:3">
      <c r="C1583" s="80"/>
    </row>
    <row r="1584" spans="3:3">
      <c r="C1584" s="80"/>
    </row>
    <row r="1585" spans="3:3">
      <c r="C1585" s="80"/>
    </row>
    <row r="1586" spans="3:3">
      <c r="C1586" s="80"/>
    </row>
    <row r="1587" spans="3:3">
      <c r="C1587" s="80"/>
    </row>
    <row r="1588" spans="3:3">
      <c r="C1588" s="80"/>
    </row>
    <row r="1589" spans="3:3">
      <c r="C1589" s="80"/>
    </row>
    <row r="1590" spans="3:3">
      <c r="C1590" s="80"/>
    </row>
    <row r="1591" spans="3:3">
      <c r="C1591" s="80"/>
    </row>
    <row r="1592" spans="3:3">
      <c r="C1592" s="80"/>
    </row>
    <row r="1593" spans="3:3">
      <c r="C1593" s="80"/>
    </row>
    <row r="1594" spans="3:3">
      <c r="C1594" s="80"/>
    </row>
    <row r="1595" spans="3:3">
      <c r="C1595" s="80"/>
    </row>
    <row r="1596" spans="3:3">
      <c r="C1596" s="80"/>
    </row>
    <row r="1597" spans="3:3">
      <c r="C1597" s="80"/>
    </row>
    <row r="1598" spans="3:3">
      <c r="C1598" s="80"/>
    </row>
    <row r="1599" spans="3:3">
      <c r="C1599" s="80"/>
    </row>
    <row r="1600" spans="3:3">
      <c r="C1600" s="80"/>
    </row>
    <row r="1601" spans="3:3">
      <c r="C1601" s="80"/>
    </row>
    <row r="1602" spans="3:3">
      <c r="C1602" s="80"/>
    </row>
    <row r="1603" spans="3:3">
      <c r="C1603" s="80"/>
    </row>
    <row r="1604" spans="3:3">
      <c r="C1604" s="80"/>
    </row>
    <row r="1605" spans="3:3">
      <c r="C1605" s="80"/>
    </row>
    <row r="1606" spans="3:3">
      <c r="C1606" s="80"/>
    </row>
    <row r="1607" spans="3:3">
      <c r="C1607" s="80"/>
    </row>
    <row r="1608" spans="3:3">
      <c r="C1608" s="80"/>
    </row>
    <row r="1609" spans="3:3">
      <c r="C1609" s="80"/>
    </row>
    <row r="1610" spans="3:3">
      <c r="C1610" s="80"/>
    </row>
    <row r="1611" spans="3:3">
      <c r="C1611" s="80"/>
    </row>
    <row r="1612" spans="3:3">
      <c r="C1612" s="80"/>
    </row>
    <row r="1613" spans="3:3">
      <c r="C1613" s="80"/>
    </row>
    <row r="1614" spans="3:3">
      <c r="C1614" s="80"/>
    </row>
    <row r="1615" spans="3:3">
      <c r="C1615" s="80"/>
    </row>
    <row r="1616" spans="3:3">
      <c r="C1616" s="80"/>
    </row>
    <row r="1617" spans="3:3">
      <c r="C1617" s="80"/>
    </row>
    <row r="1618" spans="3:3">
      <c r="C1618" s="80"/>
    </row>
    <row r="1619" spans="3:3">
      <c r="C1619" s="80"/>
    </row>
    <row r="1620" spans="3:3">
      <c r="C1620" s="80"/>
    </row>
    <row r="1621" spans="3:3">
      <c r="C1621" s="80"/>
    </row>
    <row r="1622" spans="3:3">
      <c r="C1622" s="80"/>
    </row>
    <row r="1623" spans="3:3">
      <c r="C1623" s="80"/>
    </row>
    <row r="1624" spans="3:3">
      <c r="C1624" s="80"/>
    </row>
    <row r="1625" spans="3:3">
      <c r="C1625" s="80"/>
    </row>
    <row r="1626" spans="3:3">
      <c r="C1626" s="80"/>
    </row>
    <row r="1627" spans="3:3">
      <c r="C1627" s="80"/>
    </row>
    <row r="1628" spans="3:3">
      <c r="C1628" s="80"/>
    </row>
    <row r="1629" spans="3:3">
      <c r="C1629" s="80"/>
    </row>
    <row r="1630" spans="3:3">
      <c r="C1630" s="80"/>
    </row>
    <row r="1631" spans="3:3">
      <c r="C1631" s="80"/>
    </row>
    <row r="1632" spans="3:3">
      <c r="C1632" s="80"/>
    </row>
    <row r="1633" spans="3:3">
      <c r="C1633" s="80"/>
    </row>
    <row r="1634" spans="3:3">
      <c r="C1634" s="80"/>
    </row>
    <row r="1635" spans="3:3">
      <c r="C1635" s="80"/>
    </row>
    <row r="1636" spans="3:3">
      <c r="C1636" s="80"/>
    </row>
    <row r="1637" spans="3:3">
      <c r="C1637" s="80"/>
    </row>
    <row r="1638" spans="3:3">
      <c r="C1638" s="80"/>
    </row>
  </sheetData>
  <mergeCells count="2">
    <mergeCell ref="C2:D2"/>
    <mergeCell ref="C21:D2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0" tint="-0.14999847407452621"/>
  </sheetPr>
  <dimension ref="A2:E1632"/>
  <sheetViews>
    <sheetView workbookViewId="0">
      <selection activeCell="B18" sqref="B18:E18"/>
    </sheetView>
  </sheetViews>
  <sheetFormatPr defaultRowHeight="10.5"/>
  <cols>
    <col min="1" max="1" width="3.42578125" style="24" customWidth="1"/>
    <col min="2" max="2" width="59.7109375" style="32" customWidth="1"/>
    <col min="3" max="4" width="15.7109375" style="79" customWidth="1"/>
    <col min="5" max="5" width="5" style="79" customWidth="1"/>
    <col min="6" max="16384" width="9.140625" style="63"/>
  </cols>
  <sheetData>
    <row r="2" spans="2:5" ht="17.100000000000001" customHeight="1" thickBot="1">
      <c r="B2" s="568"/>
      <c r="C2" s="1129" t="s">
        <v>188</v>
      </c>
      <c r="D2" s="1103"/>
    </row>
    <row r="3" spans="2:5" ht="17.100000000000001" customHeight="1">
      <c r="B3" s="568"/>
      <c r="C3" s="494">
        <v>2016</v>
      </c>
      <c r="D3" s="495">
        <v>2015</v>
      </c>
      <c r="E3" s="81"/>
    </row>
    <row r="4" spans="2:5" ht="27" customHeight="1">
      <c r="B4" s="583" t="s">
        <v>360</v>
      </c>
      <c r="C4" s="570">
        <v>-110583</v>
      </c>
      <c r="D4" s="571">
        <v>-106882</v>
      </c>
      <c r="E4" s="102"/>
    </row>
    <row r="5" spans="2:5" ht="17.100000000000001" customHeight="1">
      <c r="B5" s="552" t="s">
        <v>92</v>
      </c>
      <c r="C5" s="573">
        <v>-24785</v>
      </c>
      <c r="D5" s="574">
        <v>-17716</v>
      </c>
      <c r="E5" s="102"/>
    </row>
    <row r="6" spans="2:5" ht="24.95" customHeight="1">
      <c r="B6" s="552" t="s">
        <v>121</v>
      </c>
      <c r="C6" s="573">
        <v>-2644</v>
      </c>
      <c r="D6" s="574">
        <v>-4282</v>
      </c>
      <c r="E6" s="74"/>
    </row>
    <row r="7" spans="2:5" ht="17.100000000000001" customHeight="1">
      <c r="B7" s="552" t="s">
        <v>329</v>
      </c>
      <c r="C7" s="573">
        <v>-2621</v>
      </c>
      <c r="D7" s="574">
        <v>-2624</v>
      </c>
      <c r="E7" s="74"/>
    </row>
    <row r="8" spans="2:5" ht="17.100000000000001" customHeight="1">
      <c r="B8" s="549" t="s">
        <v>184</v>
      </c>
      <c r="C8" s="573">
        <v>-1686</v>
      </c>
      <c r="D8" s="574">
        <v>-1685</v>
      </c>
      <c r="E8" s="102"/>
    </row>
    <row r="9" spans="2:5" ht="17.100000000000001" customHeight="1">
      <c r="B9" s="552" t="s">
        <v>330</v>
      </c>
      <c r="C9" s="573">
        <v>-788</v>
      </c>
      <c r="D9" s="574">
        <v>0</v>
      </c>
      <c r="E9" s="102"/>
    </row>
    <row r="10" spans="2:5" ht="17.100000000000001" customHeight="1">
      <c r="B10" s="552" t="s">
        <v>328</v>
      </c>
      <c r="C10" s="573">
        <v>-1475</v>
      </c>
      <c r="D10" s="574">
        <v>-2471</v>
      </c>
      <c r="E10" s="74"/>
    </row>
    <row r="11" spans="2:5" ht="27" customHeight="1">
      <c r="B11" s="552" t="s">
        <v>327</v>
      </c>
      <c r="C11" s="573">
        <v>-302</v>
      </c>
      <c r="D11" s="574">
        <v>-244</v>
      </c>
      <c r="E11" s="102"/>
    </row>
    <row r="12" spans="2:5" ht="42" hidden="1" customHeight="1">
      <c r="B12" s="552" t="s">
        <v>410</v>
      </c>
      <c r="C12" s="573">
        <v>0</v>
      </c>
      <c r="D12" s="574">
        <v>0</v>
      </c>
      <c r="E12" s="102"/>
    </row>
    <row r="13" spans="2:5" ht="27" customHeight="1">
      <c r="B13" s="552" t="s">
        <v>409</v>
      </c>
      <c r="C13" s="573">
        <v>-1000</v>
      </c>
      <c r="D13" s="574">
        <v>-2013</v>
      </c>
      <c r="E13" s="102"/>
    </row>
    <row r="14" spans="2:5" ht="17.100000000000001" customHeight="1" thickBot="1">
      <c r="B14" s="566" t="s">
        <v>285</v>
      </c>
      <c r="C14" s="578">
        <v>-50931</v>
      </c>
      <c r="D14" s="579">
        <v>-47910</v>
      </c>
      <c r="E14" s="103"/>
    </row>
    <row r="15" spans="2:5" ht="17.100000000000001" customHeight="1" thickBot="1">
      <c r="B15" s="422" t="s">
        <v>315</v>
      </c>
      <c r="C15" s="544">
        <f>SUM(C4:C14)</f>
        <v>-196815</v>
      </c>
      <c r="D15" s="545">
        <f>SUM(D4:D14)</f>
        <v>-185827</v>
      </c>
      <c r="E15" s="74"/>
    </row>
    <row r="16" spans="2:5">
      <c r="B16" s="50"/>
      <c r="C16" s="74"/>
      <c r="D16" s="74"/>
      <c r="E16" s="74"/>
    </row>
    <row r="17" spans="2:5">
      <c r="B17" s="86"/>
      <c r="C17" s="89"/>
      <c r="D17" s="89"/>
      <c r="E17" s="89"/>
    </row>
    <row r="18" spans="2:5">
      <c r="B18" s="86"/>
      <c r="C18" s="89"/>
      <c r="D18" s="89"/>
      <c r="E18" s="74"/>
    </row>
    <row r="19" spans="2:5">
      <c r="B19" s="61"/>
      <c r="C19" s="91"/>
      <c r="D19" s="91"/>
      <c r="E19" s="91"/>
    </row>
    <row r="20" spans="2:5">
      <c r="B20" s="50"/>
      <c r="C20" s="91"/>
      <c r="D20" s="91"/>
      <c r="E20" s="91"/>
    </row>
    <row r="23" spans="2:5">
      <c r="B23" s="50"/>
      <c r="C23" s="74"/>
      <c r="D23" s="74"/>
      <c r="E23" s="74"/>
    </row>
    <row r="24" spans="2:5">
      <c r="B24" s="50"/>
      <c r="C24" s="74"/>
      <c r="D24" s="74"/>
      <c r="E24" s="74"/>
    </row>
    <row r="25" spans="2:5">
      <c r="B25" s="50"/>
      <c r="C25" s="74"/>
      <c r="D25" s="74"/>
      <c r="E25" s="74"/>
    </row>
    <row r="26" spans="2:5">
      <c r="B26" s="50"/>
      <c r="C26" s="74"/>
      <c r="D26" s="74"/>
      <c r="E26" s="74"/>
    </row>
    <row r="27" spans="2:5">
      <c r="B27" s="50"/>
      <c r="C27" s="74"/>
      <c r="D27" s="74"/>
      <c r="E27" s="74"/>
    </row>
    <row r="28" spans="2:5">
      <c r="B28" s="50"/>
      <c r="C28" s="74"/>
      <c r="D28" s="74"/>
      <c r="E28" s="74"/>
    </row>
    <row r="29" spans="2:5">
      <c r="B29" s="50"/>
      <c r="C29" s="74"/>
      <c r="D29" s="74"/>
      <c r="E29" s="74"/>
    </row>
    <row r="30" spans="2:5">
      <c r="B30" s="50"/>
      <c r="C30" s="74"/>
      <c r="D30" s="74"/>
      <c r="E30" s="74"/>
    </row>
    <row r="31" spans="2:5">
      <c r="B31" s="50"/>
      <c r="C31" s="74"/>
      <c r="D31" s="74"/>
      <c r="E31" s="74"/>
    </row>
    <row r="32" spans="2:5">
      <c r="B32" s="50"/>
      <c r="C32" s="74"/>
      <c r="D32" s="74"/>
      <c r="E32" s="74"/>
    </row>
    <row r="33" spans="1:5">
      <c r="B33" s="50"/>
      <c r="C33" s="74"/>
      <c r="D33" s="74"/>
      <c r="E33" s="74"/>
    </row>
    <row r="34" spans="1:5">
      <c r="B34" s="50"/>
      <c r="C34" s="74"/>
      <c r="D34" s="74"/>
      <c r="E34" s="74"/>
    </row>
    <row r="35" spans="1:5">
      <c r="B35" s="50"/>
      <c r="C35" s="74"/>
      <c r="D35" s="74"/>
      <c r="E35" s="74"/>
    </row>
    <row r="36" spans="1:5">
      <c r="B36" s="50"/>
      <c r="C36" s="74"/>
      <c r="D36" s="74"/>
      <c r="E36" s="74"/>
    </row>
    <row r="37" spans="1:5">
      <c r="B37" s="50"/>
      <c r="C37" s="74"/>
      <c r="D37" s="74"/>
      <c r="E37" s="74"/>
    </row>
    <row r="38" spans="1:5">
      <c r="B38" s="50"/>
      <c r="C38" s="74"/>
      <c r="D38" s="74"/>
      <c r="E38" s="74"/>
    </row>
    <row r="39" spans="1:5">
      <c r="B39" s="50"/>
      <c r="C39" s="74"/>
      <c r="D39" s="74"/>
      <c r="E39" s="74"/>
    </row>
    <row r="40" spans="1:5">
      <c r="B40" s="50"/>
      <c r="C40" s="74"/>
      <c r="D40" s="74"/>
      <c r="E40" s="74"/>
    </row>
    <row r="41" spans="1:5">
      <c r="B41" s="50"/>
      <c r="C41" s="74"/>
      <c r="D41" s="74"/>
      <c r="E41" s="74"/>
    </row>
    <row r="42" spans="1:5">
      <c r="B42" s="50"/>
      <c r="C42" s="74"/>
      <c r="D42" s="74"/>
      <c r="E42" s="74"/>
    </row>
    <row r="45" spans="1:5">
      <c r="A45" s="21"/>
      <c r="C45" s="74"/>
    </row>
    <row r="46" spans="1:5">
      <c r="A46" s="21"/>
      <c r="C46" s="74"/>
    </row>
    <row r="47" spans="1:5">
      <c r="A47" s="21"/>
      <c r="C47" s="74"/>
    </row>
    <row r="48" spans="1:5">
      <c r="A48" s="21"/>
      <c r="C48" s="74"/>
    </row>
    <row r="49" spans="1:3">
      <c r="A49" s="21"/>
      <c r="C49" s="74"/>
    </row>
    <row r="50" spans="1:3">
      <c r="A50" s="21"/>
      <c r="C50" s="74"/>
    </row>
    <row r="51" spans="1:3">
      <c r="A51" s="21"/>
      <c r="C51" s="74"/>
    </row>
    <row r="52" spans="1:3">
      <c r="A52" s="21"/>
      <c r="C52" s="74"/>
    </row>
    <row r="53" spans="1:3">
      <c r="A53" s="21"/>
      <c r="C53" s="74"/>
    </row>
    <row r="54" spans="1:3">
      <c r="A54" s="21"/>
      <c r="C54" s="74"/>
    </row>
    <row r="55" spans="1:3">
      <c r="A55" s="21"/>
      <c r="C55" s="74"/>
    </row>
    <row r="56" spans="1:3">
      <c r="A56" s="21"/>
      <c r="C56" s="74"/>
    </row>
    <row r="57" spans="1:3">
      <c r="A57" s="21"/>
      <c r="C57" s="74"/>
    </row>
    <row r="58" spans="1:3">
      <c r="A58" s="21"/>
      <c r="C58" s="74"/>
    </row>
    <row r="59" spans="1:3">
      <c r="A59" s="21"/>
      <c r="C59" s="74"/>
    </row>
    <row r="60" spans="1:3">
      <c r="A60" s="21"/>
      <c r="C60" s="74"/>
    </row>
    <row r="61" spans="1:3">
      <c r="A61" s="21"/>
      <c r="C61" s="74"/>
    </row>
    <row r="62" spans="1:3">
      <c r="A62" s="21"/>
      <c r="C62" s="74"/>
    </row>
    <row r="63" spans="1:3">
      <c r="A63" s="21"/>
      <c r="C63" s="74"/>
    </row>
    <row r="64" spans="1:3">
      <c r="A64" s="21"/>
      <c r="C64" s="74"/>
    </row>
    <row r="65" spans="1:3">
      <c r="A65" s="21"/>
      <c r="C65" s="74"/>
    </row>
    <row r="66" spans="1:3">
      <c r="A66" s="21"/>
      <c r="C66" s="74"/>
    </row>
    <row r="67" spans="1:3">
      <c r="A67" s="21"/>
      <c r="C67" s="74"/>
    </row>
    <row r="68" spans="1:3">
      <c r="A68" s="21"/>
      <c r="C68" s="74"/>
    </row>
    <row r="69" spans="1:3">
      <c r="A69" s="21"/>
      <c r="C69" s="74"/>
    </row>
    <row r="70" spans="1:3">
      <c r="A70" s="21"/>
      <c r="C70" s="74"/>
    </row>
    <row r="71" spans="1:3">
      <c r="A71" s="21"/>
      <c r="C71" s="74"/>
    </row>
    <row r="72" spans="1:3">
      <c r="A72" s="21"/>
      <c r="C72" s="74"/>
    </row>
    <row r="73" spans="1:3">
      <c r="A73" s="21"/>
      <c r="C73" s="74"/>
    </row>
    <row r="74" spans="1:3">
      <c r="A74" s="21"/>
      <c r="C74" s="74"/>
    </row>
    <row r="75" spans="1:3">
      <c r="A75" s="21"/>
      <c r="C75" s="74"/>
    </row>
    <row r="76" spans="1:3">
      <c r="A76" s="21"/>
      <c r="C76" s="74"/>
    </row>
    <row r="77" spans="1:3">
      <c r="A77" s="21"/>
      <c r="C77" s="74"/>
    </row>
    <row r="78" spans="1:3">
      <c r="A78" s="21"/>
      <c r="C78" s="74"/>
    </row>
    <row r="79" spans="1:3">
      <c r="A79" s="21"/>
      <c r="C79" s="74"/>
    </row>
    <row r="80" spans="1:3">
      <c r="A80" s="21"/>
      <c r="C80" s="74"/>
    </row>
    <row r="81" spans="1:3">
      <c r="A81" s="21"/>
      <c r="C81" s="74"/>
    </row>
    <row r="82" spans="1:3">
      <c r="A82" s="21"/>
      <c r="C82" s="74"/>
    </row>
    <row r="83" spans="1:3">
      <c r="A83" s="21"/>
      <c r="C83" s="74"/>
    </row>
    <row r="84" spans="1:3">
      <c r="A84" s="21"/>
      <c r="C84" s="74"/>
    </row>
    <row r="85" spans="1:3">
      <c r="A85" s="21"/>
      <c r="C85" s="74"/>
    </row>
    <row r="86" spans="1:3">
      <c r="A86" s="21"/>
      <c r="C86" s="74"/>
    </row>
    <row r="87" spans="1:3">
      <c r="A87" s="21"/>
      <c r="C87" s="74"/>
    </row>
    <row r="88" spans="1:3">
      <c r="A88" s="21"/>
      <c r="C88" s="74"/>
    </row>
    <row r="89" spans="1:3">
      <c r="A89" s="21"/>
      <c r="C89" s="74"/>
    </row>
    <row r="90" spans="1:3">
      <c r="A90" s="21"/>
      <c r="C90" s="74"/>
    </row>
    <row r="91" spans="1:3">
      <c r="C91" s="74"/>
    </row>
    <row r="92" spans="1:3">
      <c r="C92" s="74"/>
    </row>
    <row r="93" spans="1:3">
      <c r="C93" s="74"/>
    </row>
    <row r="94" spans="1:3">
      <c r="C94" s="74"/>
    </row>
    <row r="95" spans="1:3">
      <c r="C95" s="74"/>
    </row>
    <row r="96" spans="1:3">
      <c r="C96" s="74"/>
    </row>
    <row r="97" spans="3:3">
      <c r="C97" s="74"/>
    </row>
    <row r="98" spans="3:3">
      <c r="C98" s="74"/>
    </row>
    <row r="99" spans="3:3">
      <c r="C99" s="74"/>
    </row>
    <row r="100" spans="3:3">
      <c r="C100" s="74"/>
    </row>
    <row r="101" spans="3:3">
      <c r="C101" s="74"/>
    </row>
    <row r="102" spans="3:3">
      <c r="C102" s="74"/>
    </row>
    <row r="103" spans="3:3">
      <c r="C103" s="74"/>
    </row>
    <row r="104" spans="3:3">
      <c r="C104" s="74"/>
    </row>
    <row r="105" spans="3:3">
      <c r="C105" s="74"/>
    </row>
    <row r="106" spans="3:3">
      <c r="C106" s="74"/>
    </row>
    <row r="107" spans="3:3">
      <c r="C107" s="74"/>
    </row>
    <row r="108" spans="3:3">
      <c r="C108" s="74"/>
    </row>
    <row r="109" spans="3:3">
      <c r="C109" s="74"/>
    </row>
    <row r="110" spans="3:3">
      <c r="C110" s="74"/>
    </row>
    <row r="111" spans="3:3">
      <c r="C111" s="74"/>
    </row>
    <row r="112" spans="3:3">
      <c r="C112" s="74"/>
    </row>
    <row r="113" spans="3:3">
      <c r="C113" s="74"/>
    </row>
    <row r="114" spans="3:3">
      <c r="C114" s="74"/>
    </row>
    <row r="115" spans="3:3">
      <c r="C115" s="74"/>
    </row>
    <row r="116" spans="3:3">
      <c r="C116" s="74"/>
    </row>
    <row r="117" spans="3:3">
      <c r="C117" s="74"/>
    </row>
    <row r="118" spans="3:3">
      <c r="C118" s="74"/>
    </row>
    <row r="119" spans="3:3">
      <c r="C119" s="74"/>
    </row>
    <row r="120" spans="3:3">
      <c r="C120" s="74"/>
    </row>
    <row r="121" spans="3:3">
      <c r="C121" s="74"/>
    </row>
    <row r="122" spans="3:3">
      <c r="C122" s="74"/>
    </row>
    <row r="123" spans="3:3">
      <c r="C123" s="74"/>
    </row>
    <row r="124" spans="3:3">
      <c r="C124" s="74"/>
    </row>
    <row r="125" spans="3:3">
      <c r="C125" s="74"/>
    </row>
    <row r="126" spans="3:3">
      <c r="C126" s="74"/>
    </row>
    <row r="127" spans="3:3">
      <c r="C127" s="74"/>
    </row>
    <row r="128" spans="3:3">
      <c r="C128" s="74"/>
    </row>
    <row r="129" spans="3:3">
      <c r="C129" s="74"/>
    </row>
    <row r="130" spans="3:3">
      <c r="C130" s="74"/>
    </row>
    <row r="131" spans="3:3">
      <c r="C131" s="74"/>
    </row>
    <row r="132" spans="3:3">
      <c r="C132" s="74"/>
    </row>
    <row r="133" spans="3:3">
      <c r="C133" s="74"/>
    </row>
    <row r="134" spans="3:3">
      <c r="C134" s="74"/>
    </row>
    <row r="135" spans="3:3">
      <c r="C135" s="74"/>
    </row>
    <row r="136" spans="3:3">
      <c r="C136" s="74"/>
    </row>
    <row r="137" spans="3:3">
      <c r="C137" s="74"/>
    </row>
    <row r="138" spans="3:3">
      <c r="C138" s="74"/>
    </row>
    <row r="139" spans="3:3">
      <c r="C139" s="74"/>
    </row>
    <row r="140" spans="3:3">
      <c r="C140" s="74"/>
    </row>
    <row r="141" spans="3:3">
      <c r="C141" s="74"/>
    </row>
    <row r="142" spans="3:3">
      <c r="C142" s="74"/>
    </row>
    <row r="143" spans="3:3">
      <c r="C143" s="74"/>
    </row>
    <row r="144" spans="3:3">
      <c r="C144" s="74"/>
    </row>
    <row r="145" spans="3:3">
      <c r="C145" s="74"/>
    </row>
    <row r="146" spans="3:3">
      <c r="C146" s="74"/>
    </row>
    <row r="147" spans="3:3">
      <c r="C147" s="74"/>
    </row>
    <row r="148" spans="3:3">
      <c r="C148" s="74"/>
    </row>
    <row r="149" spans="3:3">
      <c r="C149" s="74"/>
    </row>
    <row r="150" spans="3:3">
      <c r="C150" s="74"/>
    </row>
    <row r="151" spans="3:3">
      <c r="C151" s="74"/>
    </row>
    <row r="152" spans="3:3">
      <c r="C152" s="74"/>
    </row>
    <row r="153" spans="3:3">
      <c r="C153" s="74"/>
    </row>
    <row r="154" spans="3:3">
      <c r="C154" s="74"/>
    </row>
    <row r="155" spans="3:3">
      <c r="C155" s="74"/>
    </row>
    <row r="156" spans="3:3">
      <c r="C156" s="74"/>
    </row>
    <row r="157" spans="3:3">
      <c r="C157" s="74"/>
    </row>
    <row r="158" spans="3:3">
      <c r="C158" s="74"/>
    </row>
    <row r="159" spans="3:3">
      <c r="C159" s="74"/>
    </row>
    <row r="160" spans="3:3">
      <c r="C160" s="74"/>
    </row>
    <row r="161" spans="3:3">
      <c r="C161" s="74"/>
    </row>
    <row r="162" spans="3:3">
      <c r="C162" s="74"/>
    </row>
    <row r="163" spans="3:3">
      <c r="C163" s="74"/>
    </row>
    <row r="164" spans="3:3">
      <c r="C164" s="74"/>
    </row>
    <row r="165" spans="3:3">
      <c r="C165" s="74"/>
    </row>
    <row r="166" spans="3:3">
      <c r="C166" s="74"/>
    </row>
    <row r="167" spans="3:3">
      <c r="C167" s="74"/>
    </row>
    <row r="168" spans="3:3">
      <c r="C168" s="74"/>
    </row>
    <row r="169" spans="3:3">
      <c r="C169" s="74"/>
    </row>
    <row r="170" spans="3:3">
      <c r="C170" s="74"/>
    </row>
    <row r="171" spans="3:3">
      <c r="C171" s="74"/>
    </row>
    <row r="172" spans="3:3">
      <c r="C172" s="74"/>
    </row>
    <row r="173" spans="3:3">
      <c r="C173" s="74"/>
    </row>
    <row r="174" spans="3:3">
      <c r="C174" s="74"/>
    </row>
    <row r="175" spans="3:3">
      <c r="C175" s="74"/>
    </row>
    <row r="176" spans="3:3">
      <c r="C176" s="74"/>
    </row>
    <row r="177" spans="3:3">
      <c r="C177" s="74"/>
    </row>
    <row r="178" spans="3:3">
      <c r="C178" s="74"/>
    </row>
    <row r="179" spans="3:3">
      <c r="C179" s="74"/>
    </row>
    <row r="180" spans="3:3">
      <c r="C180" s="74"/>
    </row>
    <row r="181" spans="3:3">
      <c r="C181" s="74"/>
    </row>
    <row r="182" spans="3:3">
      <c r="C182" s="74"/>
    </row>
    <row r="183" spans="3:3">
      <c r="C183" s="74"/>
    </row>
    <row r="184" spans="3:3">
      <c r="C184" s="74"/>
    </row>
    <row r="185" spans="3:3">
      <c r="C185" s="74"/>
    </row>
    <row r="186" spans="3:3">
      <c r="C186" s="74"/>
    </row>
    <row r="187" spans="3:3">
      <c r="C187" s="74"/>
    </row>
    <row r="188" spans="3:3">
      <c r="C188" s="74"/>
    </row>
    <row r="189" spans="3:3">
      <c r="C189" s="74"/>
    </row>
    <row r="190" spans="3:3">
      <c r="C190" s="74"/>
    </row>
    <row r="191" spans="3:3">
      <c r="C191" s="74"/>
    </row>
    <row r="192" spans="3:3">
      <c r="C192" s="74"/>
    </row>
    <row r="193" spans="3:3">
      <c r="C193" s="74"/>
    </row>
    <row r="194" spans="3:3">
      <c r="C194" s="74"/>
    </row>
    <row r="195" spans="3:3">
      <c r="C195" s="74"/>
    </row>
    <row r="196" spans="3:3">
      <c r="C196" s="74"/>
    </row>
    <row r="197" spans="3:3">
      <c r="C197" s="74"/>
    </row>
    <row r="198" spans="3:3">
      <c r="C198" s="74"/>
    </row>
    <row r="199" spans="3:3">
      <c r="C199" s="74"/>
    </row>
    <row r="200" spans="3:3">
      <c r="C200" s="74"/>
    </row>
    <row r="201" spans="3:3">
      <c r="C201" s="74"/>
    </row>
    <row r="202" spans="3:3">
      <c r="C202" s="74"/>
    </row>
    <row r="203" spans="3:3">
      <c r="C203" s="74"/>
    </row>
    <row r="204" spans="3:3">
      <c r="C204" s="74"/>
    </row>
    <row r="205" spans="3:3">
      <c r="C205" s="74"/>
    </row>
    <row r="206" spans="3:3">
      <c r="C206" s="74"/>
    </row>
    <row r="207" spans="3:3">
      <c r="C207" s="74"/>
    </row>
    <row r="208" spans="3:3">
      <c r="C208" s="74"/>
    </row>
    <row r="209" spans="3:3">
      <c r="C209" s="74"/>
    </row>
    <row r="210" spans="3:3">
      <c r="C210" s="74"/>
    </row>
    <row r="211" spans="3:3">
      <c r="C211" s="74"/>
    </row>
    <row r="212" spans="3:3">
      <c r="C212" s="74"/>
    </row>
    <row r="213" spans="3:3">
      <c r="C213" s="74"/>
    </row>
    <row r="214" spans="3:3">
      <c r="C214" s="74"/>
    </row>
    <row r="215" spans="3:3">
      <c r="C215" s="74"/>
    </row>
    <row r="216" spans="3:3">
      <c r="C216" s="74"/>
    </row>
    <row r="217" spans="3:3">
      <c r="C217" s="74"/>
    </row>
    <row r="218" spans="3:3">
      <c r="C218" s="74"/>
    </row>
    <row r="219" spans="3:3">
      <c r="C219" s="74"/>
    </row>
    <row r="220" spans="3:3">
      <c r="C220" s="74"/>
    </row>
    <row r="221" spans="3:3">
      <c r="C221" s="74"/>
    </row>
    <row r="222" spans="3:3">
      <c r="C222" s="74"/>
    </row>
    <row r="223" spans="3:3">
      <c r="C223" s="74"/>
    </row>
    <row r="224" spans="3:3">
      <c r="C224" s="74"/>
    </row>
    <row r="225" spans="3:3">
      <c r="C225" s="74"/>
    </row>
    <row r="226" spans="3:3">
      <c r="C226" s="74"/>
    </row>
    <row r="227" spans="3:3">
      <c r="C227" s="74"/>
    </row>
    <row r="228" spans="3:3">
      <c r="C228" s="74"/>
    </row>
    <row r="229" spans="3:3">
      <c r="C229" s="74"/>
    </row>
    <row r="230" spans="3:3">
      <c r="C230" s="74"/>
    </row>
    <row r="231" spans="3:3">
      <c r="C231" s="74"/>
    </row>
    <row r="232" spans="3:3">
      <c r="C232" s="74"/>
    </row>
    <row r="233" spans="3:3">
      <c r="C233" s="74"/>
    </row>
    <row r="234" spans="3:3">
      <c r="C234" s="74"/>
    </row>
    <row r="235" spans="3:3">
      <c r="C235" s="74"/>
    </row>
    <row r="236" spans="3:3">
      <c r="C236" s="74"/>
    </row>
    <row r="237" spans="3:3">
      <c r="C237" s="74"/>
    </row>
    <row r="238" spans="3:3">
      <c r="C238" s="74"/>
    </row>
    <row r="239" spans="3:3">
      <c r="C239" s="74"/>
    </row>
    <row r="240" spans="3:3">
      <c r="C240" s="74"/>
    </row>
    <row r="241" spans="3:3">
      <c r="C241" s="74"/>
    </row>
    <row r="242" spans="3:3">
      <c r="C242" s="74"/>
    </row>
    <row r="243" spans="3:3">
      <c r="C243" s="74"/>
    </row>
    <row r="244" spans="3:3">
      <c r="C244" s="74"/>
    </row>
    <row r="245" spans="3:3">
      <c r="C245" s="74"/>
    </row>
    <row r="246" spans="3:3">
      <c r="C246" s="74"/>
    </row>
    <row r="247" spans="3:3">
      <c r="C247" s="74"/>
    </row>
    <row r="248" spans="3:3">
      <c r="C248" s="74"/>
    </row>
    <row r="249" spans="3:3">
      <c r="C249" s="74"/>
    </row>
    <row r="250" spans="3:3">
      <c r="C250" s="74"/>
    </row>
    <row r="251" spans="3:3">
      <c r="C251" s="74"/>
    </row>
    <row r="252" spans="3:3">
      <c r="C252" s="74"/>
    </row>
    <row r="253" spans="3:3">
      <c r="C253" s="74"/>
    </row>
    <row r="254" spans="3:3">
      <c r="C254" s="74"/>
    </row>
    <row r="255" spans="3:3">
      <c r="C255" s="74"/>
    </row>
    <row r="256" spans="3:3">
      <c r="C256" s="74"/>
    </row>
    <row r="257" spans="3:3">
      <c r="C257" s="74"/>
    </row>
    <row r="258" spans="3:3">
      <c r="C258" s="74"/>
    </row>
    <row r="259" spans="3:3">
      <c r="C259" s="74"/>
    </row>
    <row r="260" spans="3:3">
      <c r="C260" s="74"/>
    </row>
    <row r="261" spans="3:3">
      <c r="C261" s="74"/>
    </row>
    <row r="262" spans="3:3">
      <c r="C262" s="74"/>
    </row>
    <row r="263" spans="3:3">
      <c r="C263" s="74"/>
    </row>
    <row r="264" spans="3:3">
      <c r="C264" s="74"/>
    </row>
    <row r="265" spans="3:3">
      <c r="C265" s="74"/>
    </row>
    <row r="266" spans="3:3">
      <c r="C266" s="74"/>
    </row>
    <row r="267" spans="3:3">
      <c r="C267" s="74"/>
    </row>
    <row r="268" spans="3:3">
      <c r="C268" s="74"/>
    </row>
    <row r="269" spans="3:3">
      <c r="C269" s="74"/>
    </row>
    <row r="270" spans="3:3">
      <c r="C270" s="74"/>
    </row>
    <row r="271" spans="3:3">
      <c r="C271" s="74"/>
    </row>
    <row r="272" spans="3:3">
      <c r="C272" s="74"/>
    </row>
    <row r="273" spans="3:3">
      <c r="C273" s="74"/>
    </row>
    <row r="274" spans="3:3">
      <c r="C274" s="74"/>
    </row>
    <row r="275" spans="3:3">
      <c r="C275" s="74"/>
    </row>
    <row r="276" spans="3:3">
      <c r="C276" s="74"/>
    </row>
    <row r="277" spans="3:3">
      <c r="C277" s="74"/>
    </row>
    <row r="278" spans="3:3">
      <c r="C278" s="74"/>
    </row>
    <row r="279" spans="3:3">
      <c r="C279" s="74"/>
    </row>
    <row r="280" spans="3:3">
      <c r="C280" s="74"/>
    </row>
    <row r="281" spans="3:3">
      <c r="C281" s="74"/>
    </row>
    <row r="282" spans="3:3">
      <c r="C282" s="74"/>
    </row>
    <row r="283" spans="3:3">
      <c r="C283" s="74"/>
    </row>
    <row r="284" spans="3:3">
      <c r="C284" s="74"/>
    </row>
    <row r="285" spans="3:3">
      <c r="C285" s="74"/>
    </row>
    <row r="286" spans="3:3">
      <c r="C286" s="74"/>
    </row>
    <row r="287" spans="3:3">
      <c r="C287" s="74"/>
    </row>
    <row r="288" spans="3:3">
      <c r="C288" s="80"/>
    </row>
    <row r="289" spans="3:3">
      <c r="C289" s="80"/>
    </row>
    <row r="290" spans="3:3">
      <c r="C290" s="80"/>
    </row>
    <row r="291" spans="3:3">
      <c r="C291" s="80"/>
    </row>
    <row r="292" spans="3:3">
      <c r="C292" s="80"/>
    </row>
    <row r="293" spans="3:3">
      <c r="C293" s="80"/>
    </row>
    <row r="294" spans="3:3">
      <c r="C294" s="80"/>
    </row>
    <row r="295" spans="3:3">
      <c r="C295" s="80"/>
    </row>
    <row r="296" spans="3:3">
      <c r="C296" s="80"/>
    </row>
    <row r="297" spans="3:3">
      <c r="C297" s="80"/>
    </row>
    <row r="298" spans="3:3">
      <c r="C298" s="80"/>
    </row>
    <row r="299" spans="3:3">
      <c r="C299" s="80"/>
    </row>
    <row r="300" spans="3:3">
      <c r="C300" s="80"/>
    </row>
    <row r="301" spans="3:3">
      <c r="C301" s="80"/>
    </row>
    <row r="302" spans="3:3">
      <c r="C302" s="80"/>
    </row>
    <row r="303" spans="3:3">
      <c r="C303" s="80"/>
    </row>
    <row r="304" spans="3:3">
      <c r="C304" s="80"/>
    </row>
    <row r="305" spans="3:3">
      <c r="C305" s="80"/>
    </row>
    <row r="306" spans="3:3">
      <c r="C306" s="80"/>
    </row>
    <row r="307" spans="3:3">
      <c r="C307" s="80"/>
    </row>
    <row r="308" spans="3:3">
      <c r="C308" s="80"/>
    </row>
    <row r="309" spans="3:3">
      <c r="C309" s="80"/>
    </row>
    <row r="310" spans="3:3">
      <c r="C310" s="80"/>
    </row>
    <row r="311" spans="3:3">
      <c r="C311" s="80"/>
    </row>
    <row r="312" spans="3:3">
      <c r="C312" s="80"/>
    </row>
    <row r="313" spans="3:3">
      <c r="C313" s="80"/>
    </row>
    <row r="314" spans="3:3">
      <c r="C314" s="80"/>
    </row>
    <row r="315" spans="3:3">
      <c r="C315" s="80"/>
    </row>
    <row r="316" spans="3:3">
      <c r="C316" s="80"/>
    </row>
    <row r="317" spans="3:3">
      <c r="C317" s="80"/>
    </row>
    <row r="318" spans="3:3">
      <c r="C318" s="80"/>
    </row>
    <row r="319" spans="3:3">
      <c r="C319" s="80"/>
    </row>
    <row r="320" spans="3:3">
      <c r="C320" s="80"/>
    </row>
    <row r="321" spans="3:3">
      <c r="C321" s="80"/>
    </row>
    <row r="322" spans="3:3">
      <c r="C322" s="80"/>
    </row>
    <row r="323" spans="3:3">
      <c r="C323" s="80"/>
    </row>
    <row r="324" spans="3:3">
      <c r="C324" s="80"/>
    </row>
    <row r="325" spans="3:3">
      <c r="C325" s="80"/>
    </row>
    <row r="326" spans="3:3">
      <c r="C326" s="80"/>
    </row>
    <row r="327" spans="3:3">
      <c r="C327" s="80"/>
    </row>
    <row r="328" spans="3:3">
      <c r="C328" s="80"/>
    </row>
    <row r="329" spans="3:3">
      <c r="C329" s="80"/>
    </row>
    <row r="330" spans="3:3">
      <c r="C330" s="80"/>
    </row>
    <row r="331" spans="3:3">
      <c r="C331" s="80"/>
    </row>
    <row r="332" spans="3:3">
      <c r="C332" s="80"/>
    </row>
    <row r="333" spans="3:3">
      <c r="C333" s="80"/>
    </row>
    <row r="334" spans="3:3">
      <c r="C334" s="80"/>
    </row>
    <row r="335" spans="3:3">
      <c r="C335" s="80"/>
    </row>
    <row r="336" spans="3:3">
      <c r="C336" s="80"/>
    </row>
    <row r="337" spans="3:3">
      <c r="C337" s="80"/>
    </row>
    <row r="338" spans="3:3">
      <c r="C338" s="80"/>
    </row>
    <row r="339" spans="3:3">
      <c r="C339" s="80"/>
    </row>
    <row r="340" spans="3:3">
      <c r="C340" s="80"/>
    </row>
    <row r="341" spans="3:3">
      <c r="C341" s="80"/>
    </row>
    <row r="342" spans="3:3">
      <c r="C342" s="80"/>
    </row>
    <row r="343" spans="3:3">
      <c r="C343" s="80"/>
    </row>
    <row r="344" spans="3:3">
      <c r="C344" s="80"/>
    </row>
    <row r="345" spans="3:3">
      <c r="C345" s="80"/>
    </row>
    <row r="346" spans="3:3">
      <c r="C346" s="80"/>
    </row>
    <row r="347" spans="3:3">
      <c r="C347" s="80"/>
    </row>
    <row r="348" spans="3:3">
      <c r="C348" s="80"/>
    </row>
    <row r="349" spans="3:3">
      <c r="C349" s="80"/>
    </row>
    <row r="350" spans="3:3">
      <c r="C350" s="80"/>
    </row>
    <row r="351" spans="3:3">
      <c r="C351" s="80"/>
    </row>
    <row r="352" spans="3:3">
      <c r="C352" s="80"/>
    </row>
    <row r="353" spans="3:3">
      <c r="C353" s="80"/>
    </row>
    <row r="354" spans="3:3">
      <c r="C354" s="80"/>
    </row>
    <row r="355" spans="3:3">
      <c r="C355" s="80"/>
    </row>
    <row r="356" spans="3:3">
      <c r="C356" s="80"/>
    </row>
    <row r="357" spans="3:3">
      <c r="C357" s="80"/>
    </row>
    <row r="358" spans="3:3">
      <c r="C358" s="80"/>
    </row>
    <row r="359" spans="3:3">
      <c r="C359" s="80"/>
    </row>
    <row r="360" spans="3:3">
      <c r="C360" s="80"/>
    </row>
    <row r="361" spans="3:3">
      <c r="C361" s="80"/>
    </row>
    <row r="362" spans="3:3">
      <c r="C362" s="80"/>
    </row>
    <row r="363" spans="3:3">
      <c r="C363" s="80"/>
    </row>
    <row r="364" spans="3:3">
      <c r="C364" s="80"/>
    </row>
    <row r="365" spans="3:3">
      <c r="C365" s="80"/>
    </row>
    <row r="366" spans="3:3">
      <c r="C366" s="80"/>
    </row>
    <row r="367" spans="3:3">
      <c r="C367" s="80"/>
    </row>
    <row r="368" spans="3:3">
      <c r="C368" s="80"/>
    </row>
    <row r="369" spans="3:3">
      <c r="C369" s="80"/>
    </row>
    <row r="370" spans="3:3">
      <c r="C370" s="80"/>
    </row>
    <row r="371" spans="3:3">
      <c r="C371" s="80"/>
    </row>
    <row r="372" spans="3:3">
      <c r="C372" s="80"/>
    </row>
    <row r="373" spans="3:3">
      <c r="C373" s="80"/>
    </row>
    <row r="374" spans="3:3">
      <c r="C374" s="80"/>
    </row>
    <row r="375" spans="3:3">
      <c r="C375" s="80"/>
    </row>
    <row r="376" spans="3:3">
      <c r="C376" s="80"/>
    </row>
    <row r="377" spans="3:3">
      <c r="C377" s="80"/>
    </row>
    <row r="378" spans="3:3">
      <c r="C378" s="80"/>
    </row>
    <row r="379" spans="3:3">
      <c r="C379" s="80"/>
    </row>
    <row r="380" spans="3:3">
      <c r="C380" s="80"/>
    </row>
    <row r="381" spans="3:3">
      <c r="C381" s="80"/>
    </row>
    <row r="382" spans="3:3">
      <c r="C382" s="80"/>
    </row>
    <row r="383" spans="3:3">
      <c r="C383" s="80"/>
    </row>
    <row r="384" spans="3:3">
      <c r="C384" s="80"/>
    </row>
    <row r="385" spans="3:3">
      <c r="C385" s="80"/>
    </row>
    <row r="386" spans="3:3">
      <c r="C386" s="80"/>
    </row>
    <row r="387" spans="3:3">
      <c r="C387" s="80"/>
    </row>
    <row r="388" spans="3:3">
      <c r="C388" s="80"/>
    </row>
    <row r="389" spans="3:3">
      <c r="C389" s="80"/>
    </row>
    <row r="390" spans="3:3">
      <c r="C390" s="80"/>
    </row>
    <row r="391" spans="3:3">
      <c r="C391" s="80"/>
    </row>
    <row r="392" spans="3:3">
      <c r="C392" s="80"/>
    </row>
    <row r="393" spans="3:3">
      <c r="C393" s="80"/>
    </row>
    <row r="394" spans="3:3">
      <c r="C394" s="80"/>
    </row>
    <row r="395" spans="3:3">
      <c r="C395" s="80"/>
    </row>
    <row r="396" spans="3:3">
      <c r="C396" s="80"/>
    </row>
    <row r="397" spans="3:3">
      <c r="C397" s="80"/>
    </row>
    <row r="398" spans="3:3">
      <c r="C398" s="80"/>
    </row>
    <row r="399" spans="3:3">
      <c r="C399" s="80"/>
    </row>
    <row r="400" spans="3:3">
      <c r="C400" s="80"/>
    </row>
    <row r="401" spans="3:3">
      <c r="C401" s="80"/>
    </row>
    <row r="402" spans="3:3">
      <c r="C402" s="80"/>
    </row>
    <row r="403" spans="3:3">
      <c r="C403" s="80"/>
    </row>
    <row r="404" spans="3:3">
      <c r="C404" s="80"/>
    </row>
    <row r="405" spans="3:3">
      <c r="C405" s="80"/>
    </row>
    <row r="406" spans="3:3">
      <c r="C406" s="80"/>
    </row>
    <row r="407" spans="3:3">
      <c r="C407" s="80"/>
    </row>
    <row r="408" spans="3:3">
      <c r="C408" s="80"/>
    </row>
    <row r="409" spans="3:3">
      <c r="C409" s="80"/>
    </row>
    <row r="410" spans="3:3">
      <c r="C410" s="80"/>
    </row>
    <row r="411" spans="3:3">
      <c r="C411" s="80"/>
    </row>
    <row r="412" spans="3:3">
      <c r="C412" s="80"/>
    </row>
    <row r="413" spans="3:3">
      <c r="C413" s="80"/>
    </row>
    <row r="414" spans="3:3">
      <c r="C414" s="80"/>
    </row>
    <row r="415" spans="3:3">
      <c r="C415" s="80"/>
    </row>
    <row r="416" spans="3:3">
      <c r="C416" s="80"/>
    </row>
    <row r="417" spans="3:3">
      <c r="C417" s="80"/>
    </row>
    <row r="418" spans="3:3">
      <c r="C418" s="80"/>
    </row>
    <row r="419" spans="3:3">
      <c r="C419" s="80"/>
    </row>
    <row r="420" spans="3:3">
      <c r="C420" s="80"/>
    </row>
    <row r="421" spans="3:3">
      <c r="C421" s="80"/>
    </row>
    <row r="422" spans="3:3">
      <c r="C422" s="80"/>
    </row>
    <row r="423" spans="3:3">
      <c r="C423" s="80"/>
    </row>
    <row r="424" spans="3:3">
      <c r="C424" s="80"/>
    </row>
    <row r="425" spans="3:3">
      <c r="C425" s="80"/>
    </row>
    <row r="426" spans="3:3">
      <c r="C426" s="80"/>
    </row>
    <row r="427" spans="3:3">
      <c r="C427" s="80"/>
    </row>
    <row r="428" spans="3:3">
      <c r="C428" s="80"/>
    </row>
    <row r="429" spans="3:3">
      <c r="C429" s="80"/>
    </row>
    <row r="430" spans="3:3">
      <c r="C430" s="80"/>
    </row>
    <row r="431" spans="3:3">
      <c r="C431" s="80"/>
    </row>
    <row r="432" spans="3:3">
      <c r="C432" s="80"/>
    </row>
    <row r="433" spans="3:3">
      <c r="C433" s="80"/>
    </row>
    <row r="434" spans="3:3">
      <c r="C434" s="80"/>
    </row>
    <row r="435" spans="3:3">
      <c r="C435" s="80"/>
    </row>
    <row r="436" spans="3:3">
      <c r="C436" s="80"/>
    </row>
    <row r="437" spans="3:3">
      <c r="C437" s="80"/>
    </row>
    <row r="438" spans="3:3">
      <c r="C438" s="80"/>
    </row>
    <row r="439" spans="3:3">
      <c r="C439" s="80"/>
    </row>
    <row r="440" spans="3:3">
      <c r="C440" s="80"/>
    </row>
    <row r="441" spans="3:3">
      <c r="C441" s="80"/>
    </row>
    <row r="442" spans="3:3">
      <c r="C442" s="80"/>
    </row>
    <row r="443" spans="3:3">
      <c r="C443" s="80"/>
    </row>
    <row r="444" spans="3:3">
      <c r="C444" s="80"/>
    </row>
    <row r="445" spans="3:3">
      <c r="C445" s="80"/>
    </row>
    <row r="446" spans="3:3">
      <c r="C446" s="80"/>
    </row>
    <row r="447" spans="3:3">
      <c r="C447" s="80"/>
    </row>
    <row r="448" spans="3:3">
      <c r="C448" s="80"/>
    </row>
    <row r="449" spans="3:3">
      <c r="C449" s="80"/>
    </row>
    <row r="450" spans="3:3">
      <c r="C450" s="80"/>
    </row>
    <row r="451" spans="3:3">
      <c r="C451" s="80"/>
    </row>
    <row r="452" spans="3:3">
      <c r="C452" s="80"/>
    </row>
    <row r="453" spans="3:3">
      <c r="C453" s="80"/>
    </row>
    <row r="454" spans="3:3">
      <c r="C454" s="80"/>
    </row>
    <row r="455" spans="3:3">
      <c r="C455" s="80"/>
    </row>
    <row r="456" spans="3:3">
      <c r="C456" s="80"/>
    </row>
    <row r="457" spans="3:3">
      <c r="C457" s="80"/>
    </row>
    <row r="458" spans="3:3">
      <c r="C458" s="80"/>
    </row>
    <row r="459" spans="3:3">
      <c r="C459" s="80"/>
    </row>
    <row r="460" spans="3:3">
      <c r="C460" s="80"/>
    </row>
    <row r="461" spans="3:3">
      <c r="C461" s="80"/>
    </row>
    <row r="462" spans="3:3">
      <c r="C462" s="80"/>
    </row>
    <row r="463" spans="3:3">
      <c r="C463" s="80"/>
    </row>
    <row r="464" spans="3:3">
      <c r="C464" s="80"/>
    </row>
    <row r="465" spans="3:3">
      <c r="C465" s="80"/>
    </row>
    <row r="466" spans="3:3">
      <c r="C466" s="80"/>
    </row>
    <row r="467" spans="3:3">
      <c r="C467" s="80"/>
    </row>
    <row r="468" spans="3:3">
      <c r="C468" s="80"/>
    </row>
    <row r="469" spans="3:3">
      <c r="C469" s="80"/>
    </row>
    <row r="470" spans="3:3">
      <c r="C470" s="80"/>
    </row>
    <row r="471" spans="3:3">
      <c r="C471" s="80"/>
    </row>
    <row r="472" spans="3:3">
      <c r="C472" s="80"/>
    </row>
    <row r="473" spans="3:3">
      <c r="C473" s="80"/>
    </row>
    <row r="474" spans="3:3">
      <c r="C474" s="80"/>
    </row>
    <row r="475" spans="3:3">
      <c r="C475" s="80"/>
    </row>
    <row r="476" spans="3:3">
      <c r="C476" s="80"/>
    </row>
    <row r="477" spans="3:3">
      <c r="C477" s="80"/>
    </row>
    <row r="478" spans="3:3">
      <c r="C478" s="80"/>
    </row>
    <row r="479" spans="3:3">
      <c r="C479" s="80"/>
    </row>
    <row r="480" spans="3:3">
      <c r="C480" s="80"/>
    </row>
    <row r="481" spans="3:3">
      <c r="C481" s="80"/>
    </row>
    <row r="482" spans="3:3">
      <c r="C482" s="80"/>
    </row>
    <row r="483" spans="3:3">
      <c r="C483" s="80"/>
    </row>
    <row r="484" spans="3:3">
      <c r="C484" s="80"/>
    </row>
    <row r="485" spans="3:3">
      <c r="C485" s="80"/>
    </row>
    <row r="486" spans="3:3">
      <c r="C486" s="80"/>
    </row>
    <row r="487" spans="3:3">
      <c r="C487" s="80"/>
    </row>
    <row r="488" spans="3:3">
      <c r="C488" s="80"/>
    </row>
    <row r="489" spans="3:3">
      <c r="C489" s="80"/>
    </row>
    <row r="490" spans="3:3">
      <c r="C490" s="80"/>
    </row>
    <row r="491" spans="3:3">
      <c r="C491" s="80"/>
    </row>
    <row r="492" spans="3:3">
      <c r="C492" s="80"/>
    </row>
    <row r="493" spans="3:3">
      <c r="C493" s="80"/>
    </row>
    <row r="494" spans="3:3">
      <c r="C494" s="80"/>
    </row>
    <row r="495" spans="3:3">
      <c r="C495" s="80"/>
    </row>
    <row r="496" spans="3:3">
      <c r="C496" s="80"/>
    </row>
    <row r="497" spans="3:3">
      <c r="C497" s="80"/>
    </row>
    <row r="498" spans="3:3">
      <c r="C498" s="80"/>
    </row>
    <row r="499" spans="3:3">
      <c r="C499" s="80"/>
    </row>
    <row r="500" spans="3:3">
      <c r="C500" s="80"/>
    </row>
    <row r="501" spans="3:3">
      <c r="C501" s="80"/>
    </row>
    <row r="502" spans="3:3">
      <c r="C502" s="80"/>
    </row>
    <row r="503" spans="3:3">
      <c r="C503" s="80"/>
    </row>
    <row r="504" spans="3:3">
      <c r="C504" s="80"/>
    </row>
    <row r="505" spans="3:3">
      <c r="C505" s="80"/>
    </row>
    <row r="506" spans="3:3">
      <c r="C506" s="80"/>
    </row>
    <row r="507" spans="3:3">
      <c r="C507" s="80"/>
    </row>
    <row r="508" spans="3:3">
      <c r="C508" s="80"/>
    </row>
    <row r="509" spans="3:3">
      <c r="C509" s="80"/>
    </row>
    <row r="510" spans="3:3">
      <c r="C510" s="80"/>
    </row>
    <row r="511" spans="3:3">
      <c r="C511" s="80"/>
    </row>
    <row r="512" spans="3:3">
      <c r="C512" s="80"/>
    </row>
    <row r="513" spans="3:3">
      <c r="C513" s="80"/>
    </row>
    <row r="514" spans="3:3">
      <c r="C514" s="80"/>
    </row>
    <row r="515" spans="3:3">
      <c r="C515" s="80"/>
    </row>
    <row r="516" spans="3:3">
      <c r="C516" s="80"/>
    </row>
    <row r="517" spans="3:3">
      <c r="C517" s="80"/>
    </row>
    <row r="518" spans="3:3">
      <c r="C518" s="80"/>
    </row>
    <row r="519" spans="3:3">
      <c r="C519" s="80"/>
    </row>
    <row r="520" spans="3:3">
      <c r="C520" s="80"/>
    </row>
    <row r="521" spans="3:3">
      <c r="C521" s="80"/>
    </row>
    <row r="522" spans="3:3">
      <c r="C522" s="80"/>
    </row>
    <row r="523" spans="3:3">
      <c r="C523" s="80"/>
    </row>
    <row r="524" spans="3:3">
      <c r="C524" s="80"/>
    </row>
    <row r="525" spans="3:3">
      <c r="C525" s="80"/>
    </row>
    <row r="526" spans="3:3">
      <c r="C526" s="80"/>
    </row>
    <row r="527" spans="3:3">
      <c r="C527" s="80"/>
    </row>
    <row r="528" spans="3:3">
      <c r="C528" s="80"/>
    </row>
    <row r="529" spans="3:3">
      <c r="C529" s="80"/>
    </row>
    <row r="530" spans="3:3">
      <c r="C530" s="80"/>
    </row>
    <row r="531" spans="3:3">
      <c r="C531" s="80"/>
    </row>
    <row r="532" spans="3:3">
      <c r="C532" s="80"/>
    </row>
    <row r="533" spans="3:3">
      <c r="C533" s="80"/>
    </row>
    <row r="534" spans="3:3">
      <c r="C534" s="80"/>
    </row>
    <row r="535" spans="3:3">
      <c r="C535" s="80"/>
    </row>
    <row r="536" spans="3:3">
      <c r="C536" s="80"/>
    </row>
    <row r="537" spans="3:3">
      <c r="C537" s="80"/>
    </row>
    <row r="538" spans="3:3">
      <c r="C538" s="80"/>
    </row>
    <row r="539" spans="3:3">
      <c r="C539" s="80"/>
    </row>
    <row r="540" spans="3:3">
      <c r="C540" s="80"/>
    </row>
    <row r="541" spans="3:3">
      <c r="C541" s="80"/>
    </row>
    <row r="542" spans="3:3">
      <c r="C542" s="80"/>
    </row>
    <row r="543" spans="3:3">
      <c r="C543" s="80"/>
    </row>
    <row r="544" spans="3:3">
      <c r="C544" s="80"/>
    </row>
    <row r="545" spans="3:3">
      <c r="C545" s="80"/>
    </row>
    <row r="546" spans="3:3">
      <c r="C546" s="80"/>
    </row>
    <row r="547" spans="3:3">
      <c r="C547" s="80"/>
    </row>
    <row r="548" spans="3:3">
      <c r="C548" s="80"/>
    </row>
    <row r="549" spans="3:3">
      <c r="C549" s="80"/>
    </row>
    <row r="550" spans="3:3">
      <c r="C550" s="80"/>
    </row>
    <row r="551" spans="3:3">
      <c r="C551" s="80"/>
    </row>
    <row r="552" spans="3:3">
      <c r="C552" s="80"/>
    </row>
    <row r="553" spans="3:3">
      <c r="C553" s="80"/>
    </row>
    <row r="554" spans="3:3">
      <c r="C554" s="80"/>
    </row>
    <row r="555" spans="3:3">
      <c r="C555" s="80"/>
    </row>
    <row r="556" spans="3:3">
      <c r="C556" s="80"/>
    </row>
    <row r="557" spans="3:3">
      <c r="C557" s="80"/>
    </row>
    <row r="558" spans="3:3">
      <c r="C558" s="80"/>
    </row>
    <row r="559" spans="3:3">
      <c r="C559" s="80"/>
    </row>
    <row r="560" spans="3:3">
      <c r="C560" s="80"/>
    </row>
    <row r="561" spans="3:3">
      <c r="C561" s="80"/>
    </row>
    <row r="562" spans="3:3">
      <c r="C562" s="80"/>
    </row>
    <row r="563" spans="3:3">
      <c r="C563" s="80"/>
    </row>
    <row r="564" spans="3:3">
      <c r="C564" s="80"/>
    </row>
    <row r="565" spans="3:3">
      <c r="C565" s="80"/>
    </row>
    <row r="566" spans="3:3">
      <c r="C566" s="80"/>
    </row>
    <row r="567" spans="3:3">
      <c r="C567" s="80"/>
    </row>
    <row r="568" spans="3:3">
      <c r="C568" s="80"/>
    </row>
    <row r="569" spans="3:3">
      <c r="C569" s="80"/>
    </row>
    <row r="570" spans="3:3">
      <c r="C570" s="80"/>
    </row>
    <row r="571" spans="3:3">
      <c r="C571" s="80"/>
    </row>
    <row r="572" spans="3:3">
      <c r="C572" s="80"/>
    </row>
    <row r="573" spans="3:3">
      <c r="C573" s="80"/>
    </row>
    <row r="574" spans="3:3">
      <c r="C574" s="80"/>
    </row>
    <row r="575" spans="3:3">
      <c r="C575" s="80"/>
    </row>
    <row r="576" spans="3:3">
      <c r="C576" s="80"/>
    </row>
    <row r="577" spans="3:3">
      <c r="C577" s="80"/>
    </row>
    <row r="578" spans="3:3">
      <c r="C578" s="80"/>
    </row>
    <row r="579" spans="3:3">
      <c r="C579" s="80"/>
    </row>
    <row r="580" spans="3:3">
      <c r="C580" s="80"/>
    </row>
    <row r="581" spans="3:3">
      <c r="C581" s="80"/>
    </row>
    <row r="582" spans="3:3">
      <c r="C582" s="80"/>
    </row>
    <row r="583" spans="3:3">
      <c r="C583" s="80"/>
    </row>
    <row r="584" spans="3:3">
      <c r="C584" s="80"/>
    </row>
    <row r="585" spans="3:3">
      <c r="C585" s="80"/>
    </row>
    <row r="586" spans="3:3">
      <c r="C586" s="80"/>
    </row>
    <row r="587" spans="3:3">
      <c r="C587" s="80"/>
    </row>
    <row r="588" spans="3:3">
      <c r="C588" s="80"/>
    </row>
    <row r="589" spans="3:3">
      <c r="C589" s="80"/>
    </row>
    <row r="590" spans="3:3">
      <c r="C590" s="80"/>
    </row>
    <row r="591" spans="3:3">
      <c r="C591" s="80"/>
    </row>
    <row r="592" spans="3:3">
      <c r="C592" s="80"/>
    </row>
    <row r="593" spans="3:3">
      <c r="C593" s="80"/>
    </row>
    <row r="594" spans="3:3">
      <c r="C594" s="80"/>
    </row>
    <row r="595" spans="3:3">
      <c r="C595" s="80"/>
    </row>
    <row r="596" spans="3:3">
      <c r="C596" s="80"/>
    </row>
    <row r="597" spans="3:3">
      <c r="C597" s="80"/>
    </row>
    <row r="598" spans="3:3">
      <c r="C598" s="80"/>
    </row>
    <row r="599" spans="3:3">
      <c r="C599" s="80"/>
    </row>
    <row r="600" spans="3:3">
      <c r="C600" s="80"/>
    </row>
    <row r="601" spans="3:3">
      <c r="C601" s="80"/>
    </row>
    <row r="602" spans="3:3">
      <c r="C602" s="80"/>
    </row>
    <row r="603" spans="3:3">
      <c r="C603" s="80"/>
    </row>
    <row r="604" spans="3:3">
      <c r="C604" s="80"/>
    </row>
    <row r="605" spans="3:3">
      <c r="C605" s="80"/>
    </row>
    <row r="606" spans="3:3">
      <c r="C606" s="80"/>
    </row>
    <row r="607" spans="3:3">
      <c r="C607" s="80"/>
    </row>
    <row r="608" spans="3:3">
      <c r="C608" s="80"/>
    </row>
    <row r="609" spans="3:3">
      <c r="C609" s="80"/>
    </row>
    <row r="610" spans="3:3">
      <c r="C610" s="80"/>
    </row>
    <row r="611" spans="3:3">
      <c r="C611" s="80"/>
    </row>
    <row r="612" spans="3:3">
      <c r="C612" s="80"/>
    </row>
    <row r="613" spans="3:3">
      <c r="C613" s="80"/>
    </row>
    <row r="614" spans="3:3">
      <c r="C614" s="80"/>
    </row>
    <row r="615" spans="3:3">
      <c r="C615" s="80"/>
    </row>
    <row r="616" spans="3:3">
      <c r="C616" s="80"/>
    </row>
    <row r="617" spans="3:3">
      <c r="C617" s="80"/>
    </row>
    <row r="618" spans="3:3">
      <c r="C618" s="80"/>
    </row>
    <row r="619" spans="3:3">
      <c r="C619" s="80"/>
    </row>
    <row r="620" spans="3:3">
      <c r="C620" s="80"/>
    </row>
    <row r="621" spans="3:3">
      <c r="C621" s="80"/>
    </row>
    <row r="622" spans="3:3">
      <c r="C622" s="80"/>
    </row>
    <row r="623" spans="3:3">
      <c r="C623" s="80"/>
    </row>
    <row r="624" spans="3:3">
      <c r="C624" s="80"/>
    </row>
    <row r="625" spans="3:3">
      <c r="C625" s="80"/>
    </row>
    <row r="626" spans="3:3">
      <c r="C626" s="80"/>
    </row>
    <row r="627" spans="3:3">
      <c r="C627" s="80"/>
    </row>
    <row r="628" spans="3:3">
      <c r="C628" s="80"/>
    </row>
    <row r="629" spans="3:3">
      <c r="C629" s="80"/>
    </row>
    <row r="630" spans="3:3">
      <c r="C630" s="80"/>
    </row>
    <row r="631" spans="3:3">
      <c r="C631" s="80"/>
    </row>
    <row r="632" spans="3:3">
      <c r="C632" s="80"/>
    </row>
    <row r="633" spans="3:3">
      <c r="C633" s="80"/>
    </row>
    <row r="634" spans="3:3">
      <c r="C634" s="80"/>
    </row>
    <row r="635" spans="3:3">
      <c r="C635" s="80"/>
    </row>
    <row r="636" spans="3:3">
      <c r="C636" s="80"/>
    </row>
    <row r="637" spans="3:3">
      <c r="C637" s="80"/>
    </row>
    <row r="638" spans="3:3">
      <c r="C638" s="80"/>
    </row>
    <row r="639" spans="3:3">
      <c r="C639" s="80"/>
    </row>
    <row r="640" spans="3:3">
      <c r="C640" s="80"/>
    </row>
    <row r="641" spans="3:3">
      <c r="C641" s="80"/>
    </row>
    <row r="642" spans="3:3">
      <c r="C642" s="80"/>
    </row>
    <row r="643" spans="3:3">
      <c r="C643" s="80"/>
    </row>
    <row r="644" spans="3:3">
      <c r="C644" s="80"/>
    </row>
    <row r="645" spans="3:3">
      <c r="C645" s="80"/>
    </row>
    <row r="646" spans="3:3">
      <c r="C646" s="80"/>
    </row>
    <row r="647" spans="3:3">
      <c r="C647" s="80"/>
    </row>
    <row r="648" spans="3:3">
      <c r="C648" s="80"/>
    </row>
    <row r="649" spans="3:3">
      <c r="C649" s="80"/>
    </row>
    <row r="650" spans="3:3">
      <c r="C650" s="80"/>
    </row>
    <row r="651" spans="3:3">
      <c r="C651" s="80"/>
    </row>
    <row r="652" spans="3:3">
      <c r="C652" s="80"/>
    </row>
    <row r="653" spans="3:3">
      <c r="C653" s="80"/>
    </row>
    <row r="654" spans="3:3">
      <c r="C654" s="80"/>
    </row>
    <row r="655" spans="3:3">
      <c r="C655" s="80"/>
    </row>
    <row r="656" spans="3:3">
      <c r="C656" s="80"/>
    </row>
    <row r="657" spans="3:3">
      <c r="C657" s="80"/>
    </row>
    <row r="658" spans="3:3">
      <c r="C658" s="80"/>
    </row>
    <row r="659" spans="3:3">
      <c r="C659" s="80"/>
    </row>
    <row r="660" spans="3:3">
      <c r="C660" s="80"/>
    </row>
    <row r="661" spans="3:3">
      <c r="C661" s="80"/>
    </row>
    <row r="662" spans="3:3">
      <c r="C662" s="80"/>
    </row>
    <row r="663" spans="3:3">
      <c r="C663" s="80"/>
    </row>
    <row r="664" spans="3:3">
      <c r="C664" s="80"/>
    </row>
    <row r="665" spans="3:3">
      <c r="C665" s="80"/>
    </row>
    <row r="666" spans="3:3">
      <c r="C666" s="80"/>
    </row>
    <row r="667" spans="3:3">
      <c r="C667" s="80"/>
    </row>
    <row r="668" spans="3:3">
      <c r="C668" s="80"/>
    </row>
    <row r="669" spans="3:3">
      <c r="C669" s="80"/>
    </row>
    <row r="670" spans="3:3">
      <c r="C670" s="80"/>
    </row>
    <row r="671" spans="3:3">
      <c r="C671" s="80"/>
    </row>
    <row r="672" spans="3:3">
      <c r="C672" s="80"/>
    </row>
    <row r="673" spans="3:3">
      <c r="C673" s="80"/>
    </row>
    <row r="674" spans="3:3">
      <c r="C674" s="80"/>
    </row>
    <row r="675" spans="3:3">
      <c r="C675" s="80"/>
    </row>
    <row r="676" spans="3:3">
      <c r="C676" s="80"/>
    </row>
    <row r="677" spans="3:3">
      <c r="C677" s="80"/>
    </row>
    <row r="678" spans="3:3">
      <c r="C678" s="80"/>
    </row>
    <row r="679" spans="3:3">
      <c r="C679" s="80"/>
    </row>
    <row r="680" spans="3:3">
      <c r="C680" s="80"/>
    </row>
    <row r="681" spans="3:3">
      <c r="C681" s="80"/>
    </row>
    <row r="682" spans="3:3">
      <c r="C682" s="80"/>
    </row>
    <row r="683" spans="3:3">
      <c r="C683" s="80"/>
    </row>
    <row r="684" spans="3:3">
      <c r="C684" s="80"/>
    </row>
    <row r="685" spans="3:3">
      <c r="C685" s="80"/>
    </row>
    <row r="686" spans="3:3">
      <c r="C686" s="80"/>
    </row>
    <row r="687" spans="3:3">
      <c r="C687" s="80"/>
    </row>
    <row r="688" spans="3:3">
      <c r="C688" s="80"/>
    </row>
    <row r="689" spans="3:3">
      <c r="C689" s="80"/>
    </row>
    <row r="690" spans="3:3">
      <c r="C690" s="80"/>
    </row>
    <row r="691" spans="3:3">
      <c r="C691" s="80"/>
    </row>
    <row r="692" spans="3:3">
      <c r="C692" s="80"/>
    </row>
    <row r="693" spans="3:3">
      <c r="C693" s="80"/>
    </row>
    <row r="694" spans="3:3">
      <c r="C694" s="80"/>
    </row>
    <row r="695" spans="3:3">
      <c r="C695" s="80"/>
    </row>
    <row r="696" spans="3:3">
      <c r="C696" s="80"/>
    </row>
    <row r="697" spans="3:3">
      <c r="C697" s="80"/>
    </row>
    <row r="698" spans="3:3">
      <c r="C698" s="80"/>
    </row>
    <row r="699" spans="3:3">
      <c r="C699" s="80"/>
    </row>
    <row r="700" spans="3:3">
      <c r="C700" s="80"/>
    </row>
    <row r="701" spans="3:3">
      <c r="C701" s="80"/>
    </row>
    <row r="702" spans="3:3">
      <c r="C702" s="80"/>
    </row>
    <row r="703" spans="3:3">
      <c r="C703" s="80"/>
    </row>
    <row r="704" spans="3:3">
      <c r="C704" s="80"/>
    </row>
    <row r="705" spans="3:3">
      <c r="C705" s="80"/>
    </row>
    <row r="706" spans="3:3">
      <c r="C706" s="80"/>
    </row>
    <row r="707" spans="3:3">
      <c r="C707" s="80"/>
    </row>
    <row r="708" spans="3:3">
      <c r="C708" s="80"/>
    </row>
    <row r="709" spans="3:3">
      <c r="C709" s="80"/>
    </row>
    <row r="710" spans="3:3">
      <c r="C710" s="80"/>
    </row>
    <row r="711" spans="3:3">
      <c r="C711" s="80"/>
    </row>
    <row r="712" spans="3:3">
      <c r="C712" s="80"/>
    </row>
    <row r="713" spans="3:3">
      <c r="C713" s="80"/>
    </row>
    <row r="714" spans="3:3">
      <c r="C714" s="80"/>
    </row>
    <row r="715" spans="3:3">
      <c r="C715" s="80"/>
    </row>
    <row r="716" spans="3:3">
      <c r="C716" s="80"/>
    </row>
    <row r="717" spans="3:3">
      <c r="C717" s="80"/>
    </row>
    <row r="718" spans="3:3">
      <c r="C718" s="80"/>
    </row>
    <row r="719" spans="3:3">
      <c r="C719" s="80"/>
    </row>
    <row r="720" spans="3:3">
      <c r="C720" s="80"/>
    </row>
    <row r="721" spans="3:3">
      <c r="C721" s="80"/>
    </row>
    <row r="722" spans="3:3">
      <c r="C722" s="80"/>
    </row>
    <row r="723" spans="3:3">
      <c r="C723" s="80"/>
    </row>
    <row r="724" spans="3:3">
      <c r="C724" s="80"/>
    </row>
    <row r="725" spans="3:3">
      <c r="C725" s="80"/>
    </row>
    <row r="726" spans="3:3">
      <c r="C726" s="80"/>
    </row>
    <row r="727" spans="3:3">
      <c r="C727" s="80"/>
    </row>
    <row r="728" spans="3:3">
      <c r="C728" s="80"/>
    </row>
    <row r="729" spans="3:3">
      <c r="C729" s="80"/>
    </row>
    <row r="730" spans="3:3">
      <c r="C730" s="80"/>
    </row>
    <row r="731" spans="3:3">
      <c r="C731" s="80"/>
    </row>
    <row r="732" spans="3:3">
      <c r="C732" s="80"/>
    </row>
    <row r="733" spans="3:3">
      <c r="C733" s="80"/>
    </row>
    <row r="734" spans="3:3">
      <c r="C734" s="80"/>
    </row>
    <row r="735" spans="3:3">
      <c r="C735" s="80"/>
    </row>
    <row r="736" spans="3:3">
      <c r="C736" s="80"/>
    </row>
    <row r="737" spans="3:3">
      <c r="C737" s="80"/>
    </row>
    <row r="738" spans="3:3">
      <c r="C738" s="80"/>
    </row>
    <row r="739" spans="3:3">
      <c r="C739" s="80"/>
    </row>
    <row r="740" spans="3:3">
      <c r="C740" s="80"/>
    </row>
    <row r="741" spans="3:3">
      <c r="C741" s="80"/>
    </row>
    <row r="742" spans="3:3">
      <c r="C742" s="80"/>
    </row>
    <row r="743" spans="3:3">
      <c r="C743" s="80"/>
    </row>
    <row r="744" spans="3:3">
      <c r="C744" s="80"/>
    </row>
    <row r="745" spans="3:3">
      <c r="C745" s="80"/>
    </row>
    <row r="746" spans="3:3">
      <c r="C746" s="80"/>
    </row>
    <row r="747" spans="3:3">
      <c r="C747" s="80"/>
    </row>
    <row r="748" spans="3:3">
      <c r="C748" s="80"/>
    </row>
    <row r="749" spans="3:3">
      <c r="C749" s="80"/>
    </row>
    <row r="750" spans="3:3">
      <c r="C750" s="80"/>
    </row>
    <row r="751" spans="3:3">
      <c r="C751" s="80"/>
    </row>
    <row r="752" spans="3:3">
      <c r="C752" s="80"/>
    </row>
    <row r="753" spans="3:3">
      <c r="C753" s="80"/>
    </row>
    <row r="754" spans="3:3">
      <c r="C754" s="80"/>
    </row>
    <row r="755" spans="3:3">
      <c r="C755" s="80"/>
    </row>
    <row r="756" spans="3:3">
      <c r="C756" s="80"/>
    </row>
    <row r="757" spans="3:3">
      <c r="C757" s="80"/>
    </row>
    <row r="758" spans="3:3">
      <c r="C758" s="80"/>
    </row>
    <row r="759" spans="3:3">
      <c r="C759" s="80"/>
    </row>
    <row r="760" spans="3:3">
      <c r="C760" s="80"/>
    </row>
    <row r="761" spans="3:3">
      <c r="C761" s="80"/>
    </row>
    <row r="762" spans="3:3">
      <c r="C762" s="80"/>
    </row>
    <row r="763" spans="3:3">
      <c r="C763" s="80"/>
    </row>
    <row r="764" spans="3:3">
      <c r="C764" s="80"/>
    </row>
    <row r="765" spans="3:3">
      <c r="C765" s="80"/>
    </row>
    <row r="766" spans="3:3">
      <c r="C766" s="80"/>
    </row>
    <row r="767" spans="3:3">
      <c r="C767" s="80"/>
    </row>
    <row r="768" spans="3:3">
      <c r="C768" s="80"/>
    </row>
    <row r="769" spans="3:3">
      <c r="C769" s="80"/>
    </row>
    <row r="770" spans="3:3">
      <c r="C770" s="80"/>
    </row>
    <row r="771" spans="3:3">
      <c r="C771" s="80"/>
    </row>
    <row r="772" spans="3:3">
      <c r="C772" s="80"/>
    </row>
    <row r="773" spans="3:3">
      <c r="C773" s="80"/>
    </row>
    <row r="774" spans="3:3">
      <c r="C774" s="80"/>
    </row>
    <row r="775" spans="3:3">
      <c r="C775" s="80"/>
    </row>
    <row r="776" spans="3:3">
      <c r="C776" s="80"/>
    </row>
    <row r="777" spans="3:3">
      <c r="C777" s="80"/>
    </row>
    <row r="778" spans="3:3">
      <c r="C778" s="80"/>
    </row>
    <row r="779" spans="3:3">
      <c r="C779" s="80"/>
    </row>
    <row r="780" spans="3:3">
      <c r="C780" s="80"/>
    </row>
    <row r="781" spans="3:3">
      <c r="C781" s="80"/>
    </row>
    <row r="782" spans="3:3">
      <c r="C782" s="80"/>
    </row>
    <row r="783" spans="3:3">
      <c r="C783" s="80"/>
    </row>
    <row r="784" spans="3:3">
      <c r="C784" s="80"/>
    </row>
    <row r="785" spans="3:3">
      <c r="C785" s="80"/>
    </row>
    <row r="786" spans="3:3">
      <c r="C786" s="80"/>
    </row>
    <row r="787" spans="3:3">
      <c r="C787" s="80"/>
    </row>
    <row r="788" spans="3:3">
      <c r="C788" s="80"/>
    </row>
    <row r="789" spans="3:3">
      <c r="C789" s="80"/>
    </row>
    <row r="790" spans="3:3">
      <c r="C790" s="80"/>
    </row>
    <row r="791" spans="3:3">
      <c r="C791" s="80"/>
    </row>
    <row r="792" spans="3:3">
      <c r="C792" s="80"/>
    </row>
    <row r="793" spans="3:3">
      <c r="C793" s="80"/>
    </row>
    <row r="794" spans="3:3">
      <c r="C794" s="80"/>
    </row>
    <row r="795" spans="3:3">
      <c r="C795" s="80"/>
    </row>
    <row r="796" spans="3:3">
      <c r="C796" s="80"/>
    </row>
    <row r="797" spans="3:3">
      <c r="C797" s="80"/>
    </row>
    <row r="798" spans="3:3">
      <c r="C798" s="80"/>
    </row>
    <row r="799" spans="3:3">
      <c r="C799" s="80"/>
    </row>
    <row r="800" spans="3:3">
      <c r="C800" s="80"/>
    </row>
    <row r="801" spans="3:3">
      <c r="C801" s="80"/>
    </row>
    <row r="802" spans="3:3">
      <c r="C802" s="80"/>
    </row>
    <row r="803" spans="3:3">
      <c r="C803" s="80"/>
    </row>
    <row r="804" spans="3:3">
      <c r="C804" s="80"/>
    </row>
    <row r="805" spans="3:3">
      <c r="C805" s="80"/>
    </row>
    <row r="806" spans="3:3">
      <c r="C806" s="80"/>
    </row>
    <row r="807" spans="3:3">
      <c r="C807" s="80"/>
    </row>
    <row r="808" spans="3:3">
      <c r="C808" s="80"/>
    </row>
    <row r="809" spans="3:3">
      <c r="C809" s="80"/>
    </row>
    <row r="810" spans="3:3">
      <c r="C810" s="80"/>
    </row>
    <row r="811" spans="3:3">
      <c r="C811" s="80"/>
    </row>
    <row r="812" spans="3:3">
      <c r="C812" s="80"/>
    </row>
    <row r="813" spans="3:3">
      <c r="C813" s="80"/>
    </row>
    <row r="814" spans="3:3">
      <c r="C814" s="80"/>
    </row>
    <row r="815" spans="3:3">
      <c r="C815" s="80"/>
    </row>
    <row r="816" spans="3:3">
      <c r="C816" s="80"/>
    </row>
    <row r="817" spans="3:3">
      <c r="C817" s="80"/>
    </row>
    <row r="818" spans="3:3">
      <c r="C818" s="80"/>
    </row>
    <row r="819" spans="3:3">
      <c r="C819" s="80"/>
    </row>
    <row r="820" spans="3:3">
      <c r="C820" s="80"/>
    </row>
    <row r="821" spans="3:3">
      <c r="C821" s="80"/>
    </row>
    <row r="822" spans="3:3">
      <c r="C822" s="80"/>
    </row>
    <row r="823" spans="3:3">
      <c r="C823" s="80"/>
    </row>
    <row r="824" spans="3:3">
      <c r="C824" s="80"/>
    </row>
    <row r="825" spans="3:3">
      <c r="C825" s="80"/>
    </row>
    <row r="826" spans="3:3">
      <c r="C826" s="80"/>
    </row>
    <row r="827" spans="3:3">
      <c r="C827" s="80"/>
    </row>
    <row r="828" spans="3:3">
      <c r="C828" s="80"/>
    </row>
    <row r="829" spans="3:3">
      <c r="C829" s="80"/>
    </row>
    <row r="830" spans="3:3">
      <c r="C830" s="80"/>
    </row>
    <row r="831" spans="3:3">
      <c r="C831" s="80"/>
    </row>
    <row r="832" spans="3:3">
      <c r="C832" s="80"/>
    </row>
    <row r="833" spans="3:3">
      <c r="C833" s="80"/>
    </row>
    <row r="834" spans="3:3">
      <c r="C834" s="80"/>
    </row>
    <row r="835" spans="3:3">
      <c r="C835" s="80"/>
    </row>
    <row r="836" spans="3:3">
      <c r="C836" s="80"/>
    </row>
    <row r="837" spans="3:3">
      <c r="C837" s="80"/>
    </row>
    <row r="838" spans="3:3">
      <c r="C838" s="80"/>
    </row>
    <row r="839" spans="3:3">
      <c r="C839" s="80"/>
    </row>
    <row r="840" spans="3:3">
      <c r="C840" s="80"/>
    </row>
    <row r="841" spans="3:3">
      <c r="C841" s="80"/>
    </row>
    <row r="842" spans="3:3">
      <c r="C842" s="80"/>
    </row>
    <row r="843" spans="3:3">
      <c r="C843" s="80"/>
    </row>
    <row r="844" spans="3:3">
      <c r="C844" s="80"/>
    </row>
    <row r="845" spans="3:3">
      <c r="C845" s="80"/>
    </row>
    <row r="846" spans="3:3">
      <c r="C846" s="80"/>
    </row>
    <row r="847" spans="3:3">
      <c r="C847" s="80"/>
    </row>
    <row r="848" spans="3:3">
      <c r="C848" s="80"/>
    </row>
    <row r="849" spans="3:3">
      <c r="C849" s="80"/>
    </row>
    <row r="850" spans="3:3">
      <c r="C850" s="80"/>
    </row>
    <row r="851" spans="3:3">
      <c r="C851" s="80"/>
    </row>
    <row r="852" spans="3:3">
      <c r="C852" s="80"/>
    </row>
    <row r="853" spans="3:3">
      <c r="C853" s="80"/>
    </row>
    <row r="854" spans="3:3">
      <c r="C854" s="80"/>
    </row>
    <row r="855" spans="3:3">
      <c r="C855" s="80"/>
    </row>
    <row r="856" spans="3:3">
      <c r="C856" s="80"/>
    </row>
    <row r="857" spans="3:3">
      <c r="C857" s="80"/>
    </row>
    <row r="858" spans="3:3">
      <c r="C858" s="80"/>
    </row>
    <row r="859" spans="3:3">
      <c r="C859" s="80"/>
    </row>
    <row r="860" spans="3:3">
      <c r="C860" s="80"/>
    </row>
    <row r="861" spans="3:3">
      <c r="C861" s="80"/>
    </row>
    <row r="862" spans="3:3">
      <c r="C862" s="80"/>
    </row>
    <row r="863" spans="3:3">
      <c r="C863" s="80"/>
    </row>
    <row r="864" spans="3:3">
      <c r="C864" s="80"/>
    </row>
    <row r="865" spans="3:3">
      <c r="C865" s="80"/>
    </row>
    <row r="866" spans="3:3">
      <c r="C866" s="80"/>
    </row>
    <row r="867" spans="3:3">
      <c r="C867" s="80"/>
    </row>
    <row r="868" spans="3:3">
      <c r="C868" s="80"/>
    </row>
    <row r="869" spans="3:3">
      <c r="C869" s="80"/>
    </row>
    <row r="870" spans="3:3">
      <c r="C870" s="80"/>
    </row>
    <row r="871" spans="3:3">
      <c r="C871" s="80"/>
    </row>
    <row r="872" spans="3:3">
      <c r="C872" s="80"/>
    </row>
    <row r="873" spans="3:3">
      <c r="C873" s="80"/>
    </row>
    <row r="874" spans="3:3">
      <c r="C874" s="80"/>
    </row>
    <row r="875" spans="3:3">
      <c r="C875" s="80"/>
    </row>
    <row r="876" spans="3:3">
      <c r="C876" s="80"/>
    </row>
    <row r="877" spans="3:3">
      <c r="C877" s="80"/>
    </row>
    <row r="878" spans="3:3">
      <c r="C878" s="80"/>
    </row>
    <row r="879" spans="3:3">
      <c r="C879" s="80"/>
    </row>
    <row r="880" spans="3:3">
      <c r="C880" s="80"/>
    </row>
    <row r="881" spans="3:3">
      <c r="C881" s="80"/>
    </row>
    <row r="882" spans="3:3">
      <c r="C882" s="80"/>
    </row>
    <row r="883" spans="3:3">
      <c r="C883" s="80"/>
    </row>
    <row r="884" spans="3:3">
      <c r="C884" s="80"/>
    </row>
    <row r="885" spans="3:3">
      <c r="C885" s="80"/>
    </row>
    <row r="886" spans="3:3">
      <c r="C886" s="80"/>
    </row>
    <row r="887" spans="3:3">
      <c r="C887" s="80"/>
    </row>
    <row r="888" spans="3:3">
      <c r="C888" s="80"/>
    </row>
    <row r="889" spans="3:3">
      <c r="C889" s="80"/>
    </row>
    <row r="890" spans="3:3">
      <c r="C890" s="80"/>
    </row>
    <row r="891" spans="3:3">
      <c r="C891" s="80"/>
    </row>
    <row r="892" spans="3:3">
      <c r="C892" s="80"/>
    </row>
    <row r="893" spans="3:3">
      <c r="C893" s="80"/>
    </row>
    <row r="894" spans="3:3">
      <c r="C894" s="80"/>
    </row>
    <row r="895" spans="3:3">
      <c r="C895" s="80"/>
    </row>
    <row r="896" spans="3:3">
      <c r="C896" s="80"/>
    </row>
    <row r="897" spans="3:3">
      <c r="C897" s="80"/>
    </row>
    <row r="898" spans="3:3">
      <c r="C898" s="80"/>
    </row>
    <row r="899" spans="3:3">
      <c r="C899" s="80"/>
    </row>
    <row r="900" spans="3:3">
      <c r="C900" s="80"/>
    </row>
    <row r="901" spans="3:3">
      <c r="C901" s="80"/>
    </row>
    <row r="902" spans="3:3">
      <c r="C902" s="80"/>
    </row>
    <row r="903" spans="3:3">
      <c r="C903" s="80"/>
    </row>
    <row r="904" spans="3:3">
      <c r="C904" s="80"/>
    </row>
    <row r="905" spans="3:3">
      <c r="C905" s="80"/>
    </row>
    <row r="906" spans="3:3">
      <c r="C906" s="80"/>
    </row>
    <row r="907" spans="3:3">
      <c r="C907" s="80"/>
    </row>
    <row r="908" spans="3:3">
      <c r="C908" s="80"/>
    </row>
    <row r="909" spans="3:3">
      <c r="C909" s="80"/>
    </row>
    <row r="910" spans="3:3">
      <c r="C910" s="80"/>
    </row>
    <row r="911" spans="3:3">
      <c r="C911" s="80"/>
    </row>
    <row r="912" spans="3:3">
      <c r="C912" s="80"/>
    </row>
    <row r="913" spans="3:3">
      <c r="C913" s="80"/>
    </row>
    <row r="914" spans="3:3">
      <c r="C914" s="80"/>
    </row>
    <row r="915" spans="3:3">
      <c r="C915" s="80"/>
    </row>
    <row r="916" spans="3:3">
      <c r="C916" s="80"/>
    </row>
    <row r="917" spans="3:3">
      <c r="C917" s="80"/>
    </row>
    <row r="918" spans="3:3">
      <c r="C918" s="80"/>
    </row>
    <row r="919" spans="3:3">
      <c r="C919" s="80"/>
    </row>
    <row r="920" spans="3:3">
      <c r="C920" s="80"/>
    </row>
    <row r="921" spans="3:3">
      <c r="C921" s="80"/>
    </row>
    <row r="922" spans="3:3">
      <c r="C922" s="80"/>
    </row>
    <row r="923" spans="3:3">
      <c r="C923" s="80"/>
    </row>
    <row r="924" spans="3:3">
      <c r="C924" s="80"/>
    </row>
    <row r="925" spans="3:3">
      <c r="C925" s="80"/>
    </row>
    <row r="926" spans="3:3">
      <c r="C926" s="80"/>
    </row>
    <row r="927" spans="3:3">
      <c r="C927" s="80"/>
    </row>
    <row r="928" spans="3:3">
      <c r="C928" s="80"/>
    </row>
    <row r="929" spans="3:3">
      <c r="C929" s="80"/>
    </row>
    <row r="930" spans="3:3">
      <c r="C930" s="80"/>
    </row>
    <row r="931" spans="3:3">
      <c r="C931" s="80"/>
    </row>
    <row r="932" spans="3:3">
      <c r="C932" s="80"/>
    </row>
    <row r="933" spans="3:3">
      <c r="C933" s="80"/>
    </row>
    <row r="934" spans="3:3">
      <c r="C934" s="80"/>
    </row>
    <row r="935" spans="3:3">
      <c r="C935" s="80"/>
    </row>
    <row r="936" spans="3:3">
      <c r="C936" s="80"/>
    </row>
    <row r="937" spans="3:3">
      <c r="C937" s="80"/>
    </row>
    <row r="938" spans="3:3">
      <c r="C938" s="80"/>
    </row>
    <row r="939" spans="3:3">
      <c r="C939" s="80"/>
    </row>
    <row r="940" spans="3:3">
      <c r="C940" s="80"/>
    </row>
    <row r="941" spans="3:3">
      <c r="C941" s="80"/>
    </row>
    <row r="942" spans="3:3">
      <c r="C942" s="80"/>
    </row>
    <row r="943" spans="3:3">
      <c r="C943" s="80"/>
    </row>
    <row r="944" spans="3:3">
      <c r="C944" s="80"/>
    </row>
    <row r="945" spans="3:3">
      <c r="C945" s="80"/>
    </row>
    <row r="946" spans="3:3">
      <c r="C946" s="80"/>
    </row>
    <row r="947" spans="3:3">
      <c r="C947" s="80"/>
    </row>
    <row r="948" spans="3:3">
      <c r="C948" s="80"/>
    </row>
    <row r="949" spans="3:3">
      <c r="C949" s="80"/>
    </row>
    <row r="950" spans="3:3">
      <c r="C950" s="80"/>
    </row>
    <row r="951" spans="3:3">
      <c r="C951" s="80"/>
    </row>
    <row r="952" spans="3:3">
      <c r="C952" s="80"/>
    </row>
    <row r="953" spans="3:3">
      <c r="C953" s="80"/>
    </row>
    <row r="954" spans="3:3">
      <c r="C954" s="80"/>
    </row>
    <row r="955" spans="3:3">
      <c r="C955" s="80"/>
    </row>
    <row r="956" spans="3:3">
      <c r="C956" s="80"/>
    </row>
    <row r="957" spans="3:3">
      <c r="C957" s="80"/>
    </row>
    <row r="958" spans="3:3">
      <c r="C958" s="80"/>
    </row>
    <row r="959" spans="3:3">
      <c r="C959" s="80"/>
    </row>
    <row r="960" spans="3:3">
      <c r="C960" s="80"/>
    </row>
    <row r="961" spans="3:3">
      <c r="C961" s="80"/>
    </row>
    <row r="962" spans="3:3">
      <c r="C962" s="80"/>
    </row>
    <row r="963" spans="3:3">
      <c r="C963" s="80"/>
    </row>
    <row r="964" spans="3:3">
      <c r="C964" s="80"/>
    </row>
    <row r="965" spans="3:3">
      <c r="C965" s="80"/>
    </row>
    <row r="966" spans="3:3">
      <c r="C966" s="80"/>
    </row>
    <row r="967" spans="3:3">
      <c r="C967" s="80"/>
    </row>
    <row r="968" spans="3:3">
      <c r="C968" s="80"/>
    </row>
    <row r="969" spans="3:3">
      <c r="C969" s="80"/>
    </row>
    <row r="970" spans="3:3">
      <c r="C970" s="80"/>
    </row>
    <row r="971" spans="3:3">
      <c r="C971" s="80"/>
    </row>
    <row r="972" spans="3:3">
      <c r="C972" s="80"/>
    </row>
    <row r="973" spans="3:3">
      <c r="C973" s="80"/>
    </row>
    <row r="974" spans="3:3">
      <c r="C974" s="80"/>
    </row>
    <row r="975" spans="3:3">
      <c r="C975" s="80"/>
    </row>
    <row r="976" spans="3:3">
      <c r="C976" s="80"/>
    </row>
    <row r="977" spans="3:3">
      <c r="C977" s="80"/>
    </row>
    <row r="978" spans="3:3">
      <c r="C978" s="80"/>
    </row>
    <row r="979" spans="3:3">
      <c r="C979" s="80"/>
    </row>
    <row r="980" spans="3:3">
      <c r="C980" s="80"/>
    </row>
    <row r="981" spans="3:3">
      <c r="C981" s="80"/>
    </row>
    <row r="982" spans="3:3">
      <c r="C982" s="80"/>
    </row>
    <row r="983" spans="3:3">
      <c r="C983" s="80"/>
    </row>
    <row r="984" spans="3:3">
      <c r="C984" s="80"/>
    </row>
    <row r="985" spans="3:3">
      <c r="C985" s="80"/>
    </row>
    <row r="986" spans="3:3">
      <c r="C986" s="80"/>
    </row>
    <row r="987" spans="3:3">
      <c r="C987" s="80"/>
    </row>
    <row r="988" spans="3:3">
      <c r="C988" s="80"/>
    </row>
    <row r="989" spans="3:3">
      <c r="C989" s="80"/>
    </row>
    <row r="990" spans="3:3">
      <c r="C990" s="80"/>
    </row>
    <row r="991" spans="3:3">
      <c r="C991" s="80"/>
    </row>
    <row r="992" spans="3:3">
      <c r="C992" s="80"/>
    </row>
    <row r="993" spans="3:3">
      <c r="C993" s="80"/>
    </row>
    <row r="994" spans="3:3">
      <c r="C994" s="80"/>
    </row>
    <row r="995" spans="3:3">
      <c r="C995" s="80"/>
    </row>
    <row r="996" spans="3:3">
      <c r="C996" s="80"/>
    </row>
    <row r="997" spans="3:3">
      <c r="C997" s="80"/>
    </row>
    <row r="998" spans="3:3">
      <c r="C998" s="80"/>
    </row>
    <row r="999" spans="3:3">
      <c r="C999" s="80"/>
    </row>
    <row r="1000" spans="3:3">
      <c r="C1000" s="80"/>
    </row>
    <row r="1001" spans="3:3">
      <c r="C1001" s="80"/>
    </row>
    <row r="1002" spans="3:3">
      <c r="C1002" s="80"/>
    </row>
    <row r="1003" spans="3:3">
      <c r="C1003" s="80"/>
    </row>
    <row r="1004" spans="3:3">
      <c r="C1004" s="80"/>
    </row>
    <row r="1005" spans="3:3">
      <c r="C1005" s="80"/>
    </row>
    <row r="1006" spans="3:3">
      <c r="C1006" s="80"/>
    </row>
    <row r="1007" spans="3:3">
      <c r="C1007" s="80"/>
    </row>
    <row r="1008" spans="3:3">
      <c r="C1008" s="80"/>
    </row>
    <row r="1009" spans="3:3">
      <c r="C1009" s="80"/>
    </row>
    <row r="1010" spans="3:3">
      <c r="C1010" s="80"/>
    </row>
    <row r="1011" spans="3:3">
      <c r="C1011" s="80"/>
    </row>
    <row r="1012" spans="3:3">
      <c r="C1012" s="80"/>
    </row>
    <row r="1013" spans="3:3">
      <c r="C1013" s="80"/>
    </row>
    <row r="1014" spans="3:3">
      <c r="C1014" s="80"/>
    </row>
    <row r="1015" spans="3:3">
      <c r="C1015" s="80"/>
    </row>
    <row r="1016" spans="3:3">
      <c r="C1016" s="80"/>
    </row>
    <row r="1017" spans="3:3">
      <c r="C1017" s="80"/>
    </row>
    <row r="1018" spans="3:3">
      <c r="C1018" s="80"/>
    </row>
    <row r="1019" spans="3:3">
      <c r="C1019" s="80"/>
    </row>
    <row r="1020" spans="3:3">
      <c r="C1020" s="80"/>
    </row>
    <row r="1021" spans="3:3">
      <c r="C1021" s="80"/>
    </row>
    <row r="1022" spans="3:3">
      <c r="C1022" s="80"/>
    </row>
    <row r="1023" spans="3:3">
      <c r="C1023" s="80"/>
    </row>
    <row r="1024" spans="3:3">
      <c r="C1024" s="80"/>
    </row>
    <row r="1025" spans="3:3">
      <c r="C1025" s="80"/>
    </row>
    <row r="1026" spans="3:3">
      <c r="C1026" s="80"/>
    </row>
    <row r="1027" spans="3:3">
      <c r="C1027" s="80"/>
    </row>
    <row r="1028" spans="3:3">
      <c r="C1028" s="80"/>
    </row>
    <row r="1029" spans="3:3">
      <c r="C1029" s="80"/>
    </row>
    <row r="1030" spans="3:3">
      <c r="C1030" s="80"/>
    </row>
    <row r="1031" spans="3:3">
      <c r="C1031" s="80"/>
    </row>
    <row r="1032" spans="3:3">
      <c r="C1032" s="80"/>
    </row>
    <row r="1033" spans="3:3">
      <c r="C1033" s="80"/>
    </row>
    <row r="1034" spans="3:3">
      <c r="C1034" s="80"/>
    </row>
    <row r="1035" spans="3:3">
      <c r="C1035" s="80"/>
    </row>
    <row r="1036" spans="3:3">
      <c r="C1036" s="80"/>
    </row>
    <row r="1037" spans="3:3">
      <c r="C1037" s="80"/>
    </row>
    <row r="1038" spans="3:3">
      <c r="C1038" s="80"/>
    </row>
    <row r="1039" spans="3:3">
      <c r="C1039" s="80"/>
    </row>
    <row r="1040" spans="3:3">
      <c r="C1040" s="80"/>
    </row>
    <row r="1041" spans="3:3">
      <c r="C1041" s="80"/>
    </row>
    <row r="1042" spans="3:3">
      <c r="C1042" s="80"/>
    </row>
    <row r="1043" spans="3:3">
      <c r="C1043" s="80"/>
    </row>
    <row r="1044" spans="3:3">
      <c r="C1044" s="80"/>
    </row>
    <row r="1045" spans="3:3">
      <c r="C1045" s="80"/>
    </row>
    <row r="1046" spans="3:3">
      <c r="C1046" s="80"/>
    </row>
    <row r="1047" spans="3:3">
      <c r="C1047" s="80"/>
    </row>
    <row r="1048" spans="3:3">
      <c r="C1048" s="80"/>
    </row>
    <row r="1049" spans="3:3">
      <c r="C1049" s="80"/>
    </row>
    <row r="1050" spans="3:3">
      <c r="C1050" s="80"/>
    </row>
    <row r="1051" spans="3:3">
      <c r="C1051" s="80"/>
    </row>
    <row r="1052" spans="3:3">
      <c r="C1052" s="80"/>
    </row>
    <row r="1053" spans="3:3">
      <c r="C1053" s="80"/>
    </row>
    <row r="1054" spans="3:3">
      <c r="C1054" s="80"/>
    </row>
    <row r="1055" spans="3:3">
      <c r="C1055" s="80"/>
    </row>
    <row r="1056" spans="3:3">
      <c r="C1056" s="80"/>
    </row>
    <row r="1057" spans="3:3">
      <c r="C1057" s="80"/>
    </row>
    <row r="1058" spans="3:3">
      <c r="C1058" s="80"/>
    </row>
    <row r="1059" spans="3:3">
      <c r="C1059" s="80"/>
    </row>
    <row r="1060" spans="3:3">
      <c r="C1060" s="80"/>
    </row>
    <row r="1061" spans="3:3">
      <c r="C1061" s="80"/>
    </row>
    <row r="1062" spans="3:3">
      <c r="C1062" s="80"/>
    </row>
    <row r="1063" spans="3:3">
      <c r="C1063" s="80"/>
    </row>
    <row r="1064" spans="3:3">
      <c r="C1064" s="80"/>
    </row>
    <row r="1065" spans="3:3">
      <c r="C1065" s="80"/>
    </row>
    <row r="1066" spans="3:3">
      <c r="C1066" s="80"/>
    </row>
    <row r="1067" spans="3:3">
      <c r="C1067" s="80"/>
    </row>
    <row r="1068" spans="3:3">
      <c r="C1068" s="80"/>
    </row>
    <row r="1069" spans="3:3">
      <c r="C1069" s="80"/>
    </row>
    <row r="1070" spans="3:3">
      <c r="C1070" s="80"/>
    </row>
    <row r="1071" spans="3:3">
      <c r="C1071" s="80"/>
    </row>
    <row r="1072" spans="3:3">
      <c r="C1072" s="80"/>
    </row>
    <row r="1073" spans="3:3">
      <c r="C1073" s="80"/>
    </row>
    <row r="1074" spans="3:3">
      <c r="C1074" s="80"/>
    </row>
    <row r="1075" spans="3:3">
      <c r="C1075" s="80"/>
    </row>
    <row r="1076" spans="3:3">
      <c r="C1076" s="80"/>
    </row>
    <row r="1077" spans="3:3">
      <c r="C1077" s="80"/>
    </row>
    <row r="1078" spans="3:3">
      <c r="C1078" s="80"/>
    </row>
    <row r="1079" spans="3:3">
      <c r="C1079" s="80"/>
    </row>
    <row r="1080" spans="3:3">
      <c r="C1080" s="80"/>
    </row>
    <row r="1081" spans="3:3">
      <c r="C1081" s="80"/>
    </row>
    <row r="1082" spans="3:3">
      <c r="C1082" s="80"/>
    </row>
    <row r="1083" spans="3:3">
      <c r="C1083" s="80"/>
    </row>
    <row r="1084" spans="3:3">
      <c r="C1084" s="80"/>
    </row>
    <row r="1085" spans="3:3">
      <c r="C1085" s="80"/>
    </row>
    <row r="1086" spans="3:3">
      <c r="C1086" s="80"/>
    </row>
    <row r="1087" spans="3:3">
      <c r="C1087" s="80"/>
    </row>
    <row r="1088" spans="3:3">
      <c r="C1088" s="80"/>
    </row>
    <row r="1089" spans="3:3">
      <c r="C1089" s="80"/>
    </row>
    <row r="1090" spans="3:3">
      <c r="C1090" s="80"/>
    </row>
    <row r="1091" spans="3:3">
      <c r="C1091" s="80"/>
    </row>
    <row r="1092" spans="3:3">
      <c r="C1092" s="80"/>
    </row>
    <row r="1093" spans="3:3">
      <c r="C1093" s="80"/>
    </row>
    <row r="1094" spans="3:3">
      <c r="C1094" s="80"/>
    </row>
    <row r="1095" spans="3:3">
      <c r="C1095" s="80"/>
    </row>
    <row r="1096" spans="3:3">
      <c r="C1096" s="80"/>
    </row>
    <row r="1097" spans="3:3">
      <c r="C1097" s="80"/>
    </row>
    <row r="1098" spans="3:3">
      <c r="C1098" s="80"/>
    </row>
    <row r="1099" spans="3:3">
      <c r="C1099" s="80"/>
    </row>
    <row r="1100" spans="3:3">
      <c r="C1100" s="80"/>
    </row>
    <row r="1101" spans="3:3">
      <c r="C1101" s="80"/>
    </row>
    <row r="1102" spans="3:3">
      <c r="C1102" s="80"/>
    </row>
    <row r="1103" spans="3:3">
      <c r="C1103" s="80"/>
    </row>
    <row r="1104" spans="3:3">
      <c r="C1104" s="80"/>
    </row>
    <row r="1105" spans="3:3">
      <c r="C1105" s="80"/>
    </row>
    <row r="1106" spans="3:3">
      <c r="C1106" s="80"/>
    </row>
    <row r="1107" spans="3:3">
      <c r="C1107" s="80"/>
    </row>
    <row r="1108" spans="3:3">
      <c r="C1108" s="80"/>
    </row>
    <row r="1109" spans="3:3">
      <c r="C1109" s="80"/>
    </row>
    <row r="1110" spans="3:3">
      <c r="C1110" s="80"/>
    </row>
    <row r="1111" spans="3:3">
      <c r="C1111" s="80"/>
    </row>
    <row r="1112" spans="3:3">
      <c r="C1112" s="80"/>
    </row>
    <row r="1113" spans="3:3">
      <c r="C1113" s="80"/>
    </row>
    <row r="1114" spans="3:3">
      <c r="C1114" s="80"/>
    </row>
    <row r="1115" spans="3:3">
      <c r="C1115" s="80"/>
    </row>
    <row r="1116" spans="3:3">
      <c r="C1116" s="80"/>
    </row>
    <row r="1117" spans="3:3">
      <c r="C1117" s="80"/>
    </row>
    <row r="1118" spans="3:3">
      <c r="C1118" s="80"/>
    </row>
    <row r="1119" spans="3:3">
      <c r="C1119" s="80"/>
    </row>
    <row r="1120" spans="3:3">
      <c r="C1120" s="80"/>
    </row>
    <row r="1121" spans="3:3">
      <c r="C1121" s="80"/>
    </row>
    <row r="1122" spans="3:3">
      <c r="C1122" s="80"/>
    </row>
    <row r="1123" spans="3:3">
      <c r="C1123" s="80"/>
    </row>
    <row r="1124" spans="3:3">
      <c r="C1124" s="80"/>
    </row>
    <row r="1125" spans="3:3">
      <c r="C1125" s="80"/>
    </row>
    <row r="1126" spans="3:3">
      <c r="C1126" s="80"/>
    </row>
    <row r="1127" spans="3:3">
      <c r="C1127" s="80"/>
    </row>
    <row r="1128" spans="3:3">
      <c r="C1128" s="80"/>
    </row>
    <row r="1129" spans="3:3">
      <c r="C1129" s="80"/>
    </row>
    <row r="1130" spans="3:3">
      <c r="C1130" s="80"/>
    </row>
    <row r="1131" spans="3:3">
      <c r="C1131" s="80"/>
    </row>
    <row r="1132" spans="3:3">
      <c r="C1132" s="80"/>
    </row>
    <row r="1133" spans="3:3">
      <c r="C1133" s="80"/>
    </row>
    <row r="1134" spans="3:3">
      <c r="C1134" s="80"/>
    </row>
    <row r="1135" spans="3:3">
      <c r="C1135" s="80"/>
    </row>
    <row r="1136" spans="3:3">
      <c r="C1136" s="80"/>
    </row>
    <row r="1137" spans="3:3">
      <c r="C1137" s="80"/>
    </row>
    <row r="1138" spans="3:3">
      <c r="C1138" s="80"/>
    </row>
    <row r="1139" spans="3:3">
      <c r="C1139" s="80"/>
    </row>
    <row r="1140" spans="3:3">
      <c r="C1140" s="80"/>
    </row>
    <row r="1141" spans="3:3">
      <c r="C1141" s="80"/>
    </row>
    <row r="1142" spans="3:3">
      <c r="C1142" s="80"/>
    </row>
    <row r="1143" spans="3:3">
      <c r="C1143" s="80"/>
    </row>
    <row r="1144" spans="3:3">
      <c r="C1144" s="80"/>
    </row>
    <row r="1145" spans="3:3">
      <c r="C1145" s="80"/>
    </row>
    <row r="1146" spans="3:3">
      <c r="C1146" s="80"/>
    </row>
    <row r="1147" spans="3:3">
      <c r="C1147" s="80"/>
    </row>
    <row r="1148" spans="3:3">
      <c r="C1148" s="80"/>
    </row>
    <row r="1149" spans="3:3">
      <c r="C1149" s="80"/>
    </row>
    <row r="1150" spans="3:3">
      <c r="C1150" s="80"/>
    </row>
    <row r="1151" spans="3:3">
      <c r="C1151" s="80"/>
    </row>
    <row r="1152" spans="3:3">
      <c r="C1152" s="80"/>
    </row>
    <row r="1153" spans="3:3">
      <c r="C1153" s="80"/>
    </row>
    <row r="1154" spans="3:3">
      <c r="C1154" s="80"/>
    </row>
    <row r="1155" spans="3:3">
      <c r="C1155" s="80"/>
    </row>
    <row r="1156" spans="3:3">
      <c r="C1156" s="80"/>
    </row>
    <row r="1157" spans="3:3">
      <c r="C1157" s="80"/>
    </row>
    <row r="1158" spans="3:3">
      <c r="C1158" s="80"/>
    </row>
    <row r="1159" spans="3:3">
      <c r="C1159" s="80"/>
    </row>
    <row r="1160" spans="3:3">
      <c r="C1160" s="80"/>
    </row>
    <row r="1161" spans="3:3">
      <c r="C1161" s="80"/>
    </row>
    <row r="1162" spans="3:3">
      <c r="C1162" s="80"/>
    </row>
    <row r="1163" spans="3:3">
      <c r="C1163" s="80"/>
    </row>
    <row r="1164" spans="3:3">
      <c r="C1164" s="80"/>
    </row>
    <row r="1165" spans="3:3">
      <c r="C1165" s="80"/>
    </row>
    <row r="1166" spans="3:3">
      <c r="C1166" s="80"/>
    </row>
    <row r="1167" spans="3:3">
      <c r="C1167" s="80"/>
    </row>
    <row r="1168" spans="3:3">
      <c r="C1168" s="80"/>
    </row>
    <row r="1169" spans="3:3">
      <c r="C1169" s="80"/>
    </row>
    <row r="1170" spans="3:3">
      <c r="C1170" s="80"/>
    </row>
    <row r="1171" spans="3:3">
      <c r="C1171" s="80"/>
    </row>
    <row r="1172" spans="3:3">
      <c r="C1172" s="80"/>
    </row>
    <row r="1173" spans="3:3">
      <c r="C1173" s="80"/>
    </row>
    <row r="1174" spans="3:3">
      <c r="C1174" s="80"/>
    </row>
    <row r="1175" spans="3:3">
      <c r="C1175" s="80"/>
    </row>
    <row r="1176" spans="3:3">
      <c r="C1176" s="80"/>
    </row>
    <row r="1177" spans="3:3">
      <c r="C1177" s="80"/>
    </row>
    <row r="1178" spans="3:3">
      <c r="C1178" s="80"/>
    </row>
    <row r="1179" spans="3:3">
      <c r="C1179" s="80"/>
    </row>
    <row r="1180" spans="3:3">
      <c r="C1180" s="80"/>
    </row>
    <row r="1181" spans="3:3">
      <c r="C1181" s="80"/>
    </row>
    <row r="1182" spans="3:3">
      <c r="C1182" s="80"/>
    </row>
    <row r="1183" spans="3:3">
      <c r="C1183" s="80"/>
    </row>
    <row r="1184" spans="3:3">
      <c r="C1184" s="80"/>
    </row>
    <row r="1185" spans="3:3">
      <c r="C1185" s="80"/>
    </row>
    <row r="1186" spans="3:3">
      <c r="C1186" s="80"/>
    </row>
    <row r="1187" spans="3:3">
      <c r="C1187" s="80"/>
    </row>
    <row r="1188" spans="3:3">
      <c r="C1188" s="80"/>
    </row>
    <row r="1189" spans="3:3">
      <c r="C1189" s="80"/>
    </row>
    <row r="1190" spans="3:3">
      <c r="C1190" s="80"/>
    </row>
    <row r="1191" spans="3:3">
      <c r="C1191" s="80"/>
    </row>
    <row r="1192" spans="3:3">
      <c r="C1192" s="80"/>
    </row>
    <row r="1193" spans="3:3">
      <c r="C1193" s="80"/>
    </row>
    <row r="1194" spans="3:3">
      <c r="C1194" s="80"/>
    </row>
    <row r="1195" spans="3:3">
      <c r="C1195" s="80"/>
    </row>
    <row r="1196" spans="3:3">
      <c r="C1196" s="80"/>
    </row>
    <row r="1197" spans="3:3">
      <c r="C1197" s="80"/>
    </row>
    <row r="1198" spans="3:3">
      <c r="C1198" s="80"/>
    </row>
    <row r="1199" spans="3:3">
      <c r="C1199" s="80"/>
    </row>
    <row r="1200" spans="3:3">
      <c r="C1200" s="80"/>
    </row>
    <row r="1201" spans="3:3">
      <c r="C1201" s="80"/>
    </row>
    <row r="1202" spans="3:3">
      <c r="C1202" s="80"/>
    </row>
    <row r="1203" spans="3:3">
      <c r="C1203" s="80"/>
    </row>
    <row r="1204" spans="3:3">
      <c r="C1204" s="80"/>
    </row>
    <row r="1205" spans="3:3">
      <c r="C1205" s="80"/>
    </row>
    <row r="1206" spans="3:3">
      <c r="C1206" s="80"/>
    </row>
    <row r="1207" spans="3:3">
      <c r="C1207" s="80"/>
    </row>
    <row r="1208" spans="3:3">
      <c r="C1208" s="80"/>
    </row>
    <row r="1209" spans="3:3">
      <c r="C1209" s="80"/>
    </row>
    <row r="1210" spans="3:3">
      <c r="C1210" s="80"/>
    </row>
    <row r="1211" spans="3:3">
      <c r="C1211" s="80"/>
    </row>
    <row r="1212" spans="3:3">
      <c r="C1212" s="80"/>
    </row>
    <row r="1213" spans="3:3">
      <c r="C1213" s="80"/>
    </row>
    <row r="1214" spans="3:3">
      <c r="C1214" s="80"/>
    </row>
    <row r="1215" spans="3:3">
      <c r="C1215" s="80"/>
    </row>
    <row r="1216" spans="3:3">
      <c r="C1216" s="80"/>
    </row>
    <row r="1217" spans="3:3">
      <c r="C1217" s="80"/>
    </row>
    <row r="1218" spans="3:3">
      <c r="C1218" s="80"/>
    </row>
    <row r="1219" spans="3:3">
      <c r="C1219" s="80"/>
    </row>
    <row r="1220" spans="3:3">
      <c r="C1220" s="80"/>
    </row>
    <row r="1221" spans="3:3">
      <c r="C1221" s="80"/>
    </row>
    <row r="1222" spans="3:3">
      <c r="C1222" s="80"/>
    </row>
    <row r="1223" spans="3:3">
      <c r="C1223" s="80"/>
    </row>
    <row r="1224" spans="3:3">
      <c r="C1224" s="80"/>
    </row>
    <row r="1225" spans="3:3">
      <c r="C1225" s="80"/>
    </row>
    <row r="1226" spans="3:3">
      <c r="C1226" s="80"/>
    </row>
    <row r="1227" spans="3:3">
      <c r="C1227" s="80"/>
    </row>
    <row r="1228" spans="3:3">
      <c r="C1228" s="80"/>
    </row>
    <row r="1229" spans="3:3">
      <c r="C1229" s="80"/>
    </row>
    <row r="1230" spans="3:3">
      <c r="C1230" s="80"/>
    </row>
    <row r="1231" spans="3:3">
      <c r="C1231" s="80"/>
    </row>
    <row r="1232" spans="3:3">
      <c r="C1232" s="80"/>
    </row>
    <row r="1233" spans="3:3">
      <c r="C1233" s="80"/>
    </row>
    <row r="1234" spans="3:3">
      <c r="C1234" s="80"/>
    </row>
    <row r="1235" spans="3:3">
      <c r="C1235" s="80"/>
    </row>
    <row r="1236" spans="3:3">
      <c r="C1236" s="80"/>
    </row>
    <row r="1237" spans="3:3">
      <c r="C1237" s="80"/>
    </row>
    <row r="1238" spans="3:3">
      <c r="C1238" s="80"/>
    </row>
    <row r="1239" spans="3:3">
      <c r="C1239" s="80"/>
    </row>
    <row r="1240" spans="3:3">
      <c r="C1240" s="80"/>
    </row>
    <row r="1241" spans="3:3">
      <c r="C1241" s="80"/>
    </row>
    <row r="1242" spans="3:3">
      <c r="C1242" s="80"/>
    </row>
    <row r="1243" spans="3:3">
      <c r="C1243" s="80"/>
    </row>
    <row r="1244" spans="3:3">
      <c r="C1244" s="80"/>
    </row>
    <row r="1245" spans="3:3">
      <c r="C1245" s="80"/>
    </row>
    <row r="1246" spans="3:3">
      <c r="C1246" s="80"/>
    </row>
    <row r="1247" spans="3:3">
      <c r="C1247" s="80"/>
    </row>
    <row r="1248" spans="3:3">
      <c r="C1248" s="80"/>
    </row>
    <row r="1249" spans="3:3">
      <c r="C1249" s="80"/>
    </row>
    <row r="1250" spans="3:3">
      <c r="C1250" s="80"/>
    </row>
    <row r="1251" spans="3:3">
      <c r="C1251" s="80"/>
    </row>
    <row r="1252" spans="3:3">
      <c r="C1252" s="80"/>
    </row>
    <row r="1253" spans="3:3">
      <c r="C1253" s="80"/>
    </row>
    <row r="1254" spans="3:3">
      <c r="C1254" s="80"/>
    </row>
    <row r="1255" spans="3:3">
      <c r="C1255" s="80"/>
    </row>
    <row r="1256" spans="3:3">
      <c r="C1256" s="80"/>
    </row>
    <row r="1257" spans="3:3">
      <c r="C1257" s="80"/>
    </row>
    <row r="1258" spans="3:3">
      <c r="C1258" s="80"/>
    </row>
    <row r="1259" spans="3:3">
      <c r="C1259" s="80"/>
    </row>
    <row r="1260" spans="3:3">
      <c r="C1260" s="80"/>
    </row>
    <row r="1261" spans="3:3">
      <c r="C1261" s="80"/>
    </row>
    <row r="1262" spans="3:3">
      <c r="C1262" s="80"/>
    </row>
    <row r="1263" spans="3:3">
      <c r="C1263" s="80"/>
    </row>
    <row r="1264" spans="3:3">
      <c r="C1264" s="80"/>
    </row>
    <row r="1265" spans="3:3">
      <c r="C1265" s="80"/>
    </row>
    <row r="1266" spans="3:3">
      <c r="C1266" s="80"/>
    </row>
    <row r="1267" spans="3:3">
      <c r="C1267" s="80"/>
    </row>
    <row r="1268" spans="3:3">
      <c r="C1268" s="80"/>
    </row>
    <row r="1269" spans="3:3">
      <c r="C1269" s="80"/>
    </row>
    <row r="1270" spans="3:3">
      <c r="C1270" s="80"/>
    </row>
    <row r="1271" spans="3:3">
      <c r="C1271" s="80"/>
    </row>
    <row r="1272" spans="3:3">
      <c r="C1272" s="80"/>
    </row>
    <row r="1273" spans="3:3">
      <c r="C1273" s="80"/>
    </row>
    <row r="1274" spans="3:3">
      <c r="C1274" s="80"/>
    </row>
    <row r="1275" spans="3:3">
      <c r="C1275" s="80"/>
    </row>
    <row r="1276" spans="3:3">
      <c r="C1276" s="80"/>
    </row>
    <row r="1277" spans="3:3">
      <c r="C1277" s="80"/>
    </row>
    <row r="1278" spans="3:3">
      <c r="C1278" s="80"/>
    </row>
    <row r="1279" spans="3:3">
      <c r="C1279" s="80"/>
    </row>
    <row r="1280" spans="3:3">
      <c r="C1280" s="80"/>
    </row>
    <row r="1281" spans="3:3">
      <c r="C1281" s="80"/>
    </row>
    <row r="1282" spans="3:3">
      <c r="C1282" s="80"/>
    </row>
    <row r="1283" spans="3:3">
      <c r="C1283" s="80"/>
    </row>
    <row r="1284" spans="3:3">
      <c r="C1284" s="80"/>
    </row>
    <row r="1285" spans="3:3">
      <c r="C1285" s="80"/>
    </row>
    <row r="1286" spans="3:3">
      <c r="C1286" s="80"/>
    </row>
    <row r="1287" spans="3:3">
      <c r="C1287" s="80"/>
    </row>
    <row r="1288" spans="3:3">
      <c r="C1288" s="80"/>
    </row>
    <row r="1289" spans="3:3">
      <c r="C1289" s="80"/>
    </row>
    <row r="1290" spans="3:3">
      <c r="C1290" s="80"/>
    </row>
    <row r="1291" spans="3:3">
      <c r="C1291" s="80"/>
    </row>
    <row r="1292" spans="3:3">
      <c r="C1292" s="80"/>
    </row>
    <row r="1293" spans="3:3">
      <c r="C1293" s="80"/>
    </row>
    <row r="1294" spans="3:3">
      <c r="C1294" s="80"/>
    </row>
    <row r="1295" spans="3:3">
      <c r="C1295" s="80"/>
    </row>
    <row r="1296" spans="3:3">
      <c r="C1296" s="80"/>
    </row>
    <row r="1297" spans="3:3">
      <c r="C1297" s="80"/>
    </row>
    <row r="1298" spans="3:3">
      <c r="C1298" s="80"/>
    </row>
    <row r="1299" spans="3:3">
      <c r="C1299" s="80"/>
    </row>
    <row r="1300" spans="3:3">
      <c r="C1300" s="80"/>
    </row>
    <row r="1301" spans="3:3">
      <c r="C1301" s="80"/>
    </row>
    <row r="1302" spans="3:3">
      <c r="C1302" s="80"/>
    </row>
    <row r="1303" spans="3:3">
      <c r="C1303" s="80"/>
    </row>
    <row r="1304" spans="3:3">
      <c r="C1304" s="80"/>
    </row>
    <row r="1305" spans="3:3">
      <c r="C1305" s="80"/>
    </row>
    <row r="1306" spans="3:3">
      <c r="C1306" s="80"/>
    </row>
    <row r="1307" spans="3:3">
      <c r="C1307" s="80"/>
    </row>
    <row r="1308" spans="3:3">
      <c r="C1308" s="80"/>
    </row>
    <row r="1309" spans="3:3">
      <c r="C1309" s="80"/>
    </row>
    <row r="1310" spans="3:3">
      <c r="C1310" s="80"/>
    </row>
    <row r="1311" spans="3:3">
      <c r="C1311" s="80"/>
    </row>
    <row r="1312" spans="3:3">
      <c r="C1312" s="80"/>
    </row>
    <row r="1313" spans="3:3">
      <c r="C1313" s="80"/>
    </row>
    <row r="1314" spans="3:3">
      <c r="C1314" s="80"/>
    </row>
    <row r="1315" spans="3:3">
      <c r="C1315" s="80"/>
    </row>
    <row r="1316" spans="3:3">
      <c r="C1316" s="80"/>
    </row>
    <row r="1317" spans="3:3">
      <c r="C1317" s="80"/>
    </row>
    <row r="1318" spans="3:3">
      <c r="C1318" s="80"/>
    </row>
    <row r="1319" spans="3:3">
      <c r="C1319" s="80"/>
    </row>
    <row r="1320" spans="3:3">
      <c r="C1320" s="80"/>
    </row>
    <row r="1321" spans="3:3">
      <c r="C1321" s="80"/>
    </row>
    <row r="1322" spans="3:3">
      <c r="C1322" s="80"/>
    </row>
    <row r="1323" spans="3:3">
      <c r="C1323" s="80"/>
    </row>
    <row r="1324" spans="3:3">
      <c r="C1324" s="80"/>
    </row>
    <row r="1325" spans="3:3">
      <c r="C1325" s="80"/>
    </row>
    <row r="1326" spans="3:3">
      <c r="C1326" s="80"/>
    </row>
    <row r="1327" spans="3:3">
      <c r="C1327" s="80"/>
    </row>
    <row r="1328" spans="3:3">
      <c r="C1328" s="80"/>
    </row>
    <row r="1329" spans="3:3">
      <c r="C1329" s="80"/>
    </row>
    <row r="1330" spans="3:3">
      <c r="C1330" s="80"/>
    </row>
    <row r="1331" spans="3:3">
      <c r="C1331" s="80"/>
    </row>
    <row r="1332" spans="3:3">
      <c r="C1332" s="80"/>
    </row>
    <row r="1333" spans="3:3">
      <c r="C1333" s="80"/>
    </row>
    <row r="1334" spans="3:3">
      <c r="C1334" s="80"/>
    </row>
    <row r="1335" spans="3:3">
      <c r="C1335" s="80"/>
    </row>
    <row r="1336" spans="3:3">
      <c r="C1336" s="80"/>
    </row>
    <row r="1337" spans="3:3">
      <c r="C1337" s="80"/>
    </row>
    <row r="1338" spans="3:3">
      <c r="C1338" s="80"/>
    </row>
    <row r="1339" spans="3:3">
      <c r="C1339" s="80"/>
    </row>
    <row r="1340" spans="3:3">
      <c r="C1340" s="80"/>
    </row>
    <row r="1341" spans="3:3">
      <c r="C1341" s="80"/>
    </row>
    <row r="1342" spans="3:3">
      <c r="C1342" s="80"/>
    </row>
    <row r="1343" spans="3:3">
      <c r="C1343" s="80"/>
    </row>
    <row r="1344" spans="3:3">
      <c r="C1344" s="80"/>
    </row>
    <row r="1345" spans="3:3">
      <c r="C1345" s="80"/>
    </row>
    <row r="1346" spans="3:3">
      <c r="C1346" s="80"/>
    </row>
    <row r="1347" spans="3:3">
      <c r="C1347" s="80"/>
    </row>
    <row r="1348" spans="3:3">
      <c r="C1348" s="80"/>
    </row>
    <row r="1349" spans="3:3">
      <c r="C1349" s="80"/>
    </row>
    <row r="1350" spans="3:3">
      <c r="C1350" s="80"/>
    </row>
    <row r="1351" spans="3:3">
      <c r="C1351" s="80"/>
    </row>
    <row r="1352" spans="3:3">
      <c r="C1352" s="80"/>
    </row>
    <row r="1353" spans="3:3">
      <c r="C1353" s="80"/>
    </row>
    <row r="1354" spans="3:3">
      <c r="C1354" s="80"/>
    </row>
    <row r="1355" spans="3:3">
      <c r="C1355" s="80"/>
    </row>
    <row r="1356" spans="3:3">
      <c r="C1356" s="80"/>
    </row>
    <row r="1357" spans="3:3">
      <c r="C1357" s="80"/>
    </row>
    <row r="1358" spans="3:3">
      <c r="C1358" s="80"/>
    </row>
    <row r="1359" spans="3:3">
      <c r="C1359" s="80"/>
    </row>
    <row r="1360" spans="3:3">
      <c r="C1360" s="80"/>
    </row>
    <row r="1361" spans="3:3">
      <c r="C1361" s="80"/>
    </row>
    <row r="1362" spans="3:3">
      <c r="C1362" s="80"/>
    </row>
    <row r="1363" spans="3:3">
      <c r="C1363" s="80"/>
    </row>
    <row r="1364" spans="3:3">
      <c r="C1364" s="80"/>
    </row>
    <row r="1365" spans="3:3">
      <c r="C1365" s="80"/>
    </row>
    <row r="1366" spans="3:3">
      <c r="C1366" s="80"/>
    </row>
    <row r="1367" spans="3:3">
      <c r="C1367" s="80"/>
    </row>
    <row r="1368" spans="3:3">
      <c r="C1368" s="80"/>
    </row>
    <row r="1369" spans="3:3">
      <c r="C1369" s="80"/>
    </row>
    <row r="1370" spans="3:3">
      <c r="C1370" s="80"/>
    </row>
    <row r="1371" spans="3:3">
      <c r="C1371" s="80"/>
    </row>
    <row r="1372" spans="3:3">
      <c r="C1372" s="80"/>
    </row>
    <row r="1373" spans="3:3">
      <c r="C1373" s="80"/>
    </row>
    <row r="1374" spans="3:3">
      <c r="C1374" s="80"/>
    </row>
    <row r="1375" spans="3:3">
      <c r="C1375" s="80"/>
    </row>
    <row r="1376" spans="3:3">
      <c r="C1376" s="80"/>
    </row>
    <row r="1377" spans="3:3">
      <c r="C1377" s="80"/>
    </row>
    <row r="1378" spans="3:3">
      <c r="C1378" s="80"/>
    </row>
    <row r="1379" spans="3:3">
      <c r="C1379" s="80"/>
    </row>
    <row r="1380" spans="3:3">
      <c r="C1380" s="80"/>
    </row>
    <row r="1381" spans="3:3">
      <c r="C1381" s="80"/>
    </row>
    <row r="1382" spans="3:3">
      <c r="C1382" s="80"/>
    </row>
    <row r="1383" spans="3:3">
      <c r="C1383" s="80"/>
    </row>
    <row r="1384" spans="3:3">
      <c r="C1384" s="80"/>
    </row>
    <row r="1385" spans="3:3">
      <c r="C1385" s="80"/>
    </row>
    <row r="1386" spans="3:3">
      <c r="C1386" s="80"/>
    </row>
    <row r="1387" spans="3:3">
      <c r="C1387" s="80"/>
    </row>
    <row r="1388" spans="3:3">
      <c r="C1388" s="80"/>
    </row>
    <row r="1389" spans="3:3">
      <c r="C1389" s="80"/>
    </row>
    <row r="1390" spans="3:3">
      <c r="C1390" s="80"/>
    </row>
    <row r="1391" spans="3:3">
      <c r="C1391" s="80"/>
    </row>
    <row r="1392" spans="3:3">
      <c r="C1392" s="80"/>
    </row>
    <row r="1393" spans="3:3">
      <c r="C1393" s="80"/>
    </row>
    <row r="1394" spans="3:3">
      <c r="C1394" s="80"/>
    </row>
    <row r="1395" spans="3:3">
      <c r="C1395" s="80"/>
    </row>
    <row r="1396" spans="3:3">
      <c r="C1396" s="80"/>
    </row>
    <row r="1397" spans="3:3">
      <c r="C1397" s="80"/>
    </row>
    <row r="1398" spans="3:3">
      <c r="C1398" s="80"/>
    </row>
    <row r="1399" spans="3:3">
      <c r="C1399" s="80"/>
    </row>
    <row r="1400" spans="3:3">
      <c r="C1400" s="80"/>
    </row>
    <row r="1401" spans="3:3">
      <c r="C1401" s="80"/>
    </row>
    <row r="1402" spans="3:3">
      <c r="C1402" s="80"/>
    </row>
    <row r="1403" spans="3:3">
      <c r="C1403" s="80"/>
    </row>
    <row r="1404" spans="3:3">
      <c r="C1404" s="80"/>
    </row>
    <row r="1405" spans="3:3">
      <c r="C1405" s="80"/>
    </row>
    <row r="1406" spans="3:3">
      <c r="C1406" s="80"/>
    </row>
    <row r="1407" spans="3:3">
      <c r="C1407" s="80"/>
    </row>
    <row r="1408" spans="3:3">
      <c r="C1408" s="80"/>
    </row>
    <row r="1409" spans="3:3">
      <c r="C1409" s="80"/>
    </row>
    <row r="1410" spans="3:3">
      <c r="C1410" s="80"/>
    </row>
    <row r="1411" spans="3:3">
      <c r="C1411" s="80"/>
    </row>
    <row r="1412" spans="3:3">
      <c r="C1412" s="80"/>
    </row>
    <row r="1413" spans="3:3">
      <c r="C1413" s="80"/>
    </row>
    <row r="1414" spans="3:3">
      <c r="C1414" s="80"/>
    </row>
    <row r="1415" spans="3:3">
      <c r="C1415" s="80"/>
    </row>
    <row r="1416" spans="3:3">
      <c r="C1416" s="80"/>
    </row>
    <row r="1417" spans="3:3">
      <c r="C1417" s="80"/>
    </row>
    <row r="1418" spans="3:3">
      <c r="C1418" s="80"/>
    </row>
    <row r="1419" spans="3:3">
      <c r="C1419" s="80"/>
    </row>
    <row r="1420" spans="3:3">
      <c r="C1420" s="80"/>
    </row>
    <row r="1421" spans="3:3">
      <c r="C1421" s="80"/>
    </row>
    <row r="1422" spans="3:3">
      <c r="C1422" s="80"/>
    </row>
    <row r="1423" spans="3:3">
      <c r="C1423" s="80"/>
    </row>
    <row r="1424" spans="3:3">
      <c r="C1424" s="80"/>
    </row>
    <row r="1425" spans="3:3">
      <c r="C1425" s="80"/>
    </row>
    <row r="1426" spans="3:3">
      <c r="C1426" s="80"/>
    </row>
    <row r="1427" spans="3:3">
      <c r="C1427" s="80"/>
    </row>
    <row r="1428" spans="3:3">
      <c r="C1428" s="80"/>
    </row>
    <row r="1429" spans="3:3">
      <c r="C1429" s="80"/>
    </row>
    <row r="1430" spans="3:3">
      <c r="C1430" s="80"/>
    </row>
    <row r="1431" spans="3:3">
      <c r="C1431" s="80"/>
    </row>
    <row r="1432" spans="3:3">
      <c r="C1432" s="80"/>
    </row>
    <row r="1433" spans="3:3">
      <c r="C1433" s="80"/>
    </row>
    <row r="1434" spans="3:3">
      <c r="C1434" s="80"/>
    </row>
    <row r="1435" spans="3:3">
      <c r="C1435" s="80"/>
    </row>
    <row r="1436" spans="3:3">
      <c r="C1436" s="80"/>
    </row>
    <row r="1437" spans="3:3">
      <c r="C1437" s="80"/>
    </row>
    <row r="1438" spans="3:3">
      <c r="C1438" s="80"/>
    </row>
    <row r="1439" spans="3:3">
      <c r="C1439" s="80"/>
    </row>
    <row r="1440" spans="3:3">
      <c r="C1440" s="80"/>
    </row>
    <row r="1441" spans="3:3">
      <c r="C1441" s="80"/>
    </row>
    <row r="1442" spans="3:3">
      <c r="C1442" s="80"/>
    </row>
    <row r="1443" spans="3:3">
      <c r="C1443" s="80"/>
    </row>
    <row r="1444" spans="3:3">
      <c r="C1444" s="80"/>
    </row>
    <row r="1445" spans="3:3">
      <c r="C1445" s="80"/>
    </row>
    <row r="1446" spans="3:3">
      <c r="C1446" s="80"/>
    </row>
    <row r="1447" spans="3:3">
      <c r="C1447" s="80"/>
    </row>
    <row r="1448" spans="3:3">
      <c r="C1448" s="80"/>
    </row>
    <row r="1449" spans="3:3">
      <c r="C1449" s="80"/>
    </row>
    <row r="1450" spans="3:3">
      <c r="C1450" s="80"/>
    </row>
    <row r="1451" spans="3:3">
      <c r="C1451" s="80"/>
    </row>
    <row r="1452" spans="3:3">
      <c r="C1452" s="80"/>
    </row>
    <row r="1453" spans="3:3">
      <c r="C1453" s="80"/>
    </row>
    <row r="1454" spans="3:3">
      <c r="C1454" s="80"/>
    </row>
    <row r="1455" spans="3:3">
      <c r="C1455" s="80"/>
    </row>
    <row r="1456" spans="3:3">
      <c r="C1456" s="80"/>
    </row>
    <row r="1457" spans="3:3">
      <c r="C1457" s="80"/>
    </row>
    <row r="1458" spans="3:3">
      <c r="C1458" s="80"/>
    </row>
    <row r="1459" spans="3:3">
      <c r="C1459" s="80"/>
    </row>
    <row r="1460" spans="3:3">
      <c r="C1460" s="80"/>
    </row>
    <row r="1461" spans="3:3">
      <c r="C1461" s="80"/>
    </row>
    <row r="1462" spans="3:3">
      <c r="C1462" s="80"/>
    </row>
    <row r="1463" spans="3:3">
      <c r="C1463" s="80"/>
    </row>
    <row r="1464" spans="3:3">
      <c r="C1464" s="80"/>
    </row>
    <row r="1465" spans="3:3">
      <c r="C1465" s="80"/>
    </row>
    <row r="1466" spans="3:3">
      <c r="C1466" s="80"/>
    </row>
    <row r="1467" spans="3:3">
      <c r="C1467" s="80"/>
    </row>
    <row r="1468" spans="3:3">
      <c r="C1468" s="80"/>
    </row>
    <row r="1469" spans="3:3">
      <c r="C1469" s="80"/>
    </row>
    <row r="1470" spans="3:3">
      <c r="C1470" s="80"/>
    </row>
    <row r="1471" spans="3:3">
      <c r="C1471" s="80"/>
    </row>
    <row r="1472" spans="3:3">
      <c r="C1472" s="80"/>
    </row>
    <row r="1473" spans="3:3">
      <c r="C1473" s="80"/>
    </row>
    <row r="1474" spans="3:3">
      <c r="C1474" s="80"/>
    </row>
    <row r="1475" spans="3:3">
      <c r="C1475" s="80"/>
    </row>
    <row r="1476" spans="3:3">
      <c r="C1476" s="80"/>
    </row>
    <row r="1477" spans="3:3">
      <c r="C1477" s="80"/>
    </row>
    <row r="1478" spans="3:3">
      <c r="C1478" s="80"/>
    </row>
    <row r="1479" spans="3:3">
      <c r="C1479" s="80"/>
    </row>
    <row r="1480" spans="3:3">
      <c r="C1480" s="80"/>
    </row>
    <row r="1481" spans="3:3">
      <c r="C1481" s="80"/>
    </row>
    <row r="1482" spans="3:3">
      <c r="C1482" s="80"/>
    </row>
    <row r="1483" spans="3:3">
      <c r="C1483" s="80"/>
    </row>
    <row r="1484" spans="3:3">
      <c r="C1484" s="80"/>
    </row>
    <row r="1485" spans="3:3">
      <c r="C1485" s="80"/>
    </row>
    <row r="1486" spans="3:3">
      <c r="C1486" s="80"/>
    </row>
    <row r="1487" spans="3:3">
      <c r="C1487" s="80"/>
    </row>
    <row r="1488" spans="3:3">
      <c r="C1488" s="80"/>
    </row>
    <row r="1489" spans="3:3">
      <c r="C1489" s="80"/>
    </row>
    <row r="1490" spans="3:3">
      <c r="C1490" s="80"/>
    </row>
    <row r="1491" spans="3:3">
      <c r="C1491" s="80"/>
    </row>
    <row r="1492" spans="3:3">
      <c r="C1492" s="80"/>
    </row>
    <row r="1493" spans="3:3">
      <c r="C1493" s="80"/>
    </row>
    <row r="1494" spans="3:3">
      <c r="C1494" s="80"/>
    </row>
    <row r="1495" spans="3:3">
      <c r="C1495" s="80"/>
    </row>
    <row r="1496" spans="3:3">
      <c r="C1496" s="80"/>
    </row>
    <row r="1497" spans="3:3">
      <c r="C1497" s="80"/>
    </row>
    <row r="1498" spans="3:3">
      <c r="C1498" s="80"/>
    </row>
    <row r="1499" spans="3:3">
      <c r="C1499" s="80"/>
    </row>
    <row r="1500" spans="3:3">
      <c r="C1500" s="80"/>
    </row>
    <row r="1501" spans="3:3">
      <c r="C1501" s="80"/>
    </row>
    <row r="1502" spans="3:3">
      <c r="C1502" s="80"/>
    </row>
    <row r="1503" spans="3:3">
      <c r="C1503" s="80"/>
    </row>
    <row r="1504" spans="3:3">
      <c r="C1504" s="80"/>
    </row>
    <row r="1505" spans="3:3">
      <c r="C1505" s="80"/>
    </row>
    <row r="1506" spans="3:3">
      <c r="C1506" s="80"/>
    </row>
    <row r="1507" spans="3:3">
      <c r="C1507" s="80"/>
    </row>
    <row r="1508" spans="3:3">
      <c r="C1508" s="80"/>
    </row>
    <row r="1509" spans="3:3">
      <c r="C1509" s="80"/>
    </row>
    <row r="1510" spans="3:3">
      <c r="C1510" s="80"/>
    </row>
    <row r="1511" spans="3:3">
      <c r="C1511" s="80"/>
    </row>
    <row r="1512" spans="3:3">
      <c r="C1512" s="80"/>
    </row>
    <row r="1513" spans="3:3">
      <c r="C1513" s="80"/>
    </row>
    <row r="1514" spans="3:3">
      <c r="C1514" s="80"/>
    </row>
    <row r="1515" spans="3:3">
      <c r="C1515" s="80"/>
    </row>
    <row r="1516" spans="3:3">
      <c r="C1516" s="80"/>
    </row>
    <row r="1517" spans="3:3">
      <c r="C1517" s="80"/>
    </row>
    <row r="1518" spans="3:3">
      <c r="C1518" s="80"/>
    </row>
    <row r="1519" spans="3:3">
      <c r="C1519" s="80"/>
    </row>
    <row r="1520" spans="3:3">
      <c r="C1520" s="80"/>
    </row>
    <row r="1521" spans="3:3">
      <c r="C1521" s="80"/>
    </row>
    <row r="1522" spans="3:3">
      <c r="C1522" s="80"/>
    </row>
    <row r="1523" spans="3:3">
      <c r="C1523" s="80"/>
    </row>
    <row r="1524" spans="3:3">
      <c r="C1524" s="80"/>
    </row>
    <row r="1525" spans="3:3">
      <c r="C1525" s="80"/>
    </row>
    <row r="1526" spans="3:3">
      <c r="C1526" s="80"/>
    </row>
    <row r="1527" spans="3:3">
      <c r="C1527" s="80"/>
    </row>
    <row r="1528" spans="3:3">
      <c r="C1528" s="80"/>
    </row>
    <row r="1529" spans="3:3">
      <c r="C1529" s="80"/>
    </row>
    <row r="1530" spans="3:3">
      <c r="C1530" s="80"/>
    </row>
    <row r="1531" spans="3:3">
      <c r="C1531" s="80"/>
    </row>
    <row r="1532" spans="3:3">
      <c r="C1532" s="80"/>
    </row>
    <row r="1533" spans="3:3">
      <c r="C1533" s="80"/>
    </row>
    <row r="1534" spans="3:3">
      <c r="C1534" s="80"/>
    </row>
    <row r="1535" spans="3:3">
      <c r="C1535" s="80"/>
    </row>
    <row r="1536" spans="3:3">
      <c r="C1536" s="80"/>
    </row>
    <row r="1537" spans="3:3">
      <c r="C1537" s="80"/>
    </row>
    <row r="1538" spans="3:3">
      <c r="C1538" s="80"/>
    </row>
    <row r="1539" spans="3:3">
      <c r="C1539" s="80"/>
    </row>
    <row r="1540" spans="3:3">
      <c r="C1540" s="80"/>
    </row>
    <row r="1541" spans="3:3">
      <c r="C1541" s="80"/>
    </row>
    <row r="1542" spans="3:3">
      <c r="C1542" s="80"/>
    </row>
    <row r="1543" spans="3:3">
      <c r="C1543" s="80"/>
    </row>
    <row r="1544" spans="3:3">
      <c r="C1544" s="80"/>
    </row>
    <row r="1545" spans="3:3">
      <c r="C1545" s="80"/>
    </row>
    <row r="1546" spans="3:3">
      <c r="C1546" s="80"/>
    </row>
    <row r="1547" spans="3:3">
      <c r="C1547" s="80"/>
    </row>
    <row r="1548" spans="3:3">
      <c r="C1548" s="80"/>
    </row>
    <row r="1549" spans="3:3">
      <c r="C1549" s="80"/>
    </row>
    <row r="1550" spans="3:3">
      <c r="C1550" s="80"/>
    </row>
    <row r="1551" spans="3:3">
      <c r="C1551" s="80"/>
    </row>
    <row r="1552" spans="3:3">
      <c r="C1552" s="80"/>
    </row>
    <row r="1553" spans="3:3">
      <c r="C1553" s="80"/>
    </row>
    <row r="1554" spans="3:3">
      <c r="C1554" s="80"/>
    </row>
    <row r="1555" spans="3:3">
      <c r="C1555" s="80"/>
    </row>
    <row r="1556" spans="3:3">
      <c r="C1556" s="80"/>
    </row>
    <row r="1557" spans="3:3">
      <c r="C1557" s="80"/>
    </row>
    <row r="1558" spans="3:3">
      <c r="C1558" s="80"/>
    </row>
    <row r="1559" spans="3:3">
      <c r="C1559" s="80"/>
    </row>
    <row r="1560" spans="3:3">
      <c r="C1560" s="80"/>
    </row>
    <row r="1561" spans="3:3">
      <c r="C1561" s="80"/>
    </row>
    <row r="1562" spans="3:3">
      <c r="C1562" s="80"/>
    </row>
    <row r="1563" spans="3:3">
      <c r="C1563" s="80"/>
    </row>
    <row r="1564" spans="3:3">
      <c r="C1564" s="80"/>
    </row>
    <row r="1565" spans="3:3">
      <c r="C1565" s="80"/>
    </row>
    <row r="1566" spans="3:3">
      <c r="C1566" s="80"/>
    </row>
    <row r="1567" spans="3:3">
      <c r="C1567" s="80"/>
    </row>
    <row r="1568" spans="3:3">
      <c r="C1568" s="80"/>
    </row>
    <row r="1569" spans="3:3">
      <c r="C1569" s="80"/>
    </row>
    <row r="1570" spans="3:3">
      <c r="C1570" s="80"/>
    </row>
    <row r="1571" spans="3:3">
      <c r="C1571" s="80"/>
    </row>
    <row r="1572" spans="3:3">
      <c r="C1572" s="80"/>
    </row>
    <row r="1573" spans="3:3">
      <c r="C1573" s="80"/>
    </row>
    <row r="1574" spans="3:3">
      <c r="C1574" s="80"/>
    </row>
    <row r="1575" spans="3:3">
      <c r="C1575" s="80"/>
    </row>
    <row r="1576" spans="3:3">
      <c r="C1576" s="80"/>
    </row>
    <row r="1577" spans="3:3">
      <c r="C1577" s="80"/>
    </row>
    <row r="1578" spans="3:3">
      <c r="C1578" s="80"/>
    </row>
    <row r="1579" spans="3:3">
      <c r="C1579" s="80"/>
    </row>
    <row r="1580" spans="3:3">
      <c r="C1580" s="80"/>
    </row>
    <row r="1581" spans="3:3">
      <c r="C1581" s="80"/>
    </row>
    <row r="1582" spans="3:3">
      <c r="C1582" s="80"/>
    </row>
    <row r="1583" spans="3:3">
      <c r="C1583" s="80"/>
    </row>
    <row r="1584" spans="3:3">
      <c r="C1584" s="80"/>
    </row>
    <row r="1585" spans="3:3">
      <c r="C1585" s="80"/>
    </row>
    <row r="1586" spans="3:3">
      <c r="C1586" s="80"/>
    </row>
    <row r="1587" spans="3:3">
      <c r="C1587" s="80"/>
    </row>
    <row r="1588" spans="3:3">
      <c r="C1588" s="80"/>
    </row>
    <row r="1589" spans="3:3">
      <c r="C1589" s="80"/>
    </row>
    <row r="1590" spans="3:3">
      <c r="C1590" s="80"/>
    </row>
    <row r="1591" spans="3:3">
      <c r="C1591" s="80"/>
    </row>
    <row r="1592" spans="3:3">
      <c r="C1592" s="80"/>
    </row>
    <row r="1593" spans="3:3">
      <c r="C1593" s="80"/>
    </row>
    <row r="1594" spans="3:3">
      <c r="C1594" s="80"/>
    </row>
    <row r="1595" spans="3:3">
      <c r="C1595" s="80"/>
    </row>
    <row r="1596" spans="3:3">
      <c r="C1596" s="80"/>
    </row>
    <row r="1597" spans="3:3">
      <c r="C1597" s="80"/>
    </row>
    <row r="1598" spans="3:3">
      <c r="C1598" s="80"/>
    </row>
    <row r="1599" spans="3:3">
      <c r="C1599" s="80"/>
    </row>
    <row r="1600" spans="3:3">
      <c r="C1600" s="80"/>
    </row>
    <row r="1601" spans="3:3">
      <c r="C1601" s="80"/>
    </row>
    <row r="1602" spans="3:3">
      <c r="C1602" s="80"/>
    </row>
    <row r="1603" spans="3:3">
      <c r="C1603" s="80"/>
    </row>
    <row r="1604" spans="3:3">
      <c r="C1604" s="80"/>
    </row>
    <row r="1605" spans="3:3">
      <c r="C1605" s="80"/>
    </row>
    <row r="1606" spans="3:3">
      <c r="C1606" s="80"/>
    </row>
    <row r="1607" spans="3:3">
      <c r="C1607" s="80"/>
    </row>
    <row r="1608" spans="3:3">
      <c r="C1608" s="80"/>
    </row>
    <row r="1609" spans="3:3">
      <c r="C1609" s="80"/>
    </row>
    <row r="1610" spans="3:3">
      <c r="C1610" s="80"/>
    </row>
    <row r="1611" spans="3:3">
      <c r="C1611" s="80"/>
    </row>
    <row r="1612" spans="3:3">
      <c r="C1612" s="80"/>
    </row>
    <row r="1613" spans="3:3">
      <c r="C1613" s="80"/>
    </row>
    <row r="1614" spans="3:3">
      <c r="C1614" s="80"/>
    </row>
    <row r="1615" spans="3:3">
      <c r="C1615" s="80"/>
    </row>
    <row r="1616" spans="3:3">
      <c r="C1616" s="80"/>
    </row>
    <row r="1617" spans="3:3">
      <c r="C1617" s="80"/>
    </row>
    <row r="1618" spans="3:3">
      <c r="C1618" s="80"/>
    </row>
    <row r="1619" spans="3:3">
      <c r="C1619" s="80"/>
    </row>
    <row r="1620" spans="3:3">
      <c r="C1620" s="80"/>
    </row>
    <row r="1621" spans="3:3">
      <c r="C1621" s="80"/>
    </row>
    <row r="1622" spans="3:3">
      <c r="C1622" s="80"/>
    </row>
    <row r="1623" spans="3:3">
      <c r="C1623" s="80"/>
    </row>
    <row r="1624" spans="3:3">
      <c r="C1624" s="80"/>
    </row>
    <row r="1625" spans="3:3">
      <c r="C1625" s="80"/>
    </row>
    <row r="1626" spans="3:3">
      <c r="C1626" s="80"/>
    </row>
    <row r="1627" spans="3:3">
      <c r="C1627" s="80"/>
    </row>
    <row r="1628" spans="3:3">
      <c r="C1628" s="80"/>
    </row>
    <row r="1629" spans="3:3">
      <c r="C1629" s="80"/>
    </row>
    <row r="1630" spans="3:3">
      <c r="C1630" s="80"/>
    </row>
    <row r="1631" spans="3:3">
      <c r="C1631" s="80"/>
    </row>
    <row r="1632" spans="3:3">
      <c r="C1632" s="80"/>
    </row>
  </sheetData>
  <mergeCells count="1">
    <mergeCell ref="C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theme="0" tint="-0.14999847407452621"/>
  </sheetPr>
  <dimension ref="A2:F1615"/>
  <sheetViews>
    <sheetView workbookViewId="0">
      <selection activeCell="C34" sqref="C34"/>
    </sheetView>
  </sheetViews>
  <sheetFormatPr defaultRowHeight="10.5"/>
  <cols>
    <col min="1" max="1" width="3.42578125" style="24" customWidth="1"/>
    <col min="2" max="2" width="59.7109375" style="39" customWidth="1"/>
    <col min="3" max="4" width="15.7109375" style="69" customWidth="1"/>
    <col min="5" max="16384" width="9.140625" style="34"/>
  </cols>
  <sheetData>
    <row r="2" spans="2:6" ht="17.100000000000001" customHeight="1" thickBot="1">
      <c r="B2" s="568"/>
      <c r="C2" s="1129" t="s">
        <v>188</v>
      </c>
      <c r="D2" s="1103"/>
    </row>
    <row r="3" spans="2:6" ht="17.100000000000001" customHeight="1">
      <c r="B3" s="568"/>
      <c r="C3" s="494">
        <v>2016</v>
      </c>
      <c r="D3" s="495">
        <v>2015</v>
      </c>
    </row>
    <row r="4" spans="2:6" ht="17.100000000000001" customHeight="1">
      <c r="B4" s="584" t="s">
        <v>348</v>
      </c>
      <c r="C4" s="585">
        <v>-472</v>
      </c>
      <c r="D4" s="586">
        <v>-212</v>
      </c>
    </row>
    <row r="5" spans="2:6" ht="17.100000000000001" hidden="1" customHeight="1">
      <c r="B5" s="424" t="s">
        <v>33</v>
      </c>
      <c r="C5" s="423">
        <v>0</v>
      </c>
      <c r="D5" s="587">
        <v>0</v>
      </c>
    </row>
    <row r="6" spans="2:6" ht="17.100000000000001" customHeight="1">
      <c r="B6" s="424" t="s">
        <v>355</v>
      </c>
      <c r="C6" s="423">
        <v>-367384</v>
      </c>
      <c r="D6" s="587">
        <v>-425082</v>
      </c>
      <c r="F6" s="68"/>
    </row>
    <row r="7" spans="2:6" ht="17.100000000000001" customHeight="1" thickBot="1">
      <c r="B7" s="588" t="s">
        <v>662</v>
      </c>
      <c r="C7" s="425">
        <v>2462</v>
      </c>
      <c r="D7" s="589">
        <v>4072</v>
      </c>
      <c r="F7" s="68"/>
    </row>
    <row r="8" spans="2:6" ht="17.100000000000001" customHeight="1" thickBot="1">
      <c r="B8" s="422" t="s">
        <v>225</v>
      </c>
      <c r="C8" s="544">
        <f>SUM(C4:C7)</f>
        <v>-365394</v>
      </c>
      <c r="D8" s="545">
        <f>SUM(D4:D7)</f>
        <v>-421222</v>
      </c>
    </row>
    <row r="9" spans="2:6">
      <c r="B9" s="61"/>
      <c r="C9" s="90"/>
      <c r="D9" s="90"/>
    </row>
    <row r="10" spans="2:6">
      <c r="B10" s="50"/>
      <c r="C10" s="72"/>
      <c r="D10" s="72"/>
    </row>
    <row r="11" spans="2:6">
      <c r="B11" s="50"/>
      <c r="C11" s="72"/>
      <c r="D11" s="72"/>
    </row>
    <row r="12" spans="2:6">
      <c r="B12" s="50"/>
      <c r="C12" s="72"/>
      <c r="D12" s="72"/>
    </row>
    <row r="13" spans="2:6">
      <c r="B13" s="50"/>
      <c r="C13" s="72"/>
      <c r="D13" s="72"/>
      <c r="F13" s="68"/>
    </row>
    <row r="14" spans="2:6">
      <c r="B14" s="50"/>
      <c r="C14" s="72"/>
      <c r="D14" s="72"/>
    </row>
    <row r="15" spans="2:6">
      <c r="B15" s="50"/>
      <c r="C15" s="72"/>
      <c r="D15" s="72"/>
    </row>
    <row r="16" spans="2:6">
      <c r="B16" s="50"/>
      <c r="C16" s="72"/>
      <c r="D16" s="72"/>
    </row>
    <row r="17" spans="1:4">
      <c r="B17" s="50"/>
      <c r="C17" s="72"/>
      <c r="D17" s="72"/>
    </row>
    <row r="18" spans="1:4">
      <c r="B18" s="50"/>
      <c r="C18" s="72"/>
      <c r="D18" s="72"/>
    </row>
    <row r="19" spans="1:4">
      <c r="B19" s="50"/>
      <c r="C19" s="72"/>
      <c r="D19" s="72"/>
    </row>
    <row r="20" spans="1:4">
      <c r="B20" s="50"/>
      <c r="C20" s="72"/>
      <c r="D20" s="72"/>
    </row>
    <row r="21" spans="1:4">
      <c r="B21" s="50"/>
      <c r="C21" s="72"/>
      <c r="D21" s="72"/>
    </row>
    <row r="22" spans="1:4">
      <c r="B22" s="50"/>
      <c r="C22" s="72"/>
      <c r="D22" s="72"/>
    </row>
    <row r="23" spans="1:4">
      <c r="B23" s="50"/>
      <c r="C23" s="72"/>
      <c r="D23" s="72"/>
    </row>
    <row r="24" spans="1:4">
      <c r="B24" s="50"/>
      <c r="C24" s="72"/>
      <c r="D24" s="72"/>
    </row>
    <row r="25" spans="1:4">
      <c r="B25" s="50"/>
      <c r="C25" s="72"/>
      <c r="D25" s="72"/>
    </row>
    <row r="28" spans="1:4">
      <c r="A28" s="21"/>
      <c r="C28" s="72"/>
    </row>
    <row r="29" spans="1:4">
      <c r="A29" s="21"/>
      <c r="C29" s="72"/>
    </row>
    <row r="30" spans="1:4">
      <c r="A30" s="21"/>
      <c r="C30" s="72"/>
    </row>
    <row r="31" spans="1:4">
      <c r="A31" s="21"/>
      <c r="C31" s="72"/>
    </row>
    <row r="32" spans="1:4">
      <c r="A32" s="21"/>
      <c r="C32" s="72"/>
    </row>
    <row r="33" spans="1:3">
      <c r="A33" s="21"/>
      <c r="C33" s="72"/>
    </row>
    <row r="34" spans="1:3">
      <c r="A34" s="21"/>
      <c r="C34" s="72"/>
    </row>
    <row r="35" spans="1:3">
      <c r="A35" s="21"/>
      <c r="C35" s="72"/>
    </row>
    <row r="36" spans="1:3">
      <c r="A36" s="21"/>
      <c r="C36" s="72"/>
    </row>
    <row r="37" spans="1:3">
      <c r="A37" s="21"/>
      <c r="C37" s="72"/>
    </row>
    <row r="38" spans="1:3">
      <c r="A38" s="21"/>
      <c r="C38" s="72"/>
    </row>
    <row r="39" spans="1:3">
      <c r="A39" s="21"/>
      <c r="C39" s="72"/>
    </row>
    <row r="40" spans="1:3">
      <c r="A40" s="21"/>
      <c r="C40" s="72"/>
    </row>
    <row r="41" spans="1:3">
      <c r="A41" s="21"/>
      <c r="C41" s="72"/>
    </row>
    <row r="42" spans="1:3">
      <c r="A42" s="21"/>
      <c r="C42" s="72"/>
    </row>
    <row r="43" spans="1:3">
      <c r="A43" s="21"/>
      <c r="C43" s="72"/>
    </row>
    <row r="44" spans="1:3">
      <c r="A44" s="21"/>
      <c r="C44" s="72"/>
    </row>
    <row r="45" spans="1:3">
      <c r="A45" s="21"/>
      <c r="C45" s="72"/>
    </row>
    <row r="46" spans="1:3">
      <c r="A46" s="21"/>
      <c r="C46" s="72"/>
    </row>
    <row r="47" spans="1:3">
      <c r="A47" s="21"/>
      <c r="C47" s="72"/>
    </row>
    <row r="48" spans="1:3">
      <c r="A48" s="21"/>
      <c r="C48" s="72"/>
    </row>
    <row r="49" spans="1:3">
      <c r="A49" s="21"/>
      <c r="C49" s="72"/>
    </row>
    <row r="50" spans="1:3">
      <c r="A50" s="21"/>
      <c r="C50" s="72"/>
    </row>
    <row r="51" spans="1:3">
      <c r="A51" s="21"/>
      <c r="C51" s="72"/>
    </row>
    <row r="52" spans="1:3">
      <c r="A52" s="21"/>
      <c r="C52" s="72"/>
    </row>
    <row r="53" spans="1:3">
      <c r="A53" s="21"/>
      <c r="C53" s="72"/>
    </row>
    <row r="54" spans="1:3">
      <c r="A54" s="21"/>
      <c r="C54" s="72"/>
    </row>
    <row r="55" spans="1:3">
      <c r="A55" s="21"/>
      <c r="C55" s="72"/>
    </row>
    <row r="56" spans="1:3">
      <c r="A56" s="21"/>
      <c r="C56" s="72"/>
    </row>
    <row r="57" spans="1:3">
      <c r="A57" s="21"/>
      <c r="C57" s="72"/>
    </row>
    <row r="58" spans="1:3">
      <c r="A58" s="21"/>
      <c r="C58" s="72"/>
    </row>
    <row r="59" spans="1:3">
      <c r="A59" s="21"/>
      <c r="C59" s="72"/>
    </row>
    <row r="60" spans="1:3">
      <c r="A60" s="21"/>
      <c r="C60" s="72"/>
    </row>
    <row r="61" spans="1:3">
      <c r="A61" s="21"/>
      <c r="C61" s="72"/>
    </row>
    <row r="62" spans="1:3">
      <c r="A62" s="21"/>
      <c r="C62" s="72"/>
    </row>
    <row r="63" spans="1:3">
      <c r="A63" s="21"/>
      <c r="C63" s="72"/>
    </row>
    <row r="64" spans="1:3">
      <c r="A64" s="21"/>
      <c r="C64" s="72"/>
    </row>
    <row r="65" spans="1:3">
      <c r="A65" s="21"/>
      <c r="C65" s="72"/>
    </row>
    <row r="66" spans="1:3">
      <c r="A66" s="21"/>
      <c r="C66" s="72"/>
    </row>
    <row r="67" spans="1:3">
      <c r="A67" s="21"/>
      <c r="C67" s="72"/>
    </row>
    <row r="68" spans="1:3">
      <c r="A68" s="21"/>
      <c r="C68" s="72"/>
    </row>
    <row r="69" spans="1:3">
      <c r="A69" s="21"/>
      <c r="C69" s="72"/>
    </row>
    <row r="70" spans="1:3">
      <c r="A70" s="21"/>
      <c r="C70" s="72"/>
    </row>
    <row r="71" spans="1:3">
      <c r="A71" s="21"/>
      <c r="C71" s="72"/>
    </row>
    <row r="72" spans="1:3">
      <c r="A72" s="21"/>
      <c r="C72" s="72"/>
    </row>
    <row r="73" spans="1:3">
      <c r="A73" s="21"/>
      <c r="C73" s="72"/>
    </row>
    <row r="74" spans="1:3">
      <c r="C74" s="72"/>
    </row>
    <row r="75" spans="1:3">
      <c r="C75" s="72"/>
    </row>
    <row r="76" spans="1:3">
      <c r="C76" s="72"/>
    </row>
    <row r="77" spans="1:3">
      <c r="C77" s="72"/>
    </row>
    <row r="78" spans="1:3">
      <c r="C78" s="72"/>
    </row>
    <row r="79" spans="1:3">
      <c r="C79" s="72"/>
    </row>
    <row r="80" spans="1:3">
      <c r="C80" s="72"/>
    </row>
    <row r="81" spans="3:3">
      <c r="C81" s="72"/>
    </row>
    <row r="82" spans="3:3">
      <c r="C82" s="72"/>
    </row>
    <row r="83" spans="3:3">
      <c r="C83" s="72"/>
    </row>
    <row r="84" spans="3:3">
      <c r="C84" s="72"/>
    </row>
    <row r="85" spans="3:3">
      <c r="C85" s="72"/>
    </row>
    <row r="86" spans="3:3">
      <c r="C86" s="72"/>
    </row>
    <row r="87" spans="3:3">
      <c r="C87" s="72"/>
    </row>
    <row r="88" spans="3:3">
      <c r="C88" s="72"/>
    </row>
    <row r="89" spans="3:3">
      <c r="C89" s="72"/>
    </row>
    <row r="90" spans="3:3">
      <c r="C90" s="72"/>
    </row>
    <row r="91" spans="3:3">
      <c r="C91" s="72"/>
    </row>
    <row r="92" spans="3:3">
      <c r="C92" s="72"/>
    </row>
    <row r="93" spans="3:3">
      <c r="C93" s="72"/>
    </row>
    <row r="94" spans="3:3">
      <c r="C94" s="72"/>
    </row>
    <row r="95" spans="3:3">
      <c r="C95" s="72"/>
    </row>
    <row r="96" spans="3:3">
      <c r="C96" s="72"/>
    </row>
    <row r="97" spans="3:3">
      <c r="C97" s="72"/>
    </row>
    <row r="98" spans="3:3">
      <c r="C98" s="72"/>
    </row>
    <row r="99" spans="3:3">
      <c r="C99" s="72"/>
    </row>
    <row r="100" spans="3:3">
      <c r="C100" s="72"/>
    </row>
    <row r="101" spans="3:3">
      <c r="C101" s="72"/>
    </row>
    <row r="102" spans="3:3">
      <c r="C102" s="72"/>
    </row>
    <row r="103" spans="3:3">
      <c r="C103" s="72"/>
    </row>
    <row r="104" spans="3:3">
      <c r="C104" s="72"/>
    </row>
    <row r="105" spans="3:3">
      <c r="C105" s="72"/>
    </row>
    <row r="106" spans="3:3">
      <c r="C106" s="72"/>
    </row>
    <row r="107" spans="3:3">
      <c r="C107" s="72"/>
    </row>
    <row r="108" spans="3:3">
      <c r="C108" s="72"/>
    </row>
    <row r="109" spans="3:3">
      <c r="C109" s="72"/>
    </row>
    <row r="110" spans="3:3">
      <c r="C110" s="72"/>
    </row>
    <row r="111" spans="3:3">
      <c r="C111" s="72"/>
    </row>
    <row r="112" spans="3:3">
      <c r="C112" s="72"/>
    </row>
    <row r="113" spans="3:3">
      <c r="C113" s="72"/>
    </row>
    <row r="114" spans="3:3">
      <c r="C114" s="72"/>
    </row>
    <row r="115" spans="3:3">
      <c r="C115" s="72"/>
    </row>
    <row r="116" spans="3:3">
      <c r="C116" s="72"/>
    </row>
    <row r="117" spans="3:3">
      <c r="C117" s="72"/>
    </row>
    <row r="118" spans="3:3">
      <c r="C118" s="72"/>
    </row>
    <row r="119" spans="3:3">
      <c r="C119" s="72"/>
    </row>
    <row r="120" spans="3:3">
      <c r="C120" s="72"/>
    </row>
    <row r="121" spans="3:3">
      <c r="C121" s="72"/>
    </row>
    <row r="122" spans="3:3">
      <c r="C122" s="72"/>
    </row>
    <row r="123" spans="3:3">
      <c r="C123" s="72"/>
    </row>
    <row r="124" spans="3:3">
      <c r="C124" s="72"/>
    </row>
    <row r="125" spans="3:3">
      <c r="C125" s="72"/>
    </row>
    <row r="126" spans="3:3">
      <c r="C126" s="72"/>
    </row>
    <row r="127" spans="3:3">
      <c r="C127" s="72"/>
    </row>
    <row r="128" spans="3:3">
      <c r="C128" s="72"/>
    </row>
    <row r="129" spans="3:3">
      <c r="C129" s="72"/>
    </row>
    <row r="130" spans="3:3">
      <c r="C130" s="72"/>
    </row>
    <row r="131" spans="3:3">
      <c r="C131" s="72"/>
    </row>
    <row r="132" spans="3:3">
      <c r="C132" s="72"/>
    </row>
    <row r="133" spans="3:3">
      <c r="C133" s="72"/>
    </row>
    <row r="134" spans="3:3">
      <c r="C134" s="72"/>
    </row>
    <row r="135" spans="3:3">
      <c r="C135" s="72"/>
    </row>
    <row r="136" spans="3:3">
      <c r="C136" s="72"/>
    </row>
    <row r="137" spans="3:3">
      <c r="C137" s="72"/>
    </row>
    <row r="138" spans="3:3">
      <c r="C138" s="72"/>
    </row>
    <row r="139" spans="3:3">
      <c r="C139" s="72"/>
    </row>
    <row r="140" spans="3:3">
      <c r="C140" s="72"/>
    </row>
    <row r="141" spans="3:3">
      <c r="C141" s="72"/>
    </row>
    <row r="142" spans="3:3">
      <c r="C142" s="72"/>
    </row>
    <row r="143" spans="3:3">
      <c r="C143" s="72"/>
    </row>
    <row r="144" spans="3:3">
      <c r="C144" s="72"/>
    </row>
    <row r="145" spans="3:3">
      <c r="C145" s="72"/>
    </row>
    <row r="146" spans="3:3">
      <c r="C146" s="72"/>
    </row>
    <row r="147" spans="3:3">
      <c r="C147" s="72"/>
    </row>
    <row r="148" spans="3:3">
      <c r="C148" s="72"/>
    </row>
    <row r="149" spans="3:3">
      <c r="C149" s="72"/>
    </row>
    <row r="150" spans="3:3">
      <c r="C150" s="72"/>
    </row>
    <row r="151" spans="3:3">
      <c r="C151" s="72"/>
    </row>
    <row r="152" spans="3:3">
      <c r="C152" s="72"/>
    </row>
    <row r="153" spans="3:3">
      <c r="C153" s="72"/>
    </row>
    <row r="154" spans="3:3">
      <c r="C154" s="72"/>
    </row>
    <row r="155" spans="3:3">
      <c r="C155" s="72"/>
    </row>
    <row r="156" spans="3:3">
      <c r="C156" s="72"/>
    </row>
    <row r="157" spans="3:3">
      <c r="C157" s="72"/>
    </row>
    <row r="158" spans="3:3">
      <c r="C158" s="72"/>
    </row>
    <row r="159" spans="3:3">
      <c r="C159" s="72"/>
    </row>
    <row r="160" spans="3:3">
      <c r="C160" s="72"/>
    </row>
    <row r="161" spans="3:3">
      <c r="C161" s="72"/>
    </row>
    <row r="162" spans="3:3">
      <c r="C162" s="72"/>
    </row>
    <row r="163" spans="3:3">
      <c r="C163" s="72"/>
    </row>
    <row r="164" spans="3:3">
      <c r="C164" s="72"/>
    </row>
    <row r="165" spans="3:3">
      <c r="C165" s="72"/>
    </row>
    <row r="166" spans="3:3">
      <c r="C166" s="72"/>
    </row>
    <row r="167" spans="3:3">
      <c r="C167" s="72"/>
    </row>
    <row r="168" spans="3:3">
      <c r="C168" s="72"/>
    </row>
    <row r="169" spans="3:3">
      <c r="C169" s="72"/>
    </row>
    <row r="170" spans="3:3">
      <c r="C170" s="72"/>
    </row>
    <row r="171" spans="3:3">
      <c r="C171" s="72"/>
    </row>
    <row r="172" spans="3:3">
      <c r="C172" s="72"/>
    </row>
    <row r="173" spans="3:3">
      <c r="C173" s="72"/>
    </row>
    <row r="174" spans="3:3">
      <c r="C174" s="72"/>
    </row>
    <row r="175" spans="3:3">
      <c r="C175" s="72"/>
    </row>
    <row r="176" spans="3:3">
      <c r="C176" s="72"/>
    </row>
    <row r="177" spans="3:3">
      <c r="C177" s="72"/>
    </row>
    <row r="178" spans="3:3">
      <c r="C178" s="72"/>
    </row>
    <row r="179" spans="3:3">
      <c r="C179" s="72"/>
    </row>
    <row r="180" spans="3:3">
      <c r="C180" s="72"/>
    </row>
    <row r="181" spans="3:3">
      <c r="C181" s="72"/>
    </row>
    <row r="182" spans="3:3">
      <c r="C182" s="72"/>
    </row>
    <row r="183" spans="3:3">
      <c r="C183" s="72"/>
    </row>
    <row r="184" spans="3:3">
      <c r="C184" s="72"/>
    </row>
    <row r="185" spans="3:3">
      <c r="C185" s="72"/>
    </row>
    <row r="186" spans="3:3">
      <c r="C186" s="72"/>
    </row>
    <row r="187" spans="3:3">
      <c r="C187" s="72"/>
    </row>
    <row r="188" spans="3:3">
      <c r="C188" s="72"/>
    </row>
    <row r="189" spans="3:3">
      <c r="C189" s="72"/>
    </row>
    <row r="190" spans="3:3">
      <c r="C190" s="72"/>
    </row>
    <row r="191" spans="3:3">
      <c r="C191" s="72"/>
    </row>
    <row r="192" spans="3:3">
      <c r="C192" s="72"/>
    </row>
    <row r="193" spans="3:3">
      <c r="C193" s="72"/>
    </row>
    <row r="194" spans="3:3">
      <c r="C194" s="72"/>
    </row>
    <row r="195" spans="3:3">
      <c r="C195" s="72"/>
    </row>
    <row r="196" spans="3:3">
      <c r="C196" s="72"/>
    </row>
    <row r="197" spans="3:3">
      <c r="C197" s="72"/>
    </row>
    <row r="198" spans="3:3">
      <c r="C198" s="72"/>
    </row>
    <row r="199" spans="3:3">
      <c r="C199" s="72"/>
    </row>
    <row r="200" spans="3:3">
      <c r="C200" s="72"/>
    </row>
    <row r="201" spans="3:3">
      <c r="C201" s="72"/>
    </row>
    <row r="202" spans="3:3">
      <c r="C202" s="72"/>
    </row>
    <row r="203" spans="3:3">
      <c r="C203" s="72"/>
    </row>
    <row r="204" spans="3:3">
      <c r="C204" s="72"/>
    </row>
    <row r="205" spans="3:3">
      <c r="C205" s="72"/>
    </row>
    <row r="206" spans="3:3">
      <c r="C206" s="72"/>
    </row>
    <row r="207" spans="3:3">
      <c r="C207" s="72"/>
    </row>
    <row r="208" spans="3:3">
      <c r="C208" s="72"/>
    </row>
    <row r="209" spans="3:3">
      <c r="C209" s="72"/>
    </row>
    <row r="210" spans="3:3">
      <c r="C210" s="72"/>
    </row>
    <row r="211" spans="3:3">
      <c r="C211" s="72"/>
    </row>
    <row r="212" spans="3:3">
      <c r="C212" s="72"/>
    </row>
    <row r="213" spans="3:3">
      <c r="C213" s="72"/>
    </row>
    <row r="214" spans="3:3">
      <c r="C214" s="72"/>
    </row>
    <row r="215" spans="3:3">
      <c r="C215" s="72"/>
    </row>
    <row r="216" spans="3:3">
      <c r="C216" s="72"/>
    </row>
    <row r="217" spans="3:3">
      <c r="C217" s="72"/>
    </row>
    <row r="218" spans="3:3">
      <c r="C218" s="72"/>
    </row>
    <row r="219" spans="3:3">
      <c r="C219" s="72"/>
    </row>
    <row r="220" spans="3:3">
      <c r="C220" s="72"/>
    </row>
    <row r="221" spans="3:3">
      <c r="C221" s="72"/>
    </row>
    <row r="222" spans="3:3">
      <c r="C222" s="72"/>
    </row>
    <row r="223" spans="3:3">
      <c r="C223" s="72"/>
    </row>
    <row r="224" spans="3:3">
      <c r="C224" s="72"/>
    </row>
    <row r="225" spans="3:3">
      <c r="C225" s="72"/>
    </row>
    <row r="226" spans="3:3">
      <c r="C226" s="72"/>
    </row>
    <row r="227" spans="3:3">
      <c r="C227" s="72"/>
    </row>
    <row r="228" spans="3:3">
      <c r="C228" s="72"/>
    </row>
    <row r="229" spans="3:3">
      <c r="C229" s="72"/>
    </row>
    <row r="230" spans="3:3">
      <c r="C230" s="72"/>
    </row>
    <row r="231" spans="3:3">
      <c r="C231" s="72"/>
    </row>
    <row r="232" spans="3:3">
      <c r="C232" s="72"/>
    </row>
    <row r="233" spans="3:3">
      <c r="C233" s="72"/>
    </row>
    <row r="234" spans="3:3">
      <c r="C234" s="72"/>
    </row>
    <row r="235" spans="3:3">
      <c r="C235" s="72"/>
    </row>
    <row r="236" spans="3:3">
      <c r="C236" s="72"/>
    </row>
    <row r="237" spans="3:3">
      <c r="C237" s="72"/>
    </row>
    <row r="238" spans="3:3">
      <c r="C238" s="72"/>
    </row>
    <row r="239" spans="3:3">
      <c r="C239" s="72"/>
    </row>
    <row r="240" spans="3:3">
      <c r="C240" s="72"/>
    </row>
    <row r="241" spans="3:3">
      <c r="C241" s="72"/>
    </row>
    <row r="242" spans="3:3">
      <c r="C242" s="72"/>
    </row>
    <row r="243" spans="3:3">
      <c r="C243" s="72"/>
    </row>
    <row r="244" spans="3:3">
      <c r="C244" s="72"/>
    </row>
    <row r="245" spans="3:3">
      <c r="C245" s="72"/>
    </row>
    <row r="246" spans="3:3">
      <c r="C246" s="72"/>
    </row>
    <row r="247" spans="3:3">
      <c r="C247" s="72"/>
    </row>
    <row r="248" spans="3:3">
      <c r="C248" s="72"/>
    </row>
    <row r="249" spans="3:3">
      <c r="C249" s="72"/>
    </row>
    <row r="250" spans="3:3">
      <c r="C250" s="72"/>
    </row>
    <row r="251" spans="3:3">
      <c r="C251" s="72"/>
    </row>
    <row r="252" spans="3:3">
      <c r="C252" s="72"/>
    </row>
    <row r="253" spans="3:3">
      <c r="C253" s="72"/>
    </row>
    <row r="254" spans="3:3">
      <c r="C254" s="72"/>
    </row>
    <row r="255" spans="3:3">
      <c r="C255" s="72"/>
    </row>
    <row r="256" spans="3:3">
      <c r="C256" s="72"/>
    </row>
    <row r="257" spans="3:3">
      <c r="C257" s="72"/>
    </row>
    <row r="258" spans="3:3">
      <c r="C258" s="72"/>
    </row>
    <row r="259" spans="3:3">
      <c r="C259" s="72"/>
    </row>
    <row r="260" spans="3:3">
      <c r="C260" s="72"/>
    </row>
    <row r="261" spans="3:3">
      <c r="C261" s="72"/>
    </row>
    <row r="262" spans="3:3">
      <c r="C262" s="72"/>
    </row>
    <row r="263" spans="3:3">
      <c r="C263" s="72"/>
    </row>
    <row r="264" spans="3:3">
      <c r="C264" s="72"/>
    </row>
    <row r="265" spans="3:3">
      <c r="C265" s="72"/>
    </row>
    <row r="266" spans="3:3">
      <c r="C266" s="72"/>
    </row>
    <row r="267" spans="3:3">
      <c r="C267" s="72"/>
    </row>
    <row r="268" spans="3:3">
      <c r="C268" s="72"/>
    </row>
    <row r="269" spans="3:3">
      <c r="C269" s="72"/>
    </row>
    <row r="270" spans="3:3">
      <c r="C270" s="72"/>
    </row>
    <row r="271" spans="3:3">
      <c r="C271" s="78"/>
    </row>
    <row r="272" spans="3:3">
      <c r="C272" s="78"/>
    </row>
    <row r="273" spans="3:3">
      <c r="C273" s="78"/>
    </row>
    <row r="274" spans="3:3">
      <c r="C274" s="78"/>
    </row>
    <row r="275" spans="3:3">
      <c r="C275" s="78"/>
    </row>
    <row r="276" spans="3:3">
      <c r="C276" s="78"/>
    </row>
    <row r="277" spans="3:3">
      <c r="C277" s="78"/>
    </row>
    <row r="278" spans="3:3">
      <c r="C278" s="78"/>
    </row>
    <row r="279" spans="3:3">
      <c r="C279" s="78"/>
    </row>
    <row r="280" spans="3:3">
      <c r="C280" s="78"/>
    </row>
    <row r="281" spans="3:3">
      <c r="C281" s="78"/>
    </row>
    <row r="282" spans="3:3">
      <c r="C282" s="78"/>
    </row>
    <row r="283" spans="3:3">
      <c r="C283" s="78"/>
    </row>
    <row r="284" spans="3:3">
      <c r="C284" s="78"/>
    </row>
    <row r="285" spans="3:3">
      <c r="C285" s="78"/>
    </row>
    <row r="286" spans="3:3">
      <c r="C286" s="78"/>
    </row>
    <row r="287" spans="3:3">
      <c r="C287" s="78"/>
    </row>
    <row r="288" spans="3:3">
      <c r="C288" s="78"/>
    </row>
    <row r="289" spans="3:3">
      <c r="C289" s="78"/>
    </row>
    <row r="290" spans="3:3">
      <c r="C290" s="78"/>
    </row>
    <row r="291" spans="3:3">
      <c r="C291" s="78"/>
    </row>
    <row r="292" spans="3:3">
      <c r="C292" s="78"/>
    </row>
    <row r="293" spans="3:3">
      <c r="C293" s="78"/>
    </row>
    <row r="294" spans="3:3">
      <c r="C294" s="78"/>
    </row>
    <row r="295" spans="3:3">
      <c r="C295" s="78"/>
    </row>
    <row r="296" spans="3:3">
      <c r="C296" s="78"/>
    </row>
    <row r="297" spans="3:3">
      <c r="C297" s="78"/>
    </row>
    <row r="298" spans="3:3">
      <c r="C298" s="78"/>
    </row>
    <row r="299" spans="3:3">
      <c r="C299" s="78"/>
    </row>
    <row r="300" spans="3:3">
      <c r="C300" s="78"/>
    </row>
    <row r="301" spans="3:3">
      <c r="C301" s="78"/>
    </row>
    <row r="302" spans="3:3">
      <c r="C302" s="78"/>
    </row>
    <row r="303" spans="3:3">
      <c r="C303" s="78"/>
    </row>
    <row r="304" spans="3:3">
      <c r="C304" s="78"/>
    </row>
    <row r="305" spans="3:3">
      <c r="C305" s="78"/>
    </row>
    <row r="306" spans="3:3">
      <c r="C306" s="78"/>
    </row>
    <row r="307" spans="3:3">
      <c r="C307" s="78"/>
    </row>
    <row r="308" spans="3:3">
      <c r="C308" s="78"/>
    </row>
    <row r="309" spans="3:3">
      <c r="C309" s="78"/>
    </row>
    <row r="310" spans="3:3">
      <c r="C310" s="78"/>
    </row>
    <row r="311" spans="3:3">
      <c r="C311" s="78"/>
    </row>
    <row r="312" spans="3:3">
      <c r="C312" s="78"/>
    </row>
    <row r="313" spans="3:3">
      <c r="C313" s="78"/>
    </row>
    <row r="314" spans="3:3">
      <c r="C314" s="78"/>
    </row>
    <row r="315" spans="3:3">
      <c r="C315" s="78"/>
    </row>
    <row r="316" spans="3:3">
      <c r="C316" s="78"/>
    </row>
    <row r="317" spans="3:3">
      <c r="C317" s="78"/>
    </row>
    <row r="318" spans="3:3">
      <c r="C318" s="78"/>
    </row>
    <row r="319" spans="3:3">
      <c r="C319" s="78"/>
    </row>
    <row r="320" spans="3:3">
      <c r="C320" s="78"/>
    </row>
    <row r="321" spans="3:3">
      <c r="C321" s="78"/>
    </row>
    <row r="322" spans="3:3">
      <c r="C322" s="78"/>
    </row>
    <row r="323" spans="3:3">
      <c r="C323" s="78"/>
    </row>
    <row r="324" spans="3:3">
      <c r="C324" s="78"/>
    </row>
    <row r="325" spans="3:3">
      <c r="C325" s="78"/>
    </row>
    <row r="326" spans="3:3">
      <c r="C326" s="78"/>
    </row>
    <row r="327" spans="3:3">
      <c r="C327" s="78"/>
    </row>
    <row r="328" spans="3:3">
      <c r="C328" s="78"/>
    </row>
    <row r="329" spans="3:3">
      <c r="C329" s="78"/>
    </row>
    <row r="330" spans="3:3">
      <c r="C330" s="78"/>
    </row>
    <row r="331" spans="3:3">
      <c r="C331" s="78"/>
    </row>
    <row r="332" spans="3:3">
      <c r="C332" s="78"/>
    </row>
    <row r="333" spans="3:3">
      <c r="C333" s="78"/>
    </row>
    <row r="334" spans="3:3">
      <c r="C334" s="78"/>
    </row>
    <row r="335" spans="3:3">
      <c r="C335" s="78"/>
    </row>
    <row r="336" spans="3:3">
      <c r="C336" s="78"/>
    </row>
    <row r="337" spans="3:3">
      <c r="C337" s="78"/>
    </row>
    <row r="338" spans="3:3">
      <c r="C338" s="78"/>
    </row>
    <row r="339" spans="3:3">
      <c r="C339" s="78"/>
    </row>
    <row r="340" spans="3:3">
      <c r="C340" s="78"/>
    </row>
    <row r="341" spans="3:3">
      <c r="C341" s="78"/>
    </row>
    <row r="342" spans="3:3">
      <c r="C342" s="78"/>
    </row>
    <row r="343" spans="3:3">
      <c r="C343" s="78"/>
    </row>
    <row r="344" spans="3:3">
      <c r="C344" s="78"/>
    </row>
    <row r="345" spans="3:3">
      <c r="C345" s="78"/>
    </row>
    <row r="346" spans="3:3">
      <c r="C346" s="78"/>
    </row>
    <row r="347" spans="3:3">
      <c r="C347" s="78"/>
    </row>
    <row r="348" spans="3:3">
      <c r="C348" s="78"/>
    </row>
    <row r="349" spans="3:3">
      <c r="C349" s="78"/>
    </row>
    <row r="350" spans="3:3">
      <c r="C350" s="78"/>
    </row>
    <row r="351" spans="3:3">
      <c r="C351" s="78"/>
    </row>
    <row r="352" spans="3:3">
      <c r="C352" s="78"/>
    </row>
    <row r="353" spans="3:3">
      <c r="C353" s="78"/>
    </row>
    <row r="354" spans="3:3">
      <c r="C354" s="78"/>
    </row>
    <row r="355" spans="3:3">
      <c r="C355" s="78"/>
    </row>
    <row r="356" spans="3:3">
      <c r="C356" s="78"/>
    </row>
    <row r="357" spans="3:3">
      <c r="C357" s="78"/>
    </row>
    <row r="358" spans="3:3">
      <c r="C358" s="78"/>
    </row>
    <row r="359" spans="3:3">
      <c r="C359" s="78"/>
    </row>
    <row r="360" spans="3:3">
      <c r="C360" s="78"/>
    </row>
    <row r="361" spans="3:3">
      <c r="C361" s="78"/>
    </row>
    <row r="362" spans="3:3">
      <c r="C362" s="78"/>
    </row>
    <row r="363" spans="3:3">
      <c r="C363" s="78"/>
    </row>
    <row r="364" spans="3:3">
      <c r="C364" s="78"/>
    </row>
    <row r="365" spans="3:3">
      <c r="C365" s="78"/>
    </row>
    <row r="366" spans="3:3">
      <c r="C366" s="78"/>
    </row>
    <row r="367" spans="3:3">
      <c r="C367" s="78"/>
    </row>
    <row r="368" spans="3:3">
      <c r="C368" s="78"/>
    </row>
    <row r="369" spans="3:3">
      <c r="C369" s="78"/>
    </row>
    <row r="370" spans="3:3">
      <c r="C370" s="78"/>
    </row>
    <row r="371" spans="3:3">
      <c r="C371" s="78"/>
    </row>
    <row r="372" spans="3:3">
      <c r="C372" s="78"/>
    </row>
    <row r="373" spans="3:3">
      <c r="C373" s="78"/>
    </row>
    <row r="374" spans="3:3">
      <c r="C374" s="78"/>
    </row>
    <row r="375" spans="3:3">
      <c r="C375" s="78"/>
    </row>
    <row r="376" spans="3:3">
      <c r="C376" s="78"/>
    </row>
    <row r="377" spans="3:3">
      <c r="C377" s="78"/>
    </row>
    <row r="378" spans="3:3">
      <c r="C378" s="78"/>
    </row>
    <row r="379" spans="3:3">
      <c r="C379" s="78"/>
    </row>
    <row r="380" spans="3:3">
      <c r="C380" s="78"/>
    </row>
    <row r="381" spans="3:3">
      <c r="C381" s="78"/>
    </row>
    <row r="382" spans="3:3">
      <c r="C382" s="78"/>
    </row>
    <row r="383" spans="3:3">
      <c r="C383" s="78"/>
    </row>
    <row r="384" spans="3:3">
      <c r="C384" s="78"/>
    </row>
    <row r="385" spans="3:3">
      <c r="C385" s="78"/>
    </row>
    <row r="386" spans="3:3">
      <c r="C386" s="78"/>
    </row>
    <row r="387" spans="3:3">
      <c r="C387" s="78"/>
    </row>
    <row r="388" spans="3:3">
      <c r="C388" s="78"/>
    </row>
    <row r="389" spans="3:3">
      <c r="C389" s="78"/>
    </row>
    <row r="390" spans="3:3">
      <c r="C390" s="78"/>
    </row>
    <row r="391" spans="3:3">
      <c r="C391" s="78"/>
    </row>
    <row r="392" spans="3:3">
      <c r="C392" s="78"/>
    </row>
    <row r="393" spans="3:3">
      <c r="C393" s="78"/>
    </row>
    <row r="394" spans="3:3">
      <c r="C394" s="78"/>
    </row>
    <row r="395" spans="3:3">
      <c r="C395" s="78"/>
    </row>
    <row r="396" spans="3:3">
      <c r="C396" s="78"/>
    </row>
    <row r="397" spans="3:3">
      <c r="C397" s="78"/>
    </row>
    <row r="398" spans="3:3">
      <c r="C398" s="78"/>
    </row>
    <row r="399" spans="3:3">
      <c r="C399" s="78"/>
    </row>
    <row r="400" spans="3:3">
      <c r="C400" s="78"/>
    </row>
    <row r="401" spans="3:3">
      <c r="C401" s="78"/>
    </row>
    <row r="402" spans="3:3">
      <c r="C402" s="78"/>
    </row>
    <row r="403" spans="3:3">
      <c r="C403" s="78"/>
    </row>
    <row r="404" spans="3:3">
      <c r="C404" s="78"/>
    </row>
    <row r="405" spans="3:3">
      <c r="C405" s="78"/>
    </row>
    <row r="406" spans="3:3">
      <c r="C406" s="78"/>
    </row>
    <row r="407" spans="3:3">
      <c r="C407" s="78"/>
    </row>
    <row r="408" spans="3:3">
      <c r="C408" s="78"/>
    </row>
    <row r="409" spans="3:3">
      <c r="C409" s="78"/>
    </row>
    <row r="410" spans="3:3">
      <c r="C410" s="78"/>
    </row>
    <row r="411" spans="3:3">
      <c r="C411" s="78"/>
    </row>
    <row r="412" spans="3:3">
      <c r="C412" s="78"/>
    </row>
    <row r="413" spans="3:3">
      <c r="C413" s="78"/>
    </row>
    <row r="414" spans="3:3">
      <c r="C414" s="78"/>
    </row>
    <row r="415" spans="3:3">
      <c r="C415" s="78"/>
    </row>
    <row r="416" spans="3:3">
      <c r="C416" s="78"/>
    </row>
    <row r="417" spans="3:3">
      <c r="C417" s="78"/>
    </row>
    <row r="418" spans="3:3">
      <c r="C418" s="78"/>
    </row>
    <row r="419" spans="3:3">
      <c r="C419" s="78"/>
    </row>
    <row r="420" spans="3:3">
      <c r="C420" s="78"/>
    </row>
    <row r="421" spans="3:3">
      <c r="C421" s="78"/>
    </row>
    <row r="422" spans="3:3">
      <c r="C422" s="78"/>
    </row>
    <row r="423" spans="3:3">
      <c r="C423" s="78"/>
    </row>
    <row r="424" spans="3:3">
      <c r="C424" s="78"/>
    </row>
    <row r="425" spans="3:3">
      <c r="C425" s="78"/>
    </row>
    <row r="426" spans="3:3">
      <c r="C426" s="78"/>
    </row>
    <row r="427" spans="3:3">
      <c r="C427" s="78"/>
    </row>
    <row r="428" spans="3:3">
      <c r="C428" s="78"/>
    </row>
    <row r="429" spans="3:3">
      <c r="C429" s="78"/>
    </row>
    <row r="430" spans="3:3">
      <c r="C430" s="78"/>
    </row>
    <row r="431" spans="3:3">
      <c r="C431" s="78"/>
    </row>
    <row r="432" spans="3:3">
      <c r="C432" s="78"/>
    </row>
    <row r="433" spans="3:3">
      <c r="C433" s="78"/>
    </row>
    <row r="434" spans="3:3">
      <c r="C434" s="78"/>
    </row>
    <row r="435" spans="3:3">
      <c r="C435" s="78"/>
    </row>
    <row r="436" spans="3:3">
      <c r="C436" s="78"/>
    </row>
    <row r="437" spans="3:3">
      <c r="C437" s="78"/>
    </row>
    <row r="438" spans="3:3">
      <c r="C438" s="78"/>
    </row>
    <row r="439" spans="3:3">
      <c r="C439" s="78"/>
    </row>
    <row r="440" spans="3:3">
      <c r="C440" s="78"/>
    </row>
    <row r="441" spans="3:3">
      <c r="C441" s="78"/>
    </row>
    <row r="442" spans="3:3">
      <c r="C442" s="78"/>
    </row>
    <row r="443" spans="3:3">
      <c r="C443" s="78"/>
    </row>
    <row r="444" spans="3:3">
      <c r="C444" s="78"/>
    </row>
    <row r="445" spans="3:3">
      <c r="C445" s="78"/>
    </row>
    <row r="446" spans="3:3">
      <c r="C446" s="78"/>
    </row>
    <row r="447" spans="3:3">
      <c r="C447" s="78"/>
    </row>
    <row r="448" spans="3:3">
      <c r="C448" s="78"/>
    </row>
    <row r="449" spans="3:3">
      <c r="C449" s="78"/>
    </row>
    <row r="450" spans="3:3">
      <c r="C450" s="78"/>
    </row>
    <row r="451" spans="3:3">
      <c r="C451" s="78"/>
    </row>
    <row r="452" spans="3:3">
      <c r="C452" s="78"/>
    </row>
    <row r="453" spans="3:3">
      <c r="C453" s="78"/>
    </row>
    <row r="454" spans="3:3">
      <c r="C454" s="78"/>
    </row>
    <row r="455" spans="3:3">
      <c r="C455" s="78"/>
    </row>
    <row r="456" spans="3:3">
      <c r="C456" s="78"/>
    </row>
    <row r="457" spans="3:3">
      <c r="C457" s="78"/>
    </row>
    <row r="458" spans="3:3">
      <c r="C458" s="78"/>
    </row>
    <row r="459" spans="3:3">
      <c r="C459" s="78"/>
    </row>
    <row r="460" spans="3:3">
      <c r="C460" s="78"/>
    </row>
    <row r="461" spans="3:3">
      <c r="C461" s="78"/>
    </row>
    <row r="462" spans="3:3">
      <c r="C462" s="78"/>
    </row>
    <row r="463" spans="3:3">
      <c r="C463" s="78"/>
    </row>
    <row r="464" spans="3:3">
      <c r="C464" s="78"/>
    </row>
    <row r="465" spans="3:3">
      <c r="C465" s="78"/>
    </row>
    <row r="466" spans="3:3">
      <c r="C466" s="78"/>
    </row>
    <row r="467" spans="3:3">
      <c r="C467" s="78"/>
    </row>
    <row r="468" spans="3:3">
      <c r="C468" s="78"/>
    </row>
    <row r="469" spans="3:3">
      <c r="C469" s="78"/>
    </row>
    <row r="470" spans="3:3">
      <c r="C470" s="78"/>
    </row>
    <row r="471" spans="3:3">
      <c r="C471" s="78"/>
    </row>
    <row r="472" spans="3:3">
      <c r="C472" s="78"/>
    </row>
    <row r="473" spans="3:3">
      <c r="C473" s="78"/>
    </row>
    <row r="474" spans="3:3">
      <c r="C474" s="78"/>
    </row>
    <row r="475" spans="3:3">
      <c r="C475" s="78"/>
    </row>
    <row r="476" spans="3:3">
      <c r="C476" s="78"/>
    </row>
    <row r="477" spans="3:3">
      <c r="C477" s="78"/>
    </row>
    <row r="478" spans="3:3">
      <c r="C478" s="78"/>
    </row>
    <row r="479" spans="3:3">
      <c r="C479" s="78"/>
    </row>
    <row r="480" spans="3:3">
      <c r="C480" s="78"/>
    </row>
    <row r="481" spans="3:3">
      <c r="C481" s="78"/>
    </row>
    <row r="482" spans="3:3">
      <c r="C482" s="78"/>
    </row>
    <row r="483" spans="3:3">
      <c r="C483" s="78"/>
    </row>
    <row r="484" spans="3:3">
      <c r="C484" s="78"/>
    </row>
    <row r="485" spans="3:3">
      <c r="C485" s="78"/>
    </row>
    <row r="486" spans="3:3">
      <c r="C486" s="78"/>
    </row>
    <row r="487" spans="3:3">
      <c r="C487" s="78"/>
    </row>
    <row r="488" spans="3:3">
      <c r="C488" s="78"/>
    </row>
    <row r="489" spans="3:3">
      <c r="C489" s="78"/>
    </row>
    <row r="490" spans="3:3">
      <c r="C490" s="78"/>
    </row>
    <row r="491" spans="3:3">
      <c r="C491" s="78"/>
    </row>
    <row r="492" spans="3:3">
      <c r="C492" s="78"/>
    </row>
    <row r="493" spans="3:3">
      <c r="C493" s="78"/>
    </row>
    <row r="494" spans="3:3">
      <c r="C494" s="78"/>
    </row>
    <row r="495" spans="3:3">
      <c r="C495" s="78"/>
    </row>
    <row r="496" spans="3:3">
      <c r="C496" s="78"/>
    </row>
    <row r="497" spans="3:3">
      <c r="C497" s="78"/>
    </row>
    <row r="498" spans="3:3">
      <c r="C498" s="78"/>
    </row>
    <row r="499" spans="3:3">
      <c r="C499" s="78"/>
    </row>
    <row r="500" spans="3:3">
      <c r="C500" s="78"/>
    </row>
    <row r="501" spans="3:3">
      <c r="C501" s="78"/>
    </row>
    <row r="502" spans="3:3">
      <c r="C502" s="78"/>
    </row>
    <row r="503" spans="3:3">
      <c r="C503" s="78"/>
    </row>
    <row r="504" spans="3:3">
      <c r="C504" s="78"/>
    </row>
    <row r="505" spans="3:3">
      <c r="C505" s="78"/>
    </row>
    <row r="506" spans="3:3">
      <c r="C506" s="78"/>
    </row>
    <row r="507" spans="3:3">
      <c r="C507" s="78"/>
    </row>
    <row r="508" spans="3:3">
      <c r="C508" s="78"/>
    </row>
    <row r="509" spans="3:3">
      <c r="C509" s="78"/>
    </row>
    <row r="510" spans="3:3">
      <c r="C510" s="78"/>
    </row>
    <row r="511" spans="3:3">
      <c r="C511" s="78"/>
    </row>
    <row r="512" spans="3:3">
      <c r="C512" s="78"/>
    </row>
    <row r="513" spans="3:3">
      <c r="C513" s="78"/>
    </row>
    <row r="514" spans="3:3">
      <c r="C514" s="78"/>
    </row>
    <row r="515" spans="3:3">
      <c r="C515" s="78"/>
    </row>
    <row r="516" spans="3:3">
      <c r="C516" s="78"/>
    </row>
    <row r="517" spans="3:3">
      <c r="C517" s="78"/>
    </row>
    <row r="518" spans="3:3">
      <c r="C518" s="78"/>
    </row>
    <row r="519" spans="3:3">
      <c r="C519" s="78"/>
    </row>
    <row r="520" spans="3:3">
      <c r="C520" s="78"/>
    </row>
    <row r="521" spans="3:3">
      <c r="C521" s="78"/>
    </row>
    <row r="522" spans="3:3">
      <c r="C522" s="78"/>
    </row>
    <row r="523" spans="3:3">
      <c r="C523" s="78"/>
    </row>
    <row r="524" spans="3:3">
      <c r="C524" s="78"/>
    </row>
    <row r="525" spans="3:3">
      <c r="C525" s="78"/>
    </row>
    <row r="526" spans="3:3">
      <c r="C526" s="78"/>
    </row>
    <row r="527" spans="3:3">
      <c r="C527" s="78"/>
    </row>
    <row r="528" spans="3:3">
      <c r="C528" s="78"/>
    </row>
    <row r="529" spans="3:3">
      <c r="C529" s="78"/>
    </row>
    <row r="530" spans="3:3">
      <c r="C530" s="78"/>
    </row>
    <row r="531" spans="3:3">
      <c r="C531" s="78"/>
    </row>
    <row r="532" spans="3:3">
      <c r="C532" s="78"/>
    </row>
    <row r="533" spans="3:3">
      <c r="C533" s="78"/>
    </row>
    <row r="534" spans="3:3">
      <c r="C534" s="78"/>
    </row>
    <row r="535" spans="3:3">
      <c r="C535" s="78"/>
    </row>
    <row r="536" spans="3:3">
      <c r="C536" s="78"/>
    </row>
    <row r="537" spans="3:3">
      <c r="C537" s="78"/>
    </row>
    <row r="538" spans="3:3">
      <c r="C538" s="78"/>
    </row>
    <row r="539" spans="3:3">
      <c r="C539" s="78"/>
    </row>
    <row r="540" spans="3:3">
      <c r="C540" s="78"/>
    </row>
    <row r="541" spans="3:3">
      <c r="C541" s="78"/>
    </row>
    <row r="542" spans="3:3">
      <c r="C542" s="78"/>
    </row>
    <row r="543" spans="3:3">
      <c r="C543" s="78"/>
    </row>
    <row r="544" spans="3:3">
      <c r="C544" s="78"/>
    </row>
    <row r="545" spans="3:3">
      <c r="C545" s="78"/>
    </row>
    <row r="546" spans="3:3">
      <c r="C546" s="78"/>
    </row>
    <row r="547" spans="3:3">
      <c r="C547" s="78"/>
    </row>
    <row r="548" spans="3:3">
      <c r="C548" s="78"/>
    </row>
    <row r="549" spans="3:3">
      <c r="C549" s="78"/>
    </row>
    <row r="550" spans="3:3">
      <c r="C550" s="78"/>
    </row>
    <row r="551" spans="3:3">
      <c r="C551" s="78"/>
    </row>
    <row r="552" spans="3:3">
      <c r="C552" s="78"/>
    </row>
    <row r="553" spans="3:3">
      <c r="C553" s="78"/>
    </row>
    <row r="554" spans="3:3">
      <c r="C554" s="78"/>
    </row>
    <row r="555" spans="3:3">
      <c r="C555" s="78"/>
    </row>
    <row r="556" spans="3:3">
      <c r="C556" s="78"/>
    </row>
    <row r="557" spans="3:3">
      <c r="C557" s="78"/>
    </row>
    <row r="558" spans="3:3">
      <c r="C558" s="78"/>
    </row>
    <row r="559" spans="3:3">
      <c r="C559" s="78"/>
    </row>
    <row r="560" spans="3:3">
      <c r="C560" s="78"/>
    </row>
    <row r="561" spans="3:3">
      <c r="C561" s="78"/>
    </row>
    <row r="562" spans="3:3">
      <c r="C562" s="78"/>
    </row>
    <row r="563" spans="3:3">
      <c r="C563" s="78"/>
    </row>
    <row r="564" spans="3:3">
      <c r="C564" s="78"/>
    </row>
    <row r="565" spans="3:3">
      <c r="C565" s="78"/>
    </row>
    <row r="566" spans="3:3">
      <c r="C566" s="78"/>
    </row>
    <row r="567" spans="3:3">
      <c r="C567" s="78"/>
    </row>
    <row r="568" spans="3:3">
      <c r="C568" s="78"/>
    </row>
    <row r="569" spans="3:3">
      <c r="C569" s="78"/>
    </row>
    <row r="570" spans="3:3">
      <c r="C570" s="78"/>
    </row>
    <row r="571" spans="3:3">
      <c r="C571" s="78"/>
    </row>
    <row r="572" spans="3:3">
      <c r="C572" s="78"/>
    </row>
    <row r="573" spans="3:3">
      <c r="C573" s="78"/>
    </row>
    <row r="574" spans="3:3">
      <c r="C574" s="78"/>
    </row>
    <row r="575" spans="3:3">
      <c r="C575" s="78"/>
    </row>
    <row r="576" spans="3:3">
      <c r="C576" s="78"/>
    </row>
    <row r="577" spans="3:3">
      <c r="C577" s="78"/>
    </row>
    <row r="578" spans="3:3">
      <c r="C578" s="78"/>
    </row>
    <row r="579" spans="3:3">
      <c r="C579" s="78"/>
    </row>
    <row r="580" spans="3:3">
      <c r="C580" s="78"/>
    </row>
    <row r="581" spans="3:3">
      <c r="C581" s="78"/>
    </row>
    <row r="582" spans="3:3">
      <c r="C582" s="78"/>
    </row>
    <row r="583" spans="3:3">
      <c r="C583" s="78"/>
    </row>
    <row r="584" spans="3:3">
      <c r="C584" s="78"/>
    </row>
    <row r="585" spans="3:3">
      <c r="C585" s="78"/>
    </row>
    <row r="586" spans="3:3">
      <c r="C586" s="78"/>
    </row>
    <row r="587" spans="3:3">
      <c r="C587" s="78"/>
    </row>
    <row r="588" spans="3:3">
      <c r="C588" s="78"/>
    </row>
    <row r="589" spans="3:3">
      <c r="C589" s="78"/>
    </row>
    <row r="590" spans="3:3">
      <c r="C590" s="78"/>
    </row>
    <row r="591" spans="3:3">
      <c r="C591" s="78"/>
    </row>
    <row r="592" spans="3:3">
      <c r="C592" s="78"/>
    </row>
    <row r="593" spans="3:3">
      <c r="C593" s="78"/>
    </row>
    <row r="594" spans="3:3">
      <c r="C594" s="78"/>
    </row>
    <row r="595" spans="3:3">
      <c r="C595" s="78"/>
    </row>
    <row r="596" spans="3:3">
      <c r="C596" s="78"/>
    </row>
    <row r="597" spans="3:3">
      <c r="C597" s="78"/>
    </row>
    <row r="598" spans="3:3">
      <c r="C598" s="78"/>
    </row>
    <row r="599" spans="3:3">
      <c r="C599" s="78"/>
    </row>
    <row r="600" spans="3:3">
      <c r="C600" s="78"/>
    </row>
    <row r="601" spans="3:3">
      <c r="C601" s="78"/>
    </row>
    <row r="602" spans="3:3">
      <c r="C602" s="78"/>
    </row>
    <row r="603" spans="3:3">
      <c r="C603" s="78"/>
    </row>
    <row r="604" spans="3:3">
      <c r="C604" s="78"/>
    </row>
    <row r="605" spans="3:3">
      <c r="C605" s="78"/>
    </row>
    <row r="606" spans="3:3">
      <c r="C606" s="78"/>
    </row>
    <row r="607" spans="3:3">
      <c r="C607" s="78"/>
    </row>
    <row r="608" spans="3:3">
      <c r="C608" s="78"/>
    </row>
    <row r="609" spans="3:3">
      <c r="C609" s="78"/>
    </row>
    <row r="610" spans="3:3">
      <c r="C610" s="78"/>
    </row>
    <row r="611" spans="3:3">
      <c r="C611" s="78"/>
    </row>
    <row r="612" spans="3:3">
      <c r="C612" s="78"/>
    </row>
    <row r="613" spans="3:3">
      <c r="C613" s="78"/>
    </row>
    <row r="614" spans="3:3">
      <c r="C614" s="78"/>
    </row>
    <row r="615" spans="3:3">
      <c r="C615" s="78"/>
    </row>
    <row r="616" spans="3:3">
      <c r="C616" s="78"/>
    </row>
    <row r="617" spans="3:3">
      <c r="C617" s="78"/>
    </row>
    <row r="618" spans="3:3">
      <c r="C618" s="78"/>
    </row>
    <row r="619" spans="3:3">
      <c r="C619" s="78"/>
    </row>
    <row r="620" spans="3:3">
      <c r="C620" s="78"/>
    </row>
    <row r="621" spans="3:3">
      <c r="C621" s="78"/>
    </row>
    <row r="622" spans="3:3">
      <c r="C622" s="78"/>
    </row>
    <row r="623" spans="3:3">
      <c r="C623" s="78"/>
    </row>
    <row r="624" spans="3:3">
      <c r="C624" s="78"/>
    </row>
    <row r="625" spans="3:3">
      <c r="C625" s="78"/>
    </row>
    <row r="626" spans="3:3">
      <c r="C626" s="78"/>
    </row>
    <row r="627" spans="3:3">
      <c r="C627" s="78"/>
    </row>
    <row r="628" spans="3:3">
      <c r="C628" s="78"/>
    </row>
    <row r="629" spans="3:3">
      <c r="C629" s="78"/>
    </row>
    <row r="630" spans="3:3">
      <c r="C630" s="78"/>
    </row>
    <row r="631" spans="3:3">
      <c r="C631" s="78"/>
    </row>
    <row r="632" spans="3:3">
      <c r="C632" s="78"/>
    </row>
    <row r="633" spans="3:3">
      <c r="C633" s="78"/>
    </row>
    <row r="634" spans="3:3">
      <c r="C634" s="78"/>
    </row>
    <row r="635" spans="3:3">
      <c r="C635" s="78"/>
    </row>
    <row r="636" spans="3:3">
      <c r="C636" s="78"/>
    </row>
    <row r="637" spans="3:3">
      <c r="C637" s="78"/>
    </row>
    <row r="638" spans="3:3">
      <c r="C638" s="78"/>
    </row>
    <row r="639" spans="3:3">
      <c r="C639" s="78"/>
    </row>
    <row r="640" spans="3:3">
      <c r="C640" s="78"/>
    </row>
    <row r="641" spans="3:3">
      <c r="C641" s="78"/>
    </row>
    <row r="642" spans="3:3">
      <c r="C642" s="78"/>
    </row>
    <row r="643" spans="3:3">
      <c r="C643" s="78"/>
    </row>
    <row r="644" spans="3:3">
      <c r="C644" s="78"/>
    </row>
    <row r="645" spans="3:3">
      <c r="C645" s="78"/>
    </row>
    <row r="646" spans="3:3">
      <c r="C646" s="78"/>
    </row>
    <row r="647" spans="3:3">
      <c r="C647" s="78"/>
    </row>
    <row r="648" spans="3:3">
      <c r="C648" s="78"/>
    </row>
    <row r="649" spans="3:3">
      <c r="C649" s="78"/>
    </row>
    <row r="650" spans="3:3">
      <c r="C650" s="78"/>
    </row>
    <row r="651" spans="3:3">
      <c r="C651" s="78"/>
    </row>
    <row r="652" spans="3:3">
      <c r="C652" s="78"/>
    </row>
    <row r="653" spans="3:3">
      <c r="C653" s="78"/>
    </row>
    <row r="654" spans="3:3">
      <c r="C654" s="78"/>
    </row>
    <row r="655" spans="3:3">
      <c r="C655" s="78"/>
    </row>
    <row r="656" spans="3:3">
      <c r="C656" s="78"/>
    </row>
    <row r="657" spans="3:3">
      <c r="C657" s="78"/>
    </row>
    <row r="658" spans="3:3">
      <c r="C658" s="78"/>
    </row>
    <row r="659" spans="3:3">
      <c r="C659" s="78"/>
    </row>
    <row r="660" spans="3:3">
      <c r="C660" s="78"/>
    </row>
    <row r="661" spans="3:3">
      <c r="C661" s="78"/>
    </row>
    <row r="662" spans="3:3">
      <c r="C662" s="78"/>
    </row>
    <row r="663" spans="3:3">
      <c r="C663" s="78"/>
    </row>
    <row r="664" spans="3:3">
      <c r="C664" s="78"/>
    </row>
    <row r="665" spans="3:3">
      <c r="C665" s="78"/>
    </row>
    <row r="666" spans="3:3">
      <c r="C666" s="78"/>
    </row>
    <row r="667" spans="3:3">
      <c r="C667" s="78"/>
    </row>
    <row r="668" spans="3:3">
      <c r="C668" s="78"/>
    </row>
    <row r="669" spans="3:3">
      <c r="C669" s="78"/>
    </row>
    <row r="670" spans="3:3">
      <c r="C670" s="78"/>
    </row>
    <row r="671" spans="3:3">
      <c r="C671" s="78"/>
    </row>
    <row r="672" spans="3:3">
      <c r="C672" s="78"/>
    </row>
    <row r="673" spans="3:3">
      <c r="C673" s="78"/>
    </row>
    <row r="674" spans="3:3">
      <c r="C674" s="78"/>
    </row>
    <row r="675" spans="3:3">
      <c r="C675" s="78"/>
    </row>
    <row r="676" spans="3:3">
      <c r="C676" s="78"/>
    </row>
    <row r="677" spans="3:3">
      <c r="C677" s="78"/>
    </row>
    <row r="678" spans="3:3">
      <c r="C678" s="78"/>
    </row>
    <row r="679" spans="3:3">
      <c r="C679" s="78"/>
    </row>
    <row r="680" spans="3:3">
      <c r="C680" s="78"/>
    </row>
    <row r="681" spans="3:3">
      <c r="C681" s="78"/>
    </row>
    <row r="682" spans="3:3">
      <c r="C682" s="78"/>
    </row>
    <row r="683" spans="3:3">
      <c r="C683" s="78"/>
    </row>
    <row r="684" spans="3:3">
      <c r="C684" s="78"/>
    </row>
    <row r="685" spans="3:3">
      <c r="C685" s="78"/>
    </row>
    <row r="686" spans="3:3">
      <c r="C686" s="78"/>
    </row>
    <row r="687" spans="3:3">
      <c r="C687" s="78"/>
    </row>
    <row r="688" spans="3:3">
      <c r="C688" s="78"/>
    </row>
    <row r="689" spans="3:3">
      <c r="C689" s="78"/>
    </row>
    <row r="690" spans="3:3">
      <c r="C690" s="78"/>
    </row>
    <row r="691" spans="3:3">
      <c r="C691" s="78"/>
    </row>
    <row r="692" spans="3:3">
      <c r="C692" s="78"/>
    </row>
    <row r="693" spans="3:3">
      <c r="C693" s="78"/>
    </row>
    <row r="694" spans="3:3">
      <c r="C694" s="78"/>
    </row>
    <row r="695" spans="3:3">
      <c r="C695" s="78"/>
    </row>
    <row r="696" spans="3:3">
      <c r="C696" s="78"/>
    </row>
    <row r="697" spans="3:3">
      <c r="C697" s="78"/>
    </row>
    <row r="698" spans="3:3">
      <c r="C698" s="78"/>
    </row>
    <row r="699" spans="3:3">
      <c r="C699" s="78"/>
    </row>
    <row r="700" spans="3:3">
      <c r="C700" s="78"/>
    </row>
    <row r="701" spans="3:3">
      <c r="C701" s="78"/>
    </row>
    <row r="702" spans="3:3">
      <c r="C702" s="78"/>
    </row>
    <row r="703" spans="3:3">
      <c r="C703" s="78"/>
    </row>
    <row r="704" spans="3:3">
      <c r="C704" s="78"/>
    </row>
    <row r="705" spans="3:3">
      <c r="C705" s="78"/>
    </row>
    <row r="706" spans="3:3">
      <c r="C706" s="78"/>
    </row>
    <row r="707" spans="3:3">
      <c r="C707" s="78"/>
    </row>
    <row r="708" spans="3:3">
      <c r="C708" s="78"/>
    </row>
    <row r="709" spans="3:3">
      <c r="C709" s="78"/>
    </row>
    <row r="710" spans="3:3">
      <c r="C710" s="78"/>
    </row>
    <row r="711" spans="3:3">
      <c r="C711" s="78"/>
    </row>
    <row r="712" spans="3:3">
      <c r="C712" s="78"/>
    </row>
    <row r="713" spans="3:3">
      <c r="C713" s="78"/>
    </row>
    <row r="714" spans="3:3">
      <c r="C714" s="78"/>
    </row>
    <row r="715" spans="3:3">
      <c r="C715" s="78"/>
    </row>
    <row r="716" spans="3:3">
      <c r="C716" s="78"/>
    </row>
    <row r="717" spans="3:3">
      <c r="C717" s="78"/>
    </row>
    <row r="718" spans="3:3">
      <c r="C718" s="78"/>
    </row>
    <row r="719" spans="3:3">
      <c r="C719" s="78"/>
    </row>
    <row r="720" spans="3:3">
      <c r="C720" s="78"/>
    </row>
    <row r="721" spans="3:3">
      <c r="C721" s="78"/>
    </row>
    <row r="722" spans="3:3">
      <c r="C722" s="78"/>
    </row>
    <row r="723" spans="3:3">
      <c r="C723" s="78"/>
    </row>
    <row r="724" spans="3:3">
      <c r="C724" s="78"/>
    </row>
    <row r="725" spans="3:3">
      <c r="C725" s="78"/>
    </row>
    <row r="726" spans="3:3">
      <c r="C726" s="78"/>
    </row>
    <row r="727" spans="3:3">
      <c r="C727" s="78"/>
    </row>
    <row r="728" spans="3:3">
      <c r="C728" s="78"/>
    </row>
    <row r="729" spans="3:3">
      <c r="C729" s="78"/>
    </row>
    <row r="730" spans="3:3">
      <c r="C730" s="78"/>
    </row>
    <row r="731" spans="3:3">
      <c r="C731" s="78"/>
    </row>
    <row r="732" spans="3:3">
      <c r="C732" s="78"/>
    </row>
    <row r="733" spans="3:3">
      <c r="C733" s="78"/>
    </row>
    <row r="734" spans="3:3">
      <c r="C734" s="78"/>
    </row>
    <row r="735" spans="3:3">
      <c r="C735" s="78"/>
    </row>
    <row r="736" spans="3:3">
      <c r="C736" s="78"/>
    </row>
    <row r="737" spans="3:3">
      <c r="C737" s="78"/>
    </row>
    <row r="738" spans="3:3">
      <c r="C738" s="78"/>
    </row>
    <row r="739" spans="3:3">
      <c r="C739" s="78"/>
    </row>
    <row r="740" spans="3:3">
      <c r="C740" s="78"/>
    </row>
    <row r="741" spans="3:3">
      <c r="C741" s="78"/>
    </row>
    <row r="742" spans="3:3">
      <c r="C742" s="78"/>
    </row>
    <row r="743" spans="3:3">
      <c r="C743" s="78"/>
    </row>
    <row r="744" spans="3:3">
      <c r="C744" s="78"/>
    </row>
    <row r="745" spans="3:3">
      <c r="C745" s="78"/>
    </row>
    <row r="746" spans="3:3">
      <c r="C746" s="78"/>
    </row>
    <row r="747" spans="3:3">
      <c r="C747" s="78"/>
    </row>
    <row r="748" spans="3:3">
      <c r="C748" s="78"/>
    </row>
    <row r="749" spans="3:3">
      <c r="C749" s="78"/>
    </row>
    <row r="750" spans="3:3">
      <c r="C750" s="78"/>
    </row>
    <row r="751" spans="3:3">
      <c r="C751" s="78"/>
    </row>
    <row r="752" spans="3:3">
      <c r="C752" s="78"/>
    </row>
    <row r="753" spans="3:3">
      <c r="C753" s="78"/>
    </row>
    <row r="754" spans="3:3">
      <c r="C754" s="78"/>
    </row>
    <row r="755" spans="3:3">
      <c r="C755" s="78"/>
    </row>
    <row r="756" spans="3:3">
      <c r="C756" s="78"/>
    </row>
    <row r="757" spans="3:3">
      <c r="C757" s="78"/>
    </row>
    <row r="758" spans="3:3">
      <c r="C758" s="78"/>
    </row>
    <row r="759" spans="3:3">
      <c r="C759" s="78"/>
    </row>
    <row r="760" spans="3:3">
      <c r="C760" s="78"/>
    </row>
    <row r="761" spans="3:3">
      <c r="C761" s="78"/>
    </row>
    <row r="762" spans="3:3">
      <c r="C762" s="78"/>
    </row>
    <row r="763" spans="3:3">
      <c r="C763" s="78"/>
    </row>
    <row r="764" spans="3:3">
      <c r="C764" s="78"/>
    </row>
    <row r="765" spans="3:3">
      <c r="C765" s="78"/>
    </row>
    <row r="766" spans="3:3">
      <c r="C766" s="78"/>
    </row>
    <row r="767" spans="3:3">
      <c r="C767" s="78"/>
    </row>
    <row r="768" spans="3:3">
      <c r="C768" s="78"/>
    </row>
    <row r="769" spans="3:3">
      <c r="C769" s="78"/>
    </row>
    <row r="770" spans="3:3">
      <c r="C770" s="78"/>
    </row>
    <row r="771" spans="3:3">
      <c r="C771" s="78"/>
    </row>
    <row r="772" spans="3:3">
      <c r="C772" s="78"/>
    </row>
    <row r="773" spans="3:3">
      <c r="C773" s="78"/>
    </row>
    <row r="774" spans="3:3">
      <c r="C774" s="78"/>
    </row>
    <row r="775" spans="3:3">
      <c r="C775" s="78"/>
    </row>
    <row r="776" spans="3:3">
      <c r="C776" s="78"/>
    </row>
    <row r="777" spans="3:3">
      <c r="C777" s="78"/>
    </row>
    <row r="778" spans="3:3">
      <c r="C778" s="78"/>
    </row>
    <row r="779" spans="3:3">
      <c r="C779" s="78"/>
    </row>
    <row r="780" spans="3:3">
      <c r="C780" s="78"/>
    </row>
    <row r="781" spans="3:3">
      <c r="C781" s="78"/>
    </row>
    <row r="782" spans="3:3">
      <c r="C782" s="78"/>
    </row>
    <row r="783" spans="3:3">
      <c r="C783" s="78"/>
    </row>
    <row r="784" spans="3:3">
      <c r="C784" s="78"/>
    </row>
    <row r="785" spans="3:3">
      <c r="C785" s="78"/>
    </row>
    <row r="786" spans="3:3">
      <c r="C786" s="78"/>
    </row>
    <row r="787" spans="3:3">
      <c r="C787" s="78"/>
    </row>
    <row r="788" spans="3:3">
      <c r="C788" s="78"/>
    </row>
    <row r="789" spans="3:3">
      <c r="C789" s="78"/>
    </row>
    <row r="790" spans="3:3">
      <c r="C790" s="78"/>
    </row>
    <row r="791" spans="3:3">
      <c r="C791" s="78"/>
    </row>
    <row r="792" spans="3:3">
      <c r="C792" s="78"/>
    </row>
    <row r="793" spans="3:3">
      <c r="C793" s="78"/>
    </row>
    <row r="794" spans="3:3">
      <c r="C794" s="78"/>
    </row>
    <row r="795" spans="3:3">
      <c r="C795" s="78"/>
    </row>
    <row r="796" spans="3:3">
      <c r="C796" s="78"/>
    </row>
    <row r="797" spans="3:3">
      <c r="C797" s="78"/>
    </row>
    <row r="798" spans="3:3">
      <c r="C798" s="78"/>
    </row>
    <row r="799" spans="3:3">
      <c r="C799" s="78"/>
    </row>
    <row r="800" spans="3:3">
      <c r="C800" s="78"/>
    </row>
    <row r="801" spans="3:3">
      <c r="C801" s="78"/>
    </row>
    <row r="802" spans="3:3">
      <c r="C802" s="78"/>
    </row>
    <row r="803" spans="3:3">
      <c r="C803" s="78"/>
    </row>
    <row r="804" spans="3:3">
      <c r="C804" s="78"/>
    </row>
    <row r="805" spans="3:3">
      <c r="C805" s="78"/>
    </row>
    <row r="806" spans="3:3">
      <c r="C806" s="78"/>
    </row>
    <row r="807" spans="3:3">
      <c r="C807" s="78"/>
    </row>
    <row r="808" spans="3:3">
      <c r="C808" s="78"/>
    </row>
    <row r="809" spans="3:3">
      <c r="C809" s="78"/>
    </row>
    <row r="810" spans="3:3">
      <c r="C810" s="78"/>
    </row>
    <row r="811" spans="3:3">
      <c r="C811" s="78"/>
    </row>
    <row r="812" spans="3:3">
      <c r="C812" s="78"/>
    </row>
    <row r="813" spans="3:3">
      <c r="C813" s="78"/>
    </row>
    <row r="814" spans="3:3">
      <c r="C814" s="78"/>
    </row>
    <row r="815" spans="3:3">
      <c r="C815" s="78"/>
    </row>
    <row r="816" spans="3:3">
      <c r="C816" s="78"/>
    </row>
    <row r="817" spans="3:3">
      <c r="C817" s="78"/>
    </row>
    <row r="818" spans="3:3">
      <c r="C818" s="78"/>
    </row>
    <row r="819" spans="3:3">
      <c r="C819" s="78"/>
    </row>
    <row r="820" spans="3:3">
      <c r="C820" s="78"/>
    </row>
    <row r="821" spans="3:3">
      <c r="C821" s="78"/>
    </row>
    <row r="822" spans="3:3">
      <c r="C822" s="78"/>
    </row>
    <row r="823" spans="3:3">
      <c r="C823" s="78"/>
    </row>
    <row r="824" spans="3:3">
      <c r="C824" s="78"/>
    </row>
    <row r="825" spans="3:3">
      <c r="C825" s="78"/>
    </row>
    <row r="826" spans="3:3">
      <c r="C826" s="78"/>
    </row>
    <row r="827" spans="3:3">
      <c r="C827" s="78"/>
    </row>
    <row r="828" spans="3:3">
      <c r="C828" s="78"/>
    </row>
    <row r="829" spans="3:3">
      <c r="C829" s="78"/>
    </row>
    <row r="830" spans="3:3">
      <c r="C830" s="78"/>
    </row>
    <row r="831" spans="3:3">
      <c r="C831" s="78"/>
    </row>
    <row r="832" spans="3:3">
      <c r="C832" s="78"/>
    </row>
    <row r="833" spans="3:3">
      <c r="C833" s="78"/>
    </row>
    <row r="834" spans="3:3">
      <c r="C834" s="78"/>
    </row>
    <row r="835" spans="3:3">
      <c r="C835" s="78"/>
    </row>
    <row r="836" spans="3:3">
      <c r="C836" s="78"/>
    </row>
    <row r="837" spans="3:3">
      <c r="C837" s="78"/>
    </row>
    <row r="838" spans="3:3">
      <c r="C838" s="78"/>
    </row>
    <row r="839" spans="3:3">
      <c r="C839" s="78"/>
    </row>
    <row r="840" spans="3:3">
      <c r="C840" s="78"/>
    </row>
    <row r="841" spans="3:3">
      <c r="C841" s="78"/>
    </row>
    <row r="842" spans="3:3">
      <c r="C842" s="78"/>
    </row>
    <row r="843" spans="3:3">
      <c r="C843" s="78"/>
    </row>
    <row r="844" spans="3:3">
      <c r="C844" s="78"/>
    </row>
    <row r="845" spans="3:3">
      <c r="C845" s="78"/>
    </row>
    <row r="846" spans="3:3">
      <c r="C846" s="78"/>
    </row>
    <row r="847" spans="3:3">
      <c r="C847" s="78"/>
    </row>
    <row r="848" spans="3:3">
      <c r="C848" s="78"/>
    </row>
    <row r="849" spans="3:3">
      <c r="C849" s="78"/>
    </row>
    <row r="850" spans="3:3">
      <c r="C850" s="78"/>
    </row>
    <row r="851" spans="3:3">
      <c r="C851" s="78"/>
    </row>
    <row r="852" spans="3:3">
      <c r="C852" s="78"/>
    </row>
    <row r="853" spans="3:3">
      <c r="C853" s="78"/>
    </row>
    <row r="854" spans="3:3">
      <c r="C854" s="78"/>
    </row>
    <row r="855" spans="3:3">
      <c r="C855" s="78"/>
    </row>
    <row r="856" spans="3:3">
      <c r="C856" s="78"/>
    </row>
    <row r="857" spans="3:3">
      <c r="C857" s="78"/>
    </row>
    <row r="858" spans="3:3">
      <c r="C858" s="78"/>
    </row>
    <row r="859" spans="3:3">
      <c r="C859" s="78"/>
    </row>
    <row r="860" spans="3:3">
      <c r="C860" s="78"/>
    </row>
    <row r="861" spans="3:3">
      <c r="C861" s="78"/>
    </row>
    <row r="862" spans="3:3">
      <c r="C862" s="78"/>
    </row>
    <row r="863" spans="3:3">
      <c r="C863" s="78"/>
    </row>
    <row r="864" spans="3:3">
      <c r="C864" s="78"/>
    </row>
    <row r="865" spans="3:3">
      <c r="C865" s="78"/>
    </row>
    <row r="866" spans="3:3">
      <c r="C866" s="78"/>
    </row>
    <row r="867" spans="3:3">
      <c r="C867" s="78"/>
    </row>
    <row r="868" spans="3:3">
      <c r="C868" s="78"/>
    </row>
    <row r="869" spans="3:3">
      <c r="C869" s="78"/>
    </row>
    <row r="870" spans="3:3">
      <c r="C870" s="78"/>
    </row>
    <row r="871" spans="3:3">
      <c r="C871" s="78"/>
    </row>
    <row r="872" spans="3:3">
      <c r="C872" s="78"/>
    </row>
    <row r="873" spans="3:3">
      <c r="C873" s="78"/>
    </row>
    <row r="874" spans="3:3">
      <c r="C874" s="78"/>
    </row>
    <row r="875" spans="3:3">
      <c r="C875" s="78"/>
    </row>
    <row r="876" spans="3:3">
      <c r="C876" s="78"/>
    </row>
    <row r="877" spans="3:3">
      <c r="C877" s="78"/>
    </row>
    <row r="878" spans="3:3">
      <c r="C878" s="78"/>
    </row>
    <row r="879" spans="3:3">
      <c r="C879" s="78"/>
    </row>
    <row r="880" spans="3:3">
      <c r="C880" s="78"/>
    </row>
    <row r="881" spans="3:3">
      <c r="C881" s="78"/>
    </row>
    <row r="882" spans="3:3">
      <c r="C882" s="78"/>
    </row>
    <row r="883" spans="3:3">
      <c r="C883" s="78"/>
    </row>
    <row r="884" spans="3:3">
      <c r="C884" s="78"/>
    </row>
    <row r="885" spans="3:3">
      <c r="C885" s="78"/>
    </row>
    <row r="886" spans="3:3">
      <c r="C886" s="78"/>
    </row>
    <row r="887" spans="3:3">
      <c r="C887" s="78"/>
    </row>
    <row r="888" spans="3:3">
      <c r="C888" s="78"/>
    </row>
    <row r="889" spans="3:3">
      <c r="C889" s="78"/>
    </row>
    <row r="890" spans="3:3">
      <c r="C890" s="78"/>
    </row>
    <row r="891" spans="3:3">
      <c r="C891" s="78"/>
    </row>
    <row r="892" spans="3:3">
      <c r="C892" s="78"/>
    </row>
    <row r="893" spans="3:3">
      <c r="C893" s="78"/>
    </row>
    <row r="894" spans="3:3">
      <c r="C894" s="78"/>
    </row>
    <row r="895" spans="3:3">
      <c r="C895" s="78"/>
    </row>
    <row r="896" spans="3:3">
      <c r="C896" s="78"/>
    </row>
    <row r="897" spans="3:3">
      <c r="C897" s="78"/>
    </row>
    <row r="898" spans="3:3">
      <c r="C898" s="78"/>
    </row>
    <row r="899" spans="3:3">
      <c r="C899" s="78"/>
    </row>
    <row r="900" spans="3:3">
      <c r="C900" s="78"/>
    </row>
    <row r="901" spans="3:3">
      <c r="C901" s="78"/>
    </row>
    <row r="902" spans="3:3">
      <c r="C902" s="78"/>
    </row>
    <row r="903" spans="3:3">
      <c r="C903" s="78"/>
    </row>
    <row r="904" spans="3:3">
      <c r="C904" s="78"/>
    </row>
    <row r="905" spans="3:3">
      <c r="C905" s="78"/>
    </row>
    <row r="906" spans="3:3">
      <c r="C906" s="78"/>
    </row>
    <row r="907" spans="3:3">
      <c r="C907" s="78"/>
    </row>
    <row r="908" spans="3:3">
      <c r="C908" s="78"/>
    </row>
    <row r="909" spans="3:3">
      <c r="C909" s="78"/>
    </row>
    <row r="910" spans="3:3">
      <c r="C910" s="78"/>
    </row>
    <row r="911" spans="3:3">
      <c r="C911" s="78"/>
    </row>
    <row r="912" spans="3:3">
      <c r="C912" s="78"/>
    </row>
    <row r="913" spans="3:3">
      <c r="C913" s="78"/>
    </row>
    <row r="914" spans="3:3">
      <c r="C914" s="78"/>
    </row>
    <row r="915" spans="3:3">
      <c r="C915" s="78"/>
    </row>
    <row r="916" spans="3:3">
      <c r="C916" s="78"/>
    </row>
    <row r="917" spans="3:3">
      <c r="C917" s="78"/>
    </row>
    <row r="918" spans="3:3">
      <c r="C918" s="78"/>
    </row>
    <row r="919" spans="3:3">
      <c r="C919" s="78"/>
    </row>
    <row r="920" spans="3:3">
      <c r="C920" s="78"/>
    </row>
    <row r="921" spans="3:3">
      <c r="C921" s="78"/>
    </row>
    <row r="922" spans="3:3">
      <c r="C922" s="78"/>
    </row>
    <row r="923" spans="3:3">
      <c r="C923" s="78"/>
    </row>
    <row r="924" spans="3:3">
      <c r="C924" s="78"/>
    </row>
    <row r="925" spans="3:3">
      <c r="C925" s="78"/>
    </row>
    <row r="926" spans="3:3">
      <c r="C926" s="78"/>
    </row>
    <row r="927" spans="3:3">
      <c r="C927" s="78"/>
    </row>
    <row r="928" spans="3:3">
      <c r="C928" s="78"/>
    </row>
    <row r="929" spans="3:3">
      <c r="C929" s="78"/>
    </row>
    <row r="930" spans="3:3">
      <c r="C930" s="78"/>
    </row>
    <row r="931" spans="3:3">
      <c r="C931" s="78"/>
    </row>
    <row r="932" spans="3:3">
      <c r="C932" s="78"/>
    </row>
    <row r="933" spans="3:3">
      <c r="C933" s="78"/>
    </row>
    <row r="934" spans="3:3">
      <c r="C934" s="78"/>
    </row>
    <row r="935" spans="3:3">
      <c r="C935" s="78"/>
    </row>
    <row r="936" spans="3:3">
      <c r="C936" s="78"/>
    </row>
    <row r="937" spans="3:3">
      <c r="C937" s="78"/>
    </row>
    <row r="938" spans="3:3">
      <c r="C938" s="78"/>
    </row>
    <row r="939" spans="3:3">
      <c r="C939" s="78"/>
    </row>
    <row r="940" spans="3:3">
      <c r="C940" s="78"/>
    </row>
    <row r="941" spans="3:3">
      <c r="C941" s="78"/>
    </row>
    <row r="942" spans="3:3">
      <c r="C942" s="78"/>
    </row>
    <row r="943" spans="3:3">
      <c r="C943" s="78"/>
    </row>
    <row r="944" spans="3:3">
      <c r="C944" s="78"/>
    </row>
    <row r="945" spans="3:3">
      <c r="C945" s="78"/>
    </row>
    <row r="946" spans="3:3">
      <c r="C946" s="78"/>
    </row>
    <row r="947" spans="3:3">
      <c r="C947" s="78"/>
    </row>
    <row r="948" spans="3:3">
      <c r="C948" s="78"/>
    </row>
    <row r="949" spans="3:3">
      <c r="C949" s="78"/>
    </row>
    <row r="950" spans="3:3">
      <c r="C950" s="78"/>
    </row>
    <row r="951" spans="3:3">
      <c r="C951" s="78"/>
    </row>
    <row r="952" spans="3:3">
      <c r="C952" s="78"/>
    </row>
    <row r="953" spans="3:3">
      <c r="C953" s="78"/>
    </row>
    <row r="954" spans="3:3">
      <c r="C954" s="78"/>
    </row>
    <row r="955" spans="3:3">
      <c r="C955" s="78"/>
    </row>
    <row r="956" spans="3:3">
      <c r="C956" s="78"/>
    </row>
    <row r="957" spans="3:3">
      <c r="C957" s="78"/>
    </row>
    <row r="958" spans="3:3">
      <c r="C958" s="78"/>
    </row>
    <row r="959" spans="3:3">
      <c r="C959" s="78"/>
    </row>
    <row r="960" spans="3:3">
      <c r="C960" s="78"/>
    </row>
    <row r="961" spans="3:3">
      <c r="C961" s="78"/>
    </row>
    <row r="962" spans="3:3">
      <c r="C962" s="78"/>
    </row>
    <row r="963" spans="3:3">
      <c r="C963" s="78"/>
    </row>
    <row r="964" spans="3:3">
      <c r="C964" s="78"/>
    </row>
    <row r="965" spans="3:3">
      <c r="C965" s="78"/>
    </row>
    <row r="966" spans="3:3">
      <c r="C966" s="78"/>
    </row>
    <row r="967" spans="3:3">
      <c r="C967" s="78"/>
    </row>
    <row r="968" spans="3:3">
      <c r="C968" s="78"/>
    </row>
    <row r="969" spans="3:3">
      <c r="C969" s="78"/>
    </row>
    <row r="970" spans="3:3">
      <c r="C970" s="78"/>
    </row>
    <row r="971" spans="3:3">
      <c r="C971" s="78"/>
    </row>
    <row r="972" spans="3:3">
      <c r="C972" s="78"/>
    </row>
    <row r="973" spans="3:3">
      <c r="C973" s="78"/>
    </row>
    <row r="974" spans="3:3">
      <c r="C974" s="78"/>
    </row>
    <row r="975" spans="3:3">
      <c r="C975" s="78"/>
    </row>
    <row r="976" spans="3:3">
      <c r="C976" s="78"/>
    </row>
    <row r="977" spans="3:3">
      <c r="C977" s="78"/>
    </row>
    <row r="978" spans="3:3">
      <c r="C978" s="78"/>
    </row>
    <row r="979" spans="3:3">
      <c r="C979" s="78"/>
    </row>
    <row r="980" spans="3:3">
      <c r="C980" s="78"/>
    </row>
    <row r="981" spans="3:3">
      <c r="C981" s="78"/>
    </row>
    <row r="982" spans="3:3">
      <c r="C982" s="78"/>
    </row>
    <row r="983" spans="3:3">
      <c r="C983" s="78"/>
    </row>
    <row r="984" spans="3:3">
      <c r="C984" s="78"/>
    </row>
    <row r="985" spans="3:3">
      <c r="C985" s="78"/>
    </row>
    <row r="986" spans="3:3">
      <c r="C986" s="78"/>
    </row>
    <row r="987" spans="3:3">
      <c r="C987" s="78"/>
    </row>
    <row r="988" spans="3:3">
      <c r="C988" s="78"/>
    </row>
    <row r="989" spans="3:3">
      <c r="C989" s="78"/>
    </row>
    <row r="990" spans="3:3">
      <c r="C990" s="78"/>
    </row>
    <row r="991" spans="3:3">
      <c r="C991" s="78"/>
    </row>
    <row r="992" spans="3:3">
      <c r="C992" s="78"/>
    </row>
    <row r="993" spans="3:3">
      <c r="C993" s="78"/>
    </row>
    <row r="994" spans="3:3">
      <c r="C994" s="78"/>
    </row>
    <row r="995" spans="3:3">
      <c r="C995" s="78"/>
    </row>
    <row r="996" spans="3:3">
      <c r="C996" s="78"/>
    </row>
    <row r="997" spans="3:3">
      <c r="C997" s="78"/>
    </row>
    <row r="998" spans="3:3">
      <c r="C998" s="78"/>
    </row>
    <row r="999" spans="3:3">
      <c r="C999" s="78"/>
    </row>
    <row r="1000" spans="3:3">
      <c r="C1000" s="78"/>
    </row>
    <row r="1001" spans="3:3">
      <c r="C1001" s="78"/>
    </row>
    <row r="1002" spans="3:3">
      <c r="C1002" s="78"/>
    </row>
    <row r="1003" spans="3:3">
      <c r="C1003" s="78"/>
    </row>
    <row r="1004" spans="3:3">
      <c r="C1004" s="78"/>
    </row>
    <row r="1005" spans="3:3">
      <c r="C1005" s="78"/>
    </row>
    <row r="1006" spans="3:3">
      <c r="C1006" s="78"/>
    </row>
    <row r="1007" spans="3:3">
      <c r="C1007" s="78"/>
    </row>
    <row r="1008" spans="3:3">
      <c r="C1008" s="78"/>
    </row>
    <row r="1009" spans="3:3">
      <c r="C1009" s="78"/>
    </row>
    <row r="1010" spans="3:3">
      <c r="C1010" s="78"/>
    </row>
    <row r="1011" spans="3:3">
      <c r="C1011" s="78"/>
    </row>
    <row r="1012" spans="3:3">
      <c r="C1012" s="78"/>
    </row>
    <row r="1013" spans="3:3">
      <c r="C1013" s="78"/>
    </row>
    <row r="1014" spans="3:3">
      <c r="C1014" s="78"/>
    </row>
    <row r="1015" spans="3:3">
      <c r="C1015" s="78"/>
    </row>
    <row r="1016" spans="3:3">
      <c r="C1016" s="78"/>
    </row>
    <row r="1017" spans="3:3">
      <c r="C1017" s="78"/>
    </row>
    <row r="1018" spans="3:3">
      <c r="C1018" s="78"/>
    </row>
    <row r="1019" spans="3:3">
      <c r="C1019" s="78"/>
    </row>
    <row r="1020" spans="3:3">
      <c r="C1020" s="78"/>
    </row>
    <row r="1021" spans="3:3">
      <c r="C1021" s="78"/>
    </row>
    <row r="1022" spans="3:3">
      <c r="C1022" s="78"/>
    </row>
    <row r="1023" spans="3:3">
      <c r="C1023" s="78"/>
    </row>
    <row r="1024" spans="3:3">
      <c r="C1024" s="78"/>
    </row>
    <row r="1025" spans="3:3">
      <c r="C1025" s="78"/>
    </row>
    <row r="1026" spans="3:3">
      <c r="C1026" s="78"/>
    </row>
    <row r="1027" spans="3:3">
      <c r="C1027" s="78"/>
    </row>
    <row r="1028" spans="3:3">
      <c r="C1028" s="78"/>
    </row>
    <row r="1029" spans="3:3">
      <c r="C1029" s="78"/>
    </row>
    <row r="1030" spans="3:3">
      <c r="C1030" s="78"/>
    </row>
    <row r="1031" spans="3:3">
      <c r="C1031" s="78"/>
    </row>
    <row r="1032" spans="3:3">
      <c r="C1032" s="78"/>
    </row>
    <row r="1033" spans="3:3">
      <c r="C1033" s="78"/>
    </row>
    <row r="1034" spans="3:3">
      <c r="C1034" s="78"/>
    </row>
    <row r="1035" spans="3:3">
      <c r="C1035" s="78"/>
    </row>
    <row r="1036" spans="3:3">
      <c r="C1036" s="78"/>
    </row>
    <row r="1037" spans="3:3">
      <c r="C1037" s="78"/>
    </row>
    <row r="1038" spans="3:3">
      <c r="C1038" s="78"/>
    </row>
    <row r="1039" spans="3:3">
      <c r="C1039" s="78"/>
    </row>
    <row r="1040" spans="3:3">
      <c r="C1040" s="78"/>
    </row>
    <row r="1041" spans="3:3">
      <c r="C1041" s="78"/>
    </row>
    <row r="1042" spans="3:3">
      <c r="C1042" s="78"/>
    </row>
    <row r="1043" spans="3:3">
      <c r="C1043" s="78"/>
    </row>
    <row r="1044" spans="3:3">
      <c r="C1044" s="78"/>
    </row>
    <row r="1045" spans="3:3">
      <c r="C1045" s="78"/>
    </row>
    <row r="1046" spans="3:3">
      <c r="C1046" s="78"/>
    </row>
    <row r="1047" spans="3:3">
      <c r="C1047" s="78"/>
    </row>
    <row r="1048" spans="3:3">
      <c r="C1048" s="78"/>
    </row>
    <row r="1049" spans="3:3">
      <c r="C1049" s="78"/>
    </row>
    <row r="1050" spans="3:3">
      <c r="C1050" s="78"/>
    </row>
    <row r="1051" spans="3:3">
      <c r="C1051" s="78"/>
    </row>
    <row r="1052" spans="3:3">
      <c r="C1052" s="78"/>
    </row>
    <row r="1053" spans="3:3">
      <c r="C1053" s="78"/>
    </row>
    <row r="1054" spans="3:3">
      <c r="C1054" s="78"/>
    </row>
    <row r="1055" spans="3:3">
      <c r="C1055" s="78"/>
    </row>
    <row r="1056" spans="3:3">
      <c r="C1056" s="78"/>
    </row>
    <row r="1057" spans="3:3">
      <c r="C1057" s="78"/>
    </row>
    <row r="1058" spans="3:3">
      <c r="C1058" s="78"/>
    </row>
    <row r="1059" spans="3:3">
      <c r="C1059" s="78"/>
    </row>
    <row r="1060" spans="3:3">
      <c r="C1060" s="78"/>
    </row>
    <row r="1061" spans="3:3">
      <c r="C1061" s="78"/>
    </row>
    <row r="1062" spans="3:3">
      <c r="C1062" s="78"/>
    </row>
    <row r="1063" spans="3:3">
      <c r="C1063" s="78"/>
    </row>
    <row r="1064" spans="3:3">
      <c r="C1064" s="78"/>
    </row>
    <row r="1065" spans="3:3">
      <c r="C1065" s="78"/>
    </row>
    <row r="1066" spans="3:3">
      <c r="C1066" s="78"/>
    </row>
    <row r="1067" spans="3:3">
      <c r="C1067" s="78"/>
    </row>
    <row r="1068" spans="3:3">
      <c r="C1068" s="78"/>
    </row>
    <row r="1069" spans="3:3">
      <c r="C1069" s="78"/>
    </row>
    <row r="1070" spans="3:3">
      <c r="C1070" s="78"/>
    </row>
    <row r="1071" spans="3:3">
      <c r="C1071" s="78"/>
    </row>
    <row r="1072" spans="3:3">
      <c r="C1072" s="78"/>
    </row>
    <row r="1073" spans="3:3">
      <c r="C1073" s="78"/>
    </row>
    <row r="1074" spans="3:3">
      <c r="C1074" s="78"/>
    </row>
    <row r="1075" spans="3:3">
      <c r="C1075" s="78"/>
    </row>
    <row r="1076" spans="3:3">
      <c r="C1076" s="78"/>
    </row>
    <row r="1077" spans="3:3">
      <c r="C1077" s="78"/>
    </row>
    <row r="1078" spans="3:3">
      <c r="C1078" s="78"/>
    </row>
    <row r="1079" spans="3:3">
      <c r="C1079" s="78"/>
    </row>
    <row r="1080" spans="3:3">
      <c r="C1080" s="78"/>
    </row>
    <row r="1081" spans="3:3">
      <c r="C1081" s="78"/>
    </row>
    <row r="1082" spans="3:3">
      <c r="C1082" s="78"/>
    </row>
    <row r="1083" spans="3:3">
      <c r="C1083" s="78"/>
    </row>
    <row r="1084" spans="3:3">
      <c r="C1084" s="78"/>
    </row>
    <row r="1085" spans="3:3">
      <c r="C1085" s="78"/>
    </row>
    <row r="1086" spans="3:3">
      <c r="C1086" s="78"/>
    </row>
    <row r="1087" spans="3:3">
      <c r="C1087" s="78"/>
    </row>
    <row r="1088" spans="3:3">
      <c r="C1088" s="78"/>
    </row>
    <row r="1089" spans="3:3">
      <c r="C1089" s="78"/>
    </row>
    <row r="1090" spans="3:3">
      <c r="C1090" s="78"/>
    </row>
    <row r="1091" spans="3:3">
      <c r="C1091" s="78"/>
    </row>
    <row r="1092" spans="3:3">
      <c r="C1092" s="78"/>
    </row>
    <row r="1093" spans="3:3">
      <c r="C1093" s="78"/>
    </row>
    <row r="1094" spans="3:3">
      <c r="C1094" s="78"/>
    </row>
    <row r="1095" spans="3:3">
      <c r="C1095" s="78"/>
    </row>
    <row r="1096" spans="3:3">
      <c r="C1096" s="78"/>
    </row>
    <row r="1097" spans="3:3">
      <c r="C1097" s="78"/>
    </row>
    <row r="1098" spans="3:3">
      <c r="C1098" s="78"/>
    </row>
    <row r="1099" spans="3:3">
      <c r="C1099" s="78"/>
    </row>
    <row r="1100" spans="3:3">
      <c r="C1100" s="78"/>
    </row>
    <row r="1101" spans="3:3">
      <c r="C1101" s="78"/>
    </row>
    <row r="1102" spans="3:3">
      <c r="C1102" s="78"/>
    </row>
    <row r="1103" spans="3:3">
      <c r="C1103" s="78"/>
    </row>
    <row r="1104" spans="3:3">
      <c r="C1104" s="78"/>
    </row>
    <row r="1105" spans="3:3">
      <c r="C1105" s="78"/>
    </row>
    <row r="1106" spans="3:3">
      <c r="C1106" s="78"/>
    </row>
    <row r="1107" spans="3:3">
      <c r="C1107" s="78"/>
    </row>
    <row r="1108" spans="3:3">
      <c r="C1108" s="78"/>
    </row>
    <row r="1109" spans="3:3">
      <c r="C1109" s="78"/>
    </row>
    <row r="1110" spans="3:3">
      <c r="C1110" s="78"/>
    </row>
    <row r="1111" spans="3:3">
      <c r="C1111" s="78"/>
    </row>
    <row r="1112" spans="3:3">
      <c r="C1112" s="78"/>
    </row>
    <row r="1113" spans="3:3">
      <c r="C1113" s="78"/>
    </row>
    <row r="1114" spans="3:3">
      <c r="C1114" s="78"/>
    </row>
    <row r="1115" spans="3:3">
      <c r="C1115" s="78"/>
    </row>
    <row r="1116" spans="3:3">
      <c r="C1116" s="78"/>
    </row>
    <row r="1117" spans="3:3">
      <c r="C1117" s="78"/>
    </row>
    <row r="1118" spans="3:3">
      <c r="C1118" s="78"/>
    </row>
    <row r="1119" spans="3:3">
      <c r="C1119" s="78"/>
    </row>
    <row r="1120" spans="3:3">
      <c r="C1120" s="78"/>
    </row>
    <row r="1121" spans="3:3">
      <c r="C1121" s="78"/>
    </row>
    <row r="1122" spans="3:3">
      <c r="C1122" s="78"/>
    </row>
    <row r="1123" spans="3:3">
      <c r="C1123" s="78"/>
    </row>
    <row r="1124" spans="3:3">
      <c r="C1124" s="78"/>
    </row>
    <row r="1125" spans="3:3">
      <c r="C1125" s="78"/>
    </row>
    <row r="1126" spans="3:3">
      <c r="C1126" s="78"/>
    </row>
    <row r="1127" spans="3:3">
      <c r="C1127" s="78"/>
    </row>
    <row r="1128" spans="3:3">
      <c r="C1128" s="78"/>
    </row>
    <row r="1129" spans="3:3">
      <c r="C1129" s="78"/>
    </row>
    <row r="1130" spans="3:3">
      <c r="C1130" s="78"/>
    </row>
    <row r="1131" spans="3:3">
      <c r="C1131" s="78"/>
    </row>
    <row r="1132" spans="3:3">
      <c r="C1132" s="78"/>
    </row>
    <row r="1133" spans="3:3">
      <c r="C1133" s="78"/>
    </row>
    <row r="1134" spans="3:3">
      <c r="C1134" s="78"/>
    </row>
    <row r="1135" spans="3:3">
      <c r="C1135" s="78"/>
    </row>
    <row r="1136" spans="3:3">
      <c r="C1136" s="78"/>
    </row>
    <row r="1137" spans="3:3">
      <c r="C1137" s="78"/>
    </row>
    <row r="1138" spans="3:3">
      <c r="C1138" s="78"/>
    </row>
    <row r="1139" spans="3:3">
      <c r="C1139" s="78"/>
    </row>
    <row r="1140" spans="3:3">
      <c r="C1140" s="78"/>
    </row>
    <row r="1141" spans="3:3">
      <c r="C1141" s="78"/>
    </row>
    <row r="1142" spans="3:3">
      <c r="C1142" s="78"/>
    </row>
    <row r="1143" spans="3:3">
      <c r="C1143" s="78"/>
    </row>
    <row r="1144" spans="3:3">
      <c r="C1144" s="78"/>
    </row>
    <row r="1145" spans="3:3">
      <c r="C1145" s="78"/>
    </row>
    <row r="1146" spans="3:3">
      <c r="C1146" s="78"/>
    </row>
    <row r="1147" spans="3:3">
      <c r="C1147" s="78"/>
    </row>
    <row r="1148" spans="3:3">
      <c r="C1148" s="78"/>
    </row>
    <row r="1149" spans="3:3">
      <c r="C1149" s="78"/>
    </row>
    <row r="1150" spans="3:3">
      <c r="C1150" s="78"/>
    </row>
    <row r="1151" spans="3:3">
      <c r="C1151" s="78"/>
    </row>
    <row r="1152" spans="3:3">
      <c r="C1152" s="78"/>
    </row>
    <row r="1153" spans="3:3">
      <c r="C1153" s="78"/>
    </row>
    <row r="1154" spans="3:3">
      <c r="C1154" s="78"/>
    </row>
    <row r="1155" spans="3:3">
      <c r="C1155" s="78"/>
    </row>
    <row r="1156" spans="3:3">
      <c r="C1156" s="78"/>
    </row>
    <row r="1157" spans="3:3">
      <c r="C1157" s="78"/>
    </row>
    <row r="1158" spans="3:3">
      <c r="C1158" s="78"/>
    </row>
    <row r="1159" spans="3:3">
      <c r="C1159" s="78"/>
    </row>
    <row r="1160" spans="3:3">
      <c r="C1160" s="78"/>
    </row>
    <row r="1161" spans="3:3">
      <c r="C1161" s="78"/>
    </row>
    <row r="1162" spans="3:3">
      <c r="C1162" s="78"/>
    </row>
    <row r="1163" spans="3:3">
      <c r="C1163" s="78"/>
    </row>
    <row r="1164" spans="3:3">
      <c r="C1164" s="78"/>
    </row>
    <row r="1165" spans="3:3">
      <c r="C1165" s="78"/>
    </row>
    <row r="1166" spans="3:3">
      <c r="C1166" s="78"/>
    </row>
    <row r="1167" spans="3:3">
      <c r="C1167" s="78"/>
    </row>
    <row r="1168" spans="3:3">
      <c r="C1168" s="78"/>
    </row>
    <row r="1169" spans="3:3">
      <c r="C1169" s="78"/>
    </row>
    <row r="1170" spans="3:3">
      <c r="C1170" s="78"/>
    </row>
    <row r="1171" spans="3:3">
      <c r="C1171" s="78"/>
    </row>
    <row r="1172" spans="3:3">
      <c r="C1172" s="78"/>
    </row>
    <row r="1173" spans="3:3">
      <c r="C1173" s="78"/>
    </row>
    <row r="1174" spans="3:3">
      <c r="C1174" s="78"/>
    </row>
    <row r="1175" spans="3:3">
      <c r="C1175" s="78"/>
    </row>
    <row r="1176" spans="3:3">
      <c r="C1176" s="78"/>
    </row>
    <row r="1177" spans="3:3">
      <c r="C1177" s="78"/>
    </row>
    <row r="1178" spans="3:3">
      <c r="C1178" s="78"/>
    </row>
    <row r="1179" spans="3:3">
      <c r="C1179" s="78"/>
    </row>
    <row r="1180" spans="3:3">
      <c r="C1180" s="78"/>
    </row>
    <row r="1181" spans="3:3">
      <c r="C1181" s="78"/>
    </row>
    <row r="1182" spans="3:3">
      <c r="C1182" s="78"/>
    </row>
    <row r="1183" spans="3:3">
      <c r="C1183" s="78"/>
    </row>
    <row r="1184" spans="3:3">
      <c r="C1184" s="78"/>
    </row>
    <row r="1185" spans="3:3">
      <c r="C1185" s="78"/>
    </row>
    <row r="1186" spans="3:3">
      <c r="C1186" s="78"/>
    </row>
    <row r="1187" spans="3:3">
      <c r="C1187" s="78"/>
    </row>
    <row r="1188" spans="3:3">
      <c r="C1188" s="78"/>
    </row>
    <row r="1189" spans="3:3">
      <c r="C1189" s="78"/>
    </row>
    <row r="1190" spans="3:3">
      <c r="C1190" s="78"/>
    </row>
    <row r="1191" spans="3:3">
      <c r="C1191" s="78"/>
    </row>
    <row r="1192" spans="3:3">
      <c r="C1192" s="78"/>
    </row>
    <row r="1193" spans="3:3">
      <c r="C1193" s="78"/>
    </row>
    <row r="1194" spans="3:3">
      <c r="C1194" s="78"/>
    </row>
    <row r="1195" spans="3:3">
      <c r="C1195" s="78"/>
    </row>
    <row r="1196" spans="3:3">
      <c r="C1196" s="78"/>
    </row>
    <row r="1197" spans="3:3">
      <c r="C1197" s="78"/>
    </row>
    <row r="1198" spans="3:3">
      <c r="C1198" s="78"/>
    </row>
    <row r="1199" spans="3:3">
      <c r="C1199" s="78"/>
    </row>
    <row r="1200" spans="3:3">
      <c r="C1200" s="78"/>
    </row>
    <row r="1201" spans="3:3">
      <c r="C1201" s="78"/>
    </row>
    <row r="1202" spans="3:3">
      <c r="C1202" s="78"/>
    </row>
    <row r="1203" spans="3:3">
      <c r="C1203" s="78"/>
    </row>
    <row r="1204" spans="3:3">
      <c r="C1204" s="78"/>
    </row>
    <row r="1205" spans="3:3">
      <c r="C1205" s="78"/>
    </row>
    <row r="1206" spans="3:3">
      <c r="C1206" s="78"/>
    </row>
    <row r="1207" spans="3:3">
      <c r="C1207" s="78"/>
    </row>
    <row r="1208" spans="3:3">
      <c r="C1208" s="78"/>
    </row>
    <row r="1209" spans="3:3">
      <c r="C1209" s="78"/>
    </row>
    <row r="1210" spans="3:3">
      <c r="C1210" s="78"/>
    </row>
    <row r="1211" spans="3:3">
      <c r="C1211" s="78"/>
    </row>
    <row r="1212" spans="3:3">
      <c r="C1212" s="78"/>
    </row>
    <row r="1213" spans="3:3">
      <c r="C1213" s="78"/>
    </row>
    <row r="1214" spans="3:3">
      <c r="C1214" s="78"/>
    </row>
    <row r="1215" spans="3:3">
      <c r="C1215" s="78"/>
    </row>
    <row r="1216" spans="3:3">
      <c r="C1216" s="78"/>
    </row>
    <row r="1217" spans="3:3">
      <c r="C1217" s="78"/>
    </row>
    <row r="1218" spans="3:3">
      <c r="C1218" s="78"/>
    </row>
    <row r="1219" spans="3:3">
      <c r="C1219" s="78"/>
    </row>
    <row r="1220" spans="3:3">
      <c r="C1220" s="78"/>
    </row>
    <row r="1221" spans="3:3">
      <c r="C1221" s="78"/>
    </row>
    <row r="1222" spans="3:3">
      <c r="C1222" s="78"/>
    </row>
    <row r="1223" spans="3:3">
      <c r="C1223" s="78"/>
    </row>
    <row r="1224" spans="3:3">
      <c r="C1224" s="78"/>
    </row>
    <row r="1225" spans="3:3">
      <c r="C1225" s="78"/>
    </row>
    <row r="1226" spans="3:3">
      <c r="C1226" s="78"/>
    </row>
    <row r="1227" spans="3:3">
      <c r="C1227" s="78"/>
    </row>
    <row r="1228" spans="3:3">
      <c r="C1228" s="78"/>
    </row>
    <row r="1229" spans="3:3">
      <c r="C1229" s="78"/>
    </row>
    <row r="1230" spans="3:3">
      <c r="C1230" s="78"/>
    </row>
    <row r="1231" spans="3:3">
      <c r="C1231" s="78"/>
    </row>
    <row r="1232" spans="3:3">
      <c r="C1232" s="78"/>
    </row>
    <row r="1233" spans="3:3">
      <c r="C1233" s="78"/>
    </row>
    <row r="1234" spans="3:3">
      <c r="C1234" s="78"/>
    </row>
    <row r="1235" spans="3:3">
      <c r="C1235" s="78"/>
    </row>
    <row r="1236" spans="3:3">
      <c r="C1236" s="78"/>
    </row>
    <row r="1237" spans="3:3">
      <c r="C1237" s="78"/>
    </row>
    <row r="1238" spans="3:3">
      <c r="C1238" s="78"/>
    </row>
    <row r="1239" spans="3:3">
      <c r="C1239" s="78"/>
    </row>
    <row r="1240" spans="3:3">
      <c r="C1240" s="78"/>
    </row>
    <row r="1241" spans="3:3">
      <c r="C1241" s="78"/>
    </row>
    <row r="1242" spans="3:3">
      <c r="C1242" s="78"/>
    </row>
    <row r="1243" spans="3:3">
      <c r="C1243" s="78"/>
    </row>
    <row r="1244" spans="3:3">
      <c r="C1244" s="78"/>
    </row>
    <row r="1245" spans="3:3">
      <c r="C1245" s="78"/>
    </row>
    <row r="1246" spans="3:3">
      <c r="C1246" s="78"/>
    </row>
    <row r="1247" spans="3:3">
      <c r="C1247" s="78"/>
    </row>
    <row r="1248" spans="3:3">
      <c r="C1248" s="78"/>
    </row>
    <row r="1249" spans="3:3">
      <c r="C1249" s="78"/>
    </row>
    <row r="1250" spans="3:3">
      <c r="C1250" s="78"/>
    </row>
    <row r="1251" spans="3:3">
      <c r="C1251" s="78"/>
    </row>
    <row r="1252" spans="3:3">
      <c r="C1252" s="78"/>
    </row>
    <row r="1253" spans="3:3">
      <c r="C1253" s="78"/>
    </row>
    <row r="1254" spans="3:3">
      <c r="C1254" s="78"/>
    </row>
    <row r="1255" spans="3:3">
      <c r="C1255" s="78"/>
    </row>
    <row r="1256" spans="3:3">
      <c r="C1256" s="78"/>
    </row>
    <row r="1257" spans="3:3">
      <c r="C1257" s="78"/>
    </row>
    <row r="1258" spans="3:3">
      <c r="C1258" s="78"/>
    </row>
    <row r="1259" spans="3:3">
      <c r="C1259" s="78"/>
    </row>
    <row r="1260" spans="3:3">
      <c r="C1260" s="78"/>
    </row>
    <row r="1261" spans="3:3">
      <c r="C1261" s="78"/>
    </row>
    <row r="1262" spans="3:3">
      <c r="C1262" s="78"/>
    </row>
    <row r="1263" spans="3:3">
      <c r="C1263" s="78"/>
    </row>
    <row r="1264" spans="3:3">
      <c r="C1264" s="78"/>
    </row>
    <row r="1265" spans="3:3">
      <c r="C1265" s="78"/>
    </row>
    <row r="1266" spans="3:3">
      <c r="C1266" s="78"/>
    </row>
    <row r="1267" spans="3:3">
      <c r="C1267" s="78"/>
    </row>
    <row r="1268" spans="3:3">
      <c r="C1268" s="78"/>
    </row>
    <row r="1269" spans="3:3">
      <c r="C1269" s="78"/>
    </row>
    <row r="1270" spans="3:3">
      <c r="C1270" s="78"/>
    </row>
    <row r="1271" spans="3:3">
      <c r="C1271" s="78"/>
    </row>
    <row r="1272" spans="3:3">
      <c r="C1272" s="78"/>
    </row>
    <row r="1273" spans="3:3">
      <c r="C1273" s="78"/>
    </row>
    <row r="1274" spans="3:3">
      <c r="C1274" s="78"/>
    </row>
    <row r="1275" spans="3:3">
      <c r="C1275" s="78"/>
    </row>
    <row r="1276" spans="3:3">
      <c r="C1276" s="78"/>
    </row>
    <row r="1277" spans="3:3">
      <c r="C1277" s="78"/>
    </row>
    <row r="1278" spans="3:3">
      <c r="C1278" s="78"/>
    </row>
    <row r="1279" spans="3:3">
      <c r="C1279" s="78"/>
    </row>
    <row r="1280" spans="3:3">
      <c r="C1280" s="78"/>
    </row>
    <row r="1281" spans="3:3">
      <c r="C1281" s="78"/>
    </row>
    <row r="1282" spans="3:3">
      <c r="C1282" s="78"/>
    </row>
    <row r="1283" spans="3:3">
      <c r="C1283" s="78"/>
    </row>
    <row r="1284" spans="3:3">
      <c r="C1284" s="78"/>
    </row>
    <row r="1285" spans="3:3">
      <c r="C1285" s="78"/>
    </row>
    <row r="1286" spans="3:3">
      <c r="C1286" s="78"/>
    </row>
    <row r="1287" spans="3:3">
      <c r="C1287" s="78"/>
    </row>
    <row r="1288" spans="3:3">
      <c r="C1288" s="78"/>
    </row>
    <row r="1289" spans="3:3">
      <c r="C1289" s="78"/>
    </row>
    <row r="1290" spans="3:3">
      <c r="C1290" s="78"/>
    </row>
    <row r="1291" spans="3:3">
      <c r="C1291" s="78"/>
    </row>
    <row r="1292" spans="3:3">
      <c r="C1292" s="78"/>
    </row>
    <row r="1293" spans="3:3">
      <c r="C1293" s="78"/>
    </row>
    <row r="1294" spans="3:3">
      <c r="C1294" s="78"/>
    </row>
    <row r="1295" spans="3:3">
      <c r="C1295" s="78"/>
    </row>
    <row r="1296" spans="3:3">
      <c r="C1296" s="78"/>
    </row>
    <row r="1297" spans="3:3">
      <c r="C1297" s="78"/>
    </row>
    <row r="1298" spans="3:3">
      <c r="C1298" s="78"/>
    </row>
    <row r="1299" spans="3:3">
      <c r="C1299" s="78"/>
    </row>
    <row r="1300" spans="3:3">
      <c r="C1300" s="78"/>
    </row>
    <row r="1301" spans="3:3">
      <c r="C1301" s="78"/>
    </row>
    <row r="1302" spans="3:3">
      <c r="C1302" s="78"/>
    </row>
    <row r="1303" spans="3:3">
      <c r="C1303" s="78"/>
    </row>
    <row r="1304" spans="3:3">
      <c r="C1304" s="78"/>
    </row>
    <row r="1305" spans="3:3">
      <c r="C1305" s="78"/>
    </row>
    <row r="1306" spans="3:3">
      <c r="C1306" s="78"/>
    </row>
    <row r="1307" spans="3:3">
      <c r="C1307" s="78"/>
    </row>
    <row r="1308" spans="3:3">
      <c r="C1308" s="78"/>
    </row>
    <row r="1309" spans="3:3">
      <c r="C1309" s="78"/>
    </row>
    <row r="1310" spans="3:3">
      <c r="C1310" s="78"/>
    </row>
    <row r="1311" spans="3:3">
      <c r="C1311" s="78"/>
    </row>
    <row r="1312" spans="3:3">
      <c r="C1312" s="78"/>
    </row>
    <row r="1313" spans="3:3">
      <c r="C1313" s="78"/>
    </row>
    <row r="1314" spans="3:3">
      <c r="C1314" s="78"/>
    </row>
    <row r="1315" spans="3:3">
      <c r="C1315" s="78"/>
    </row>
    <row r="1316" spans="3:3">
      <c r="C1316" s="78"/>
    </row>
    <row r="1317" spans="3:3">
      <c r="C1317" s="78"/>
    </row>
    <row r="1318" spans="3:3">
      <c r="C1318" s="78"/>
    </row>
    <row r="1319" spans="3:3">
      <c r="C1319" s="78"/>
    </row>
    <row r="1320" spans="3:3">
      <c r="C1320" s="78"/>
    </row>
    <row r="1321" spans="3:3">
      <c r="C1321" s="78"/>
    </row>
    <row r="1322" spans="3:3">
      <c r="C1322" s="78"/>
    </row>
    <row r="1323" spans="3:3">
      <c r="C1323" s="78"/>
    </row>
    <row r="1324" spans="3:3">
      <c r="C1324" s="78"/>
    </row>
    <row r="1325" spans="3:3">
      <c r="C1325" s="78"/>
    </row>
    <row r="1326" spans="3:3">
      <c r="C1326" s="78"/>
    </row>
    <row r="1327" spans="3:3">
      <c r="C1327" s="78"/>
    </row>
    <row r="1328" spans="3:3">
      <c r="C1328" s="78"/>
    </row>
    <row r="1329" spans="3:3">
      <c r="C1329" s="78"/>
    </row>
    <row r="1330" spans="3:3">
      <c r="C1330" s="78"/>
    </row>
    <row r="1331" spans="3:3">
      <c r="C1331" s="78"/>
    </row>
    <row r="1332" spans="3:3">
      <c r="C1332" s="78"/>
    </row>
    <row r="1333" spans="3:3">
      <c r="C1333" s="78"/>
    </row>
    <row r="1334" spans="3:3">
      <c r="C1334" s="78"/>
    </row>
    <row r="1335" spans="3:3">
      <c r="C1335" s="78"/>
    </row>
    <row r="1336" spans="3:3">
      <c r="C1336" s="78"/>
    </row>
    <row r="1337" spans="3:3">
      <c r="C1337" s="78"/>
    </row>
    <row r="1338" spans="3:3">
      <c r="C1338" s="78"/>
    </row>
    <row r="1339" spans="3:3">
      <c r="C1339" s="78"/>
    </row>
    <row r="1340" spans="3:3">
      <c r="C1340" s="78"/>
    </row>
    <row r="1341" spans="3:3">
      <c r="C1341" s="78"/>
    </row>
    <row r="1342" spans="3:3">
      <c r="C1342" s="78"/>
    </row>
    <row r="1343" spans="3:3">
      <c r="C1343" s="78"/>
    </row>
    <row r="1344" spans="3:3">
      <c r="C1344" s="78"/>
    </row>
    <row r="1345" spans="3:3">
      <c r="C1345" s="78"/>
    </row>
    <row r="1346" spans="3:3">
      <c r="C1346" s="78"/>
    </row>
    <row r="1347" spans="3:3">
      <c r="C1347" s="78"/>
    </row>
    <row r="1348" spans="3:3">
      <c r="C1348" s="78"/>
    </row>
    <row r="1349" spans="3:3">
      <c r="C1349" s="78"/>
    </row>
    <row r="1350" spans="3:3">
      <c r="C1350" s="78"/>
    </row>
    <row r="1351" spans="3:3">
      <c r="C1351" s="78"/>
    </row>
    <row r="1352" spans="3:3">
      <c r="C1352" s="78"/>
    </row>
    <row r="1353" spans="3:3">
      <c r="C1353" s="78"/>
    </row>
    <row r="1354" spans="3:3">
      <c r="C1354" s="78"/>
    </row>
    <row r="1355" spans="3:3">
      <c r="C1355" s="78"/>
    </row>
    <row r="1356" spans="3:3">
      <c r="C1356" s="78"/>
    </row>
    <row r="1357" spans="3:3">
      <c r="C1357" s="78"/>
    </row>
    <row r="1358" spans="3:3">
      <c r="C1358" s="78"/>
    </row>
    <row r="1359" spans="3:3">
      <c r="C1359" s="78"/>
    </row>
    <row r="1360" spans="3:3">
      <c r="C1360" s="78"/>
    </row>
    <row r="1361" spans="3:3">
      <c r="C1361" s="78"/>
    </row>
    <row r="1362" spans="3:3">
      <c r="C1362" s="78"/>
    </row>
    <row r="1363" spans="3:3">
      <c r="C1363" s="78"/>
    </row>
    <row r="1364" spans="3:3">
      <c r="C1364" s="78"/>
    </row>
    <row r="1365" spans="3:3">
      <c r="C1365" s="78"/>
    </row>
    <row r="1366" spans="3:3">
      <c r="C1366" s="78"/>
    </row>
    <row r="1367" spans="3:3">
      <c r="C1367" s="78"/>
    </row>
    <row r="1368" spans="3:3">
      <c r="C1368" s="78"/>
    </row>
    <row r="1369" spans="3:3">
      <c r="C1369" s="78"/>
    </row>
    <row r="1370" spans="3:3">
      <c r="C1370" s="78"/>
    </row>
    <row r="1371" spans="3:3">
      <c r="C1371" s="78"/>
    </row>
    <row r="1372" spans="3:3">
      <c r="C1372" s="78"/>
    </row>
    <row r="1373" spans="3:3">
      <c r="C1373" s="78"/>
    </row>
    <row r="1374" spans="3:3">
      <c r="C1374" s="78"/>
    </row>
    <row r="1375" spans="3:3">
      <c r="C1375" s="78"/>
    </row>
    <row r="1376" spans="3:3">
      <c r="C1376" s="78"/>
    </row>
    <row r="1377" spans="3:3">
      <c r="C1377" s="78"/>
    </row>
    <row r="1378" spans="3:3">
      <c r="C1378" s="78"/>
    </row>
    <row r="1379" spans="3:3">
      <c r="C1379" s="78"/>
    </row>
    <row r="1380" spans="3:3">
      <c r="C1380" s="78"/>
    </row>
    <row r="1381" spans="3:3">
      <c r="C1381" s="78"/>
    </row>
    <row r="1382" spans="3:3">
      <c r="C1382" s="78"/>
    </row>
    <row r="1383" spans="3:3">
      <c r="C1383" s="78"/>
    </row>
    <row r="1384" spans="3:3">
      <c r="C1384" s="78"/>
    </row>
    <row r="1385" spans="3:3">
      <c r="C1385" s="78"/>
    </row>
    <row r="1386" spans="3:3">
      <c r="C1386" s="78"/>
    </row>
    <row r="1387" spans="3:3">
      <c r="C1387" s="78"/>
    </row>
    <row r="1388" spans="3:3">
      <c r="C1388" s="78"/>
    </row>
    <row r="1389" spans="3:3">
      <c r="C1389" s="78"/>
    </row>
    <row r="1390" spans="3:3">
      <c r="C1390" s="78"/>
    </row>
    <row r="1391" spans="3:3">
      <c r="C1391" s="78"/>
    </row>
    <row r="1392" spans="3:3">
      <c r="C1392" s="78"/>
    </row>
    <row r="1393" spans="3:3">
      <c r="C1393" s="78"/>
    </row>
    <row r="1394" spans="3:3">
      <c r="C1394" s="78"/>
    </row>
    <row r="1395" spans="3:3">
      <c r="C1395" s="78"/>
    </row>
    <row r="1396" spans="3:3">
      <c r="C1396" s="78"/>
    </row>
    <row r="1397" spans="3:3">
      <c r="C1397" s="78"/>
    </row>
    <row r="1398" spans="3:3">
      <c r="C1398" s="78"/>
    </row>
    <row r="1399" spans="3:3">
      <c r="C1399" s="78"/>
    </row>
    <row r="1400" spans="3:3">
      <c r="C1400" s="78"/>
    </row>
    <row r="1401" spans="3:3">
      <c r="C1401" s="78"/>
    </row>
    <row r="1402" spans="3:3">
      <c r="C1402" s="78"/>
    </row>
    <row r="1403" spans="3:3">
      <c r="C1403" s="78"/>
    </row>
    <row r="1404" spans="3:3">
      <c r="C1404" s="78"/>
    </row>
    <row r="1405" spans="3:3">
      <c r="C1405" s="78"/>
    </row>
    <row r="1406" spans="3:3">
      <c r="C1406" s="78"/>
    </row>
    <row r="1407" spans="3:3">
      <c r="C1407" s="78"/>
    </row>
    <row r="1408" spans="3:3">
      <c r="C1408" s="78"/>
    </row>
    <row r="1409" spans="3:3">
      <c r="C1409" s="78"/>
    </row>
    <row r="1410" spans="3:3">
      <c r="C1410" s="78"/>
    </row>
    <row r="1411" spans="3:3">
      <c r="C1411" s="78"/>
    </row>
    <row r="1412" spans="3:3">
      <c r="C1412" s="78"/>
    </row>
    <row r="1413" spans="3:3">
      <c r="C1413" s="78"/>
    </row>
    <row r="1414" spans="3:3">
      <c r="C1414" s="78"/>
    </row>
    <row r="1415" spans="3:3">
      <c r="C1415" s="78"/>
    </row>
    <row r="1416" spans="3:3">
      <c r="C1416" s="78"/>
    </row>
    <row r="1417" spans="3:3">
      <c r="C1417" s="78"/>
    </row>
    <row r="1418" spans="3:3">
      <c r="C1418" s="78"/>
    </row>
    <row r="1419" spans="3:3">
      <c r="C1419" s="78"/>
    </row>
    <row r="1420" spans="3:3">
      <c r="C1420" s="78"/>
    </row>
    <row r="1421" spans="3:3">
      <c r="C1421" s="78"/>
    </row>
    <row r="1422" spans="3:3">
      <c r="C1422" s="78"/>
    </row>
    <row r="1423" spans="3:3">
      <c r="C1423" s="78"/>
    </row>
    <row r="1424" spans="3:3">
      <c r="C1424" s="78"/>
    </row>
    <row r="1425" spans="3:3">
      <c r="C1425" s="78"/>
    </row>
    <row r="1426" spans="3:3">
      <c r="C1426" s="78"/>
    </row>
    <row r="1427" spans="3:3">
      <c r="C1427" s="78"/>
    </row>
    <row r="1428" spans="3:3">
      <c r="C1428" s="78"/>
    </row>
    <row r="1429" spans="3:3">
      <c r="C1429" s="78"/>
    </row>
    <row r="1430" spans="3:3">
      <c r="C1430" s="78"/>
    </row>
    <row r="1431" spans="3:3">
      <c r="C1431" s="78"/>
    </row>
    <row r="1432" spans="3:3">
      <c r="C1432" s="78"/>
    </row>
    <row r="1433" spans="3:3">
      <c r="C1433" s="78"/>
    </row>
    <row r="1434" spans="3:3">
      <c r="C1434" s="78"/>
    </row>
    <row r="1435" spans="3:3">
      <c r="C1435" s="78"/>
    </row>
    <row r="1436" spans="3:3">
      <c r="C1436" s="78"/>
    </row>
    <row r="1437" spans="3:3">
      <c r="C1437" s="78"/>
    </row>
    <row r="1438" spans="3:3">
      <c r="C1438" s="78"/>
    </row>
    <row r="1439" spans="3:3">
      <c r="C1439" s="78"/>
    </row>
    <row r="1440" spans="3:3">
      <c r="C1440" s="78"/>
    </row>
    <row r="1441" spans="3:3">
      <c r="C1441" s="78"/>
    </row>
    <row r="1442" spans="3:3">
      <c r="C1442" s="78"/>
    </row>
    <row r="1443" spans="3:3">
      <c r="C1443" s="78"/>
    </row>
    <row r="1444" spans="3:3">
      <c r="C1444" s="78"/>
    </row>
    <row r="1445" spans="3:3">
      <c r="C1445" s="78"/>
    </row>
    <row r="1446" spans="3:3">
      <c r="C1446" s="78"/>
    </row>
    <row r="1447" spans="3:3">
      <c r="C1447" s="78"/>
    </row>
    <row r="1448" spans="3:3">
      <c r="C1448" s="78"/>
    </row>
    <row r="1449" spans="3:3">
      <c r="C1449" s="78"/>
    </row>
    <row r="1450" spans="3:3">
      <c r="C1450" s="78"/>
    </row>
    <row r="1451" spans="3:3">
      <c r="C1451" s="78"/>
    </row>
    <row r="1452" spans="3:3">
      <c r="C1452" s="78"/>
    </row>
    <row r="1453" spans="3:3">
      <c r="C1453" s="78"/>
    </row>
    <row r="1454" spans="3:3">
      <c r="C1454" s="78"/>
    </row>
    <row r="1455" spans="3:3">
      <c r="C1455" s="78"/>
    </row>
    <row r="1456" spans="3:3">
      <c r="C1456" s="78"/>
    </row>
    <row r="1457" spans="3:3">
      <c r="C1457" s="78"/>
    </row>
    <row r="1458" spans="3:3">
      <c r="C1458" s="78"/>
    </row>
    <row r="1459" spans="3:3">
      <c r="C1459" s="78"/>
    </row>
    <row r="1460" spans="3:3">
      <c r="C1460" s="78"/>
    </row>
    <row r="1461" spans="3:3">
      <c r="C1461" s="78"/>
    </row>
    <row r="1462" spans="3:3">
      <c r="C1462" s="78"/>
    </row>
    <row r="1463" spans="3:3">
      <c r="C1463" s="78"/>
    </row>
    <row r="1464" spans="3:3">
      <c r="C1464" s="78"/>
    </row>
    <row r="1465" spans="3:3">
      <c r="C1465" s="78"/>
    </row>
    <row r="1466" spans="3:3">
      <c r="C1466" s="78"/>
    </row>
    <row r="1467" spans="3:3">
      <c r="C1467" s="78"/>
    </row>
    <row r="1468" spans="3:3">
      <c r="C1468" s="78"/>
    </row>
    <row r="1469" spans="3:3">
      <c r="C1469" s="78"/>
    </row>
    <row r="1470" spans="3:3">
      <c r="C1470" s="78"/>
    </row>
    <row r="1471" spans="3:3">
      <c r="C1471" s="78"/>
    </row>
    <row r="1472" spans="3:3">
      <c r="C1472" s="78"/>
    </row>
    <row r="1473" spans="3:3">
      <c r="C1473" s="78"/>
    </row>
    <row r="1474" spans="3:3">
      <c r="C1474" s="78"/>
    </row>
    <row r="1475" spans="3:3">
      <c r="C1475" s="78"/>
    </row>
    <row r="1476" spans="3:3">
      <c r="C1476" s="78"/>
    </row>
    <row r="1477" spans="3:3">
      <c r="C1477" s="78"/>
    </row>
    <row r="1478" spans="3:3">
      <c r="C1478" s="78"/>
    </row>
    <row r="1479" spans="3:3">
      <c r="C1479" s="78"/>
    </row>
    <row r="1480" spans="3:3">
      <c r="C1480" s="78"/>
    </row>
    <row r="1481" spans="3:3">
      <c r="C1481" s="78"/>
    </row>
    <row r="1482" spans="3:3">
      <c r="C1482" s="78"/>
    </row>
    <row r="1483" spans="3:3">
      <c r="C1483" s="78"/>
    </row>
    <row r="1484" spans="3:3">
      <c r="C1484" s="78"/>
    </row>
    <row r="1485" spans="3:3">
      <c r="C1485" s="78"/>
    </row>
    <row r="1486" spans="3:3">
      <c r="C1486" s="78"/>
    </row>
    <row r="1487" spans="3:3">
      <c r="C1487" s="78"/>
    </row>
    <row r="1488" spans="3:3">
      <c r="C1488" s="78"/>
    </row>
    <row r="1489" spans="3:3">
      <c r="C1489" s="78"/>
    </row>
    <row r="1490" spans="3:3">
      <c r="C1490" s="78"/>
    </row>
    <row r="1491" spans="3:3">
      <c r="C1491" s="78"/>
    </row>
    <row r="1492" spans="3:3">
      <c r="C1492" s="78"/>
    </row>
    <row r="1493" spans="3:3">
      <c r="C1493" s="78"/>
    </row>
    <row r="1494" spans="3:3">
      <c r="C1494" s="78"/>
    </row>
    <row r="1495" spans="3:3">
      <c r="C1495" s="78"/>
    </row>
    <row r="1496" spans="3:3">
      <c r="C1496" s="78"/>
    </row>
    <row r="1497" spans="3:3">
      <c r="C1497" s="78"/>
    </row>
    <row r="1498" spans="3:3">
      <c r="C1498" s="78"/>
    </row>
    <row r="1499" spans="3:3">
      <c r="C1499" s="78"/>
    </row>
    <row r="1500" spans="3:3">
      <c r="C1500" s="78"/>
    </row>
    <row r="1501" spans="3:3">
      <c r="C1501" s="78"/>
    </row>
    <row r="1502" spans="3:3">
      <c r="C1502" s="78"/>
    </row>
    <row r="1503" spans="3:3">
      <c r="C1503" s="78"/>
    </row>
    <row r="1504" spans="3:3">
      <c r="C1504" s="78"/>
    </row>
    <row r="1505" spans="3:3">
      <c r="C1505" s="78"/>
    </row>
    <row r="1506" spans="3:3">
      <c r="C1506" s="78"/>
    </row>
    <row r="1507" spans="3:3">
      <c r="C1507" s="78"/>
    </row>
    <row r="1508" spans="3:3">
      <c r="C1508" s="78"/>
    </row>
    <row r="1509" spans="3:3">
      <c r="C1509" s="78"/>
    </row>
    <row r="1510" spans="3:3">
      <c r="C1510" s="78"/>
    </row>
    <row r="1511" spans="3:3">
      <c r="C1511" s="78"/>
    </row>
    <row r="1512" spans="3:3">
      <c r="C1512" s="78"/>
    </row>
    <row r="1513" spans="3:3">
      <c r="C1513" s="78"/>
    </row>
    <row r="1514" spans="3:3">
      <c r="C1514" s="78"/>
    </row>
    <row r="1515" spans="3:3">
      <c r="C1515" s="78"/>
    </row>
    <row r="1516" spans="3:3">
      <c r="C1516" s="78"/>
    </row>
    <row r="1517" spans="3:3">
      <c r="C1517" s="78"/>
    </row>
    <row r="1518" spans="3:3">
      <c r="C1518" s="78"/>
    </row>
    <row r="1519" spans="3:3">
      <c r="C1519" s="78"/>
    </row>
    <row r="1520" spans="3:3">
      <c r="C1520" s="78"/>
    </row>
    <row r="1521" spans="3:3">
      <c r="C1521" s="78"/>
    </row>
    <row r="1522" spans="3:3">
      <c r="C1522" s="78"/>
    </row>
    <row r="1523" spans="3:3">
      <c r="C1523" s="78"/>
    </row>
    <row r="1524" spans="3:3">
      <c r="C1524" s="78"/>
    </row>
    <row r="1525" spans="3:3">
      <c r="C1525" s="78"/>
    </row>
    <row r="1526" spans="3:3">
      <c r="C1526" s="78"/>
    </row>
    <row r="1527" spans="3:3">
      <c r="C1527" s="78"/>
    </row>
    <row r="1528" spans="3:3">
      <c r="C1528" s="78"/>
    </row>
    <row r="1529" spans="3:3">
      <c r="C1529" s="78"/>
    </row>
    <row r="1530" spans="3:3">
      <c r="C1530" s="78"/>
    </row>
    <row r="1531" spans="3:3">
      <c r="C1531" s="78"/>
    </row>
    <row r="1532" spans="3:3">
      <c r="C1532" s="78"/>
    </row>
    <row r="1533" spans="3:3">
      <c r="C1533" s="78"/>
    </row>
    <row r="1534" spans="3:3">
      <c r="C1534" s="78"/>
    </row>
    <row r="1535" spans="3:3">
      <c r="C1535" s="78"/>
    </row>
    <row r="1536" spans="3:3">
      <c r="C1536" s="78"/>
    </row>
    <row r="1537" spans="3:3">
      <c r="C1537" s="78"/>
    </row>
    <row r="1538" spans="3:3">
      <c r="C1538" s="78"/>
    </row>
    <row r="1539" spans="3:3">
      <c r="C1539" s="78"/>
    </row>
    <row r="1540" spans="3:3">
      <c r="C1540" s="78"/>
    </row>
    <row r="1541" spans="3:3">
      <c r="C1541" s="78"/>
    </row>
    <row r="1542" spans="3:3">
      <c r="C1542" s="78"/>
    </row>
    <row r="1543" spans="3:3">
      <c r="C1543" s="78"/>
    </row>
    <row r="1544" spans="3:3">
      <c r="C1544" s="78"/>
    </row>
    <row r="1545" spans="3:3">
      <c r="C1545" s="78"/>
    </row>
    <row r="1546" spans="3:3">
      <c r="C1546" s="78"/>
    </row>
    <row r="1547" spans="3:3">
      <c r="C1547" s="78"/>
    </row>
    <row r="1548" spans="3:3">
      <c r="C1548" s="78"/>
    </row>
    <row r="1549" spans="3:3">
      <c r="C1549" s="78"/>
    </row>
    <row r="1550" spans="3:3">
      <c r="C1550" s="78"/>
    </row>
    <row r="1551" spans="3:3">
      <c r="C1551" s="78"/>
    </row>
    <row r="1552" spans="3:3">
      <c r="C1552" s="78"/>
    </row>
    <row r="1553" spans="3:3">
      <c r="C1553" s="78"/>
    </row>
    <row r="1554" spans="3:3">
      <c r="C1554" s="78"/>
    </row>
    <row r="1555" spans="3:3">
      <c r="C1555" s="78"/>
    </row>
    <row r="1556" spans="3:3">
      <c r="C1556" s="78"/>
    </row>
    <row r="1557" spans="3:3">
      <c r="C1557" s="78"/>
    </row>
    <row r="1558" spans="3:3">
      <c r="C1558" s="78"/>
    </row>
    <row r="1559" spans="3:3">
      <c r="C1559" s="78"/>
    </row>
    <row r="1560" spans="3:3">
      <c r="C1560" s="78"/>
    </row>
    <row r="1561" spans="3:3">
      <c r="C1561" s="78"/>
    </row>
    <row r="1562" spans="3:3">
      <c r="C1562" s="78"/>
    </row>
    <row r="1563" spans="3:3">
      <c r="C1563" s="78"/>
    </row>
    <row r="1564" spans="3:3">
      <c r="C1564" s="78"/>
    </row>
    <row r="1565" spans="3:3">
      <c r="C1565" s="78"/>
    </row>
    <row r="1566" spans="3:3">
      <c r="C1566" s="78"/>
    </row>
    <row r="1567" spans="3:3">
      <c r="C1567" s="78"/>
    </row>
    <row r="1568" spans="3:3">
      <c r="C1568" s="78"/>
    </row>
    <row r="1569" spans="3:3">
      <c r="C1569" s="78"/>
    </row>
    <row r="1570" spans="3:3">
      <c r="C1570" s="78"/>
    </row>
    <row r="1571" spans="3:3">
      <c r="C1571" s="78"/>
    </row>
    <row r="1572" spans="3:3">
      <c r="C1572" s="78"/>
    </row>
    <row r="1573" spans="3:3">
      <c r="C1573" s="78"/>
    </row>
    <row r="1574" spans="3:3">
      <c r="C1574" s="78"/>
    </row>
    <row r="1575" spans="3:3">
      <c r="C1575" s="78"/>
    </row>
    <row r="1576" spans="3:3">
      <c r="C1576" s="78"/>
    </row>
    <row r="1577" spans="3:3">
      <c r="C1577" s="78"/>
    </row>
    <row r="1578" spans="3:3">
      <c r="C1578" s="78"/>
    </row>
    <row r="1579" spans="3:3">
      <c r="C1579" s="78"/>
    </row>
    <row r="1580" spans="3:3">
      <c r="C1580" s="78"/>
    </row>
    <row r="1581" spans="3:3">
      <c r="C1581" s="78"/>
    </row>
    <row r="1582" spans="3:3">
      <c r="C1582" s="78"/>
    </row>
    <row r="1583" spans="3:3">
      <c r="C1583" s="78"/>
    </row>
    <row r="1584" spans="3:3">
      <c r="C1584" s="78"/>
    </row>
    <row r="1585" spans="3:3">
      <c r="C1585" s="78"/>
    </row>
    <row r="1586" spans="3:3">
      <c r="C1586" s="78"/>
    </row>
    <row r="1587" spans="3:3">
      <c r="C1587" s="78"/>
    </row>
    <row r="1588" spans="3:3">
      <c r="C1588" s="78"/>
    </row>
    <row r="1589" spans="3:3">
      <c r="C1589" s="78"/>
    </row>
    <row r="1590" spans="3:3">
      <c r="C1590" s="78"/>
    </row>
    <row r="1591" spans="3:3">
      <c r="C1591" s="78"/>
    </row>
    <row r="1592" spans="3:3">
      <c r="C1592" s="78"/>
    </row>
    <row r="1593" spans="3:3">
      <c r="C1593" s="78"/>
    </row>
    <row r="1594" spans="3:3">
      <c r="C1594" s="78"/>
    </row>
    <row r="1595" spans="3:3">
      <c r="C1595" s="78"/>
    </row>
    <row r="1596" spans="3:3">
      <c r="C1596" s="78"/>
    </row>
    <row r="1597" spans="3:3">
      <c r="C1597" s="78"/>
    </row>
    <row r="1598" spans="3:3">
      <c r="C1598" s="78"/>
    </row>
    <row r="1599" spans="3:3">
      <c r="C1599" s="78"/>
    </row>
    <row r="1600" spans="3:3">
      <c r="C1600" s="78"/>
    </row>
    <row r="1601" spans="3:3">
      <c r="C1601" s="78"/>
    </row>
    <row r="1602" spans="3:3">
      <c r="C1602" s="78"/>
    </row>
    <row r="1603" spans="3:3">
      <c r="C1603" s="78"/>
    </row>
    <row r="1604" spans="3:3">
      <c r="C1604" s="78"/>
    </row>
    <row r="1605" spans="3:3">
      <c r="C1605" s="78"/>
    </row>
    <row r="1606" spans="3:3">
      <c r="C1606" s="78"/>
    </row>
    <row r="1607" spans="3:3">
      <c r="C1607" s="78"/>
    </row>
    <row r="1608" spans="3:3">
      <c r="C1608" s="78"/>
    </row>
    <row r="1609" spans="3:3">
      <c r="C1609" s="78"/>
    </row>
    <row r="1610" spans="3:3">
      <c r="C1610" s="78"/>
    </row>
    <row r="1611" spans="3:3">
      <c r="C1611" s="78"/>
    </row>
    <row r="1612" spans="3:3">
      <c r="C1612" s="78"/>
    </row>
    <row r="1613" spans="3:3">
      <c r="C1613" s="78"/>
    </row>
    <row r="1614" spans="3:3">
      <c r="C1614" s="78"/>
    </row>
    <row r="1615" spans="3:3">
      <c r="C1615" s="78"/>
    </row>
  </sheetData>
  <mergeCells count="1">
    <mergeCell ref="C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theme="0" tint="-0.14999847407452621"/>
    <pageSetUpPr fitToPage="1"/>
  </sheetPr>
  <dimension ref="A1:G1638"/>
  <sheetViews>
    <sheetView workbookViewId="0">
      <selection activeCell="C36" sqref="C36"/>
    </sheetView>
  </sheetViews>
  <sheetFormatPr defaultRowHeight="10.5"/>
  <cols>
    <col min="1" max="1" width="3.42578125" style="24" customWidth="1"/>
    <col min="2" max="2" width="59.7109375" style="39" customWidth="1"/>
    <col min="3" max="4" width="15.7109375" style="69" customWidth="1"/>
    <col min="5" max="5" width="9.140625" style="34"/>
    <col min="6" max="6" width="9.5703125" style="34" bestFit="1" customWidth="1"/>
    <col min="7" max="16384" width="9.140625" style="34"/>
  </cols>
  <sheetData>
    <row r="1" spans="2:7">
      <c r="B1" s="32"/>
      <c r="C1" s="79"/>
      <c r="D1" s="79"/>
    </row>
    <row r="2" spans="2:7" ht="15" customHeight="1" thickBot="1">
      <c r="B2" s="568"/>
      <c r="C2" s="1129" t="s">
        <v>188</v>
      </c>
      <c r="D2" s="1103"/>
    </row>
    <row r="3" spans="2:7" ht="15" customHeight="1">
      <c r="B3" s="568"/>
      <c r="C3" s="494">
        <v>2016</v>
      </c>
      <c r="D3" s="495">
        <v>2015</v>
      </c>
    </row>
    <row r="4" spans="2:7" ht="15" customHeight="1">
      <c r="B4" s="590" t="s">
        <v>334</v>
      </c>
      <c r="C4" s="591">
        <v>-485408</v>
      </c>
      <c r="D4" s="592">
        <v>-408726</v>
      </c>
    </row>
    <row r="5" spans="2:7" ht="15" customHeight="1" thickBot="1">
      <c r="B5" s="504" t="s">
        <v>661</v>
      </c>
      <c r="C5" s="420">
        <v>69895</v>
      </c>
      <c r="D5" s="593">
        <v>94999</v>
      </c>
    </row>
    <row r="6" spans="2:7" ht="15" customHeight="1" thickBot="1">
      <c r="B6" s="417" t="s">
        <v>333</v>
      </c>
      <c r="C6" s="507">
        <f>SUM(C4:C5)</f>
        <v>-415513</v>
      </c>
      <c r="D6" s="508">
        <f>SUM(D4:D5)</f>
        <v>-313727</v>
      </c>
      <c r="F6" s="67">
        <f>C6-' P&amp;L'!D25</f>
        <v>0</v>
      </c>
      <c r="G6" s="67">
        <f>D6-' P&amp;L'!E25</f>
        <v>0</v>
      </c>
    </row>
    <row r="7" spans="2:7" ht="9" customHeight="1" thickBot="1">
      <c r="B7" s="431"/>
      <c r="C7" s="594"/>
      <c r="D7" s="594"/>
    </row>
    <row r="8" spans="2:7" ht="15" customHeight="1" thickBot="1">
      <c r="B8" s="417" t="s">
        <v>194</v>
      </c>
      <c r="C8" s="507">
        <f>' P&amp;L'!D24</f>
        <v>1637737</v>
      </c>
      <c r="D8" s="508">
        <f>' P&amp;L'!E24</f>
        <v>1617855</v>
      </c>
    </row>
    <row r="9" spans="2:7" ht="24.95" customHeight="1">
      <c r="B9" s="498" t="s">
        <v>18</v>
      </c>
      <c r="C9" s="418">
        <v>-311170</v>
      </c>
      <c r="D9" s="539">
        <v>-307392</v>
      </c>
      <c r="F9" s="71"/>
    </row>
    <row r="10" spans="2:7" ht="15" customHeight="1">
      <c r="B10" s="501" t="s">
        <v>47</v>
      </c>
      <c r="C10" s="419">
        <v>-280</v>
      </c>
      <c r="D10" s="540">
        <v>1</v>
      </c>
      <c r="F10" s="71"/>
    </row>
    <row r="11" spans="2:7" ht="15" customHeight="1">
      <c r="B11" s="501" t="s">
        <v>647</v>
      </c>
      <c r="C11" s="419">
        <v>18282</v>
      </c>
      <c r="D11" s="540">
        <v>49196</v>
      </c>
      <c r="F11" s="71"/>
    </row>
    <row r="12" spans="2:7" ht="15" customHeight="1">
      <c r="B12" s="501" t="s">
        <v>648</v>
      </c>
      <c r="C12" s="419">
        <v>-121173</v>
      </c>
      <c r="D12" s="540">
        <v>-50135</v>
      </c>
      <c r="F12" s="71"/>
    </row>
    <row r="13" spans="2:7" ht="15" customHeight="1">
      <c r="B13" s="501" t="s">
        <v>439</v>
      </c>
      <c r="C13" s="419">
        <v>-482</v>
      </c>
      <c r="D13" s="540">
        <v>959</v>
      </c>
      <c r="F13" s="71"/>
    </row>
    <row r="14" spans="2:7" ht="24.95" customHeight="1">
      <c r="B14" s="599" t="s">
        <v>461</v>
      </c>
      <c r="C14" s="600">
        <v>0</v>
      </c>
      <c r="D14" s="601">
        <v>-6034</v>
      </c>
      <c r="F14" s="71"/>
    </row>
    <row r="15" spans="2:7" ht="15" customHeight="1" thickBot="1">
      <c r="B15" s="602" t="s">
        <v>462</v>
      </c>
      <c r="C15" s="603">
        <v>-690</v>
      </c>
      <c r="D15" s="604">
        <v>-322</v>
      </c>
    </row>
    <row r="16" spans="2:7" ht="15" customHeight="1" thickBot="1">
      <c r="B16" s="417" t="s">
        <v>195</v>
      </c>
      <c r="C16" s="507">
        <f>SUM(C9:C15)</f>
        <v>-415513</v>
      </c>
      <c r="D16" s="508">
        <f>SUM(D9:D15)</f>
        <v>-313727</v>
      </c>
    </row>
    <row r="17" spans="1:4" ht="8.25" customHeight="1" thickBot="1">
      <c r="B17" s="75"/>
      <c r="C17" s="83"/>
      <c r="D17" s="83"/>
    </row>
    <row r="18" spans="1:4" ht="15" customHeight="1" thickBot="1">
      <c r="B18" s="595" t="s">
        <v>343</v>
      </c>
      <c r="C18" s="596"/>
      <c r="D18" s="597"/>
    </row>
    <row r="19" spans="1:4" ht="15" customHeight="1">
      <c r="B19" s="498" t="s">
        <v>287</v>
      </c>
      <c r="C19" s="418">
        <f>C8</f>
        <v>1637737</v>
      </c>
      <c r="D19" s="539">
        <f>D8</f>
        <v>1617855</v>
      </c>
    </row>
    <row r="20" spans="1:4" ht="15" customHeight="1" thickBot="1">
      <c r="B20" s="504" t="s">
        <v>288</v>
      </c>
      <c r="C20" s="420">
        <f>C6</f>
        <v>-415513</v>
      </c>
      <c r="D20" s="593">
        <v>-313727</v>
      </c>
    </row>
    <row r="21" spans="1:4" ht="15" customHeight="1" thickBot="1">
      <c r="B21" s="417" t="s">
        <v>344</v>
      </c>
      <c r="C21" s="598">
        <f>C20/C19*-1</f>
        <v>0.25371167653902915</v>
      </c>
      <c r="D21" s="598">
        <f>D20/D19*-1</f>
        <v>0.19391540032944857</v>
      </c>
    </row>
    <row r="22" spans="1:4">
      <c r="B22" s="50"/>
      <c r="C22" s="72"/>
      <c r="D22" s="72"/>
    </row>
    <row r="23" spans="1:4" s="53" customFormat="1">
      <c r="A23" s="49"/>
      <c r="B23" s="104"/>
      <c r="C23" s="97"/>
      <c r="D23" s="97"/>
    </row>
    <row r="24" spans="1:4">
      <c r="B24" s="105"/>
      <c r="C24" s="87"/>
      <c r="D24" s="87"/>
    </row>
    <row r="25" spans="1:4">
      <c r="B25" s="85"/>
      <c r="C25" s="106"/>
      <c r="D25" s="106"/>
    </row>
    <row r="26" spans="1:4">
      <c r="B26" s="52"/>
      <c r="C26" s="107"/>
    </row>
    <row r="27" spans="1:4">
      <c r="B27" s="52"/>
    </row>
    <row r="29" spans="1:4">
      <c r="B29" s="50"/>
      <c r="C29" s="72"/>
      <c r="D29" s="72"/>
    </row>
    <row r="30" spans="1:4">
      <c r="B30" s="50"/>
      <c r="C30" s="72"/>
      <c r="D30" s="72"/>
    </row>
    <row r="31" spans="1:4">
      <c r="B31" s="50"/>
      <c r="C31" s="72"/>
      <c r="D31" s="72"/>
    </row>
    <row r="32" spans="1:4">
      <c r="B32" s="50"/>
      <c r="C32" s="72"/>
      <c r="D32" s="72"/>
    </row>
    <row r="33" spans="2:4">
      <c r="B33" s="50"/>
      <c r="C33" s="72"/>
      <c r="D33" s="72"/>
    </row>
    <row r="34" spans="2:4">
      <c r="B34" s="50"/>
      <c r="C34" s="72"/>
      <c r="D34" s="72"/>
    </row>
    <row r="35" spans="2:4">
      <c r="B35" s="50"/>
      <c r="C35" s="72"/>
      <c r="D35" s="72"/>
    </row>
    <row r="36" spans="2:4">
      <c r="B36" s="50"/>
      <c r="C36" s="72"/>
      <c r="D36" s="72"/>
    </row>
    <row r="37" spans="2:4">
      <c r="B37" s="50"/>
      <c r="C37" s="72"/>
      <c r="D37" s="72"/>
    </row>
    <row r="38" spans="2:4">
      <c r="B38" s="50"/>
      <c r="C38" s="72"/>
      <c r="D38" s="72"/>
    </row>
    <row r="39" spans="2:4">
      <c r="B39" s="50"/>
      <c r="C39" s="72"/>
      <c r="D39" s="72"/>
    </row>
    <row r="40" spans="2:4">
      <c r="B40" s="50"/>
      <c r="C40" s="72"/>
      <c r="D40" s="72"/>
    </row>
    <row r="41" spans="2:4">
      <c r="B41" s="50"/>
      <c r="C41" s="72"/>
      <c r="D41" s="72"/>
    </row>
    <row r="42" spans="2:4">
      <c r="B42" s="50"/>
      <c r="C42" s="72"/>
      <c r="D42" s="72"/>
    </row>
    <row r="43" spans="2:4">
      <c r="B43" s="50"/>
      <c r="C43" s="72"/>
      <c r="D43" s="72"/>
    </row>
    <row r="44" spans="2:4">
      <c r="B44" s="50"/>
      <c r="C44" s="72"/>
      <c r="D44" s="72"/>
    </row>
    <row r="45" spans="2:4">
      <c r="B45" s="50"/>
      <c r="C45" s="72"/>
      <c r="D45" s="72"/>
    </row>
    <row r="46" spans="2:4">
      <c r="B46" s="50"/>
      <c r="C46" s="72"/>
      <c r="D46" s="72"/>
    </row>
    <row r="47" spans="2:4">
      <c r="B47" s="50"/>
      <c r="C47" s="72"/>
      <c r="D47" s="72"/>
    </row>
    <row r="48" spans="2:4">
      <c r="B48" s="50"/>
      <c r="C48" s="72"/>
      <c r="D48" s="72"/>
    </row>
    <row r="51" spans="1:4">
      <c r="A51" s="21"/>
      <c r="C51" s="72"/>
      <c r="D51" s="72"/>
    </row>
    <row r="52" spans="1:4">
      <c r="A52" s="21"/>
      <c r="C52" s="72"/>
      <c r="D52" s="72"/>
    </row>
    <row r="53" spans="1:4">
      <c r="A53" s="21"/>
      <c r="C53" s="72"/>
      <c r="D53" s="72"/>
    </row>
    <row r="54" spans="1:4">
      <c r="A54" s="21"/>
      <c r="C54" s="72"/>
      <c r="D54" s="72"/>
    </row>
    <row r="55" spans="1:4">
      <c r="A55" s="21"/>
      <c r="C55" s="72"/>
      <c r="D55" s="72"/>
    </row>
    <row r="56" spans="1:4">
      <c r="A56" s="21"/>
      <c r="C56" s="72"/>
      <c r="D56" s="72"/>
    </row>
    <row r="57" spans="1:4">
      <c r="A57" s="21"/>
      <c r="C57" s="72"/>
      <c r="D57" s="72"/>
    </row>
    <row r="58" spans="1:4">
      <c r="A58" s="21"/>
      <c r="C58" s="72"/>
      <c r="D58" s="72"/>
    </row>
    <row r="59" spans="1:4">
      <c r="A59" s="21"/>
      <c r="C59" s="72"/>
      <c r="D59" s="72"/>
    </row>
    <row r="60" spans="1:4">
      <c r="A60" s="21"/>
      <c r="C60" s="72"/>
      <c r="D60" s="72"/>
    </row>
    <row r="61" spans="1:4">
      <c r="A61" s="21"/>
      <c r="C61" s="72"/>
      <c r="D61" s="72"/>
    </row>
    <row r="62" spans="1:4">
      <c r="A62" s="21"/>
      <c r="C62" s="72"/>
      <c r="D62" s="72"/>
    </row>
    <row r="63" spans="1:4">
      <c r="A63" s="21"/>
      <c r="C63" s="72"/>
      <c r="D63" s="72"/>
    </row>
    <row r="64" spans="1:4">
      <c r="A64" s="21"/>
      <c r="C64" s="72"/>
      <c r="D64" s="72"/>
    </row>
    <row r="65" spans="1:4">
      <c r="A65" s="21"/>
      <c r="C65" s="72"/>
      <c r="D65" s="72"/>
    </row>
    <row r="66" spans="1:4">
      <c r="A66" s="21"/>
      <c r="C66" s="72"/>
      <c r="D66" s="72"/>
    </row>
    <row r="67" spans="1:4">
      <c r="A67" s="21"/>
      <c r="C67" s="72"/>
      <c r="D67" s="72"/>
    </row>
    <row r="68" spans="1:4">
      <c r="A68" s="21"/>
      <c r="C68" s="72"/>
      <c r="D68" s="72"/>
    </row>
    <row r="69" spans="1:4">
      <c r="A69" s="21"/>
      <c r="C69" s="72"/>
      <c r="D69" s="72"/>
    </row>
    <row r="70" spans="1:4">
      <c r="A70" s="21"/>
      <c r="C70" s="72"/>
      <c r="D70" s="72"/>
    </row>
    <row r="71" spans="1:4">
      <c r="A71" s="21"/>
      <c r="C71" s="72"/>
      <c r="D71" s="72"/>
    </row>
    <row r="72" spans="1:4">
      <c r="A72" s="21"/>
      <c r="C72" s="72"/>
      <c r="D72" s="72"/>
    </row>
    <row r="73" spans="1:4">
      <c r="A73" s="21"/>
      <c r="C73" s="72"/>
      <c r="D73" s="72"/>
    </row>
    <row r="74" spans="1:4">
      <c r="A74" s="21"/>
      <c r="C74" s="72"/>
      <c r="D74" s="72"/>
    </row>
    <row r="75" spans="1:4">
      <c r="A75" s="21"/>
      <c r="C75" s="72"/>
      <c r="D75" s="72"/>
    </row>
    <row r="76" spans="1:4">
      <c r="A76" s="21"/>
      <c r="C76" s="72"/>
      <c r="D76" s="72"/>
    </row>
    <row r="77" spans="1:4">
      <c r="A77" s="21"/>
      <c r="C77" s="72"/>
      <c r="D77" s="72"/>
    </row>
    <row r="78" spans="1:4">
      <c r="A78" s="21"/>
      <c r="C78" s="72"/>
      <c r="D78" s="72"/>
    </row>
    <row r="79" spans="1:4">
      <c r="A79" s="21"/>
      <c r="C79" s="72"/>
      <c r="D79" s="72"/>
    </row>
    <row r="80" spans="1:4">
      <c r="A80" s="21"/>
      <c r="C80" s="72"/>
      <c r="D80" s="72"/>
    </row>
    <row r="81" spans="1:4">
      <c r="A81" s="21"/>
      <c r="C81" s="72"/>
      <c r="D81" s="72"/>
    </row>
    <row r="82" spans="1:4">
      <c r="A82" s="21"/>
      <c r="C82" s="72"/>
      <c r="D82" s="72"/>
    </row>
    <row r="83" spans="1:4">
      <c r="A83" s="21"/>
      <c r="C83" s="72"/>
      <c r="D83" s="72"/>
    </row>
    <row r="84" spans="1:4">
      <c r="A84" s="21"/>
      <c r="C84" s="72"/>
      <c r="D84" s="72"/>
    </row>
    <row r="85" spans="1:4">
      <c r="A85" s="21"/>
      <c r="C85" s="72"/>
      <c r="D85" s="72"/>
    </row>
    <row r="86" spans="1:4">
      <c r="A86" s="21"/>
      <c r="C86" s="72"/>
      <c r="D86" s="72"/>
    </row>
    <row r="87" spans="1:4">
      <c r="A87" s="21"/>
      <c r="C87" s="72"/>
      <c r="D87" s="72"/>
    </row>
    <row r="88" spans="1:4">
      <c r="A88" s="21"/>
      <c r="C88" s="72"/>
      <c r="D88" s="72"/>
    </row>
    <row r="89" spans="1:4">
      <c r="A89" s="21"/>
      <c r="C89" s="72"/>
      <c r="D89" s="72"/>
    </row>
    <row r="90" spans="1:4">
      <c r="A90" s="21"/>
      <c r="C90" s="72"/>
      <c r="D90" s="72"/>
    </row>
    <row r="91" spans="1:4">
      <c r="A91" s="21"/>
      <c r="C91" s="72"/>
      <c r="D91" s="72"/>
    </row>
    <row r="92" spans="1:4">
      <c r="A92" s="21"/>
      <c r="C92" s="72"/>
      <c r="D92" s="72"/>
    </row>
    <row r="93" spans="1:4">
      <c r="A93" s="21"/>
      <c r="C93" s="72"/>
      <c r="D93" s="72"/>
    </row>
    <row r="94" spans="1:4">
      <c r="A94" s="21"/>
      <c r="C94" s="72"/>
      <c r="D94" s="72"/>
    </row>
    <row r="95" spans="1:4">
      <c r="A95" s="21"/>
      <c r="C95" s="72"/>
      <c r="D95" s="72"/>
    </row>
    <row r="96" spans="1:4">
      <c r="A96" s="21"/>
      <c r="C96" s="72"/>
      <c r="D96" s="72"/>
    </row>
    <row r="97" spans="3:4">
      <c r="C97" s="72"/>
      <c r="D97" s="72"/>
    </row>
    <row r="98" spans="3:4">
      <c r="C98" s="72"/>
      <c r="D98" s="72"/>
    </row>
    <row r="99" spans="3:4">
      <c r="C99" s="72"/>
      <c r="D99" s="72"/>
    </row>
    <row r="100" spans="3:4">
      <c r="C100" s="72"/>
      <c r="D100" s="72"/>
    </row>
    <row r="101" spans="3:4">
      <c r="C101" s="72"/>
      <c r="D101" s="72"/>
    </row>
    <row r="102" spans="3:4">
      <c r="C102" s="72"/>
      <c r="D102" s="72"/>
    </row>
    <row r="103" spans="3:4">
      <c r="C103" s="72"/>
      <c r="D103" s="72"/>
    </row>
    <row r="104" spans="3:4">
      <c r="C104" s="72"/>
      <c r="D104" s="72"/>
    </row>
    <row r="105" spans="3:4">
      <c r="C105" s="72"/>
      <c r="D105" s="72"/>
    </row>
    <row r="106" spans="3:4">
      <c r="C106" s="72"/>
      <c r="D106" s="72"/>
    </row>
    <row r="107" spans="3:4">
      <c r="C107" s="72"/>
      <c r="D107" s="72"/>
    </row>
    <row r="108" spans="3:4">
      <c r="C108" s="72"/>
      <c r="D108" s="72"/>
    </row>
    <row r="109" spans="3:4">
      <c r="C109" s="72"/>
      <c r="D109" s="72"/>
    </row>
    <row r="110" spans="3:4">
      <c r="C110" s="72"/>
      <c r="D110" s="72"/>
    </row>
    <row r="111" spans="3:4">
      <c r="C111" s="72"/>
      <c r="D111" s="72"/>
    </row>
    <row r="112" spans="3:4">
      <c r="C112" s="72"/>
      <c r="D112" s="72"/>
    </row>
    <row r="113" spans="3:4">
      <c r="C113" s="72"/>
      <c r="D113" s="72"/>
    </row>
    <row r="114" spans="3:4">
      <c r="C114" s="72"/>
      <c r="D114" s="72"/>
    </row>
    <row r="115" spans="3:4">
      <c r="C115" s="72"/>
      <c r="D115" s="72"/>
    </row>
    <row r="116" spans="3:4">
      <c r="C116" s="72"/>
      <c r="D116" s="72"/>
    </row>
    <row r="117" spans="3:4">
      <c r="C117" s="72"/>
      <c r="D117" s="72"/>
    </row>
    <row r="118" spans="3:4">
      <c r="C118" s="72"/>
      <c r="D118" s="72"/>
    </row>
    <row r="119" spans="3:4">
      <c r="C119" s="72"/>
      <c r="D119" s="72"/>
    </row>
    <row r="120" spans="3:4">
      <c r="C120" s="72"/>
      <c r="D120" s="72"/>
    </row>
    <row r="121" spans="3:4">
      <c r="C121" s="72"/>
      <c r="D121" s="72"/>
    </row>
    <row r="122" spans="3:4">
      <c r="C122" s="72"/>
      <c r="D122" s="72"/>
    </row>
    <row r="123" spans="3:4">
      <c r="C123" s="72"/>
      <c r="D123" s="72"/>
    </row>
    <row r="124" spans="3:4">
      <c r="C124" s="72"/>
      <c r="D124" s="72"/>
    </row>
    <row r="125" spans="3:4">
      <c r="C125" s="72"/>
      <c r="D125" s="72"/>
    </row>
    <row r="126" spans="3:4">
      <c r="C126" s="72"/>
      <c r="D126" s="72"/>
    </row>
    <row r="127" spans="3:4">
      <c r="C127" s="72"/>
      <c r="D127" s="72"/>
    </row>
    <row r="128" spans="3:4">
      <c r="C128" s="72"/>
      <c r="D128" s="72"/>
    </row>
    <row r="129" spans="3:4">
      <c r="C129" s="72"/>
      <c r="D129" s="72"/>
    </row>
    <row r="130" spans="3:4">
      <c r="C130" s="72"/>
      <c r="D130" s="72"/>
    </row>
    <row r="131" spans="3:4">
      <c r="C131" s="72"/>
      <c r="D131" s="72"/>
    </row>
    <row r="132" spans="3:4">
      <c r="C132" s="72"/>
      <c r="D132" s="72"/>
    </row>
    <row r="133" spans="3:4">
      <c r="C133" s="72"/>
      <c r="D133" s="72"/>
    </row>
    <row r="134" spans="3:4">
      <c r="C134" s="72"/>
      <c r="D134" s="72"/>
    </row>
    <row r="135" spans="3:4">
      <c r="C135" s="72"/>
      <c r="D135" s="72"/>
    </row>
    <row r="136" spans="3:4">
      <c r="C136" s="72"/>
      <c r="D136" s="72"/>
    </row>
    <row r="137" spans="3:4">
      <c r="C137" s="72"/>
      <c r="D137" s="72"/>
    </row>
    <row r="138" spans="3:4">
      <c r="C138" s="72"/>
      <c r="D138" s="72"/>
    </row>
    <row r="139" spans="3:4">
      <c r="C139" s="72"/>
      <c r="D139" s="72"/>
    </row>
    <row r="140" spans="3:4">
      <c r="C140" s="72"/>
      <c r="D140" s="72"/>
    </row>
    <row r="141" spans="3:4">
      <c r="C141" s="72"/>
      <c r="D141" s="72"/>
    </row>
    <row r="142" spans="3:4">
      <c r="C142" s="72"/>
      <c r="D142" s="72"/>
    </row>
    <row r="143" spans="3:4">
      <c r="C143" s="72"/>
      <c r="D143" s="72"/>
    </row>
    <row r="144" spans="3:4">
      <c r="C144" s="72"/>
      <c r="D144" s="72"/>
    </row>
    <row r="145" spans="3:4">
      <c r="C145" s="72"/>
      <c r="D145" s="72"/>
    </row>
    <row r="146" spans="3:4">
      <c r="C146" s="72"/>
      <c r="D146" s="72"/>
    </row>
    <row r="147" spans="3:4">
      <c r="C147" s="72"/>
      <c r="D147" s="72"/>
    </row>
    <row r="148" spans="3:4">
      <c r="C148" s="72"/>
      <c r="D148" s="72"/>
    </row>
    <row r="149" spans="3:4">
      <c r="C149" s="72"/>
      <c r="D149" s="72"/>
    </row>
    <row r="150" spans="3:4">
      <c r="C150" s="72"/>
      <c r="D150" s="72"/>
    </row>
    <row r="151" spans="3:4">
      <c r="C151" s="72"/>
      <c r="D151" s="72"/>
    </row>
    <row r="152" spans="3:4">
      <c r="C152" s="72"/>
      <c r="D152" s="72"/>
    </row>
    <row r="153" spans="3:4">
      <c r="C153" s="72"/>
      <c r="D153" s="72"/>
    </row>
    <row r="154" spans="3:4">
      <c r="C154" s="72"/>
      <c r="D154" s="72"/>
    </row>
    <row r="155" spans="3:4">
      <c r="C155" s="72"/>
      <c r="D155" s="72"/>
    </row>
    <row r="156" spans="3:4">
      <c r="C156" s="72"/>
      <c r="D156" s="72"/>
    </row>
    <row r="157" spans="3:4">
      <c r="C157" s="72"/>
      <c r="D157" s="72"/>
    </row>
    <row r="158" spans="3:4">
      <c r="C158" s="72"/>
      <c r="D158" s="72"/>
    </row>
    <row r="159" spans="3:4">
      <c r="C159" s="72"/>
      <c r="D159" s="72"/>
    </row>
    <row r="160" spans="3:4">
      <c r="C160" s="72"/>
      <c r="D160" s="72"/>
    </row>
    <row r="161" spans="3:4">
      <c r="C161" s="72"/>
      <c r="D161" s="72"/>
    </row>
    <row r="162" spans="3:4">
      <c r="C162" s="72"/>
      <c r="D162" s="72"/>
    </row>
    <row r="163" spans="3:4">
      <c r="C163" s="72"/>
      <c r="D163" s="72"/>
    </row>
    <row r="164" spans="3:4">
      <c r="C164" s="72"/>
      <c r="D164" s="72"/>
    </row>
    <row r="165" spans="3:4">
      <c r="C165" s="72"/>
      <c r="D165" s="72"/>
    </row>
    <row r="166" spans="3:4">
      <c r="C166" s="72"/>
      <c r="D166" s="72"/>
    </row>
    <row r="167" spans="3:4">
      <c r="C167" s="72"/>
      <c r="D167" s="72"/>
    </row>
    <row r="168" spans="3:4">
      <c r="C168" s="72"/>
      <c r="D168" s="72"/>
    </row>
    <row r="169" spans="3:4">
      <c r="C169" s="72"/>
      <c r="D169" s="72"/>
    </row>
    <row r="170" spans="3:4">
      <c r="C170" s="72"/>
      <c r="D170" s="72"/>
    </row>
    <row r="171" spans="3:4">
      <c r="C171" s="72"/>
      <c r="D171" s="72"/>
    </row>
    <row r="172" spans="3:4">
      <c r="C172" s="72"/>
      <c r="D172" s="72"/>
    </row>
    <row r="173" spans="3:4">
      <c r="C173" s="72"/>
      <c r="D173" s="72"/>
    </row>
    <row r="174" spans="3:4">
      <c r="C174" s="72"/>
      <c r="D174" s="72"/>
    </row>
    <row r="175" spans="3:4">
      <c r="C175" s="72"/>
      <c r="D175" s="72"/>
    </row>
    <row r="176" spans="3:4">
      <c r="C176" s="72"/>
      <c r="D176" s="72"/>
    </row>
    <row r="177" spans="3:4">
      <c r="C177" s="72"/>
      <c r="D177" s="72"/>
    </row>
    <row r="178" spans="3:4">
      <c r="C178" s="72"/>
      <c r="D178" s="72"/>
    </row>
    <row r="179" spans="3:4">
      <c r="C179" s="72"/>
      <c r="D179" s="72"/>
    </row>
    <row r="180" spans="3:4">
      <c r="C180" s="72"/>
      <c r="D180" s="72"/>
    </row>
    <row r="181" spans="3:4">
      <c r="C181" s="72"/>
      <c r="D181" s="72"/>
    </row>
    <row r="182" spans="3:4">
      <c r="C182" s="72"/>
      <c r="D182" s="72"/>
    </row>
    <row r="183" spans="3:4">
      <c r="C183" s="72"/>
      <c r="D183" s="72"/>
    </row>
    <row r="184" spans="3:4">
      <c r="C184" s="72"/>
      <c r="D184" s="72"/>
    </row>
    <row r="185" spans="3:4">
      <c r="C185" s="72"/>
      <c r="D185" s="72"/>
    </row>
    <row r="186" spans="3:4">
      <c r="C186" s="72"/>
      <c r="D186" s="72"/>
    </row>
    <row r="187" spans="3:4">
      <c r="C187" s="72"/>
      <c r="D187" s="72"/>
    </row>
    <row r="188" spans="3:4">
      <c r="C188" s="72"/>
      <c r="D188" s="72"/>
    </row>
    <row r="189" spans="3:4">
      <c r="C189" s="72"/>
      <c r="D189" s="72"/>
    </row>
    <row r="190" spans="3:4">
      <c r="C190" s="72"/>
      <c r="D190" s="72"/>
    </row>
    <row r="191" spans="3:4">
      <c r="C191" s="72"/>
      <c r="D191" s="72"/>
    </row>
    <row r="192" spans="3:4">
      <c r="C192" s="72"/>
      <c r="D192" s="72"/>
    </row>
    <row r="193" spans="3:4">
      <c r="C193" s="72"/>
      <c r="D193" s="72"/>
    </row>
    <row r="194" spans="3:4">
      <c r="C194" s="72"/>
      <c r="D194" s="72"/>
    </row>
    <row r="195" spans="3:4">
      <c r="C195" s="72"/>
      <c r="D195" s="72"/>
    </row>
    <row r="196" spans="3:4">
      <c r="C196" s="72"/>
      <c r="D196" s="72"/>
    </row>
    <row r="197" spans="3:4">
      <c r="C197" s="72"/>
      <c r="D197" s="72"/>
    </row>
    <row r="198" spans="3:4">
      <c r="C198" s="72"/>
      <c r="D198" s="72"/>
    </row>
    <row r="199" spans="3:4">
      <c r="C199" s="72"/>
      <c r="D199" s="72"/>
    </row>
    <row r="200" spans="3:4">
      <c r="C200" s="72"/>
      <c r="D200" s="72"/>
    </row>
    <row r="201" spans="3:4">
      <c r="C201" s="72"/>
      <c r="D201" s="72"/>
    </row>
    <row r="202" spans="3:4">
      <c r="C202" s="72"/>
      <c r="D202" s="72"/>
    </row>
    <row r="203" spans="3:4">
      <c r="C203" s="72"/>
      <c r="D203" s="72"/>
    </row>
    <row r="204" spans="3:4">
      <c r="C204" s="72"/>
      <c r="D204" s="72"/>
    </row>
    <row r="205" spans="3:4">
      <c r="C205" s="72"/>
      <c r="D205" s="72"/>
    </row>
    <row r="206" spans="3:4">
      <c r="C206" s="72"/>
      <c r="D206" s="72"/>
    </row>
    <row r="207" spans="3:4">
      <c r="C207" s="72"/>
      <c r="D207" s="72"/>
    </row>
    <row r="208" spans="3:4">
      <c r="C208" s="72"/>
      <c r="D208" s="72"/>
    </row>
    <row r="209" spans="3:4">
      <c r="C209" s="72"/>
      <c r="D209" s="72"/>
    </row>
    <row r="210" spans="3:4">
      <c r="C210" s="72"/>
      <c r="D210" s="72"/>
    </row>
    <row r="211" spans="3:4">
      <c r="C211" s="72"/>
      <c r="D211" s="72"/>
    </row>
    <row r="212" spans="3:4">
      <c r="C212" s="72"/>
      <c r="D212" s="72"/>
    </row>
    <row r="213" spans="3:4">
      <c r="C213" s="72"/>
      <c r="D213" s="72"/>
    </row>
    <row r="214" spans="3:4">
      <c r="C214" s="72"/>
      <c r="D214" s="72"/>
    </row>
    <row r="215" spans="3:4">
      <c r="C215" s="72"/>
      <c r="D215" s="72"/>
    </row>
    <row r="216" spans="3:4">
      <c r="C216" s="72"/>
      <c r="D216" s="72"/>
    </row>
    <row r="217" spans="3:4">
      <c r="C217" s="72"/>
      <c r="D217" s="72"/>
    </row>
    <row r="218" spans="3:4">
      <c r="C218" s="72"/>
      <c r="D218" s="72"/>
    </row>
    <row r="219" spans="3:4">
      <c r="C219" s="72"/>
      <c r="D219" s="72"/>
    </row>
    <row r="220" spans="3:4">
      <c r="C220" s="72"/>
      <c r="D220" s="72"/>
    </row>
    <row r="221" spans="3:4">
      <c r="C221" s="72"/>
      <c r="D221" s="72"/>
    </row>
    <row r="222" spans="3:4">
      <c r="C222" s="72"/>
      <c r="D222" s="72"/>
    </row>
    <row r="223" spans="3:4">
      <c r="C223" s="72"/>
      <c r="D223" s="72"/>
    </row>
    <row r="224" spans="3:4">
      <c r="C224" s="72"/>
      <c r="D224" s="72"/>
    </row>
    <row r="225" spans="3:4">
      <c r="C225" s="72"/>
      <c r="D225" s="72"/>
    </row>
    <row r="226" spans="3:4">
      <c r="C226" s="72"/>
      <c r="D226" s="72"/>
    </row>
    <row r="227" spans="3:4">
      <c r="C227" s="72"/>
      <c r="D227" s="72"/>
    </row>
    <row r="228" spans="3:4">
      <c r="C228" s="72"/>
      <c r="D228" s="72"/>
    </row>
    <row r="229" spans="3:4">
      <c r="C229" s="72"/>
      <c r="D229" s="72"/>
    </row>
    <row r="230" spans="3:4">
      <c r="C230" s="72"/>
      <c r="D230" s="72"/>
    </row>
    <row r="231" spans="3:4">
      <c r="C231" s="72"/>
      <c r="D231" s="72"/>
    </row>
    <row r="232" spans="3:4">
      <c r="C232" s="72"/>
      <c r="D232" s="72"/>
    </row>
    <row r="233" spans="3:4">
      <c r="C233" s="72"/>
      <c r="D233" s="72"/>
    </row>
    <row r="234" spans="3:4">
      <c r="C234" s="72"/>
      <c r="D234" s="72"/>
    </row>
    <row r="235" spans="3:4">
      <c r="C235" s="72"/>
      <c r="D235" s="72"/>
    </row>
    <row r="236" spans="3:4">
      <c r="C236" s="72"/>
      <c r="D236" s="72"/>
    </row>
    <row r="237" spans="3:4">
      <c r="C237" s="72"/>
      <c r="D237" s="72"/>
    </row>
    <row r="238" spans="3:4">
      <c r="C238" s="72"/>
      <c r="D238" s="72"/>
    </row>
    <row r="239" spans="3:4">
      <c r="C239" s="72"/>
      <c r="D239" s="72"/>
    </row>
    <row r="240" spans="3:4">
      <c r="C240" s="72"/>
      <c r="D240" s="72"/>
    </row>
    <row r="241" spans="3:4">
      <c r="C241" s="72"/>
      <c r="D241" s="72"/>
    </row>
    <row r="242" spans="3:4">
      <c r="C242" s="72"/>
      <c r="D242" s="72"/>
    </row>
    <row r="243" spans="3:4">
      <c r="C243" s="72"/>
      <c r="D243" s="72"/>
    </row>
    <row r="244" spans="3:4">
      <c r="C244" s="72"/>
      <c r="D244" s="72"/>
    </row>
    <row r="245" spans="3:4">
      <c r="C245" s="72"/>
      <c r="D245" s="72"/>
    </row>
    <row r="246" spans="3:4">
      <c r="C246" s="72"/>
      <c r="D246" s="72"/>
    </row>
    <row r="247" spans="3:4">
      <c r="C247" s="72"/>
      <c r="D247" s="72"/>
    </row>
    <row r="248" spans="3:4">
      <c r="C248" s="72"/>
      <c r="D248" s="72"/>
    </row>
    <row r="249" spans="3:4">
      <c r="C249" s="72"/>
      <c r="D249" s="72"/>
    </row>
    <row r="250" spans="3:4">
      <c r="C250" s="72"/>
      <c r="D250" s="72"/>
    </row>
    <row r="251" spans="3:4">
      <c r="C251" s="72"/>
      <c r="D251" s="72"/>
    </row>
    <row r="252" spans="3:4">
      <c r="C252" s="72"/>
      <c r="D252" s="72"/>
    </row>
    <row r="253" spans="3:4">
      <c r="C253" s="72"/>
      <c r="D253" s="72"/>
    </row>
    <row r="254" spans="3:4">
      <c r="C254" s="72"/>
      <c r="D254" s="72"/>
    </row>
    <row r="255" spans="3:4">
      <c r="C255" s="72"/>
      <c r="D255" s="72"/>
    </row>
    <row r="256" spans="3:4">
      <c r="C256" s="72"/>
      <c r="D256" s="72"/>
    </row>
    <row r="257" spans="3:4">
      <c r="C257" s="72"/>
      <c r="D257" s="72"/>
    </row>
    <row r="258" spans="3:4">
      <c r="C258" s="72"/>
      <c r="D258" s="72"/>
    </row>
    <row r="259" spans="3:4">
      <c r="C259" s="72"/>
      <c r="D259" s="72"/>
    </row>
    <row r="260" spans="3:4">
      <c r="C260" s="72"/>
      <c r="D260" s="72"/>
    </row>
    <row r="261" spans="3:4">
      <c r="C261" s="72"/>
      <c r="D261" s="72"/>
    </row>
    <row r="262" spans="3:4">
      <c r="C262" s="72"/>
      <c r="D262" s="72"/>
    </row>
    <row r="263" spans="3:4">
      <c r="C263" s="72"/>
      <c r="D263" s="72"/>
    </row>
    <row r="264" spans="3:4">
      <c r="C264" s="72"/>
      <c r="D264" s="72"/>
    </row>
    <row r="265" spans="3:4">
      <c r="C265" s="72"/>
      <c r="D265" s="72"/>
    </row>
    <row r="266" spans="3:4">
      <c r="C266" s="72"/>
      <c r="D266" s="72"/>
    </row>
    <row r="267" spans="3:4">
      <c r="C267" s="72"/>
      <c r="D267" s="72"/>
    </row>
    <row r="268" spans="3:4">
      <c r="C268" s="72"/>
      <c r="D268" s="72"/>
    </row>
    <row r="269" spans="3:4">
      <c r="C269" s="72"/>
      <c r="D269" s="72"/>
    </row>
    <row r="270" spans="3:4">
      <c r="C270" s="72"/>
      <c r="D270" s="72"/>
    </row>
    <row r="271" spans="3:4">
      <c r="C271" s="72"/>
      <c r="D271" s="72"/>
    </row>
    <row r="272" spans="3:4">
      <c r="C272" s="72"/>
      <c r="D272" s="72"/>
    </row>
    <row r="273" spans="3:4">
      <c r="C273" s="72"/>
      <c r="D273" s="72"/>
    </row>
    <row r="274" spans="3:4">
      <c r="C274" s="72"/>
      <c r="D274" s="72"/>
    </row>
    <row r="275" spans="3:4">
      <c r="C275" s="72"/>
      <c r="D275" s="72"/>
    </row>
    <row r="276" spans="3:4">
      <c r="C276" s="72"/>
      <c r="D276" s="72"/>
    </row>
    <row r="277" spans="3:4">
      <c r="C277" s="72"/>
      <c r="D277" s="72"/>
    </row>
    <row r="278" spans="3:4">
      <c r="C278" s="72"/>
      <c r="D278" s="72"/>
    </row>
    <row r="279" spans="3:4">
      <c r="C279" s="72"/>
      <c r="D279" s="72"/>
    </row>
    <row r="280" spans="3:4">
      <c r="C280" s="72"/>
      <c r="D280" s="72"/>
    </row>
    <row r="281" spans="3:4">
      <c r="C281" s="72"/>
      <c r="D281" s="72"/>
    </row>
    <row r="282" spans="3:4">
      <c r="C282" s="72"/>
      <c r="D282" s="72"/>
    </row>
    <row r="283" spans="3:4">
      <c r="C283" s="72"/>
      <c r="D283" s="72"/>
    </row>
    <row r="284" spans="3:4">
      <c r="C284" s="72"/>
      <c r="D284" s="72"/>
    </row>
    <row r="285" spans="3:4">
      <c r="C285" s="72"/>
      <c r="D285" s="72"/>
    </row>
    <row r="286" spans="3:4">
      <c r="C286" s="72"/>
      <c r="D286" s="72"/>
    </row>
    <row r="287" spans="3:4">
      <c r="C287" s="72"/>
      <c r="D287" s="72"/>
    </row>
    <row r="288" spans="3:4">
      <c r="C288" s="72"/>
      <c r="D288" s="72"/>
    </row>
    <row r="289" spans="3:4">
      <c r="C289" s="72"/>
      <c r="D289" s="72"/>
    </row>
    <row r="290" spans="3:4">
      <c r="C290" s="72"/>
      <c r="D290" s="72"/>
    </row>
    <row r="291" spans="3:4">
      <c r="C291" s="72"/>
      <c r="D291" s="72"/>
    </row>
    <row r="292" spans="3:4">
      <c r="C292" s="72"/>
      <c r="D292" s="72"/>
    </row>
    <row r="293" spans="3:4">
      <c r="C293" s="72"/>
      <c r="D293" s="72"/>
    </row>
    <row r="294" spans="3:4">
      <c r="C294" s="78"/>
      <c r="D294" s="78"/>
    </row>
    <row r="295" spans="3:4">
      <c r="C295" s="78"/>
      <c r="D295" s="78"/>
    </row>
    <row r="296" spans="3:4">
      <c r="C296" s="78"/>
      <c r="D296" s="78"/>
    </row>
    <row r="297" spans="3:4">
      <c r="C297" s="78"/>
      <c r="D297" s="78"/>
    </row>
    <row r="298" spans="3:4">
      <c r="C298" s="78"/>
      <c r="D298" s="78"/>
    </row>
    <row r="299" spans="3:4">
      <c r="C299" s="78"/>
      <c r="D299" s="78"/>
    </row>
    <row r="300" spans="3:4">
      <c r="C300" s="78"/>
      <c r="D300" s="78"/>
    </row>
    <row r="301" spans="3:4">
      <c r="C301" s="78"/>
      <c r="D301" s="78"/>
    </row>
    <row r="302" spans="3:4">
      <c r="C302" s="78"/>
      <c r="D302" s="78"/>
    </row>
    <row r="303" spans="3:4">
      <c r="C303" s="78"/>
      <c r="D303" s="78"/>
    </row>
    <row r="304" spans="3:4">
      <c r="C304" s="78"/>
      <c r="D304" s="78"/>
    </row>
    <row r="305" spans="3:4">
      <c r="C305" s="78"/>
      <c r="D305" s="78"/>
    </row>
    <row r="306" spans="3:4">
      <c r="C306" s="78"/>
      <c r="D306" s="78"/>
    </row>
    <row r="307" spans="3:4">
      <c r="C307" s="78"/>
      <c r="D307" s="78"/>
    </row>
    <row r="308" spans="3:4">
      <c r="C308" s="78"/>
      <c r="D308" s="78"/>
    </row>
    <row r="309" spans="3:4">
      <c r="C309" s="78"/>
      <c r="D309" s="78"/>
    </row>
    <row r="310" spans="3:4">
      <c r="C310" s="78"/>
      <c r="D310" s="78"/>
    </row>
    <row r="311" spans="3:4">
      <c r="C311" s="78"/>
      <c r="D311" s="78"/>
    </row>
    <row r="312" spans="3:4">
      <c r="C312" s="78"/>
      <c r="D312" s="78"/>
    </row>
    <row r="313" spans="3:4">
      <c r="C313" s="78"/>
      <c r="D313" s="78"/>
    </row>
    <row r="314" spans="3:4">
      <c r="C314" s="78"/>
      <c r="D314" s="78"/>
    </row>
    <row r="315" spans="3:4">
      <c r="C315" s="78"/>
      <c r="D315" s="78"/>
    </row>
    <row r="316" spans="3:4">
      <c r="C316" s="78"/>
      <c r="D316" s="78"/>
    </row>
    <row r="317" spans="3:4">
      <c r="C317" s="78"/>
      <c r="D317" s="78"/>
    </row>
    <row r="318" spans="3:4">
      <c r="C318" s="78"/>
      <c r="D318" s="78"/>
    </row>
    <row r="319" spans="3:4">
      <c r="C319" s="78"/>
      <c r="D319" s="78"/>
    </row>
    <row r="320" spans="3:4">
      <c r="C320" s="78"/>
      <c r="D320" s="78"/>
    </row>
    <row r="321" spans="3:4">
      <c r="C321" s="78"/>
      <c r="D321" s="78"/>
    </row>
    <row r="322" spans="3:4">
      <c r="C322" s="78"/>
      <c r="D322" s="78"/>
    </row>
    <row r="323" spans="3:4">
      <c r="C323" s="78"/>
      <c r="D323" s="78"/>
    </row>
    <row r="324" spans="3:4">
      <c r="C324" s="78"/>
      <c r="D324" s="78"/>
    </row>
    <row r="325" spans="3:4">
      <c r="C325" s="78"/>
      <c r="D325" s="78"/>
    </row>
    <row r="326" spans="3:4">
      <c r="C326" s="78"/>
      <c r="D326" s="78"/>
    </row>
    <row r="327" spans="3:4">
      <c r="C327" s="78"/>
      <c r="D327" s="78"/>
    </row>
    <row r="328" spans="3:4">
      <c r="C328" s="78"/>
      <c r="D328" s="78"/>
    </row>
    <row r="329" spans="3:4">
      <c r="C329" s="78"/>
      <c r="D329" s="78"/>
    </row>
    <row r="330" spans="3:4">
      <c r="C330" s="78"/>
      <c r="D330" s="78"/>
    </row>
    <row r="331" spans="3:4">
      <c r="C331" s="78"/>
      <c r="D331" s="78"/>
    </row>
    <row r="332" spans="3:4">
      <c r="C332" s="78"/>
      <c r="D332" s="78"/>
    </row>
    <row r="333" spans="3:4">
      <c r="C333" s="78"/>
      <c r="D333" s="78"/>
    </row>
    <row r="334" spans="3:4">
      <c r="C334" s="78"/>
      <c r="D334" s="78"/>
    </row>
    <row r="335" spans="3:4">
      <c r="C335" s="78"/>
      <c r="D335" s="78"/>
    </row>
    <row r="336" spans="3:4">
      <c r="C336" s="78"/>
      <c r="D336" s="78"/>
    </row>
    <row r="337" spans="3:4">
      <c r="C337" s="78"/>
      <c r="D337" s="78"/>
    </row>
    <row r="338" spans="3:4">
      <c r="C338" s="78"/>
      <c r="D338" s="78"/>
    </row>
    <row r="339" spans="3:4">
      <c r="C339" s="78"/>
      <c r="D339" s="78"/>
    </row>
    <row r="340" spans="3:4">
      <c r="C340" s="78"/>
      <c r="D340" s="78"/>
    </row>
    <row r="341" spans="3:4">
      <c r="C341" s="78"/>
      <c r="D341" s="78"/>
    </row>
    <row r="342" spans="3:4">
      <c r="C342" s="78"/>
      <c r="D342" s="78"/>
    </row>
    <row r="343" spans="3:4">
      <c r="C343" s="78"/>
      <c r="D343" s="78"/>
    </row>
    <row r="344" spans="3:4">
      <c r="C344" s="78"/>
      <c r="D344" s="78"/>
    </row>
    <row r="345" spans="3:4">
      <c r="C345" s="78"/>
      <c r="D345" s="78"/>
    </row>
    <row r="346" spans="3:4">
      <c r="C346" s="78"/>
      <c r="D346" s="78"/>
    </row>
    <row r="347" spans="3:4">
      <c r="C347" s="78"/>
      <c r="D347" s="78"/>
    </row>
    <row r="348" spans="3:4">
      <c r="C348" s="78"/>
      <c r="D348" s="78"/>
    </row>
    <row r="349" spans="3:4">
      <c r="C349" s="78"/>
      <c r="D349" s="78"/>
    </row>
    <row r="350" spans="3:4">
      <c r="C350" s="78"/>
      <c r="D350" s="78"/>
    </row>
    <row r="351" spans="3:4">
      <c r="C351" s="78"/>
      <c r="D351" s="78"/>
    </row>
    <row r="352" spans="3:4">
      <c r="C352" s="78"/>
      <c r="D352" s="78"/>
    </row>
    <row r="353" spans="3:4">
      <c r="C353" s="78"/>
      <c r="D353" s="78"/>
    </row>
    <row r="354" spans="3:4">
      <c r="C354" s="78"/>
      <c r="D354" s="78"/>
    </row>
    <row r="355" spans="3:4">
      <c r="C355" s="78"/>
      <c r="D355" s="78"/>
    </row>
    <row r="356" spans="3:4">
      <c r="C356" s="78"/>
      <c r="D356" s="78"/>
    </row>
    <row r="357" spans="3:4">
      <c r="C357" s="78"/>
      <c r="D357" s="78"/>
    </row>
    <row r="358" spans="3:4">
      <c r="C358" s="78"/>
      <c r="D358" s="78"/>
    </row>
    <row r="359" spans="3:4">
      <c r="C359" s="78"/>
      <c r="D359" s="78"/>
    </row>
    <row r="360" spans="3:4">
      <c r="C360" s="78"/>
      <c r="D360" s="78"/>
    </row>
    <row r="361" spans="3:4">
      <c r="C361" s="78"/>
      <c r="D361" s="78"/>
    </row>
    <row r="362" spans="3:4">
      <c r="C362" s="78"/>
      <c r="D362" s="78"/>
    </row>
    <row r="363" spans="3:4">
      <c r="C363" s="78"/>
      <c r="D363" s="78"/>
    </row>
    <row r="364" spans="3:4">
      <c r="C364" s="78"/>
      <c r="D364" s="78"/>
    </row>
    <row r="365" spans="3:4">
      <c r="C365" s="78"/>
      <c r="D365" s="78"/>
    </row>
    <row r="366" spans="3:4">
      <c r="C366" s="78"/>
      <c r="D366" s="78"/>
    </row>
    <row r="367" spans="3:4">
      <c r="C367" s="78"/>
      <c r="D367" s="78"/>
    </row>
    <row r="368" spans="3:4">
      <c r="C368" s="78"/>
      <c r="D368" s="78"/>
    </row>
    <row r="369" spans="3:4">
      <c r="C369" s="78"/>
      <c r="D369" s="78"/>
    </row>
    <row r="370" spans="3:4">
      <c r="C370" s="78"/>
      <c r="D370" s="78"/>
    </row>
    <row r="371" spans="3:4">
      <c r="C371" s="78"/>
      <c r="D371" s="78"/>
    </row>
    <row r="372" spans="3:4">
      <c r="C372" s="78"/>
      <c r="D372" s="78"/>
    </row>
    <row r="373" spans="3:4">
      <c r="C373" s="78"/>
      <c r="D373" s="78"/>
    </row>
    <row r="374" spans="3:4">
      <c r="C374" s="78"/>
      <c r="D374" s="78"/>
    </row>
    <row r="375" spans="3:4">
      <c r="C375" s="78"/>
      <c r="D375" s="78"/>
    </row>
    <row r="376" spans="3:4">
      <c r="C376" s="78"/>
      <c r="D376" s="78"/>
    </row>
    <row r="377" spans="3:4">
      <c r="C377" s="78"/>
      <c r="D377" s="78"/>
    </row>
    <row r="378" spans="3:4">
      <c r="C378" s="78"/>
      <c r="D378" s="78"/>
    </row>
    <row r="379" spans="3:4">
      <c r="C379" s="78"/>
      <c r="D379" s="78"/>
    </row>
    <row r="380" spans="3:4">
      <c r="C380" s="78"/>
      <c r="D380" s="78"/>
    </row>
    <row r="381" spans="3:4">
      <c r="C381" s="78"/>
      <c r="D381" s="78"/>
    </row>
    <row r="382" spans="3:4">
      <c r="C382" s="78"/>
      <c r="D382" s="78"/>
    </row>
    <row r="383" spans="3:4">
      <c r="C383" s="78"/>
      <c r="D383" s="78"/>
    </row>
    <row r="384" spans="3:4">
      <c r="C384" s="78"/>
      <c r="D384" s="78"/>
    </row>
    <row r="385" spans="3:4">
      <c r="C385" s="78"/>
      <c r="D385" s="78"/>
    </row>
    <row r="386" spans="3:4">
      <c r="C386" s="78"/>
      <c r="D386" s="78"/>
    </row>
    <row r="387" spans="3:4">
      <c r="C387" s="78"/>
      <c r="D387" s="78"/>
    </row>
    <row r="388" spans="3:4">
      <c r="C388" s="78"/>
      <c r="D388" s="78"/>
    </row>
    <row r="389" spans="3:4">
      <c r="C389" s="78"/>
      <c r="D389" s="78"/>
    </row>
    <row r="390" spans="3:4">
      <c r="C390" s="78"/>
      <c r="D390" s="78"/>
    </row>
    <row r="391" spans="3:4">
      <c r="C391" s="78"/>
      <c r="D391" s="78"/>
    </row>
    <row r="392" spans="3:4">
      <c r="C392" s="78"/>
      <c r="D392" s="78"/>
    </row>
    <row r="393" spans="3:4">
      <c r="C393" s="78"/>
      <c r="D393" s="78"/>
    </row>
    <row r="394" spans="3:4">
      <c r="C394" s="78"/>
      <c r="D394" s="78"/>
    </row>
    <row r="395" spans="3:4">
      <c r="C395" s="78"/>
      <c r="D395" s="78"/>
    </row>
    <row r="396" spans="3:4">
      <c r="C396" s="78"/>
      <c r="D396" s="78"/>
    </row>
    <row r="397" spans="3:4">
      <c r="C397" s="78"/>
      <c r="D397" s="78"/>
    </row>
    <row r="398" spans="3:4">
      <c r="C398" s="78"/>
      <c r="D398" s="78"/>
    </row>
    <row r="399" spans="3:4">
      <c r="C399" s="78"/>
      <c r="D399" s="78"/>
    </row>
    <row r="400" spans="3:4">
      <c r="C400" s="78"/>
      <c r="D400" s="78"/>
    </row>
    <row r="401" spans="3:4">
      <c r="C401" s="78"/>
      <c r="D401" s="78"/>
    </row>
    <row r="402" spans="3:4">
      <c r="C402" s="78"/>
      <c r="D402" s="78"/>
    </row>
    <row r="403" spans="3:4">
      <c r="C403" s="78"/>
      <c r="D403" s="78"/>
    </row>
    <row r="404" spans="3:4">
      <c r="C404" s="78"/>
      <c r="D404" s="78"/>
    </row>
    <row r="405" spans="3:4">
      <c r="C405" s="78"/>
      <c r="D405" s="78"/>
    </row>
    <row r="406" spans="3:4">
      <c r="C406" s="78"/>
      <c r="D406" s="78"/>
    </row>
    <row r="407" spans="3:4">
      <c r="C407" s="78"/>
      <c r="D407" s="78"/>
    </row>
    <row r="408" spans="3:4">
      <c r="C408" s="78"/>
      <c r="D408" s="78"/>
    </row>
    <row r="409" spans="3:4">
      <c r="C409" s="78"/>
      <c r="D409" s="78"/>
    </row>
    <row r="410" spans="3:4">
      <c r="C410" s="78"/>
      <c r="D410" s="78"/>
    </row>
    <row r="411" spans="3:4">
      <c r="C411" s="78"/>
      <c r="D411" s="78"/>
    </row>
    <row r="412" spans="3:4">
      <c r="C412" s="78"/>
      <c r="D412" s="78"/>
    </row>
    <row r="413" spans="3:4">
      <c r="C413" s="78"/>
      <c r="D413" s="78"/>
    </row>
    <row r="414" spans="3:4">
      <c r="C414" s="78"/>
      <c r="D414" s="78"/>
    </row>
    <row r="415" spans="3:4">
      <c r="C415" s="78"/>
      <c r="D415" s="78"/>
    </row>
    <row r="416" spans="3:4">
      <c r="C416" s="78"/>
      <c r="D416" s="78"/>
    </row>
    <row r="417" spans="3:4">
      <c r="C417" s="78"/>
      <c r="D417" s="78"/>
    </row>
    <row r="418" spans="3:4">
      <c r="C418" s="78"/>
      <c r="D418" s="78"/>
    </row>
    <row r="419" spans="3:4">
      <c r="C419" s="78"/>
      <c r="D419" s="78"/>
    </row>
    <row r="420" spans="3:4">
      <c r="C420" s="78"/>
      <c r="D420" s="78"/>
    </row>
    <row r="421" spans="3:4">
      <c r="C421" s="78"/>
      <c r="D421" s="78"/>
    </row>
    <row r="422" spans="3:4">
      <c r="C422" s="78"/>
      <c r="D422" s="78"/>
    </row>
    <row r="423" spans="3:4">
      <c r="C423" s="78"/>
      <c r="D423" s="78"/>
    </row>
    <row r="424" spans="3:4">
      <c r="C424" s="78"/>
      <c r="D424" s="78"/>
    </row>
    <row r="425" spans="3:4">
      <c r="C425" s="78"/>
      <c r="D425" s="78"/>
    </row>
    <row r="426" spans="3:4">
      <c r="C426" s="78"/>
      <c r="D426" s="78"/>
    </row>
    <row r="427" spans="3:4">
      <c r="C427" s="78"/>
      <c r="D427" s="78"/>
    </row>
    <row r="428" spans="3:4">
      <c r="C428" s="78"/>
      <c r="D428" s="78"/>
    </row>
    <row r="429" spans="3:4">
      <c r="C429" s="78"/>
      <c r="D429" s="78"/>
    </row>
    <row r="430" spans="3:4">
      <c r="C430" s="78"/>
      <c r="D430" s="78"/>
    </row>
    <row r="431" spans="3:4">
      <c r="C431" s="78"/>
      <c r="D431" s="78"/>
    </row>
    <row r="432" spans="3:4">
      <c r="C432" s="78"/>
      <c r="D432" s="78"/>
    </row>
    <row r="433" spans="3:4">
      <c r="C433" s="78"/>
      <c r="D433" s="78"/>
    </row>
    <row r="434" spans="3:4">
      <c r="C434" s="78"/>
      <c r="D434" s="78"/>
    </row>
    <row r="435" spans="3:4">
      <c r="C435" s="78"/>
      <c r="D435" s="78"/>
    </row>
    <row r="436" spans="3:4">
      <c r="C436" s="78"/>
      <c r="D436" s="78"/>
    </row>
    <row r="437" spans="3:4">
      <c r="C437" s="78"/>
      <c r="D437" s="78"/>
    </row>
    <row r="438" spans="3:4">
      <c r="C438" s="78"/>
      <c r="D438" s="78"/>
    </row>
    <row r="439" spans="3:4">
      <c r="C439" s="78"/>
      <c r="D439" s="78"/>
    </row>
    <row r="440" spans="3:4">
      <c r="C440" s="78"/>
      <c r="D440" s="78"/>
    </row>
    <row r="441" spans="3:4">
      <c r="C441" s="78"/>
      <c r="D441" s="78"/>
    </row>
    <row r="442" spans="3:4">
      <c r="C442" s="78"/>
      <c r="D442" s="78"/>
    </row>
    <row r="443" spans="3:4">
      <c r="C443" s="78"/>
      <c r="D443" s="78"/>
    </row>
    <row r="444" spans="3:4">
      <c r="C444" s="78"/>
      <c r="D444" s="78"/>
    </row>
    <row r="445" spans="3:4">
      <c r="C445" s="78"/>
      <c r="D445" s="78"/>
    </row>
    <row r="446" spans="3:4">
      <c r="C446" s="78"/>
      <c r="D446" s="78"/>
    </row>
    <row r="447" spans="3:4">
      <c r="C447" s="78"/>
      <c r="D447" s="78"/>
    </row>
    <row r="448" spans="3:4">
      <c r="C448" s="78"/>
      <c r="D448" s="78"/>
    </row>
    <row r="449" spans="3:4">
      <c r="C449" s="78"/>
      <c r="D449" s="78"/>
    </row>
    <row r="450" spans="3:4">
      <c r="C450" s="78"/>
      <c r="D450" s="78"/>
    </row>
    <row r="451" spans="3:4">
      <c r="C451" s="78"/>
      <c r="D451" s="78"/>
    </row>
    <row r="452" spans="3:4">
      <c r="C452" s="78"/>
      <c r="D452" s="78"/>
    </row>
    <row r="453" spans="3:4">
      <c r="C453" s="78"/>
      <c r="D453" s="78"/>
    </row>
    <row r="454" spans="3:4">
      <c r="C454" s="78"/>
      <c r="D454" s="78"/>
    </row>
    <row r="455" spans="3:4">
      <c r="C455" s="78"/>
      <c r="D455" s="78"/>
    </row>
    <row r="456" spans="3:4">
      <c r="C456" s="78"/>
      <c r="D456" s="78"/>
    </row>
    <row r="457" spans="3:4">
      <c r="C457" s="78"/>
      <c r="D457" s="78"/>
    </row>
    <row r="458" spans="3:4">
      <c r="C458" s="78"/>
      <c r="D458" s="78"/>
    </row>
    <row r="459" spans="3:4">
      <c r="C459" s="78"/>
      <c r="D459" s="78"/>
    </row>
    <row r="460" spans="3:4">
      <c r="C460" s="78"/>
      <c r="D460" s="78"/>
    </row>
    <row r="461" spans="3:4">
      <c r="C461" s="78"/>
      <c r="D461" s="78"/>
    </row>
    <row r="462" spans="3:4">
      <c r="C462" s="78"/>
      <c r="D462" s="78"/>
    </row>
    <row r="463" spans="3:4">
      <c r="C463" s="78"/>
      <c r="D463" s="78"/>
    </row>
    <row r="464" spans="3:4">
      <c r="C464" s="78"/>
      <c r="D464" s="78"/>
    </row>
    <row r="465" spans="3:4">
      <c r="C465" s="78"/>
      <c r="D465" s="78"/>
    </row>
    <row r="466" spans="3:4">
      <c r="C466" s="78"/>
      <c r="D466" s="78"/>
    </row>
    <row r="467" spans="3:4">
      <c r="C467" s="78"/>
      <c r="D467" s="78"/>
    </row>
    <row r="468" spans="3:4">
      <c r="C468" s="78"/>
      <c r="D468" s="78"/>
    </row>
    <row r="469" spans="3:4">
      <c r="C469" s="78"/>
      <c r="D469" s="78"/>
    </row>
    <row r="470" spans="3:4">
      <c r="C470" s="78"/>
      <c r="D470" s="78"/>
    </row>
    <row r="471" spans="3:4">
      <c r="C471" s="78"/>
      <c r="D471" s="78"/>
    </row>
    <row r="472" spans="3:4">
      <c r="C472" s="78"/>
      <c r="D472" s="78"/>
    </row>
    <row r="473" spans="3:4">
      <c r="C473" s="78"/>
      <c r="D473" s="78"/>
    </row>
    <row r="474" spans="3:4">
      <c r="C474" s="78"/>
      <c r="D474" s="78"/>
    </row>
    <row r="475" spans="3:4">
      <c r="C475" s="78"/>
      <c r="D475" s="78"/>
    </row>
    <row r="476" spans="3:4">
      <c r="C476" s="78"/>
      <c r="D476" s="78"/>
    </row>
    <row r="477" spans="3:4">
      <c r="C477" s="78"/>
      <c r="D477" s="78"/>
    </row>
    <row r="478" spans="3:4">
      <c r="C478" s="78"/>
      <c r="D478" s="78"/>
    </row>
    <row r="479" spans="3:4">
      <c r="C479" s="78"/>
      <c r="D479" s="78"/>
    </row>
    <row r="480" spans="3:4">
      <c r="C480" s="78"/>
      <c r="D480" s="78"/>
    </row>
    <row r="481" spans="3:4">
      <c r="C481" s="78"/>
      <c r="D481" s="78"/>
    </row>
    <row r="482" spans="3:4">
      <c r="C482" s="78"/>
      <c r="D482" s="78"/>
    </row>
    <row r="483" spans="3:4">
      <c r="C483" s="78"/>
      <c r="D483" s="78"/>
    </row>
    <row r="484" spans="3:4">
      <c r="C484" s="78"/>
      <c r="D484" s="78"/>
    </row>
    <row r="485" spans="3:4">
      <c r="C485" s="78"/>
      <c r="D485" s="78"/>
    </row>
    <row r="486" spans="3:4">
      <c r="C486" s="78"/>
      <c r="D486" s="78"/>
    </row>
    <row r="487" spans="3:4">
      <c r="C487" s="78"/>
      <c r="D487" s="78"/>
    </row>
    <row r="488" spans="3:4">
      <c r="C488" s="78"/>
      <c r="D488" s="78"/>
    </row>
    <row r="489" spans="3:4">
      <c r="C489" s="78"/>
      <c r="D489" s="78"/>
    </row>
    <row r="490" spans="3:4">
      <c r="C490" s="78"/>
      <c r="D490" s="78"/>
    </row>
    <row r="491" spans="3:4">
      <c r="C491" s="78"/>
      <c r="D491" s="78"/>
    </row>
    <row r="492" spans="3:4">
      <c r="C492" s="78"/>
      <c r="D492" s="78"/>
    </row>
    <row r="493" spans="3:4">
      <c r="C493" s="78"/>
      <c r="D493" s="78"/>
    </row>
    <row r="494" spans="3:4">
      <c r="C494" s="78"/>
      <c r="D494" s="78"/>
    </row>
    <row r="495" spans="3:4">
      <c r="C495" s="78"/>
      <c r="D495" s="78"/>
    </row>
    <row r="496" spans="3:4">
      <c r="C496" s="78"/>
      <c r="D496" s="78"/>
    </row>
    <row r="497" spans="3:4">
      <c r="C497" s="78"/>
      <c r="D497" s="78"/>
    </row>
    <row r="498" spans="3:4">
      <c r="C498" s="78"/>
      <c r="D498" s="78"/>
    </row>
    <row r="499" spans="3:4">
      <c r="C499" s="78"/>
      <c r="D499" s="78"/>
    </row>
    <row r="500" spans="3:4">
      <c r="C500" s="78"/>
      <c r="D500" s="78"/>
    </row>
    <row r="501" spans="3:4">
      <c r="C501" s="78"/>
      <c r="D501" s="78"/>
    </row>
    <row r="502" spans="3:4">
      <c r="C502" s="78"/>
      <c r="D502" s="78"/>
    </row>
    <row r="503" spans="3:4">
      <c r="C503" s="78"/>
      <c r="D503" s="78"/>
    </row>
    <row r="504" spans="3:4">
      <c r="C504" s="78"/>
      <c r="D504" s="78"/>
    </row>
    <row r="505" spans="3:4">
      <c r="C505" s="78"/>
      <c r="D505" s="78"/>
    </row>
    <row r="506" spans="3:4">
      <c r="C506" s="78"/>
      <c r="D506" s="78"/>
    </row>
    <row r="507" spans="3:4">
      <c r="C507" s="78"/>
      <c r="D507" s="78"/>
    </row>
    <row r="508" spans="3:4">
      <c r="C508" s="78"/>
      <c r="D508" s="78"/>
    </row>
    <row r="509" spans="3:4">
      <c r="C509" s="78"/>
      <c r="D509" s="78"/>
    </row>
    <row r="510" spans="3:4">
      <c r="C510" s="78"/>
      <c r="D510" s="78"/>
    </row>
    <row r="511" spans="3:4">
      <c r="C511" s="78"/>
      <c r="D511" s="78"/>
    </row>
    <row r="512" spans="3:4">
      <c r="C512" s="78"/>
      <c r="D512" s="78"/>
    </row>
    <row r="513" spans="3:4">
      <c r="C513" s="78"/>
      <c r="D513" s="78"/>
    </row>
    <row r="514" spans="3:4">
      <c r="C514" s="78"/>
      <c r="D514" s="78"/>
    </row>
    <row r="515" spans="3:4">
      <c r="C515" s="78"/>
      <c r="D515" s="78"/>
    </row>
    <row r="516" spans="3:4">
      <c r="C516" s="78"/>
      <c r="D516" s="78"/>
    </row>
    <row r="517" spans="3:4">
      <c r="C517" s="78"/>
      <c r="D517" s="78"/>
    </row>
    <row r="518" spans="3:4">
      <c r="C518" s="78"/>
      <c r="D518" s="78"/>
    </row>
    <row r="519" spans="3:4">
      <c r="C519" s="78"/>
      <c r="D519" s="78"/>
    </row>
    <row r="520" spans="3:4">
      <c r="C520" s="78"/>
      <c r="D520" s="78"/>
    </row>
    <row r="521" spans="3:4">
      <c r="C521" s="78"/>
      <c r="D521" s="78"/>
    </row>
    <row r="522" spans="3:4">
      <c r="C522" s="78"/>
      <c r="D522" s="78"/>
    </row>
    <row r="523" spans="3:4">
      <c r="C523" s="78"/>
      <c r="D523" s="78"/>
    </row>
    <row r="524" spans="3:4">
      <c r="C524" s="78"/>
      <c r="D524" s="78"/>
    </row>
    <row r="525" spans="3:4">
      <c r="C525" s="78"/>
      <c r="D525" s="78"/>
    </row>
    <row r="526" spans="3:4">
      <c r="C526" s="78"/>
      <c r="D526" s="78"/>
    </row>
    <row r="527" spans="3:4">
      <c r="C527" s="78"/>
      <c r="D527" s="78"/>
    </row>
    <row r="528" spans="3:4">
      <c r="C528" s="78"/>
      <c r="D528" s="78"/>
    </row>
    <row r="529" spans="3:4">
      <c r="C529" s="78"/>
      <c r="D529" s="78"/>
    </row>
    <row r="530" spans="3:4">
      <c r="C530" s="78"/>
      <c r="D530" s="78"/>
    </row>
    <row r="531" spans="3:4">
      <c r="C531" s="78"/>
      <c r="D531" s="78"/>
    </row>
    <row r="532" spans="3:4">
      <c r="C532" s="78"/>
      <c r="D532" s="78"/>
    </row>
    <row r="533" spans="3:4">
      <c r="C533" s="78"/>
      <c r="D533" s="78"/>
    </row>
    <row r="534" spans="3:4">
      <c r="C534" s="78"/>
      <c r="D534" s="78"/>
    </row>
    <row r="535" spans="3:4">
      <c r="C535" s="78"/>
      <c r="D535" s="78"/>
    </row>
    <row r="536" spans="3:4">
      <c r="C536" s="78"/>
      <c r="D536" s="78"/>
    </row>
    <row r="537" spans="3:4">
      <c r="C537" s="78"/>
      <c r="D537" s="78"/>
    </row>
    <row r="538" spans="3:4">
      <c r="C538" s="78"/>
      <c r="D538" s="78"/>
    </row>
    <row r="539" spans="3:4">
      <c r="C539" s="78"/>
      <c r="D539" s="78"/>
    </row>
    <row r="540" spans="3:4">
      <c r="C540" s="78"/>
      <c r="D540" s="78"/>
    </row>
    <row r="541" spans="3:4">
      <c r="C541" s="78"/>
      <c r="D541" s="78"/>
    </row>
    <row r="542" spans="3:4">
      <c r="C542" s="78"/>
      <c r="D542" s="78"/>
    </row>
    <row r="543" spans="3:4">
      <c r="C543" s="78"/>
      <c r="D543" s="78"/>
    </row>
    <row r="544" spans="3:4">
      <c r="C544" s="78"/>
      <c r="D544" s="78"/>
    </row>
    <row r="545" spans="3:4">
      <c r="C545" s="78"/>
      <c r="D545" s="78"/>
    </row>
    <row r="546" spans="3:4">
      <c r="C546" s="78"/>
      <c r="D546" s="78"/>
    </row>
    <row r="547" spans="3:4">
      <c r="C547" s="78"/>
      <c r="D547" s="78"/>
    </row>
    <row r="548" spans="3:4">
      <c r="C548" s="78"/>
      <c r="D548" s="78"/>
    </row>
    <row r="549" spans="3:4">
      <c r="C549" s="78"/>
      <c r="D549" s="78"/>
    </row>
    <row r="550" spans="3:4">
      <c r="C550" s="78"/>
      <c r="D550" s="78"/>
    </row>
    <row r="551" spans="3:4">
      <c r="C551" s="78"/>
      <c r="D551" s="78"/>
    </row>
    <row r="552" spans="3:4">
      <c r="C552" s="78"/>
      <c r="D552" s="78"/>
    </row>
    <row r="553" spans="3:4">
      <c r="C553" s="78"/>
      <c r="D553" s="78"/>
    </row>
    <row r="554" spans="3:4">
      <c r="C554" s="78"/>
      <c r="D554" s="78"/>
    </row>
    <row r="555" spans="3:4">
      <c r="C555" s="78"/>
      <c r="D555" s="78"/>
    </row>
    <row r="556" spans="3:4">
      <c r="C556" s="78"/>
      <c r="D556" s="78"/>
    </row>
    <row r="557" spans="3:4">
      <c r="C557" s="78"/>
      <c r="D557" s="78"/>
    </row>
    <row r="558" spans="3:4">
      <c r="C558" s="78"/>
      <c r="D558" s="78"/>
    </row>
    <row r="559" spans="3:4">
      <c r="C559" s="78"/>
      <c r="D559" s="78"/>
    </row>
    <row r="560" spans="3:4">
      <c r="C560" s="78"/>
      <c r="D560" s="78"/>
    </row>
    <row r="561" spans="3:4">
      <c r="C561" s="78"/>
      <c r="D561" s="78"/>
    </row>
    <row r="562" spans="3:4">
      <c r="C562" s="78"/>
      <c r="D562" s="78"/>
    </row>
    <row r="563" spans="3:4">
      <c r="C563" s="78"/>
      <c r="D563" s="78"/>
    </row>
    <row r="564" spans="3:4">
      <c r="C564" s="78"/>
      <c r="D564" s="78"/>
    </row>
    <row r="565" spans="3:4">
      <c r="C565" s="78"/>
      <c r="D565" s="78"/>
    </row>
    <row r="566" spans="3:4">
      <c r="C566" s="78"/>
      <c r="D566" s="78"/>
    </row>
    <row r="567" spans="3:4">
      <c r="C567" s="78"/>
      <c r="D567" s="78"/>
    </row>
    <row r="568" spans="3:4">
      <c r="C568" s="78"/>
      <c r="D568" s="78"/>
    </row>
    <row r="569" spans="3:4">
      <c r="C569" s="78"/>
      <c r="D569" s="78"/>
    </row>
    <row r="570" spans="3:4">
      <c r="C570" s="78"/>
      <c r="D570" s="78"/>
    </row>
    <row r="571" spans="3:4">
      <c r="C571" s="78"/>
      <c r="D571" s="78"/>
    </row>
    <row r="572" spans="3:4">
      <c r="C572" s="78"/>
      <c r="D572" s="78"/>
    </row>
    <row r="573" spans="3:4">
      <c r="C573" s="78"/>
      <c r="D573" s="78"/>
    </row>
    <row r="574" spans="3:4">
      <c r="C574" s="78"/>
      <c r="D574" s="78"/>
    </row>
    <row r="575" spans="3:4">
      <c r="C575" s="78"/>
      <c r="D575" s="78"/>
    </row>
    <row r="576" spans="3:4">
      <c r="C576" s="78"/>
      <c r="D576" s="78"/>
    </row>
    <row r="577" spans="3:4">
      <c r="C577" s="78"/>
      <c r="D577" s="78"/>
    </row>
    <row r="578" spans="3:4">
      <c r="C578" s="78"/>
      <c r="D578" s="78"/>
    </row>
    <row r="579" spans="3:4">
      <c r="C579" s="78"/>
      <c r="D579" s="78"/>
    </row>
    <row r="580" spans="3:4">
      <c r="C580" s="78"/>
      <c r="D580" s="78"/>
    </row>
    <row r="581" spans="3:4">
      <c r="C581" s="78"/>
      <c r="D581" s="78"/>
    </row>
    <row r="582" spans="3:4">
      <c r="C582" s="78"/>
      <c r="D582" s="78"/>
    </row>
    <row r="583" spans="3:4">
      <c r="C583" s="78"/>
      <c r="D583" s="78"/>
    </row>
    <row r="584" spans="3:4">
      <c r="C584" s="78"/>
      <c r="D584" s="78"/>
    </row>
    <row r="585" spans="3:4">
      <c r="C585" s="78"/>
      <c r="D585" s="78"/>
    </row>
    <row r="586" spans="3:4">
      <c r="C586" s="78"/>
      <c r="D586" s="78"/>
    </row>
    <row r="587" spans="3:4">
      <c r="C587" s="78"/>
      <c r="D587" s="78"/>
    </row>
    <row r="588" spans="3:4">
      <c r="C588" s="78"/>
      <c r="D588" s="78"/>
    </row>
    <row r="589" spans="3:4">
      <c r="C589" s="78"/>
      <c r="D589" s="78"/>
    </row>
    <row r="590" spans="3:4">
      <c r="C590" s="78"/>
      <c r="D590" s="78"/>
    </row>
    <row r="591" spans="3:4">
      <c r="C591" s="78"/>
      <c r="D591" s="78"/>
    </row>
    <row r="592" spans="3:4">
      <c r="C592" s="78"/>
      <c r="D592" s="78"/>
    </row>
    <row r="593" spans="3:4">
      <c r="C593" s="78"/>
      <c r="D593" s="78"/>
    </row>
    <row r="594" spans="3:4">
      <c r="C594" s="78"/>
      <c r="D594" s="78"/>
    </row>
    <row r="595" spans="3:4">
      <c r="C595" s="78"/>
      <c r="D595" s="78"/>
    </row>
    <row r="596" spans="3:4">
      <c r="C596" s="78"/>
      <c r="D596" s="78"/>
    </row>
    <row r="597" spans="3:4">
      <c r="C597" s="78"/>
      <c r="D597" s="78"/>
    </row>
    <row r="598" spans="3:4">
      <c r="C598" s="78"/>
      <c r="D598" s="78"/>
    </row>
    <row r="599" spans="3:4">
      <c r="C599" s="78"/>
      <c r="D599" s="78"/>
    </row>
    <row r="600" spans="3:4">
      <c r="C600" s="78"/>
      <c r="D600" s="78"/>
    </row>
    <row r="601" spans="3:4">
      <c r="C601" s="78"/>
      <c r="D601" s="78"/>
    </row>
    <row r="602" spans="3:4">
      <c r="C602" s="78"/>
      <c r="D602" s="78"/>
    </row>
    <row r="603" spans="3:4">
      <c r="C603" s="78"/>
      <c r="D603" s="78"/>
    </row>
    <row r="604" spans="3:4">
      <c r="C604" s="78"/>
      <c r="D604" s="78"/>
    </row>
    <row r="605" spans="3:4">
      <c r="C605" s="78"/>
      <c r="D605" s="78"/>
    </row>
    <row r="606" spans="3:4">
      <c r="C606" s="78"/>
      <c r="D606" s="78"/>
    </row>
    <row r="607" spans="3:4">
      <c r="C607" s="78"/>
      <c r="D607" s="78"/>
    </row>
    <row r="608" spans="3:4">
      <c r="C608" s="78"/>
      <c r="D608" s="78"/>
    </row>
    <row r="609" spans="3:4">
      <c r="C609" s="78"/>
      <c r="D609" s="78"/>
    </row>
    <row r="610" spans="3:4">
      <c r="C610" s="78"/>
      <c r="D610" s="78"/>
    </row>
    <row r="611" spans="3:4">
      <c r="C611" s="78"/>
      <c r="D611" s="78"/>
    </row>
    <row r="612" spans="3:4">
      <c r="C612" s="78"/>
      <c r="D612" s="78"/>
    </row>
    <row r="613" spans="3:4">
      <c r="C613" s="78"/>
      <c r="D613" s="78"/>
    </row>
    <row r="614" spans="3:4">
      <c r="C614" s="78"/>
      <c r="D614" s="78"/>
    </row>
    <row r="615" spans="3:4">
      <c r="C615" s="78"/>
      <c r="D615" s="78"/>
    </row>
    <row r="616" spans="3:4">
      <c r="C616" s="78"/>
      <c r="D616" s="78"/>
    </row>
    <row r="617" spans="3:4">
      <c r="C617" s="78"/>
      <c r="D617" s="78"/>
    </row>
    <row r="618" spans="3:4">
      <c r="C618" s="78"/>
      <c r="D618" s="78"/>
    </row>
    <row r="619" spans="3:4">
      <c r="C619" s="78"/>
      <c r="D619" s="78"/>
    </row>
    <row r="620" spans="3:4">
      <c r="C620" s="78"/>
      <c r="D620" s="78"/>
    </row>
    <row r="621" spans="3:4">
      <c r="C621" s="78"/>
      <c r="D621" s="78"/>
    </row>
    <row r="622" spans="3:4">
      <c r="C622" s="78"/>
      <c r="D622" s="78"/>
    </row>
    <row r="623" spans="3:4">
      <c r="C623" s="78"/>
      <c r="D623" s="78"/>
    </row>
    <row r="624" spans="3:4">
      <c r="C624" s="78"/>
      <c r="D624" s="78"/>
    </row>
    <row r="625" spans="3:4">
      <c r="C625" s="78"/>
      <c r="D625" s="78"/>
    </row>
    <row r="626" spans="3:4">
      <c r="C626" s="78"/>
      <c r="D626" s="78"/>
    </row>
    <row r="627" spans="3:4">
      <c r="C627" s="78"/>
      <c r="D627" s="78"/>
    </row>
    <row r="628" spans="3:4">
      <c r="C628" s="78"/>
      <c r="D628" s="78"/>
    </row>
    <row r="629" spans="3:4">
      <c r="C629" s="78"/>
      <c r="D629" s="78"/>
    </row>
    <row r="630" spans="3:4">
      <c r="C630" s="78"/>
      <c r="D630" s="78"/>
    </row>
    <row r="631" spans="3:4">
      <c r="C631" s="78"/>
      <c r="D631" s="78"/>
    </row>
    <row r="632" spans="3:4">
      <c r="C632" s="78"/>
      <c r="D632" s="78"/>
    </row>
    <row r="633" spans="3:4">
      <c r="C633" s="78"/>
      <c r="D633" s="78"/>
    </row>
    <row r="634" spans="3:4">
      <c r="C634" s="78"/>
      <c r="D634" s="78"/>
    </row>
    <row r="635" spans="3:4">
      <c r="C635" s="78"/>
      <c r="D635" s="78"/>
    </row>
    <row r="636" spans="3:4">
      <c r="C636" s="78"/>
      <c r="D636" s="78"/>
    </row>
    <row r="637" spans="3:4">
      <c r="C637" s="78"/>
      <c r="D637" s="78"/>
    </row>
    <row r="638" spans="3:4">
      <c r="C638" s="78"/>
      <c r="D638" s="78"/>
    </row>
    <row r="639" spans="3:4">
      <c r="C639" s="78"/>
      <c r="D639" s="78"/>
    </row>
    <row r="640" spans="3:4">
      <c r="C640" s="78"/>
      <c r="D640" s="78"/>
    </row>
    <row r="641" spans="3:4">
      <c r="C641" s="78"/>
      <c r="D641" s="78"/>
    </row>
    <row r="642" spans="3:4">
      <c r="C642" s="78"/>
      <c r="D642" s="78"/>
    </row>
    <row r="643" spans="3:4">
      <c r="C643" s="78"/>
      <c r="D643" s="78"/>
    </row>
    <row r="644" spans="3:4">
      <c r="C644" s="78"/>
      <c r="D644" s="78"/>
    </row>
    <row r="645" spans="3:4">
      <c r="C645" s="78"/>
      <c r="D645" s="78"/>
    </row>
    <row r="646" spans="3:4">
      <c r="C646" s="78"/>
      <c r="D646" s="78"/>
    </row>
    <row r="647" spans="3:4">
      <c r="C647" s="78"/>
      <c r="D647" s="78"/>
    </row>
    <row r="648" spans="3:4">
      <c r="C648" s="78"/>
      <c r="D648" s="78"/>
    </row>
    <row r="649" spans="3:4">
      <c r="C649" s="78"/>
      <c r="D649" s="78"/>
    </row>
    <row r="650" spans="3:4">
      <c r="C650" s="78"/>
      <c r="D650" s="78"/>
    </row>
    <row r="651" spans="3:4">
      <c r="C651" s="78"/>
      <c r="D651" s="78"/>
    </row>
    <row r="652" spans="3:4">
      <c r="C652" s="78"/>
      <c r="D652" s="78"/>
    </row>
    <row r="653" spans="3:4">
      <c r="C653" s="78"/>
      <c r="D653" s="78"/>
    </row>
    <row r="654" spans="3:4">
      <c r="C654" s="78"/>
      <c r="D654" s="78"/>
    </row>
    <row r="655" spans="3:4">
      <c r="C655" s="78"/>
      <c r="D655" s="78"/>
    </row>
    <row r="656" spans="3:4">
      <c r="C656" s="78"/>
      <c r="D656" s="78"/>
    </row>
    <row r="657" spans="3:4">
      <c r="C657" s="78"/>
      <c r="D657" s="78"/>
    </row>
    <row r="658" spans="3:4">
      <c r="C658" s="78"/>
      <c r="D658" s="78"/>
    </row>
    <row r="659" spans="3:4">
      <c r="C659" s="78"/>
      <c r="D659" s="78"/>
    </row>
    <row r="660" spans="3:4">
      <c r="C660" s="78"/>
      <c r="D660" s="78"/>
    </row>
    <row r="661" spans="3:4">
      <c r="C661" s="78"/>
      <c r="D661" s="78"/>
    </row>
    <row r="662" spans="3:4">
      <c r="C662" s="78"/>
      <c r="D662" s="78"/>
    </row>
    <row r="663" spans="3:4">
      <c r="C663" s="78"/>
      <c r="D663" s="78"/>
    </row>
    <row r="664" spans="3:4">
      <c r="C664" s="78"/>
      <c r="D664" s="78"/>
    </row>
    <row r="665" spans="3:4">
      <c r="C665" s="78"/>
      <c r="D665" s="78"/>
    </row>
    <row r="666" spans="3:4">
      <c r="C666" s="78"/>
      <c r="D666" s="78"/>
    </row>
    <row r="667" spans="3:4">
      <c r="C667" s="78"/>
      <c r="D667" s="78"/>
    </row>
    <row r="668" spans="3:4">
      <c r="C668" s="78"/>
      <c r="D668" s="78"/>
    </row>
    <row r="669" spans="3:4">
      <c r="C669" s="78"/>
      <c r="D669" s="78"/>
    </row>
    <row r="670" spans="3:4">
      <c r="C670" s="78"/>
      <c r="D670" s="78"/>
    </row>
    <row r="671" spans="3:4">
      <c r="C671" s="78"/>
      <c r="D671" s="78"/>
    </row>
    <row r="672" spans="3:4">
      <c r="C672" s="78"/>
      <c r="D672" s="78"/>
    </row>
    <row r="673" spans="3:4">
      <c r="C673" s="78"/>
      <c r="D673" s="78"/>
    </row>
    <row r="674" spans="3:4">
      <c r="C674" s="78"/>
      <c r="D674" s="78"/>
    </row>
    <row r="675" spans="3:4">
      <c r="C675" s="78"/>
      <c r="D675" s="78"/>
    </row>
    <row r="676" spans="3:4">
      <c r="C676" s="78"/>
      <c r="D676" s="78"/>
    </row>
    <row r="677" spans="3:4">
      <c r="C677" s="78"/>
      <c r="D677" s="78"/>
    </row>
    <row r="678" spans="3:4">
      <c r="C678" s="78"/>
      <c r="D678" s="78"/>
    </row>
    <row r="679" spans="3:4">
      <c r="C679" s="78"/>
      <c r="D679" s="78"/>
    </row>
    <row r="680" spans="3:4">
      <c r="C680" s="78"/>
      <c r="D680" s="78"/>
    </row>
    <row r="681" spans="3:4">
      <c r="C681" s="78"/>
      <c r="D681" s="78"/>
    </row>
    <row r="682" spans="3:4">
      <c r="C682" s="78"/>
      <c r="D682" s="78"/>
    </row>
    <row r="683" spans="3:4">
      <c r="C683" s="78"/>
      <c r="D683" s="78"/>
    </row>
    <row r="684" spans="3:4">
      <c r="C684" s="78"/>
      <c r="D684" s="78"/>
    </row>
    <row r="685" spans="3:4">
      <c r="C685" s="78"/>
      <c r="D685" s="78"/>
    </row>
    <row r="686" spans="3:4">
      <c r="C686" s="78"/>
      <c r="D686" s="78"/>
    </row>
    <row r="687" spans="3:4">
      <c r="C687" s="78"/>
      <c r="D687" s="78"/>
    </row>
    <row r="688" spans="3:4">
      <c r="C688" s="78"/>
      <c r="D688" s="78"/>
    </row>
    <row r="689" spans="3:4">
      <c r="C689" s="78"/>
      <c r="D689" s="78"/>
    </row>
    <row r="690" spans="3:4">
      <c r="C690" s="78"/>
      <c r="D690" s="78"/>
    </row>
    <row r="691" spans="3:4">
      <c r="C691" s="78"/>
      <c r="D691" s="78"/>
    </row>
    <row r="692" spans="3:4">
      <c r="C692" s="78"/>
      <c r="D692" s="78"/>
    </row>
    <row r="693" spans="3:4">
      <c r="C693" s="78"/>
      <c r="D693" s="78"/>
    </row>
    <row r="694" spans="3:4">
      <c r="C694" s="78"/>
      <c r="D694" s="78"/>
    </row>
    <row r="695" spans="3:4">
      <c r="C695" s="78"/>
      <c r="D695" s="78"/>
    </row>
    <row r="696" spans="3:4">
      <c r="C696" s="78"/>
      <c r="D696" s="78"/>
    </row>
    <row r="697" spans="3:4">
      <c r="C697" s="78"/>
      <c r="D697" s="78"/>
    </row>
    <row r="698" spans="3:4">
      <c r="C698" s="78"/>
      <c r="D698" s="78"/>
    </row>
    <row r="699" spans="3:4">
      <c r="C699" s="78"/>
      <c r="D699" s="78"/>
    </row>
    <row r="700" spans="3:4">
      <c r="C700" s="78"/>
      <c r="D700" s="78"/>
    </row>
    <row r="701" spans="3:4">
      <c r="C701" s="78"/>
      <c r="D701" s="78"/>
    </row>
    <row r="702" spans="3:4">
      <c r="C702" s="78"/>
      <c r="D702" s="78"/>
    </row>
    <row r="703" spans="3:4">
      <c r="C703" s="78"/>
      <c r="D703" s="78"/>
    </row>
    <row r="704" spans="3:4">
      <c r="C704" s="78"/>
      <c r="D704" s="78"/>
    </row>
    <row r="705" spans="3:4">
      <c r="C705" s="78"/>
      <c r="D705" s="78"/>
    </row>
    <row r="706" spans="3:4">
      <c r="C706" s="78"/>
      <c r="D706" s="78"/>
    </row>
    <row r="707" spans="3:4">
      <c r="C707" s="78"/>
      <c r="D707" s="78"/>
    </row>
    <row r="708" spans="3:4">
      <c r="C708" s="78"/>
      <c r="D708" s="78"/>
    </row>
    <row r="709" spans="3:4">
      <c r="C709" s="78"/>
      <c r="D709" s="78"/>
    </row>
    <row r="710" spans="3:4">
      <c r="C710" s="78"/>
      <c r="D710" s="78"/>
    </row>
    <row r="711" spans="3:4">
      <c r="C711" s="78"/>
      <c r="D711" s="78"/>
    </row>
    <row r="712" spans="3:4">
      <c r="C712" s="78"/>
      <c r="D712" s="78"/>
    </row>
    <row r="713" spans="3:4">
      <c r="C713" s="78"/>
      <c r="D713" s="78"/>
    </row>
    <row r="714" spans="3:4">
      <c r="C714" s="78"/>
      <c r="D714" s="78"/>
    </row>
    <row r="715" spans="3:4">
      <c r="C715" s="78"/>
      <c r="D715" s="78"/>
    </row>
    <row r="716" spans="3:4">
      <c r="C716" s="78"/>
      <c r="D716" s="78"/>
    </row>
    <row r="717" spans="3:4">
      <c r="C717" s="78"/>
      <c r="D717" s="78"/>
    </row>
    <row r="718" spans="3:4">
      <c r="C718" s="78"/>
      <c r="D718" s="78"/>
    </row>
    <row r="719" spans="3:4">
      <c r="C719" s="78"/>
      <c r="D719" s="78"/>
    </row>
    <row r="720" spans="3:4">
      <c r="C720" s="78"/>
      <c r="D720" s="78"/>
    </row>
    <row r="721" spans="3:4">
      <c r="C721" s="78"/>
      <c r="D721" s="78"/>
    </row>
    <row r="722" spans="3:4">
      <c r="C722" s="78"/>
      <c r="D722" s="78"/>
    </row>
    <row r="723" spans="3:4">
      <c r="C723" s="78"/>
      <c r="D723" s="78"/>
    </row>
    <row r="724" spans="3:4">
      <c r="C724" s="78"/>
      <c r="D724" s="78"/>
    </row>
    <row r="725" spans="3:4">
      <c r="C725" s="78"/>
      <c r="D725" s="78"/>
    </row>
    <row r="726" spans="3:4">
      <c r="C726" s="78"/>
      <c r="D726" s="78"/>
    </row>
    <row r="727" spans="3:4">
      <c r="C727" s="78"/>
      <c r="D727" s="78"/>
    </row>
    <row r="728" spans="3:4">
      <c r="C728" s="78"/>
      <c r="D728" s="78"/>
    </row>
    <row r="729" spans="3:4">
      <c r="C729" s="78"/>
      <c r="D729" s="78"/>
    </row>
    <row r="730" spans="3:4">
      <c r="C730" s="78"/>
      <c r="D730" s="78"/>
    </row>
    <row r="731" spans="3:4">
      <c r="C731" s="78"/>
      <c r="D731" s="78"/>
    </row>
    <row r="732" spans="3:4">
      <c r="C732" s="78"/>
      <c r="D732" s="78"/>
    </row>
    <row r="733" spans="3:4">
      <c r="C733" s="78"/>
      <c r="D733" s="78"/>
    </row>
    <row r="734" spans="3:4">
      <c r="C734" s="78"/>
      <c r="D734" s="78"/>
    </row>
    <row r="735" spans="3:4">
      <c r="C735" s="78"/>
      <c r="D735" s="78"/>
    </row>
    <row r="736" spans="3:4">
      <c r="C736" s="78"/>
      <c r="D736" s="78"/>
    </row>
    <row r="737" spans="3:4">
      <c r="C737" s="78"/>
      <c r="D737" s="78"/>
    </row>
    <row r="738" spans="3:4">
      <c r="C738" s="78"/>
      <c r="D738" s="78"/>
    </row>
    <row r="739" spans="3:4">
      <c r="C739" s="78"/>
      <c r="D739" s="78"/>
    </row>
    <row r="740" spans="3:4">
      <c r="C740" s="78"/>
      <c r="D740" s="78"/>
    </row>
    <row r="741" spans="3:4">
      <c r="C741" s="78"/>
      <c r="D741" s="78"/>
    </row>
    <row r="742" spans="3:4">
      <c r="C742" s="78"/>
      <c r="D742" s="78"/>
    </row>
    <row r="743" spans="3:4">
      <c r="C743" s="78"/>
      <c r="D743" s="78"/>
    </row>
    <row r="744" spans="3:4">
      <c r="C744" s="78"/>
      <c r="D744" s="78"/>
    </row>
    <row r="745" spans="3:4">
      <c r="C745" s="78"/>
      <c r="D745" s="78"/>
    </row>
    <row r="746" spans="3:4">
      <c r="C746" s="78"/>
      <c r="D746" s="78"/>
    </row>
    <row r="747" spans="3:4">
      <c r="C747" s="78"/>
      <c r="D747" s="78"/>
    </row>
    <row r="748" spans="3:4">
      <c r="C748" s="78"/>
      <c r="D748" s="78"/>
    </row>
    <row r="749" spans="3:4">
      <c r="C749" s="78"/>
      <c r="D749" s="78"/>
    </row>
    <row r="750" spans="3:4">
      <c r="C750" s="78"/>
      <c r="D750" s="78"/>
    </row>
    <row r="751" spans="3:4">
      <c r="C751" s="78"/>
      <c r="D751" s="78"/>
    </row>
    <row r="752" spans="3:4">
      <c r="C752" s="78"/>
      <c r="D752" s="78"/>
    </row>
    <row r="753" spans="3:4">
      <c r="C753" s="78"/>
      <c r="D753" s="78"/>
    </row>
    <row r="754" spans="3:4">
      <c r="C754" s="78"/>
      <c r="D754" s="78"/>
    </row>
    <row r="755" spans="3:4">
      <c r="C755" s="78"/>
      <c r="D755" s="78"/>
    </row>
    <row r="756" spans="3:4">
      <c r="C756" s="78"/>
      <c r="D756" s="78"/>
    </row>
    <row r="757" spans="3:4">
      <c r="C757" s="78"/>
      <c r="D757" s="78"/>
    </row>
    <row r="758" spans="3:4">
      <c r="C758" s="78"/>
      <c r="D758" s="78"/>
    </row>
    <row r="759" spans="3:4">
      <c r="C759" s="78"/>
      <c r="D759" s="78"/>
    </row>
    <row r="760" spans="3:4">
      <c r="C760" s="78"/>
      <c r="D760" s="78"/>
    </row>
    <row r="761" spans="3:4">
      <c r="C761" s="78"/>
      <c r="D761" s="78"/>
    </row>
    <row r="762" spans="3:4">
      <c r="C762" s="78"/>
      <c r="D762" s="78"/>
    </row>
    <row r="763" spans="3:4">
      <c r="C763" s="78"/>
      <c r="D763" s="78"/>
    </row>
    <row r="764" spans="3:4">
      <c r="C764" s="78"/>
      <c r="D764" s="78"/>
    </row>
    <row r="765" spans="3:4">
      <c r="C765" s="78"/>
      <c r="D765" s="78"/>
    </row>
    <row r="766" spans="3:4">
      <c r="C766" s="78"/>
      <c r="D766" s="78"/>
    </row>
    <row r="767" spans="3:4">
      <c r="C767" s="78"/>
      <c r="D767" s="78"/>
    </row>
    <row r="768" spans="3:4">
      <c r="C768" s="78"/>
      <c r="D768" s="78"/>
    </row>
    <row r="769" spans="3:4">
      <c r="C769" s="78"/>
      <c r="D769" s="78"/>
    </row>
    <row r="770" spans="3:4">
      <c r="C770" s="78"/>
      <c r="D770" s="78"/>
    </row>
    <row r="771" spans="3:4">
      <c r="C771" s="78"/>
      <c r="D771" s="78"/>
    </row>
    <row r="772" spans="3:4">
      <c r="C772" s="78"/>
      <c r="D772" s="78"/>
    </row>
    <row r="773" spans="3:4">
      <c r="C773" s="78"/>
      <c r="D773" s="78"/>
    </row>
    <row r="774" spans="3:4">
      <c r="C774" s="78"/>
      <c r="D774" s="78"/>
    </row>
    <row r="775" spans="3:4">
      <c r="C775" s="78"/>
      <c r="D775" s="78"/>
    </row>
    <row r="776" spans="3:4">
      <c r="C776" s="78"/>
      <c r="D776" s="78"/>
    </row>
    <row r="777" spans="3:4">
      <c r="C777" s="78"/>
      <c r="D777" s="78"/>
    </row>
    <row r="778" spans="3:4">
      <c r="C778" s="78"/>
      <c r="D778" s="78"/>
    </row>
    <row r="779" spans="3:4">
      <c r="C779" s="78"/>
      <c r="D779" s="78"/>
    </row>
    <row r="780" spans="3:4">
      <c r="C780" s="78"/>
      <c r="D780" s="78"/>
    </row>
    <row r="781" spans="3:4">
      <c r="C781" s="78"/>
      <c r="D781" s="78"/>
    </row>
    <row r="782" spans="3:4">
      <c r="C782" s="78"/>
      <c r="D782" s="78"/>
    </row>
    <row r="783" spans="3:4">
      <c r="C783" s="78"/>
      <c r="D783" s="78"/>
    </row>
    <row r="784" spans="3:4">
      <c r="C784" s="78"/>
      <c r="D784" s="78"/>
    </row>
    <row r="785" spans="3:4">
      <c r="C785" s="78"/>
      <c r="D785" s="78"/>
    </row>
    <row r="786" spans="3:4">
      <c r="C786" s="78"/>
      <c r="D786" s="78"/>
    </row>
    <row r="787" spans="3:4">
      <c r="C787" s="78"/>
      <c r="D787" s="78"/>
    </row>
    <row r="788" spans="3:4">
      <c r="C788" s="78"/>
      <c r="D788" s="78"/>
    </row>
    <row r="789" spans="3:4">
      <c r="C789" s="78"/>
      <c r="D789" s="78"/>
    </row>
    <row r="790" spans="3:4">
      <c r="C790" s="78"/>
      <c r="D790" s="78"/>
    </row>
    <row r="791" spans="3:4">
      <c r="C791" s="78"/>
      <c r="D791" s="78"/>
    </row>
    <row r="792" spans="3:4">
      <c r="C792" s="78"/>
      <c r="D792" s="78"/>
    </row>
    <row r="793" spans="3:4">
      <c r="C793" s="78"/>
      <c r="D793" s="78"/>
    </row>
    <row r="794" spans="3:4">
      <c r="C794" s="78"/>
      <c r="D794" s="78"/>
    </row>
    <row r="795" spans="3:4">
      <c r="C795" s="78"/>
      <c r="D795" s="78"/>
    </row>
    <row r="796" spans="3:4">
      <c r="C796" s="78"/>
      <c r="D796" s="78"/>
    </row>
    <row r="797" spans="3:4">
      <c r="C797" s="78"/>
      <c r="D797" s="78"/>
    </row>
    <row r="798" spans="3:4">
      <c r="C798" s="78"/>
      <c r="D798" s="78"/>
    </row>
    <row r="799" spans="3:4">
      <c r="C799" s="78"/>
      <c r="D799" s="78"/>
    </row>
    <row r="800" spans="3:4">
      <c r="C800" s="78"/>
      <c r="D800" s="78"/>
    </row>
    <row r="801" spans="3:4">
      <c r="C801" s="78"/>
      <c r="D801" s="78"/>
    </row>
    <row r="802" spans="3:4">
      <c r="C802" s="78"/>
      <c r="D802" s="78"/>
    </row>
    <row r="803" spans="3:4">
      <c r="C803" s="78"/>
      <c r="D803" s="78"/>
    </row>
    <row r="804" spans="3:4">
      <c r="C804" s="78"/>
      <c r="D804" s="78"/>
    </row>
    <row r="805" spans="3:4">
      <c r="C805" s="78"/>
      <c r="D805" s="78"/>
    </row>
    <row r="806" spans="3:4">
      <c r="C806" s="78"/>
      <c r="D806" s="78"/>
    </row>
    <row r="807" spans="3:4">
      <c r="C807" s="78"/>
      <c r="D807" s="78"/>
    </row>
    <row r="808" spans="3:4">
      <c r="C808" s="78"/>
      <c r="D808" s="78"/>
    </row>
    <row r="809" spans="3:4">
      <c r="C809" s="78"/>
      <c r="D809" s="78"/>
    </row>
    <row r="810" spans="3:4">
      <c r="C810" s="78"/>
      <c r="D810" s="78"/>
    </row>
    <row r="811" spans="3:4">
      <c r="C811" s="78"/>
      <c r="D811" s="78"/>
    </row>
    <row r="812" spans="3:4">
      <c r="C812" s="78"/>
      <c r="D812" s="78"/>
    </row>
    <row r="813" spans="3:4">
      <c r="C813" s="78"/>
      <c r="D813" s="78"/>
    </row>
    <row r="814" spans="3:4">
      <c r="C814" s="78"/>
      <c r="D814" s="78"/>
    </row>
    <row r="815" spans="3:4">
      <c r="C815" s="78"/>
      <c r="D815" s="78"/>
    </row>
    <row r="816" spans="3:4">
      <c r="C816" s="78"/>
      <c r="D816" s="78"/>
    </row>
    <row r="817" spans="3:4">
      <c r="C817" s="78"/>
      <c r="D817" s="78"/>
    </row>
    <row r="818" spans="3:4">
      <c r="C818" s="78"/>
      <c r="D818" s="78"/>
    </row>
    <row r="819" spans="3:4">
      <c r="C819" s="78"/>
      <c r="D819" s="78"/>
    </row>
    <row r="820" spans="3:4">
      <c r="C820" s="78"/>
      <c r="D820" s="78"/>
    </row>
    <row r="821" spans="3:4">
      <c r="C821" s="78"/>
      <c r="D821" s="78"/>
    </row>
    <row r="822" spans="3:4">
      <c r="C822" s="78"/>
      <c r="D822" s="78"/>
    </row>
    <row r="823" spans="3:4">
      <c r="C823" s="78"/>
      <c r="D823" s="78"/>
    </row>
    <row r="824" spans="3:4">
      <c r="C824" s="78"/>
      <c r="D824" s="78"/>
    </row>
    <row r="825" spans="3:4">
      <c r="C825" s="78"/>
      <c r="D825" s="78"/>
    </row>
    <row r="826" spans="3:4">
      <c r="C826" s="78"/>
      <c r="D826" s="78"/>
    </row>
    <row r="827" spans="3:4">
      <c r="C827" s="78"/>
      <c r="D827" s="78"/>
    </row>
    <row r="828" spans="3:4">
      <c r="C828" s="78"/>
      <c r="D828" s="78"/>
    </row>
    <row r="829" spans="3:4">
      <c r="C829" s="78"/>
      <c r="D829" s="78"/>
    </row>
    <row r="830" spans="3:4">
      <c r="C830" s="78"/>
      <c r="D830" s="78"/>
    </row>
    <row r="831" spans="3:4">
      <c r="C831" s="78"/>
      <c r="D831" s="78"/>
    </row>
    <row r="832" spans="3:4">
      <c r="C832" s="78"/>
      <c r="D832" s="78"/>
    </row>
    <row r="833" spans="3:4">
      <c r="C833" s="78"/>
      <c r="D833" s="78"/>
    </row>
    <row r="834" spans="3:4">
      <c r="C834" s="78"/>
      <c r="D834" s="78"/>
    </row>
    <row r="835" spans="3:4">
      <c r="C835" s="78"/>
      <c r="D835" s="78"/>
    </row>
    <row r="836" spans="3:4">
      <c r="C836" s="78"/>
      <c r="D836" s="78"/>
    </row>
    <row r="837" spans="3:4">
      <c r="C837" s="78"/>
      <c r="D837" s="78"/>
    </row>
    <row r="838" spans="3:4">
      <c r="C838" s="78"/>
      <c r="D838" s="78"/>
    </row>
    <row r="839" spans="3:4">
      <c r="C839" s="78"/>
      <c r="D839" s="78"/>
    </row>
    <row r="840" spans="3:4">
      <c r="C840" s="78"/>
      <c r="D840" s="78"/>
    </row>
    <row r="841" spans="3:4">
      <c r="C841" s="78"/>
      <c r="D841" s="78"/>
    </row>
    <row r="842" spans="3:4">
      <c r="C842" s="78"/>
      <c r="D842" s="78"/>
    </row>
    <row r="843" spans="3:4">
      <c r="C843" s="78"/>
      <c r="D843" s="78"/>
    </row>
    <row r="844" spans="3:4">
      <c r="C844" s="78"/>
      <c r="D844" s="78"/>
    </row>
    <row r="845" spans="3:4">
      <c r="C845" s="78"/>
      <c r="D845" s="78"/>
    </row>
    <row r="846" spans="3:4">
      <c r="C846" s="78"/>
      <c r="D846" s="78"/>
    </row>
    <row r="847" spans="3:4">
      <c r="C847" s="78"/>
      <c r="D847" s="78"/>
    </row>
    <row r="848" spans="3:4">
      <c r="C848" s="78"/>
      <c r="D848" s="78"/>
    </row>
    <row r="849" spans="3:4">
      <c r="C849" s="78"/>
      <c r="D849" s="78"/>
    </row>
    <row r="850" spans="3:4">
      <c r="C850" s="78"/>
      <c r="D850" s="78"/>
    </row>
    <row r="851" spans="3:4">
      <c r="C851" s="78"/>
      <c r="D851" s="78"/>
    </row>
    <row r="852" spans="3:4">
      <c r="C852" s="78"/>
      <c r="D852" s="78"/>
    </row>
    <row r="853" spans="3:4">
      <c r="C853" s="78"/>
      <c r="D853" s="78"/>
    </row>
    <row r="854" spans="3:4">
      <c r="C854" s="78"/>
      <c r="D854" s="78"/>
    </row>
    <row r="855" spans="3:4">
      <c r="C855" s="78"/>
      <c r="D855" s="78"/>
    </row>
    <row r="856" spans="3:4">
      <c r="C856" s="78"/>
      <c r="D856" s="78"/>
    </row>
    <row r="857" spans="3:4">
      <c r="C857" s="78"/>
      <c r="D857" s="78"/>
    </row>
    <row r="858" spans="3:4">
      <c r="C858" s="78"/>
      <c r="D858" s="78"/>
    </row>
    <row r="859" spans="3:4">
      <c r="C859" s="78"/>
      <c r="D859" s="78"/>
    </row>
    <row r="860" spans="3:4">
      <c r="C860" s="78"/>
      <c r="D860" s="78"/>
    </row>
    <row r="861" spans="3:4">
      <c r="C861" s="78"/>
      <c r="D861" s="78"/>
    </row>
    <row r="862" spans="3:4">
      <c r="C862" s="78"/>
      <c r="D862" s="78"/>
    </row>
    <row r="863" spans="3:4">
      <c r="C863" s="78"/>
      <c r="D863" s="78"/>
    </row>
    <row r="864" spans="3:4">
      <c r="C864" s="78"/>
      <c r="D864" s="78"/>
    </row>
    <row r="865" spans="3:4">
      <c r="C865" s="78"/>
      <c r="D865" s="78"/>
    </row>
    <row r="866" spans="3:4">
      <c r="C866" s="78"/>
      <c r="D866" s="78"/>
    </row>
    <row r="867" spans="3:4">
      <c r="C867" s="78"/>
      <c r="D867" s="78"/>
    </row>
    <row r="868" spans="3:4">
      <c r="C868" s="78"/>
      <c r="D868" s="78"/>
    </row>
    <row r="869" spans="3:4">
      <c r="C869" s="78"/>
      <c r="D869" s="78"/>
    </row>
    <row r="870" spans="3:4">
      <c r="C870" s="78"/>
      <c r="D870" s="78"/>
    </row>
    <row r="871" spans="3:4">
      <c r="C871" s="78"/>
      <c r="D871" s="78"/>
    </row>
    <row r="872" spans="3:4">
      <c r="C872" s="78"/>
      <c r="D872" s="78"/>
    </row>
    <row r="873" spans="3:4">
      <c r="C873" s="78"/>
      <c r="D873" s="78"/>
    </row>
    <row r="874" spans="3:4">
      <c r="C874" s="78"/>
      <c r="D874" s="78"/>
    </row>
    <row r="875" spans="3:4">
      <c r="C875" s="78"/>
      <c r="D875" s="78"/>
    </row>
    <row r="876" spans="3:4">
      <c r="C876" s="78"/>
      <c r="D876" s="78"/>
    </row>
    <row r="877" spans="3:4">
      <c r="C877" s="78"/>
      <c r="D877" s="78"/>
    </row>
    <row r="878" spans="3:4">
      <c r="C878" s="78"/>
      <c r="D878" s="78"/>
    </row>
    <row r="879" spans="3:4">
      <c r="C879" s="78"/>
      <c r="D879" s="78"/>
    </row>
    <row r="880" spans="3:4">
      <c r="C880" s="78"/>
      <c r="D880" s="78"/>
    </row>
    <row r="881" spans="3:4">
      <c r="C881" s="78"/>
      <c r="D881" s="78"/>
    </row>
    <row r="882" spans="3:4">
      <c r="C882" s="78"/>
      <c r="D882" s="78"/>
    </row>
    <row r="883" spans="3:4">
      <c r="C883" s="78"/>
      <c r="D883" s="78"/>
    </row>
    <row r="884" spans="3:4">
      <c r="C884" s="78"/>
      <c r="D884" s="78"/>
    </row>
    <row r="885" spans="3:4">
      <c r="C885" s="78"/>
      <c r="D885" s="78"/>
    </row>
    <row r="886" spans="3:4">
      <c r="C886" s="78"/>
      <c r="D886" s="78"/>
    </row>
    <row r="887" spans="3:4">
      <c r="C887" s="78"/>
      <c r="D887" s="78"/>
    </row>
    <row r="888" spans="3:4">
      <c r="C888" s="78"/>
      <c r="D888" s="78"/>
    </row>
    <row r="889" spans="3:4">
      <c r="C889" s="78"/>
      <c r="D889" s="78"/>
    </row>
    <row r="890" spans="3:4">
      <c r="C890" s="78"/>
      <c r="D890" s="78"/>
    </row>
    <row r="891" spans="3:4">
      <c r="C891" s="78"/>
      <c r="D891" s="78"/>
    </row>
    <row r="892" spans="3:4">
      <c r="C892" s="78"/>
      <c r="D892" s="78"/>
    </row>
    <row r="893" spans="3:4">
      <c r="C893" s="78"/>
      <c r="D893" s="78"/>
    </row>
    <row r="894" spans="3:4">
      <c r="C894" s="78"/>
      <c r="D894" s="78"/>
    </row>
    <row r="895" spans="3:4">
      <c r="C895" s="78"/>
      <c r="D895" s="78"/>
    </row>
    <row r="896" spans="3:4">
      <c r="C896" s="78"/>
      <c r="D896" s="78"/>
    </row>
    <row r="897" spans="3:4">
      <c r="C897" s="78"/>
      <c r="D897" s="78"/>
    </row>
    <row r="898" spans="3:4">
      <c r="C898" s="78"/>
      <c r="D898" s="78"/>
    </row>
    <row r="899" spans="3:4">
      <c r="C899" s="78"/>
      <c r="D899" s="78"/>
    </row>
    <row r="900" spans="3:4">
      <c r="C900" s="78"/>
      <c r="D900" s="78"/>
    </row>
    <row r="901" spans="3:4">
      <c r="C901" s="78"/>
      <c r="D901" s="78"/>
    </row>
    <row r="902" spans="3:4">
      <c r="C902" s="78"/>
      <c r="D902" s="78"/>
    </row>
    <row r="903" spans="3:4">
      <c r="C903" s="78"/>
      <c r="D903" s="78"/>
    </row>
    <row r="904" spans="3:4">
      <c r="C904" s="78"/>
      <c r="D904" s="78"/>
    </row>
    <row r="905" spans="3:4">
      <c r="C905" s="78"/>
      <c r="D905" s="78"/>
    </row>
    <row r="906" spans="3:4">
      <c r="C906" s="78"/>
      <c r="D906" s="78"/>
    </row>
    <row r="907" spans="3:4">
      <c r="C907" s="78"/>
      <c r="D907" s="78"/>
    </row>
    <row r="908" spans="3:4">
      <c r="C908" s="78"/>
      <c r="D908" s="78"/>
    </row>
    <row r="909" spans="3:4">
      <c r="C909" s="78"/>
      <c r="D909" s="78"/>
    </row>
    <row r="910" spans="3:4">
      <c r="C910" s="78"/>
      <c r="D910" s="78"/>
    </row>
    <row r="911" spans="3:4">
      <c r="C911" s="78"/>
      <c r="D911" s="78"/>
    </row>
    <row r="912" spans="3:4">
      <c r="C912" s="78"/>
      <c r="D912" s="78"/>
    </row>
    <row r="913" spans="3:4">
      <c r="C913" s="78"/>
      <c r="D913" s="78"/>
    </row>
    <row r="914" spans="3:4">
      <c r="C914" s="78"/>
      <c r="D914" s="78"/>
    </row>
    <row r="915" spans="3:4">
      <c r="C915" s="78"/>
      <c r="D915" s="78"/>
    </row>
    <row r="916" spans="3:4">
      <c r="C916" s="78"/>
      <c r="D916" s="78"/>
    </row>
    <row r="917" spans="3:4">
      <c r="C917" s="78"/>
      <c r="D917" s="78"/>
    </row>
    <row r="918" spans="3:4">
      <c r="C918" s="78"/>
      <c r="D918" s="78"/>
    </row>
    <row r="919" spans="3:4">
      <c r="C919" s="78"/>
      <c r="D919" s="78"/>
    </row>
    <row r="920" spans="3:4">
      <c r="C920" s="78"/>
      <c r="D920" s="78"/>
    </row>
    <row r="921" spans="3:4">
      <c r="C921" s="78"/>
      <c r="D921" s="78"/>
    </row>
    <row r="922" spans="3:4">
      <c r="C922" s="78"/>
      <c r="D922" s="78"/>
    </row>
    <row r="923" spans="3:4">
      <c r="C923" s="78"/>
      <c r="D923" s="78"/>
    </row>
    <row r="924" spans="3:4">
      <c r="C924" s="78"/>
      <c r="D924" s="78"/>
    </row>
    <row r="925" spans="3:4">
      <c r="C925" s="78"/>
      <c r="D925" s="78"/>
    </row>
    <row r="926" spans="3:4">
      <c r="C926" s="78"/>
      <c r="D926" s="78"/>
    </row>
    <row r="927" spans="3:4">
      <c r="C927" s="78"/>
      <c r="D927" s="78"/>
    </row>
    <row r="928" spans="3:4">
      <c r="C928" s="78"/>
      <c r="D928" s="78"/>
    </row>
    <row r="929" spans="3:4">
      <c r="C929" s="78"/>
      <c r="D929" s="78"/>
    </row>
    <row r="930" spans="3:4">
      <c r="C930" s="78"/>
      <c r="D930" s="78"/>
    </row>
    <row r="931" spans="3:4">
      <c r="C931" s="78"/>
      <c r="D931" s="78"/>
    </row>
    <row r="932" spans="3:4">
      <c r="C932" s="78"/>
      <c r="D932" s="78"/>
    </row>
    <row r="933" spans="3:4">
      <c r="C933" s="78"/>
      <c r="D933" s="78"/>
    </row>
    <row r="934" spans="3:4">
      <c r="C934" s="78"/>
      <c r="D934" s="78"/>
    </row>
    <row r="935" spans="3:4">
      <c r="C935" s="78"/>
      <c r="D935" s="78"/>
    </row>
    <row r="936" spans="3:4">
      <c r="C936" s="78"/>
      <c r="D936" s="78"/>
    </row>
    <row r="937" spans="3:4">
      <c r="C937" s="78"/>
      <c r="D937" s="78"/>
    </row>
    <row r="938" spans="3:4">
      <c r="C938" s="78"/>
      <c r="D938" s="78"/>
    </row>
    <row r="939" spans="3:4">
      <c r="C939" s="78"/>
      <c r="D939" s="78"/>
    </row>
    <row r="940" spans="3:4">
      <c r="C940" s="78"/>
      <c r="D940" s="78"/>
    </row>
    <row r="941" spans="3:4">
      <c r="C941" s="78"/>
      <c r="D941" s="78"/>
    </row>
    <row r="942" spans="3:4">
      <c r="C942" s="78"/>
      <c r="D942" s="78"/>
    </row>
    <row r="943" spans="3:4">
      <c r="C943" s="78"/>
      <c r="D943" s="78"/>
    </row>
    <row r="944" spans="3:4">
      <c r="C944" s="78"/>
      <c r="D944" s="78"/>
    </row>
    <row r="945" spans="3:4">
      <c r="C945" s="78"/>
      <c r="D945" s="78"/>
    </row>
    <row r="946" spans="3:4">
      <c r="C946" s="78"/>
      <c r="D946" s="78"/>
    </row>
    <row r="947" spans="3:4">
      <c r="C947" s="78"/>
      <c r="D947" s="78"/>
    </row>
    <row r="948" spans="3:4">
      <c r="C948" s="78"/>
      <c r="D948" s="78"/>
    </row>
    <row r="949" spans="3:4">
      <c r="C949" s="78"/>
      <c r="D949" s="78"/>
    </row>
    <row r="950" spans="3:4">
      <c r="C950" s="78"/>
      <c r="D950" s="78"/>
    </row>
    <row r="951" spans="3:4">
      <c r="C951" s="78"/>
      <c r="D951" s="78"/>
    </row>
    <row r="952" spans="3:4">
      <c r="C952" s="78"/>
      <c r="D952" s="78"/>
    </row>
    <row r="953" spans="3:4">
      <c r="C953" s="78"/>
      <c r="D953" s="78"/>
    </row>
    <row r="954" spans="3:4">
      <c r="C954" s="78"/>
      <c r="D954" s="78"/>
    </row>
    <row r="955" spans="3:4">
      <c r="C955" s="78"/>
      <c r="D955" s="78"/>
    </row>
    <row r="956" spans="3:4">
      <c r="C956" s="78"/>
      <c r="D956" s="78"/>
    </row>
    <row r="957" spans="3:4">
      <c r="C957" s="78"/>
      <c r="D957" s="78"/>
    </row>
    <row r="958" spans="3:4">
      <c r="C958" s="78"/>
      <c r="D958" s="78"/>
    </row>
    <row r="959" spans="3:4">
      <c r="C959" s="78"/>
      <c r="D959" s="78"/>
    </row>
    <row r="960" spans="3:4">
      <c r="C960" s="78"/>
      <c r="D960" s="78"/>
    </row>
    <row r="961" spans="3:4">
      <c r="C961" s="78"/>
      <c r="D961" s="78"/>
    </row>
    <row r="962" spans="3:4">
      <c r="C962" s="78"/>
      <c r="D962" s="78"/>
    </row>
    <row r="963" spans="3:4">
      <c r="C963" s="78"/>
      <c r="D963" s="78"/>
    </row>
    <row r="964" spans="3:4">
      <c r="C964" s="78"/>
      <c r="D964" s="78"/>
    </row>
    <row r="965" spans="3:4">
      <c r="C965" s="78"/>
      <c r="D965" s="78"/>
    </row>
    <row r="966" spans="3:4">
      <c r="C966" s="78"/>
      <c r="D966" s="78"/>
    </row>
    <row r="967" spans="3:4">
      <c r="C967" s="78"/>
      <c r="D967" s="78"/>
    </row>
    <row r="968" spans="3:4">
      <c r="C968" s="78"/>
      <c r="D968" s="78"/>
    </row>
    <row r="969" spans="3:4">
      <c r="C969" s="78"/>
      <c r="D969" s="78"/>
    </row>
    <row r="970" spans="3:4">
      <c r="C970" s="78"/>
      <c r="D970" s="78"/>
    </row>
    <row r="971" spans="3:4">
      <c r="C971" s="78"/>
      <c r="D971" s="78"/>
    </row>
    <row r="972" spans="3:4">
      <c r="C972" s="78"/>
      <c r="D972" s="78"/>
    </row>
    <row r="973" spans="3:4">
      <c r="C973" s="78"/>
      <c r="D973" s="78"/>
    </row>
    <row r="974" spans="3:4">
      <c r="C974" s="78"/>
      <c r="D974" s="78"/>
    </row>
    <row r="975" spans="3:4">
      <c r="C975" s="78"/>
      <c r="D975" s="78"/>
    </row>
    <row r="976" spans="3:4">
      <c r="C976" s="78"/>
      <c r="D976" s="78"/>
    </row>
    <row r="977" spans="3:4">
      <c r="C977" s="78"/>
      <c r="D977" s="78"/>
    </row>
    <row r="978" spans="3:4">
      <c r="C978" s="78"/>
      <c r="D978" s="78"/>
    </row>
    <row r="979" spans="3:4">
      <c r="C979" s="78"/>
      <c r="D979" s="78"/>
    </row>
    <row r="980" spans="3:4">
      <c r="C980" s="78"/>
      <c r="D980" s="78"/>
    </row>
    <row r="981" spans="3:4">
      <c r="C981" s="78"/>
      <c r="D981" s="78"/>
    </row>
    <row r="982" spans="3:4">
      <c r="C982" s="78"/>
      <c r="D982" s="78"/>
    </row>
    <row r="983" spans="3:4">
      <c r="C983" s="78"/>
      <c r="D983" s="78"/>
    </row>
    <row r="984" spans="3:4">
      <c r="C984" s="78"/>
      <c r="D984" s="78"/>
    </row>
    <row r="985" spans="3:4">
      <c r="C985" s="78"/>
      <c r="D985" s="78"/>
    </row>
    <row r="986" spans="3:4">
      <c r="C986" s="78"/>
      <c r="D986" s="78"/>
    </row>
    <row r="987" spans="3:4">
      <c r="C987" s="78"/>
      <c r="D987" s="78"/>
    </row>
    <row r="988" spans="3:4">
      <c r="C988" s="78"/>
      <c r="D988" s="78"/>
    </row>
    <row r="989" spans="3:4">
      <c r="C989" s="78"/>
      <c r="D989" s="78"/>
    </row>
    <row r="990" spans="3:4">
      <c r="C990" s="78"/>
      <c r="D990" s="78"/>
    </row>
    <row r="991" spans="3:4">
      <c r="C991" s="78"/>
      <c r="D991" s="78"/>
    </row>
    <row r="992" spans="3:4">
      <c r="C992" s="78"/>
      <c r="D992" s="78"/>
    </row>
    <row r="993" spans="3:4">
      <c r="C993" s="78"/>
      <c r="D993" s="78"/>
    </row>
    <row r="994" spans="3:4">
      <c r="C994" s="78"/>
      <c r="D994" s="78"/>
    </row>
    <row r="995" spans="3:4">
      <c r="C995" s="78"/>
      <c r="D995" s="78"/>
    </row>
    <row r="996" spans="3:4">
      <c r="C996" s="78"/>
      <c r="D996" s="78"/>
    </row>
    <row r="997" spans="3:4">
      <c r="C997" s="78"/>
      <c r="D997" s="78"/>
    </row>
    <row r="998" spans="3:4">
      <c r="C998" s="78"/>
      <c r="D998" s="78"/>
    </row>
    <row r="999" spans="3:4">
      <c r="C999" s="78"/>
      <c r="D999" s="78"/>
    </row>
    <row r="1000" spans="3:4">
      <c r="C1000" s="78"/>
      <c r="D1000" s="78"/>
    </row>
    <row r="1001" spans="3:4">
      <c r="C1001" s="78"/>
      <c r="D1001" s="78"/>
    </row>
    <row r="1002" spans="3:4">
      <c r="C1002" s="78"/>
      <c r="D1002" s="78"/>
    </row>
    <row r="1003" spans="3:4">
      <c r="C1003" s="78"/>
      <c r="D1003" s="78"/>
    </row>
    <row r="1004" spans="3:4">
      <c r="C1004" s="78"/>
      <c r="D1004" s="78"/>
    </row>
    <row r="1005" spans="3:4">
      <c r="C1005" s="78"/>
      <c r="D1005" s="78"/>
    </row>
    <row r="1006" spans="3:4">
      <c r="C1006" s="78"/>
      <c r="D1006" s="78"/>
    </row>
    <row r="1007" spans="3:4">
      <c r="C1007" s="78"/>
      <c r="D1007" s="78"/>
    </row>
    <row r="1008" spans="3:4">
      <c r="C1008" s="78"/>
      <c r="D1008" s="78"/>
    </row>
    <row r="1009" spans="3:4">
      <c r="C1009" s="78"/>
      <c r="D1009" s="78"/>
    </row>
    <row r="1010" spans="3:4">
      <c r="C1010" s="78"/>
      <c r="D1010" s="78"/>
    </row>
    <row r="1011" spans="3:4">
      <c r="C1011" s="78"/>
      <c r="D1011" s="78"/>
    </row>
    <row r="1012" spans="3:4">
      <c r="C1012" s="78"/>
      <c r="D1012" s="78"/>
    </row>
    <row r="1013" spans="3:4">
      <c r="C1013" s="78"/>
      <c r="D1013" s="78"/>
    </row>
    <row r="1014" spans="3:4">
      <c r="C1014" s="78"/>
      <c r="D1014" s="78"/>
    </row>
    <row r="1015" spans="3:4">
      <c r="C1015" s="78"/>
      <c r="D1015" s="78"/>
    </row>
    <row r="1016" spans="3:4">
      <c r="C1016" s="78"/>
      <c r="D1016" s="78"/>
    </row>
    <row r="1017" spans="3:4">
      <c r="C1017" s="78"/>
      <c r="D1017" s="78"/>
    </row>
    <row r="1018" spans="3:4">
      <c r="C1018" s="78"/>
      <c r="D1018" s="78"/>
    </row>
    <row r="1019" spans="3:4">
      <c r="C1019" s="78"/>
      <c r="D1019" s="78"/>
    </row>
    <row r="1020" spans="3:4">
      <c r="C1020" s="78"/>
      <c r="D1020" s="78"/>
    </row>
    <row r="1021" spans="3:4">
      <c r="C1021" s="78"/>
      <c r="D1021" s="78"/>
    </row>
    <row r="1022" spans="3:4">
      <c r="C1022" s="78"/>
      <c r="D1022" s="78"/>
    </row>
    <row r="1023" spans="3:4">
      <c r="C1023" s="78"/>
      <c r="D1023" s="78"/>
    </row>
    <row r="1024" spans="3:4">
      <c r="C1024" s="78"/>
      <c r="D1024" s="78"/>
    </row>
    <row r="1025" spans="3:4">
      <c r="C1025" s="78"/>
      <c r="D1025" s="78"/>
    </row>
    <row r="1026" spans="3:4">
      <c r="C1026" s="78"/>
      <c r="D1026" s="78"/>
    </row>
    <row r="1027" spans="3:4">
      <c r="C1027" s="78"/>
      <c r="D1027" s="78"/>
    </row>
    <row r="1028" spans="3:4">
      <c r="C1028" s="78"/>
      <c r="D1028" s="78"/>
    </row>
    <row r="1029" spans="3:4">
      <c r="C1029" s="78"/>
      <c r="D1029" s="78"/>
    </row>
    <row r="1030" spans="3:4">
      <c r="C1030" s="78"/>
      <c r="D1030" s="78"/>
    </row>
    <row r="1031" spans="3:4">
      <c r="C1031" s="78"/>
      <c r="D1031" s="78"/>
    </row>
    <row r="1032" spans="3:4">
      <c r="C1032" s="78"/>
      <c r="D1032" s="78"/>
    </row>
    <row r="1033" spans="3:4">
      <c r="C1033" s="78"/>
      <c r="D1033" s="78"/>
    </row>
    <row r="1034" spans="3:4">
      <c r="C1034" s="78"/>
      <c r="D1034" s="78"/>
    </row>
    <row r="1035" spans="3:4">
      <c r="C1035" s="78"/>
      <c r="D1035" s="78"/>
    </row>
    <row r="1036" spans="3:4">
      <c r="C1036" s="78"/>
      <c r="D1036" s="78"/>
    </row>
    <row r="1037" spans="3:4">
      <c r="C1037" s="78"/>
      <c r="D1037" s="78"/>
    </row>
    <row r="1038" spans="3:4">
      <c r="C1038" s="78"/>
      <c r="D1038" s="78"/>
    </row>
    <row r="1039" spans="3:4">
      <c r="C1039" s="78"/>
      <c r="D1039" s="78"/>
    </row>
    <row r="1040" spans="3:4">
      <c r="C1040" s="78"/>
      <c r="D1040" s="78"/>
    </row>
    <row r="1041" spans="3:4">
      <c r="C1041" s="78"/>
      <c r="D1041" s="78"/>
    </row>
    <row r="1042" spans="3:4">
      <c r="C1042" s="78"/>
      <c r="D1042" s="78"/>
    </row>
    <row r="1043" spans="3:4">
      <c r="C1043" s="78"/>
      <c r="D1043" s="78"/>
    </row>
    <row r="1044" spans="3:4">
      <c r="C1044" s="78"/>
      <c r="D1044" s="78"/>
    </row>
    <row r="1045" spans="3:4">
      <c r="C1045" s="78"/>
      <c r="D1045" s="78"/>
    </row>
    <row r="1046" spans="3:4">
      <c r="C1046" s="78"/>
      <c r="D1046" s="78"/>
    </row>
    <row r="1047" spans="3:4">
      <c r="C1047" s="78"/>
      <c r="D1047" s="78"/>
    </row>
    <row r="1048" spans="3:4">
      <c r="C1048" s="78"/>
      <c r="D1048" s="78"/>
    </row>
    <row r="1049" spans="3:4">
      <c r="C1049" s="78"/>
      <c r="D1049" s="78"/>
    </row>
    <row r="1050" spans="3:4">
      <c r="C1050" s="78"/>
      <c r="D1050" s="78"/>
    </row>
    <row r="1051" spans="3:4">
      <c r="C1051" s="78"/>
      <c r="D1051" s="78"/>
    </row>
    <row r="1052" spans="3:4">
      <c r="C1052" s="78"/>
      <c r="D1052" s="78"/>
    </row>
    <row r="1053" spans="3:4">
      <c r="C1053" s="78"/>
      <c r="D1053" s="78"/>
    </row>
    <row r="1054" spans="3:4">
      <c r="C1054" s="78"/>
      <c r="D1054" s="78"/>
    </row>
    <row r="1055" spans="3:4">
      <c r="C1055" s="78"/>
      <c r="D1055" s="78"/>
    </row>
    <row r="1056" spans="3:4">
      <c r="C1056" s="78"/>
      <c r="D1056" s="78"/>
    </row>
    <row r="1057" spans="3:4">
      <c r="C1057" s="78"/>
      <c r="D1057" s="78"/>
    </row>
    <row r="1058" spans="3:4">
      <c r="C1058" s="78"/>
      <c r="D1058" s="78"/>
    </row>
    <row r="1059" spans="3:4">
      <c r="C1059" s="78"/>
      <c r="D1059" s="78"/>
    </row>
    <row r="1060" spans="3:4">
      <c r="C1060" s="78"/>
      <c r="D1060" s="78"/>
    </row>
    <row r="1061" spans="3:4">
      <c r="C1061" s="78"/>
      <c r="D1061" s="78"/>
    </row>
    <row r="1062" spans="3:4">
      <c r="C1062" s="78"/>
      <c r="D1062" s="78"/>
    </row>
    <row r="1063" spans="3:4">
      <c r="C1063" s="78"/>
      <c r="D1063" s="78"/>
    </row>
    <row r="1064" spans="3:4">
      <c r="C1064" s="78"/>
      <c r="D1064" s="78"/>
    </row>
    <row r="1065" spans="3:4">
      <c r="C1065" s="78"/>
      <c r="D1065" s="78"/>
    </row>
    <row r="1066" spans="3:4">
      <c r="C1066" s="78"/>
      <c r="D1066" s="78"/>
    </row>
    <row r="1067" spans="3:4">
      <c r="C1067" s="78"/>
      <c r="D1067" s="78"/>
    </row>
    <row r="1068" spans="3:4">
      <c r="C1068" s="78"/>
      <c r="D1068" s="78"/>
    </row>
    <row r="1069" spans="3:4">
      <c r="C1069" s="78"/>
      <c r="D1069" s="78"/>
    </row>
    <row r="1070" spans="3:4">
      <c r="C1070" s="78"/>
      <c r="D1070" s="78"/>
    </row>
    <row r="1071" spans="3:4">
      <c r="C1071" s="78"/>
      <c r="D1071" s="78"/>
    </row>
    <row r="1072" spans="3:4">
      <c r="C1072" s="78"/>
      <c r="D1072" s="78"/>
    </row>
    <row r="1073" spans="3:4">
      <c r="C1073" s="78"/>
      <c r="D1073" s="78"/>
    </row>
    <row r="1074" spans="3:4">
      <c r="C1074" s="78"/>
      <c r="D1074" s="78"/>
    </row>
    <row r="1075" spans="3:4">
      <c r="C1075" s="78"/>
      <c r="D1075" s="78"/>
    </row>
    <row r="1076" spans="3:4">
      <c r="C1076" s="78"/>
      <c r="D1076" s="78"/>
    </row>
    <row r="1077" spans="3:4">
      <c r="C1077" s="78"/>
      <c r="D1077" s="78"/>
    </row>
    <row r="1078" spans="3:4">
      <c r="C1078" s="78"/>
      <c r="D1078" s="78"/>
    </row>
    <row r="1079" spans="3:4">
      <c r="C1079" s="78"/>
      <c r="D1079" s="78"/>
    </row>
    <row r="1080" spans="3:4">
      <c r="C1080" s="78"/>
      <c r="D1080" s="78"/>
    </row>
    <row r="1081" spans="3:4">
      <c r="C1081" s="78"/>
      <c r="D1081" s="78"/>
    </row>
    <row r="1082" spans="3:4">
      <c r="C1082" s="78"/>
      <c r="D1082" s="78"/>
    </row>
    <row r="1083" spans="3:4">
      <c r="C1083" s="78"/>
      <c r="D1083" s="78"/>
    </row>
    <row r="1084" spans="3:4">
      <c r="C1084" s="78"/>
      <c r="D1084" s="78"/>
    </row>
    <row r="1085" spans="3:4">
      <c r="C1085" s="78"/>
      <c r="D1085" s="78"/>
    </row>
    <row r="1086" spans="3:4">
      <c r="C1086" s="78"/>
      <c r="D1086" s="78"/>
    </row>
    <row r="1087" spans="3:4">
      <c r="C1087" s="78"/>
      <c r="D1087" s="78"/>
    </row>
    <row r="1088" spans="3:4">
      <c r="C1088" s="78"/>
      <c r="D1088" s="78"/>
    </row>
    <row r="1089" spans="3:4">
      <c r="C1089" s="78"/>
      <c r="D1089" s="78"/>
    </row>
    <row r="1090" spans="3:4">
      <c r="C1090" s="78"/>
      <c r="D1090" s="78"/>
    </row>
    <row r="1091" spans="3:4">
      <c r="C1091" s="78"/>
      <c r="D1091" s="78"/>
    </row>
    <row r="1092" spans="3:4">
      <c r="C1092" s="78"/>
      <c r="D1092" s="78"/>
    </row>
    <row r="1093" spans="3:4">
      <c r="C1093" s="78"/>
      <c r="D1093" s="78"/>
    </row>
    <row r="1094" spans="3:4">
      <c r="C1094" s="78"/>
      <c r="D1094" s="78"/>
    </row>
    <row r="1095" spans="3:4">
      <c r="C1095" s="78"/>
      <c r="D1095" s="78"/>
    </row>
    <row r="1096" spans="3:4">
      <c r="C1096" s="78"/>
      <c r="D1096" s="78"/>
    </row>
    <row r="1097" spans="3:4">
      <c r="C1097" s="78"/>
      <c r="D1097" s="78"/>
    </row>
    <row r="1098" spans="3:4">
      <c r="C1098" s="78"/>
      <c r="D1098" s="78"/>
    </row>
    <row r="1099" spans="3:4">
      <c r="C1099" s="78"/>
      <c r="D1099" s="78"/>
    </row>
    <row r="1100" spans="3:4">
      <c r="C1100" s="78"/>
      <c r="D1100" s="78"/>
    </row>
    <row r="1101" spans="3:4">
      <c r="C1101" s="78"/>
      <c r="D1101" s="78"/>
    </row>
    <row r="1102" spans="3:4">
      <c r="C1102" s="78"/>
      <c r="D1102" s="78"/>
    </row>
    <row r="1103" spans="3:4">
      <c r="C1103" s="78"/>
      <c r="D1103" s="78"/>
    </row>
    <row r="1104" spans="3:4">
      <c r="C1104" s="78"/>
      <c r="D1104" s="78"/>
    </row>
    <row r="1105" spans="3:4">
      <c r="C1105" s="78"/>
      <c r="D1105" s="78"/>
    </row>
    <row r="1106" spans="3:4">
      <c r="C1106" s="78"/>
      <c r="D1106" s="78"/>
    </row>
    <row r="1107" spans="3:4">
      <c r="C1107" s="78"/>
      <c r="D1107" s="78"/>
    </row>
    <row r="1108" spans="3:4">
      <c r="C1108" s="78"/>
      <c r="D1108" s="78"/>
    </row>
    <row r="1109" spans="3:4">
      <c r="C1109" s="78"/>
      <c r="D1109" s="78"/>
    </row>
    <row r="1110" spans="3:4">
      <c r="C1110" s="78"/>
      <c r="D1110" s="78"/>
    </row>
    <row r="1111" spans="3:4">
      <c r="C1111" s="78"/>
      <c r="D1111" s="78"/>
    </row>
    <row r="1112" spans="3:4">
      <c r="C1112" s="78"/>
      <c r="D1112" s="78"/>
    </row>
    <row r="1113" spans="3:4">
      <c r="C1113" s="78"/>
      <c r="D1113" s="78"/>
    </row>
    <row r="1114" spans="3:4">
      <c r="C1114" s="78"/>
      <c r="D1114" s="78"/>
    </row>
    <row r="1115" spans="3:4">
      <c r="C1115" s="78"/>
      <c r="D1115" s="78"/>
    </row>
    <row r="1116" spans="3:4">
      <c r="C1116" s="78"/>
      <c r="D1116" s="78"/>
    </row>
    <row r="1117" spans="3:4">
      <c r="C1117" s="78"/>
      <c r="D1117" s="78"/>
    </row>
    <row r="1118" spans="3:4">
      <c r="C1118" s="78"/>
      <c r="D1118" s="78"/>
    </row>
    <row r="1119" spans="3:4">
      <c r="C1119" s="78"/>
      <c r="D1119" s="78"/>
    </row>
    <row r="1120" spans="3:4">
      <c r="C1120" s="78"/>
      <c r="D1120" s="78"/>
    </row>
    <row r="1121" spans="3:4">
      <c r="C1121" s="78"/>
      <c r="D1121" s="78"/>
    </row>
    <row r="1122" spans="3:4">
      <c r="C1122" s="78"/>
      <c r="D1122" s="78"/>
    </row>
    <row r="1123" spans="3:4">
      <c r="C1123" s="78"/>
      <c r="D1123" s="78"/>
    </row>
    <row r="1124" spans="3:4">
      <c r="C1124" s="78"/>
      <c r="D1124" s="78"/>
    </row>
    <row r="1125" spans="3:4">
      <c r="C1125" s="78"/>
      <c r="D1125" s="78"/>
    </row>
    <row r="1126" spans="3:4">
      <c r="C1126" s="78"/>
      <c r="D1126" s="78"/>
    </row>
    <row r="1127" spans="3:4">
      <c r="C1127" s="78"/>
      <c r="D1127" s="78"/>
    </row>
    <row r="1128" spans="3:4">
      <c r="C1128" s="78"/>
      <c r="D1128" s="78"/>
    </row>
    <row r="1129" spans="3:4">
      <c r="C1129" s="78"/>
      <c r="D1129" s="78"/>
    </row>
    <row r="1130" spans="3:4">
      <c r="C1130" s="78"/>
      <c r="D1130" s="78"/>
    </row>
    <row r="1131" spans="3:4">
      <c r="C1131" s="78"/>
      <c r="D1131" s="78"/>
    </row>
    <row r="1132" spans="3:4">
      <c r="C1132" s="78"/>
      <c r="D1132" s="78"/>
    </row>
    <row r="1133" spans="3:4">
      <c r="C1133" s="78"/>
      <c r="D1133" s="78"/>
    </row>
    <row r="1134" spans="3:4">
      <c r="C1134" s="78"/>
      <c r="D1134" s="78"/>
    </row>
    <row r="1135" spans="3:4">
      <c r="C1135" s="78"/>
      <c r="D1135" s="78"/>
    </row>
    <row r="1136" spans="3:4">
      <c r="C1136" s="78"/>
      <c r="D1136" s="78"/>
    </row>
    <row r="1137" spans="3:4">
      <c r="C1137" s="78"/>
      <c r="D1137" s="78"/>
    </row>
    <row r="1138" spans="3:4">
      <c r="C1138" s="78"/>
      <c r="D1138" s="78"/>
    </row>
    <row r="1139" spans="3:4">
      <c r="C1139" s="78"/>
      <c r="D1139" s="78"/>
    </row>
    <row r="1140" spans="3:4">
      <c r="C1140" s="78"/>
      <c r="D1140" s="78"/>
    </row>
    <row r="1141" spans="3:4">
      <c r="C1141" s="78"/>
      <c r="D1141" s="78"/>
    </row>
    <row r="1142" spans="3:4">
      <c r="C1142" s="78"/>
      <c r="D1142" s="78"/>
    </row>
    <row r="1143" spans="3:4">
      <c r="C1143" s="78"/>
      <c r="D1143" s="78"/>
    </row>
    <row r="1144" spans="3:4">
      <c r="C1144" s="78"/>
      <c r="D1144" s="78"/>
    </row>
    <row r="1145" spans="3:4">
      <c r="C1145" s="78"/>
      <c r="D1145" s="78"/>
    </row>
    <row r="1146" spans="3:4">
      <c r="C1146" s="78"/>
      <c r="D1146" s="78"/>
    </row>
    <row r="1147" spans="3:4">
      <c r="C1147" s="78"/>
      <c r="D1147" s="78"/>
    </row>
    <row r="1148" spans="3:4">
      <c r="C1148" s="78"/>
      <c r="D1148" s="78"/>
    </row>
    <row r="1149" spans="3:4">
      <c r="C1149" s="78"/>
      <c r="D1149" s="78"/>
    </row>
    <row r="1150" spans="3:4">
      <c r="C1150" s="78"/>
      <c r="D1150" s="78"/>
    </row>
    <row r="1151" spans="3:4">
      <c r="C1151" s="78"/>
      <c r="D1151" s="78"/>
    </row>
    <row r="1152" spans="3:4">
      <c r="C1152" s="78"/>
      <c r="D1152" s="78"/>
    </row>
    <row r="1153" spans="3:4">
      <c r="C1153" s="78"/>
      <c r="D1153" s="78"/>
    </row>
    <row r="1154" spans="3:4">
      <c r="C1154" s="78"/>
      <c r="D1154" s="78"/>
    </row>
    <row r="1155" spans="3:4">
      <c r="C1155" s="78"/>
      <c r="D1155" s="78"/>
    </row>
    <row r="1156" spans="3:4">
      <c r="C1156" s="78"/>
      <c r="D1156" s="78"/>
    </row>
    <row r="1157" spans="3:4">
      <c r="C1157" s="78"/>
      <c r="D1157" s="78"/>
    </row>
    <row r="1158" spans="3:4">
      <c r="C1158" s="78"/>
      <c r="D1158" s="78"/>
    </row>
    <row r="1159" spans="3:4">
      <c r="C1159" s="78"/>
      <c r="D1159" s="78"/>
    </row>
    <row r="1160" spans="3:4">
      <c r="C1160" s="78"/>
      <c r="D1160" s="78"/>
    </row>
    <row r="1161" spans="3:4">
      <c r="C1161" s="78"/>
      <c r="D1161" s="78"/>
    </row>
    <row r="1162" spans="3:4">
      <c r="C1162" s="78"/>
      <c r="D1162" s="78"/>
    </row>
    <row r="1163" spans="3:4">
      <c r="C1163" s="78"/>
      <c r="D1163" s="78"/>
    </row>
    <row r="1164" spans="3:4">
      <c r="C1164" s="78"/>
      <c r="D1164" s="78"/>
    </row>
    <row r="1165" spans="3:4">
      <c r="C1165" s="78"/>
      <c r="D1165" s="78"/>
    </row>
    <row r="1166" spans="3:4">
      <c r="C1166" s="78"/>
      <c r="D1166" s="78"/>
    </row>
    <row r="1167" spans="3:4">
      <c r="C1167" s="78"/>
      <c r="D1167" s="78"/>
    </row>
    <row r="1168" spans="3:4">
      <c r="C1168" s="78"/>
      <c r="D1168" s="78"/>
    </row>
    <row r="1169" spans="3:4">
      <c r="C1169" s="78"/>
      <c r="D1169" s="78"/>
    </row>
    <row r="1170" spans="3:4">
      <c r="C1170" s="78"/>
      <c r="D1170" s="78"/>
    </row>
    <row r="1171" spans="3:4">
      <c r="C1171" s="78"/>
      <c r="D1171" s="78"/>
    </row>
    <row r="1172" spans="3:4">
      <c r="C1172" s="78"/>
      <c r="D1172" s="78"/>
    </row>
    <row r="1173" spans="3:4">
      <c r="C1173" s="78"/>
      <c r="D1173" s="78"/>
    </row>
    <row r="1174" spans="3:4">
      <c r="C1174" s="78"/>
      <c r="D1174" s="78"/>
    </row>
    <row r="1175" spans="3:4">
      <c r="C1175" s="78"/>
      <c r="D1175" s="78"/>
    </row>
    <row r="1176" spans="3:4">
      <c r="C1176" s="78"/>
      <c r="D1176" s="78"/>
    </row>
    <row r="1177" spans="3:4">
      <c r="C1177" s="78"/>
      <c r="D1177" s="78"/>
    </row>
    <row r="1178" spans="3:4">
      <c r="C1178" s="78"/>
      <c r="D1178" s="78"/>
    </row>
    <row r="1179" spans="3:4">
      <c r="C1179" s="78"/>
      <c r="D1179" s="78"/>
    </row>
    <row r="1180" spans="3:4">
      <c r="C1180" s="78"/>
      <c r="D1180" s="78"/>
    </row>
    <row r="1181" spans="3:4">
      <c r="C1181" s="78"/>
      <c r="D1181" s="78"/>
    </row>
    <row r="1182" spans="3:4">
      <c r="C1182" s="78"/>
      <c r="D1182" s="78"/>
    </row>
    <row r="1183" spans="3:4">
      <c r="C1183" s="78"/>
      <c r="D1183" s="78"/>
    </row>
    <row r="1184" spans="3:4">
      <c r="C1184" s="78"/>
      <c r="D1184" s="78"/>
    </row>
    <row r="1185" spans="3:4">
      <c r="C1185" s="78"/>
      <c r="D1185" s="78"/>
    </row>
    <row r="1186" spans="3:4">
      <c r="C1186" s="78"/>
      <c r="D1186" s="78"/>
    </row>
    <row r="1187" spans="3:4">
      <c r="C1187" s="78"/>
      <c r="D1187" s="78"/>
    </row>
    <row r="1188" spans="3:4">
      <c r="C1188" s="78"/>
      <c r="D1188" s="78"/>
    </row>
    <row r="1189" spans="3:4">
      <c r="C1189" s="78"/>
      <c r="D1189" s="78"/>
    </row>
    <row r="1190" spans="3:4">
      <c r="C1190" s="78"/>
      <c r="D1190" s="78"/>
    </row>
    <row r="1191" spans="3:4">
      <c r="C1191" s="78"/>
      <c r="D1191" s="78"/>
    </row>
    <row r="1192" spans="3:4">
      <c r="C1192" s="78"/>
      <c r="D1192" s="78"/>
    </row>
    <row r="1193" spans="3:4">
      <c r="C1193" s="78"/>
      <c r="D1193" s="78"/>
    </row>
    <row r="1194" spans="3:4">
      <c r="C1194" s="78"/>
      <c r="D1194" s="78"/>
    </row>
    <row r="1195" spans="3:4">
      <c r="C1195" s="78"/>
      <c r="D1195" s="78"/>
    </row>
    <row r="1196" spans="3:4">
      <c r="C1196" s="78"/>
      <c r="D1196" s="78"/>
    </row>
    <row r="1197" spans="3:4">
      <c r="C1197" s="78"/>
      <c r="D1197" s="78"/>
    </row>
    <row r="1198" spans="3:4">
      <c r="C1198" s="78"/>
      <c r="D1198" s="78"/>
    </row>
    <row r="1199" spans="3:4">
      <c r="C1199" s="78"/>
      <c r="D1199" s="78"/>
    </row>
    <row r="1200" spans="3:4">
      <c r="C1200" s="78"/>
      <c r="D1200" s="78"/>
    </row>
    <row r="1201" spans="3:4">
      <c r="C1201" s="78"/>
      <c r="D1201" s="78"/>
    </row>
    <row r="1202" spans="3:4">
      <c r="C1202" s="78"/>
      <c r="D1202" s="78"/>
    </row>
    <row r="1203" spans="3:4">
      <c r="C1203" s="78"/>
      <c r="D1203" s="78"/>
    </row>
    <row r="1204" spans="3:4">
      <c r="C1204" s="78"/>
      <c r="D1204" s="78"/>
    </row>
    <row r="1205" spans="3:4">
      <c r="C1205" s="78"/>
      <c r="D1205" s="78"/>
    </row>
    <row r="1206" spans="3:4">
      <c r="C1206" s="78"/>
      <c r="D1206" s="78"/>
    </row>
    <row r="1207" spans="3:4">
      <c r="C1207" s="78"/>
      <c r="D1207" s="78"/>
    </row>
    <row r="1208" spans="3:4">
      <c r="C1208" s="78"/>
      <c r="D1208" s="78"/>
    </row>
    <row r="1209" spans="3:4">
      <c r="C1209" s="78"/>
      <c r="D1209" s="78"/>
    </row>
    <row r="1210" spans="3:4">
      <c r="C1210" s="78"/>
      <c r="D1210" s="78"/>
    </row>
    <row r="1211" spans="3:4">
      <c r="C1211" s="78"/>
      <c r="D1211" s="78"/>
    </row>
    <row r="1212" spans="3:4">
      <c r="C1212" s="78"/>
      <c r="D1212" s="78"/>
    </row>
    <row r="1213" spans="3:4">
      <c r="C1213" s="78"/>
      <c r="D1213" s="78"/>
    </row>
    <row r="1214" spans="3:4">
      <c r="C1214" s="78"/>
      <c r="D1214" s="78"/>
    </row>
    <row r="1215" spans="3:4">
      <c r="C1215" s="78"/>
      <c r="D1215" s="78"/>
    </row>
    <row r="1216" spans="3:4">
      <c r="C1216" s="78"/>
      <c r="D1216" s="78"/>
    </row>
    <row r="1217" spans="3:4">
      <c r="C1217" s="78"/>
      <c r="D1217" s="78"/>
    </row>
    <row r="1218" spans="3:4">
      <c r="C1218" s="78"/>
      <c r="D1218" s="78"/>
    </row>
    <row r="1219" spans="3:4">
      <c r="C1219" s="78"/>
      <c r="D1219" s="78"/>
    </row>
    <row r="1220" spans="3:4">
      <c r="C1220" s="78"/>
      <c r="D1220" s="78"/>
    </row>
    <row r="1221" spans="3:4">
      <c r="C1221" s="78"/>
      <c r="D1221" s="78"/>
    </row>
    <row r="1222" spans="3:4">
      <c r="C1222" s="78"/>
      <c r="D1222" s="78"/>
    </row>
    <row r="1223" spans="3:4">
      <c r="C1223" s="78"/>
      <c r="D1223" s="78"/>
    </row>
    <row r="1224" spans="3:4">
      <c r="C1224" s="78"/>
      <c r="D1224" s="78"/>
    </row>
    <row r="1225" spans="3:4">
      <c r="C1225" s="78"/>
      <c r="D1225" s="78"/>
    </row>
    <row r="1226" spans="3:4">
      <c r="C1226" s="78"/>
      <c r="D1226" s="78"/>
    </row>
    <row r="1227" spans="3:4">
      <c r="C1227" s="78"/>
      <c r="D1227" s="78"/>
    </row>
    <row r="1228" spans="3:4">
      <c r="C1228" s="78"/>
      <c r="D1228" s="78"/>
    </row>
    <row r="1229" spans="3:4">
      <c r="C1229" s="78"/>
      <c r="D1229" s="78"/>
    </row>
    <row r="1230" spans="3:4">
      <c r="C1230" s="78"/>
      <c r="D1230" s="78"/>
    </row>
    <row r="1231" spans="3:4">
      <c r="C1231" s="78"/>
      <c r="D1231" s="78"/>
    </row>
    <row r="1232" spans="3:4">
      <c r="C1232" s="78"/>
      <c r="D1232" s="78"/>
    </row>
    <row r="1233" spans="3:4">
      <c r="C1233" s="78"/>
      <c r="D1233" s="78"/>
    </row>
    <row r="1234" spans="3:4">
      <c r="C1234" s="78"/>
      <c r="D1234" s="78"/>
    </row>
    <row r="1235" spans="3:4">
      <c r="C1235" s="78"/>
      <c r="D1235" s="78"/>
    </row>
    <row r="1236" spans="3:4">
      <c r="C1236" s="78"/>
      <c r="D1236" s="78"/>
    </row>
    <row r="1237" spans="3:4">
      <c r="C1237" s="78"/>
      <c r="D1237" s="78"/>
    </row>
    <row r="1238" spans="3:4">
      <c r="C1238" s="78"/>
      <c r="D1238" s="78"/>
    </row>
    <row r="1239" spans="3:4">
      <c r="C1239" s="78"/>
      <c r="D1239" s="78"/>
    </row>
    <row r="1240" spans="3:4">
      <c r="C1240" s="78"/>
      <c r="D1240" s="78"/>
    </row>
    <row r="1241" spans="3:4">
      <c r="C1241" s="78"/>
      <c r="D1241" s="78"/>
    </row>
    <row r="1242" spans="3:4">
      <c r="C1242" s="78"/>
      <c r="D1242" s="78"/>
    </row>
    <row r="1243" spans="3:4">
      <c r="C1243" s="78"/>
      <c r="D1243" s="78"/>
    </row>
    <row r="1244" spans="3:4">
      <c r="C1244" s="78"/>
      <c r="D1244" s="78"/>
    </row>
    <row r="1245" spans="3:4">
      <c r="C1245" s="78"/>
      <c r="D1245" s="78"/>
    </row>
    <row r="1246" spans="3:4">
      <c r="C1246" s="78"/>
      <c r="D1246" s="78"/>
    </row>
    <row r="1247" spans="3:4">
      <c r="C1247" s="78"/>
      <c r="D1247" s="78"/>
    </row>
    <row r="1248" spans="3:4">
      <c r="C1248" s="78"/>
      <c r="D1248" s="78"/>
    </row>
    <row r="1249" spans="3:4">
      <c r="C1249" s="78"/>
      <c r="D1249" s="78"/>
    </row>
    <row r="1250" spans="3:4">
      <c r="C1250" s="78"/>
      <c r="D1250" s="78"/>
    </row>
    <row r="1251" spans="3:4">
      <c r="C1251" s="78"/>
      <c r="D1251" s="78"/>
    </row>
    <row r="1252" spans="3:4">
      <c r="C1252" s="78"/>
      <c r="D1252" s="78"/>
    </row>
    <row r="1253" spans="3:4">
      <c r="C1253" s="78"/>
      <c r="D1253" s="78"/>
    </row>
    <row r="1254" spans="3:4">
      <c r="C1254" s="78"/>
      <c r="D1254" s="78"/>
    </row>
    <row r="1255" spans="3:4">
      <c r="C1255" s="78"/>
      <c r="D1255" s="78"/>
    </row>
    <row r="1256" spans="3:4">
      <c r="C1256" s="78"/>
      <c r="D1256" s="78"/>
    </row>
    <row r="1257" spans="3:4">
      <c r="C1257" s="78"/>
      <c r="D1257" s="78"/>
    </row>
    <row r="1258" spans="3:4">
      <c r="C1258" s="78"/>
      <c r="D1258" s="78"/>
    </row>
    <row r="1259" spans="3:4">
      <c r="C1259" s="78"/>
      <c r="D1259" s="78"/>
    </row>
    <row r="1260" spans="3:4">
      <c r="C1260" s="78"/>
      <c r="D1260" s="78"/>
    </row>
    <row r="1261" spans="3:4">
      <c r="C1261" s="78"/>
      <c r="D1261" s="78"/>
    </row>
    <row r="1262" spans="3:4">
      <c r="C1262" s="78"/>
      <c r="D1262" s="78"/>
    </row>
    <row r="1263" spans="3:4">
      <c r="C1263" s="78"/>
      <c r="D1263" s="78"/>
    </row>
    <row r="1264" spans="3:4">
      <c r="C1264" s="78"/>
      <c r="D1264" s="78"/>
    </row>
    <row r="1265" spans="3:4">
      <c r="C1265" s="78"/>
      <c r="D1265" s="78"/>
    </row>
    <row r="1266" spans="3:4">
      <c r="C1266" s="78"/>
      <c r="D1266" s="78"/>
    </row>
    <row r="1267" spans="3:4">
      <c r="C1267" s="78"/>
      <c r="D1267" s="78"/>
    </row>
    <row r="1268" spans="3:4">
      <c r="C1268" s="78"/>
      <c r="D1268" s="78"/>
    </row>
    <row r="1269" spans="3:4">
      <c r="C1269" s="78"/>
      <c r="D1269" s="78"/>
    </row>
    <row r="1270" spans="3:4">
      <c r="C1270" s="78"/>
      <c r="D1270" s="78"/>
    </row>
    <row r="1271" spans="3:4">
      <c r="C1271" s="78"/>
      <c r="D1271" s="78"/>
    </row>
    <row r="1272" spans="3:4">
      <c r="C1272" s="78"/>
      <c r="D1272" s="78"/>
    </row>
    <row r="1273" spans="3:4">
      <c r="C1273" s="78"/>
      <c r="D1273" s="78"/>
    </row>
    <row r="1274" spans="3:4">
      <c r="C1274" s="78"/>
      <c r="D1274" s="78"/>
    </row>
    <row r="1275" spans="3:4">
      <c r="C1275" s="78"/>
      <c r="D1275" s="78"/>
    </row>
    <row r="1276" spans="3:4">
      <c r="C1276" s="78"/>
      <c r="D1276" s="78"/>
    </row>
    <row r="1277" spans="3:4">
      <c r="C1277" s="78"/>
      <c r="D1277" s="78"/>
    </row>
    <row r="1278" spans="3:4">
      <c r="C1278" s="78"/>
      <c r="D1278" s="78"/>
    </row>
    <row r="1279" spans="3:4">
      <c r="C1279" s="78"/>
      <c r="D1279" s="78"/>
    </row>
    <row r="1280" spans="3:4">
      <c r="C1280" s="78"/>
      <c r="D1280" s="78"/>
    </row>
    <row r="1281" spans="3:4">
      <c r="C1281" s="78"/>
      <c r="D1281" s="78"/>
    </row>
    <row r="1282" spans="3:4">
      <c r="C1282" s="78"/>
      <c r="D1282" s="78"/>
    </row>
    <row r="1283" spans="3:4">
      <c r="C1283" s="78"/>
      <c r="D1283" s="78"/>
    </row>
    <row r="1284" spans="3:4">
      <c r="C1284" s="78"/>
      <c r="D1284" s="78"/>
    </row>
    <row r="1285" spans="3:4">
      <c r="C1285" s="78"/>
      <c r="D1285" s="78"/>
    </row>
    <row r="1286" spans="3:4">
      <c r="C1286" s="78"/>
      <c r="D1286" s="78"/>
    </row>
    <row r="1287" spans="3:4">
      <c r="C1287" s="78"/>
      <c r="D1287" s="78"/>
    </row>
    <row r="1288" spans="3:4">
      <c r="C1288" s="78"/>
      <c r="D1288" s="78"/>
    </row>
    <row r="1289" spans="3:4">
      <c r="C1289" s="78"/>
      <c r="D1289" s="78"/>
    </row>
    <row r="1290" spans="3:4">
      <c r="C1290" s="78"/>
      <c r="D1290" s="78"/>
    </row>
    <row r="1291" spans="3:4">
      <c r="C1291" s="78"/>
      <c r="D1291" s="78"/>
    </row>
    <row r="1292" spans="3:4">
      <c r="C1292" s="78"/>
      <c r="D1292" s="78"/>
    </row>
    <row r="1293" spans="3:4">
      <c r="C1293" s="78"/>
      <c r="D1293" s="78"/>
    </row>
    <row r="1294" spans="3:4">
      <c r="C1294" s="78"/>
      <c r="D1294" s="78"/>
    </row>
    <row r="1295" spans="3:4">
      <c r="C1295" s="78"/>
      <c r="D1295" s="78"/>
    </row>
    <row r="1296" spans="3:4">
      <c r="C1296" s="78"/>
      <c r="D1296" s="78"/>
    </row>
    <row r="1297" spans="3:4">
      <c r="C1297" s="78"/>
      <c r="D1297" s="78"/>
    </row>
    <row r="1298" spans="3:4">
      <c r="C1298" s="78"/>
      <c r="D1298" s="78"/>
    </row>
    <row r="1299" spans="3:4">
      <c r="C1299" s="78"/>
      <c r="D1299" s="78"/>
    </row>
    <row r="1300" spans="3:4">
      <c r="C1300" s="78"/>
      <c r="D1300" s="78"/>
    </row>
    <row r="1301" spans="3:4">
      <c r="C1301" s="78"/>
      <c r="D1301" s="78"/>
    </row>
    <row r="1302" spans="3:4">
      <c r="C1302" s="78"/>
      <c r="D1302" s="78"/>
    </row>
    <row r="1303" spans="3:4">
      <c r="C1303" s="78"/>
      <c r="D1303" s="78"/>
    </row>
    <row r="1304" spans="3:4">
      <c r="C1304" s="78"/>
      <c r="D1304" s="78"/>
    </row>
    <row r="1305" spans="3:4">
      <c r="C1305" s="78"/>
      <c r="D1305" s="78"/>
    </row>
    <row r="1306" spans="3:4">
      <c r="C1306" s="78"/>
      <c r="D1306" s="78"/>
    </row>
    <row r="1307" spans="3:4">
      <c r="C1307" s="78"/>
      <c r="D1307" s="78"/>
    </row>
    <row r="1308" spans="3:4">
      <c r="C1308" s="78"/>
      <c r="D1308" s="78"/>
    </row>
    <row r="1309" spans="3:4">
      <c r="C1309" s="78"/>
      <c r="D1309" s="78"/>
    </row>
    <row r="1310" spans="3:4">
      <c r="C1310" s="78"/>
      <c r="D1310" s="78"/>
    </row>
    <row r="1311" spans="3:4">
      <c r="C1311" s="78"/>
      <c r="D1311" s="78"/>
    </row>
    <row r="1312" spans="3:4">
      <c r="C1312" s="78"/>
      <c r="D1312" s="78"/>
    </row>
    <row r="1313" spans="3:4">
      <c r="C1313" s="78"/>
      <c r="D1313" s="78"/>
    </row>
    <row r="1314" spans="3:4">
      <c r="C1314" s="78"/>
      <c r="D1314" s="78"/>
    </row>
    <row r="1315" spans="3:4">
      <c r="C1315" s="78"/>
      <c r="D1315" s="78"/>
    </row>
    <row r="1316" spans="3:4">
      <c r="C1316" s="78"/>
      <c r="D1316" s="78"/>
    </row>
    <row r="1317" spans="3:4">
      <c r="C1317" s="78"/>
      <c r="D1317" s="78"/>
    </row>
    <row r="1318" spans="3:4">
      <c r="C1318" s="78"/>
      <c r="D1318" s="78"/>
    </row>
    <row r="1319" spans="3:4">
      <c r="C1319" s="78"/>
      <c r="D1319" s="78"/>
    </row>
    <row r="1320" spans="3:4">
      <c r="C1320" s="78"/>
      <c r="D1320" s="78"/>
    </row>
    <row r="1321" spans="3:4">
      <c r="C1321" s="78"/>
      <c r="D1321" s="78"/>
    </row>
    <row r="1322" spans="3:4">
      <c r="C1322" s="78"/>
      <c r="D1322" s="78"/>
    </row>
    <row r="1323" spans="3:4">
      <c r="C1323" s="78"/>
      <c r="D1323" s="78"/>
    </row>
    <row r="1324" spans="3:4">
      <c r="C1324" s="78"/>
      <c r="D1324" s="78"/>
    </row>
    <row r="1325" spans="3:4">
      <c r="C1325" s="78"/>
      <c r="D1325" s="78"/>
    </row>
    <row r="1326" spans="3:4">
      <c r="C1326" s="78"/>
      <c r="D1326" s="78"/>
    </row>
    <row r="1327" spans="3:4">
      <c r="C1327" s="78"/>
      <c r="D1327" s="78"/>
    </row>
    <row r="1328" spans="3:4">
      <c r="C1328" s="78"/>
      <c r="D1328" s="78"/>
    </row>
    <row r="1329" spans="3:4">
      <c r="C1329" s="78"/>
      <c r="D1329" s="78"/>
    </row>
    <row r="1330" spans="3:4">
      <c r="C1330" s="78"/>
      <c r="D1330" s="78"/>
    </row>
    <row r="1331" spans="3:4">
      <c r="C1331" s="78"/>
      <c r="D1331" s="78"/>
    </row>
    <row r="1332" spans="3:4">
      <c r="C1332" s="78"/>
      <c r="D1332" s="78"/>
    </row>
    <row r="1333" spans="3:4">
      <c r="C1333" s="78"/>
      <c r="D1333" s="78"/>
    </row>
    <row r="1334" spans="3:4">
      <c r="C1334" s="78"/>
      <c r="D1334" s="78"/>
    </row>
    <row r="1335" spans="3:4">
      <c r="C1335" s="78"/>
      <c r="D1335" s="78"/>
    </row>
    <row r="1336" spans="3:4">
      <c r="C1336" s="78"/>
      <c r="D1336" s="78"/>
    </row>
    <row r="1337" spans="3:4">
      <c r="C1337" s="78"/>
      <c r="D1337" s="78"/>
    </row>
    <row r="1338" spans="3:4">
      <c r="C1338" s="78"/>
      <c r="D1338" s="78"/>
    </row>
    <row r="1339" spans="3:4">
      <c r="C1339" s="78"/>
      <c r="D1339" s="78"/>
    </row>
    <row r="1340" spans="3:4">
      <c r="C1340" s="78"/>
      <c r="D1340" s="78"/>
    </row>
    <row r="1341" spans="3:4">
      <c r="C1341" s="78"/>
      <c r="D1341" s="78"/>
    </row>
    <row r="1342" spans="3:4">
      <c r="C1342" s="78"/>
      <c r="D1342" s="78"/>
    </row>
    <row r="1343" spans="3:4">
      <c r="C1343" s="78"/>
      <c r="D1343" s="78"/>
    </row>
    <row r="1344" spans="3:4">
      <c r="C1344" s="78"/>
      <c r="D1344" s="78"/>
    </row>
    <row r="1345" spans="3:4">
      <c r="C1345" s="78"/>
      <c r="D1345" s="78"/>
    </row>
    <row r="1346" spans="3:4">
      <c r="C1346" s="78"/>
      <c r="D1346" s="78"/>
    </row>
    <row r="1347" spans="3:4">
      <c r="C1347" s="78"/>
      <c r="D1347" s="78"/>
    </row>
    <row r="1348" spans="3:4">
      <c r="C1348" s="78"/>
      <c r="D1348" s="78"/>
    </row>
    <row r="1349" spans="3:4">
      <c r="C1349" s="78"/>
      <c r="D1349" s="78"/>
    </row>
    <row r="1350" spans="3:4">
      <c r="C1350" s="78"/>
      <c r="D1350" s="78"/>
    </row>
    <row r="1351" spans="3:4">
      <c r="C1351" s="78"/>
      <c r="D1351" s="78"/>
    </row>
    <row r="1352" spans="3:4">
      <c r="C1352" s="78"/>
      <c r="D1352" s="78"/>
    </row>
    <row r="1353" spans="3:4">
      <c r="C1353" s="78"/>
      <c r="D1353" s="78"/>
    </row>
    <row r="1354" spans="3:4">
      <c r="C1354" s="78"/>
      <c r="D1354" s="78"/>
    </row>
    <row r="1355" spans="3:4">
      <c r="C1355" s="78"/>
      <c r="D1355" s="78"/>
    </row>
    <row r="1356" spans="3:4">
      <c r="C1356" s="78"/>
      <c r="D1356" s="78"/>
    </row>
    <row r="1357" spans="3:4">
      <c r="C1357" s="78"/>
      <c r="D1357" s="78"/>
    </row>
    <row r="1358" spans="3:4">
      <c r="C1358" s="78"/>
      <c r="D1358" s="78"/>
    </row>
    <row r="1359" spans="3:4">
      <c r="C1359" s="78"/>
      <c r="D1359" s="78"/>
    </row>
    <row r="1360" spans="3:4">
      <c r="C1360" s="78"/>
      <c r="D1360" s="78"/>
    </row>
    <row r="1361" spans="3:4">
      <c r="C1361" s="78"/>
      <c r="D1361" s="78"/>
    </row>
    <row r="1362" spans="3:4">
      <c r="C1362" s="78"/>
      <c r="D1362" s="78"/>
    </row>
    <row r="1363" spans="3:4">
      <c r="C1363" s="78"/>
      <c r="D1363" s="78"/>
    </row>
    <row r="1364" spans="3:4">
      <c r="C1364" s="78"/>
      <c r="D1364" s="78"/>
    </row>
    <row r="1365" spans="3:4">
      <c r="C1365" s="78"/>
      <c r="D1365" s="78"/>
    </row>
    <row r="1366" spans="3:4">
      <c r="C1366" s="78"/>
      <c r="D1366" s="78"/>
    </row>
    <row r="1367" spans="3:4">
      <c r="C1367" s="78"/>
      <c r="D1367" s="78"/>
    </row>
    <row r="1368" spans="3:4">
      <c r="C1368" s="78"/>
      <c r="D1368" s="78"/>
    </row>
    <row r="1369" spans="3:4">
      <c r="C1369" s="78"/>
      <c r="D1369" s="78"/>
    </row>
    <row r="1370" spans="3:4">
      <c r="C1370" s="78"/>
      <c r="D1370" s="78"/>
    </row>
    <row r="1371" spans="3:4">
      <c r="C1371" s="78"/>
      <c r="D1371" s="78"/>
    </row>
    <row r="1372" spans="3:4">
      <c r="C1372" s="78"/>
      <c r="D1372" s="78"/>
    </row>
    <row r="1373" spans="3:4">
      <c r="C1373" s="78"/>
      <c r="D1373" s="78"/>
    </row>
    <row r="1374" spans="3:4">
      <c r="C1374" s="78"/>
      <c r="D1374" s="78"/>
    </row>
    <row r="1375" spans="3:4">
      <c r="C1375" s="78"/>
      <c r="D1375" s="78"/>
    </row>
    <row r="1376" spans="3:4">
      <c r="C1376" s="78"/>
      <c r="D1376" s="78"/>
    </row>
    <row r="1377" spans="3:4">
      <c r="C1377" s="78"/>
      <c r="D1377" s="78"/>
    </row>
    <row r="1378" spans="3:4">
      <c r="C1378" s="78"/>
      <c r="D1378" s="78"/>
    </row>
    <row r="1379" spans="3:4">
      <c r="C1379" s="78"/>
      <c r="D1379" s="78"/>
    </row>
    <row r="1380" spans="3:4">
      <c r="C1380" s="78"/>
      <c r="D1380" s="78"/>
    </row>
    <row r="1381" spans="3:4">
      <c r="C1381" s="78"/>
      <c r="D1381" s="78"/>
    </row>
    <row r="1382" spans="3:4">
      <c r="C1382" s="78"/>
      <c r="D1382" s="78"/>
    </row>
    <row r="1383" spans="3:4">
      <c r="C1383" s="78"/>
      <c r="D1383" s="78"/>
    </row>
    <row r="1384" spans="3:4">
      <c r="C1384" s="78"/>
      <c r="D1384" s="78"/>
    </row>
    <row r="1385" spans="3:4">
      <c r="C1385" s="78"/>
      <c r="D1385" s="78"/>
    </row>
    <row r="1386" spans="3:4">
      <c r="C1386" s="78"/>
      <c r="D1386" s="78"/>
    </row>
    <row r="1387" spans="3:4">
      <c r="C1387" s="78"/>
      <c r="D1387" s="78"/>
    </row>
    <row r="1388" spans="3:4">
      <c r="C1388" s="78"/>
      <c r="D1388" s="78"/>
    </row>
    <row r="1389" spans="3:4">
      <c r="C1389" s="78"/>
      <c r="D1389" s="78"/>
    </row>
    <row r="1390" spans="3:4">
      <c r="C1390" s="78"/>
      <c r="D1390" s="78"/>
    </row>
    <row r="1391" spans="3:4">
      <c r="C1391" s="78"/>
      <c r="D1391" s="78"/>
    </row>
    <row r="1392" spans="3:4">
      <c r="C1392" s="78"/>
      <c r="D1392" s="78"/>
    </row>
    <row r="1393" spans="3:4">
      <c r="C1393" s="78"/>
      <c r="D1393" s="78"/>
    </row>
    <row r="1394" spans="3:4">
      <c r="C1394" s="78"/>
      <c r="D1394" s="78"/>
    </row>
    <row r="1395" spans="3:4">
      <c r="C1395" s="78"/>
      <c r="D1395" s="78"/>
    </row>
    <row r="1396" spans="3:4">
      <c r="C1396" s="78"/>
      <c r="D1396" s="78"/>
    </row>
    <row r="1397" spans="3:4">
      <c r="C1397" s="78"/>
      <c r="D1397" s="78"/>
    </row>
    <row r="1398" spans="3:4">
      <c r="C1398" s="78"/>
      <c r="D1398" s="78"/>
    </row>
    <row r="1399" spans="3:4">
      <c r="C1399" s="78"/>
      <c r="D1399" s="78"/>
    </row>
    <row r="1400" spans="3:4">
      <c r="C1400" s="78"/>
      <c r="D1400" s="78"/>
    </row>
    <row r="1401" spans="3:4">
      <c r="C1401" s="78"/>
      <c r="D1401" s="78"/>
    </row>
    <row r="1402" spans="3:4">
      <c r="C1402" s="78"/>
      <c r="D1402" s="78"/>
    </row>
    <row r="1403" spans="3:4">
      <c r="C1403" s="78"/>
      <c r="D1403" s="78"/>
    </row>
    <row r="1404" spans="3:4">
      <c r="C1404" s="78"/>
      <c r="D1404" s="78"/>
    </row>
    <row r="1405" spans="3:4">
      <c r="C1405" s="78"/>
      <c r="D1405" s="78"/>
    </row>
    <row r="1406" spans="3:4">
      <c r="C1406" s="78"/>
      <c r="D1406" s="78"/>
    </row>
    <row r="1407" spans="3:4">
      <c r="C1407" s="78"/>
      <c r="D1407" s="78"/>
    </row>
    <row r="1408" spans="3:4">
      <c r="C1408" s="78"/>
      <c r="D1408" s="78"/>
    </row>
    <row r="1409" spans="3:4">
      <c r="C1409" s="78"/>
      <c r="D1409" s="78"/>
    </row>
    <row r="1410" spans="3:4">
      <c r="C1410" s="78"/>
      <c r="D1410" s="78"/>
    </row>
    <row r="1411" spans="3:4">
      <c r="C1411" s="78"/>
      <c r="D1411" s="78"/>
    </row>
    <row r="1412" spans="3:4">
      <c r="C1412" s="78"/>
      <c r="D1412" s="78"/>
    </row>
    <row r="1413" spans="3:4">
      <c r="C1413" s="78"/>
      <c r="D1413" s="78"/>
    </row>
    <row r="1414" spans="3:4">
      <c r="C1414" s="78"/>
      <c r="D1414" s="78"/>
    </row>
    <row r="1415" spans="3:4">
      <c r="C1415" s="78"/>
      <c r="D1415" s="78"/>
    </row>
    <row r="1416" spans="3:4">
      <c r="C1416" s="78"/>
      <c r="D1416" s="78"/>
    </row>
    <row r="1417" spans="3:4">
      <c r="C1417" s="78"/>
      <c r="D1417" s="78"/>
    </row>
    <row r="1418" spans="3:4">
      <c r="C1418" s="78"/>
      <c r="D1418" s="78"/>
    </row>
    <row r="1419" spans="3:4">
      <c r="C1419" s="78"/>
      <c r="D1419" s="78"/>
    </row>
    <row r="1420" spans="3:4">
      <c r="C1420" s="78"/>
      <c r="D1420" s="78"/>
    </row>
    <row r="1421" spans="3:4">
      <c r="C1421" s="78"/>
      <c r="D1421" s="78"/>
    </row>
    <row r="1422" spans="3:4">
      <c r="C1422" s="78"/>
      <c r="D1422" s="78"/>
    </row>
    <row r="1423" spans="3:4">
      <c r="C1423" s="78"/>
      <c r="D1423" s="78"/>
    </row>
    <row r="1424" spans="3:4">
      <c r="C1424" s="78"/>
      <c r="D1424" s="78"/>
    </row>
    <row r="1425" spans="3:4">
      <c r="C1425" s="78"/>
      <c r="D1425" s="78"/>
    </row>
    <row r="1426" spans="3:4">
      <c r="C1426" s="78"/>
      <c r="D1426" s="78"/>
    </row>
    <row r="1427" spans="3:4">
      <c r="C1427" s="78"/>
      <c r="D1427" s="78"/>
    </row>
    <row r="1428" spans="3:4">
      <c r="C1428" s="78"/>
      <c r="D1428" s="78"/>
    </row>
    <row r="1429" spans="3:4">
      <c r="C1429" s="78"/>
      <c r="D1429" s="78"/>
    </row>
    <row r="1430" spans="3:4">
      <c r="C1430" s="78"/>
      <c r="D1430" s="78"/>
    </row>
    <row r="1431" spans="3:4">
      <c r="C1431" s="78"/>
      <c r="D1431" s="78"/>
    </row>
    <row r="1432" spans="3:4">
      <c r="C1432" s="78"/>
      <c r="D1432" s="78"/>
    </row>
    <row r="1433" spans="3:4">
      <c r="C1433" s="78"/>
      <c r="D1433" s="78"/>
    </row>
    <row r="1434" spans="3:4">
      <c r="C1434" s="78"/>
      <c r="D1434" s="78"/>
    </row>
    <row r="1435" spans="3:4">
      <c r="C1435" s="78"/>
      <c r="D1435" s="78"/>
    </row>
    <row r="1436" spans="3:4">
      <c r="C1436" s="78"/>
      <c r="D1436" s="78"/>
    </row>
    <row r="1437" spans="3:4">
      <c r="C1437" s="78"/>
      <c r="D1437" s="78"/>
    </row>
    <row r="1438" spans="3:4">
      <c r="C1438" s="78"/>
      <c r="D1438" s="78"/>
    </row>
    <row r="1439" spans="3:4">
      <c r="C1439" s="78"/>
      <c r="D1439" s="78"/>
    </row>
    <row r="1440" spans="3:4">
      <c r="C1440" s="78"/>
      <c r="D1440" s="78"/>
    </row>
    <row r="1441" spans="3:4">
      <c r="C1441" s="78"/>
      <c r="D1441" s="78"/>
    </row>
    <row r="1442" spans="3:4">
      <c r="C1442" s="78"/>
      <c r="D1442" s="78"/>
    </row>
    <row r="1443" spans="3:4">
      <c r="C1443" s="78"/>
      <c r="D1443" s="78"/>
    </row>
    <row r="1444" spans="3:4">
      <c r="C1444" s="78"/>
      <c r="D1444" s="78"/>
    </row>
    <row r="1445" spans="3:4">
      <c r="C1445" s="78"/>
      <c r="D1445" s="78"/>
    </row>
    <row r="1446" spans="3:4">
      <c r="C1446" s="78"/>
      <c r="D1446" s="78"/>
    </row>
    <row r="1447" spans="3:4">
      <c r="C1447" s="78"/>
      <c r="D1447" s="78"/>
    </row>
    <row r="1448" spans="3:4">
      <c r="C1448" s="78"/>
      <c r="D1448" s="78"/>
    </row>
    <row r="1449" spans="3:4">
      <c r="C1449" s="78"/>
      <c r="D1449" s="78"/>
    </row>
    <row r="1450" spans="3:4">
      <c r="C1450" s="78"/>
      <c r="D1450" s="78"/>
    </row>
    <row r="1451" spans="3:4">
      <c r="C1451" s="78"/>
      <c r="D1451" s="78"/>
    </row>
    <row r="1452" spans="3:4">
      <c r="C1452" s="78"/>
      <c r="D1452" s="78"/>
    </row>
    <row r="1453" spans="3:4">
      <c r="C1453" s="78"/>
      <c r="D1453" s="78"/>
    </row>
    <row r="1454" spans="3:4">
      <c r="C1454" s="78"/>
      <c r="D1454" s="78"/>
    </row>
    <row r="1455" spans="3:4">
      <c r="C1455" s="78"/>
      <c r="D1455" s="78"/>
    </row>
    <row r="1456" spans="3:4">
      <c r="C1456" s="78"/>
      <c r="D1456" s="78"/>
    </row>
    <row r="1457" spans="3:4">
      <c r="C1457" s="78"/>
      <c r="D1457" s="78"/>
    </row>
    <row r="1458" spans="3:4">
      <c r="C1458" s="78"/>
      <c r="D1458" s="78"/>
    </row>
    <row r="1459" spans="3:4">
      <c r="C1459" s="78"/>
      <c r="D1459" s="78"/>
    </row>
    <row r="1460" spans="3:4">
      <c r="C1460" s="78"/>
      <c r="D1460" s="78"/>
    </row>
    <row r="1461" spans="3:4">
      <c r="C1461" s="78"/>
      <c r="D1461" s="78"/>
    </row>
    <row r="1462" spans="3:4">
      <c r="C1462" s="78"/>
      <c r="D1462" s="78"/>
    </row>
    <row r="1463" spans="3:4">
      <c r="C1463" s="78"/>
      <c r="D1463" s="78"/>
    </row>
    <row r="1464" spans="3:4">
      <c r="C1464" s="78"/>
      <c r="D1464" s="78"/>
    </row>
    <row r="1465" spans="3:4">
      <c r="C1465" s="78"/>
      <c r="D1465" s="78"/>
    </row>
    <row r="1466" spans="3:4">
      <c r="C1466" s="78"/>
      <c r="D1466" s="78"/>
    </row>
    <row r="1467" spans="3:4">
      <c r="C1467" s="78"/>
      <c r="D1467" s="78"/>
    </row>
    <row r="1468" spans="3:4">
      <c r="C1468" s="78"/>
      <c r="D1468" s="78"/>
    </row>
    <row r="1469" spans="3:4">
      <c r="C1469" s="78"/>
      <c r="D1469" s="78"/>
    </row>
    <row r="1470" spans="3:4">
      <c r="C1470" s="78"/>
      <c r="D1470" s="78"/>
    </row>
    <row r="1471" spans="3:4">
      <c r="C1471" s="78"/>
      <c r="D1471" s="78"/>
    </row>
    <row r="1472" spans="3:4">
      <c r="C1472" s="78"/>
      <c r="D1472" s="78"/>
    </row>
    <row r="1473" spans="3:4">
      <c r="C1473" s="78"/>
      <c r="D1473" s="78"/>
    </row>
    <row r="1474" spans="3:4">
      <c r="C1474" s="78"/>
      <c r="D1474" s="78"/>
    </row>
    <row r="1475" spans="3:4">
      <c r="C1475" s="78"/>
      <c r="D1475" s="78"/>
    </row>
    <row r="1476" spans="3:4">
      <c r="C1476" s="78"/>
      <c r="D1476" s="78"/>
    </row>
    <row r="1477" spans="3:4">
      <c r="C1477" s="78"/>
      <c r="D1477" s="78"/>
    </row>
    <row r="1478" spans="3:4">
      <c r="C1478" s="78"/>
      <c r="D1478" s="78"/>
    </row>
    <row r="1479" spans="3:4">
      <c r="C1479" s="78"/>
      <c r="D1479" s="78"/>
    </row>
    <row r="1480" spans="3:4">
      <c r="C1480" s="78"/>
      <c r="D1480" s="78"/>
    </row>
    <row r="1481" spans="3:4">
      <c r="C1481" s="78"/>
      <c r="D1481" s="78"/>
    </row>
    <row r="1482" spans="3:4">
      <c r="C1482" s="78"/>
      <c r="D1482" s="78"/>
    </row>
    <row r="1483" spans="3:4">
      <c r="C1483" s="78"/>
      <c r="D1483" s="78"/>
    </row>
    <row r="1484" spans="3:4">
      <c r="C1484" s="78"/>
      <c r="D1484" s="78"/>
    </row>
    <row r="1485" spans="3:4">
      <c r="C1485" s="78"/>
      <c r="D1485" s="78"/>
    </row>
    <row r="1486" spans="3:4">
      <c r="C1486" s="78"/>
      <c r="D1486" s="78"/>
    </row>
    <row r="1487" spans="3:4">
      <c r="C1487" s="78"/>
      <c r="D1487" s="78"/>
    </row>
    <row r="1488" spans="3:4">
      <c r="C1488" s="78"/>
      <c r="D1488" s="78"/>
    </row>
    <row r="1489" spans="3:4">
      <c r="C1489" s="78"/>
      <c r="D1489" s="78"/>
    </row>
    <row r="1490" spans="3:4">
      <c r="C1490" s="78"/>
      <c r="D1490" s="78"/>
    </row>
    <row r="1491" spans="3:4">
      <c r="C1491" s="78"/>
      <c r="D1491" s="78"/>
    </row>
    <row r="1492" spans="3:4">
      <c r="C1492" s="78"/>
      <c r="D1492" s="78"/>
    </row>
    <row r="1493" spans="3:4">
      <c r="C1493" s="78"/>
      <c r="D1493" s="78"/>
    </row>
    <row r="1494" spans="3:4">
      <c r="C1494" s="78"/>
      <c r="D1494" s="78"/>
    </row>
    <row r="1495" spans="3:4">
      <c r="C1495" s="78"/>
      <c r="D1495" s="78"/>
    </row>
    <row r="1496" spans="3:4">
      <c r="C1496" s="78"/>
      <c r="D1496" s="78"/>
    </row>
    <row r="1497" spans="3:4">
      <c r="C1497" s="78"/>
      <c r="D1497" s="78"/>
    </row>
    <row r="1498" spans="3:4">
      <c r="C1498" s="78"/>
      <c r="D1498" s="78"/>
    </row>
    <row r="1499" spans="3:4">
      <c r="C1499" s="78"/>
      <c r="D1499" s="78"/>
    </row>
    <row r="1500" spans="3:4">
      <c r="C1500" s="78"/>
      <c r="D1500" s="78"/>
    </row>
    <row r="1501" spans="3:4">
      <c r="C1501" s="78"/>
      <c r="D1501" s="78"/>
    </row>
    <row r="1502" spans="3:4">
      <c r="C1502" s="78"/>
      <c r="D1502" s="78"/>
    </row>
    <row r="1503" spans="3:4">
      <c r="C1503" s="78"/>
      <c r="D1503" s="78"/>
    </row>
    <row r="1504" spans="3:4">
      <c r="C1504" s="78"/>
      <c r="D1504" s="78"/>
    </row>
    <row r="1505" spans="3:4">
      <c r="C1505" s="78"/>
      <c r="D1505" s="78"/>
    </row>
    <row r="1506" spans="3:4">
      <c r="C1506" s="78"/>
      <c r="D1506" s="78"/>
    </row>
    <row r="1507" spans="3:4">
      <c r="C1507" s="78"/>
      <c r="D1507" s="78"/>
    </row>
    <row r="1508" spans="3:4">
      <c r="C1508" s="78"/>
      <c r="D1508" s="78"/>
    </row>
    <row r="1509" spans="3:4">
      <c r="C1509" s="78"/>
      <c r="D1509" s="78"/>
    </row>
    <row r="1510" spans="3:4">
      <c r="C1510" s="78"/>
      <c r="D1510" s="78"/>
    </row>
    <row r="1511" spans="3:4">
      <c r="C1511" s="78"/>
      <c r="D1511" s="78"/>
    </row>
    <row r="1512" spans="3:4">
      <c r="C1512" s="78"/>
      <c r="D1512" s="78"/>
    </row>
    <row r="1513" spans="3:4">
      <c r="C1513" s="78"/>
      <c r="D1513" s="78"/>
    </row>
    <row r="1514" spans="3:4">
      <c r="C1514" s="78"/>
      <c r="D1514" s="78"/>
    </row>
    <row r="1515" spans="3:4">
      <c r="C1515" s="78"/>
      <c r="D1515" s="78"/>
    </row>
    <row r="1516" spans="3:4">
      <c r="C1516" s="78"/>
      <c r="D1516" s="78"/>
    </row>
    <row r="1517" spans="3:4">
      <c r="C1517" s="78"/>
      <c r="D1517" s="78"/>
    </row>
    <row r="1518" spans="3:4">
      <c r="C1518" s="78"/>
      <c r="D1518" s="78"/>
    </row>
    <row r="1519" spans="3:4">
      <c r="C1519" s="78"/>
      <c r="D1519" s="78"/>
    </row>
    <row r="1520" spans="3:4">
      <c r="C1520" s="78"/>
      <c r="D1520" s="78"/>
    </row>
    <row r="1521" spans="3:4">
      <c r="C1521" s="78"/>
      <c r="D1521" s="78"/>
    </row>
    <row r="1522" spans="3:4">
      <c r="C1522" s="78"/>
      <c r="D1522" s="78"/>
    </row>
    <row r="1523" spans="3:4">
      <c r="C1523" s="78"/>
      <c r="D1523" s="78"/>
    </row>
    <row r="1524" spans="3:4">
      <c r="C1524" s="78"/>
      <c r="D1524" s="78"/>
    </row>
    <row r="1525" spans="3:4">
      <c r="C1525" s="78"/>
      <c r="D1525" s="78"/>
    </row>
    <row r="1526" spans="3:4">
      <c r="C1526" s="78"/>
      <c r="D1526" s="78"/>
    </row>
    <row r="1527" spans="3:4">
      <c r="C1527" s="78"/>
      <c r="D1527" s="78"/>
    </row>
    <row r="1528" spans="3:4">
      <c r="C1528" s="78"/>
      <c r="D1528" s="78"/>
    </row>
    <row r="1529" spans="3:4">
      <c r="C1529" s="78"/>
      <c r="D1529" s="78"/>
    </row>
    <row r="1530" spans="3:4">
      <c r="C1530" s="78"/>
      <c r="D1530" s="78"/>
    </row>
    <row r="1531" spans="3:4">
      <c r="C1531" s="78"/>
      <c r="D1531" s="78"/>
    </row>
    <row r="1532" spans="3:4">
      <c r="C1532" s="78"/>
      <c r="D1532" s="78"/>
    </row>
    <row r="1533" spans="3:4">
      <c r="C1533" s="78"/>
      <c r="D1533" s="78"/>
    </row>
    <row r="1534" spans="3:4">
      <c r="C1534" s="78"/>
      <c r="D1534" s="78"/>
    </row>
    <row r="1535" spans="3:4">
      <c r="C1535" s="78"/>
      <c r="D1535" s="78"/>
    </row>
    <row r="1536" spans="3:4">
      <c r="C1536" s="78"/>
      <c r="D1536" s="78"/>
    </row>
    <row r="1537" spans="3:4">
      <c r="C1537" s="78"/>
      <c r="D1537" s="78"/>
    </row>
    <row r="1538" spans="3:4">
      <c r="C1538" s="78"/>
      <c r="D1538" s="78"/>
    </row>
    <row r="1539" spans="3:4">
      <c r="C1539" s="78"/>
      <c r="D1539" s="78"/>
    </row>
    <row r="1540" spans="3:4">
      <c r="C1540" s="78"/>
      <c r="D1540" s="78"/>
    </row>
    <row r="1541" spans="3:4">
      <c r="C1541" s="78"/>
      <c r="D1541" s="78"/>
    </row>
    <row r="1542" spans="3:4">
      <c r="C1542" s="78"/>
      <c r="D1542" s="78"/>
    </row>
    <row r="1543" spans="3:4">
      <c r="C1543" s="78"/>
      <c r="D1543" s="78"/>
    </row>
    <row r="1544" spans="3:4">
      <c r="C1544" s="78"/>
      <c r="D1544" s="78"/>
    </row>
    <row r="1545" spans="3:4">
      <c r="C1545" s="78"/>
      <c r="D1545" s="78"/>
    </row>
    <row r="1546" spans="3:4">
      <c r="C1546" s="78"/>
      <c r="D1546" s="78"/>
    </row>
    <row r="1547" spans="3:4">
      <c r="C1547" s="78"/>
      <c r="D1547" s="78"/>
    </row>
    <row r="1548" spans="3:4">
      <c r="C1548" s="78"/>
      <c r="D1548" s="78"/>
    </row>
    <row r="1549" spans="3:4">
      <c r="C1549" s="78"/>
      <c r="D1549" s="78"/>
    </row>
    <row r="1550" spans="3:4">
      <c r="C1550" s="78"/>
      <c r="D1550" s="78"/>
    </row>
    <row r="1551" spans="3:4">
      <c r="C1551" s="78"/>
      <c r="D1551" s="78"/>
    </row>
    <row r="1552" spans="3:4">
      <c r="C1552" s="78"/>
      <c r="D1552" s="78"/>
    </row>
    <row r="1553" spans="3:4">
      <c r="C1553" s="78"/>
      <c r="D1553" s="78"/>
    </row>
    <row r="1554" spans="3:4">
      <c r="C1554" s="78"/>
      <c r="D1554" s="78"/>
    </row>
    <row r="1555" spans="3:4">
      <c r="C1555" s="78"/>
      <c r="D1555" s="78"/>
    </row>
    <row r="1556" spans="3:4">
      <c r="C1556" s="78"/>
      <c r="D1556" s="78"/>
    </row>
    <row r="1557" spans="3:4">
      <c r="C1557" s="78"/>
      <c r="D1557" s="78"/>
    </row>
    <row r="1558" spans="3:4">
      <c r="C1558" s="78"/>
      <c r="D1558" s="78"/>
    </row>
    <row r="1559" spans="3:4">
      <c r="C1559" s="78"/>
      <c r="D1559" s="78"/>
    </row>
    <row r="1560" spans="3:4">
      <c r="C1560" s="78"/>
      <c r="D1560" s="78"/>
    </row>
    <row r="1561" spans="3:4">
      <c r="C1561" s="78"/>
      <c r="D1561" s="78"/>
    </row>
    <row r="1562" spans="3:4">
      <c r="C1562" s="78"/>
      <c r="D1562" s="78"/>
    </row>
    <row r="1563" spans="3:4">
      <c r="C1563" s="78"/>
      <c r="D1563" s="78"/>
    </row>
    <row r="1564" spans="3:4">
      <c r="C1564" s="78"/>
      <c r="D1564" s="78"/>
    </row>
    <row r="1565" spans="3:4">
      <c r="C1565" s="78"/>
      <c r="D1565" s="78"/>
    </row>
    <row r="1566" spans="3:4">
      <c r="C1566" s="78"/>
      <c r="D1566" s="78"/>
    </row>
    <row r="1567" spans="3:4">
      <c r="C1567" s="78"/>
      <c r="D1567" s="78"/>
    </row>
    <row r="1568" spans="3:4">
      <c r="C1568" s="78"/>
      <c r="D1568" s="78"/>
    </row>
    <row r="1569" spans="3:4">
      <c r="C1569" s="78"/>
      <c r="D1569" s="78"/>
    </row>
    <row r="1570" spans="3:4">
      <c r="C1570" s="78"/>
      <c r="D1570" s="78"/>
    </row>
    <row r="1571" spans="3:4">
      <c r="C1571" s="78"/>
      <c r="D1571" s="78"/>
    </row>
    <row r="1572" spans="3:4">
      <c r="C1572" s="78"/>
      <c r="D1572" s="78"/>
    </row>
    <row r="1573" spans="3:4">
      <c r="C1573" s="78"/>
      <c r="D1573" s="78"/>
    </row>
    <row r="1574" spans="3:4">
      <c r="C1574" s="78"/>
      <c r="D1574" s="78"/>
    </row>
    <row r="1575" spans="3:4">
      <c r="C1575" s="78"/>
      <c r="D1575" s="78"/>
    </row>
    <row r="1576" spans="3:4">
      <c r="C1576" s="78"/>
      <c r="D1576" s="78"/>
    </row>
    <row r="1577" spans="3:4">
      <c r="C1577" s="78"/>
      <c r="D1577" s="78"/>
    </row>
    <row r="1578" spans="3:4">
      <c r="C1578" s="78"/>
      <c r="D1578" s="78"/>
    </row>
    <row r="1579" spans="3:4">
      <c r="C1579" s="78"/>
      <c r="D1579" s="78"/>
    </row>
    <row r="1580" spans="3:4">
      <c r="C1580" s="78"/>
      <c r="D1580" s="78"/>
    </row>
    <row r="1581" spans="3:4">
      <c r="C1581" s="78"/>
      <c r="D1581" s="78"/>
    </row>
    <row r="1582" spans="3:4">
      <c r="C1582" s="78"/>
      <c r="D1582" s="78"/>
    </row>
    <row r="1583" spans="3:4">
      <c r="C1583" s="78"/>
      <c r="D1583" s="78"/>
    </row>
    <row r="1584" spans="3:4">
      <c r="C1584" s="78"/>
      <c r="D1584" s="78"/>
    </row>
    <row r="1585" spans="3:4">
      <c r="C1585" s="78"/>
      <c r="D1585" s="78"/>
    </row>
    <row r="1586" spans="3:4">
      <c r="C1586" s="78"/>
      <c r="D1586" s="78"/>
    </row>
    <row r="1587" spans="3:4">
      <c r="C1587" s="78"/>
      <c r="D1587" s="78"/>
    </row>
    <row r="1588" spans="3:4">
      <c r="C1588" s="78"/>
      <c r="D1588" s="78"/>
    </row>
    <row r="1589" spans="3:4">
      <c r="C1589" s="78"/>
      <c r="D1589" s="78"/>
    </row>
    <row r="1590" spans="3:4">
      <c r="C1590" s="78"/>
      <c r="D1590" s="78"/>
    </row>
    <row r="1591" spans="3:4">
      <c r="C1591" s="78"/>
      <c r="D1591" s="78"/>
    </row>
    <row r="1592" spans="3:4">
      <c r="C1592" s="78"/>
      <c r="D1592" s="78"/>
    </row>
    <row r="1593" spans="3:4">
      <c r="C1593" s="78"/>
      <c r="D1593" s="78"/>
    </row>
    <row r="1594" spans="3:4">
      <c r="C1594" s="78"/>
      <c r="D1594" s="78"/>
    </row>
    <row r="1595" spans="3:4">
      <c r="C1595" s="78"/>
      <c r="D1595" s="78"/>
    </row>
    <row r="1596" spans="3:4">
      <c r="C1596" s="78"/>
      <c r="D1596" s="78"/>
    </row>
    <row r="1597" spans="3:4">
      <c r="C1597" s="78"/>
      <c r="D1597" s="78"/>
    </row>
    <row r="1598" spans="3:4">
      <c r="C1598" s="78"/>
      <c r="D1598" s="78"/>
    </row>
    <row r="1599" spans="3:4">
      <c r="C1599" s="78"/>
      <c r="D1599" s="78"/>
    </row>
    <row r="1600" spans="3:4">
      <c r="C1600" s="78"/>
      <c r="D1600" s="78"/>
    </row>
    <row r="1601" spans="3:4">
      <c r="C1601" s="78"/>
      <c r="D1601" s="78"/>
    </row>
    <row r="1602" spans="3:4">
      <c r="C1602" s="78"/>
      <c r="D1602" s="78"/>
    </row>
    <row r="1603" spans="3:4">
      <c r="C1603" s="78"/>
      <c r="D1603" s="78"/>
    </row>
    <row r="1604" spans="3:4">
      <c r="C1604" s="78"/>
      <c r="D1604" s="78"/>
    </row>
    <row r="1605" spans="3:4">
      <c r="C1605" s="78"/>
      <c r="D1605" s="78"/>
    </row>
    <row r="1606" spans="3:4">
      <c r="C1606" s="78"/>
      <c r="D1606" s="78"/>
    </row>
    <row r="1607" spans="3:4">
      <c r="C1607" s="78"/>
      <c r="D1607" s="78"/>
    </row>
    <row r="1608" spans="3:4">
      <c r="C1608" s="78"/>
      <c r="D1608" s="78"/>
    </row>
    <row r="1609" spans="3:4">
      <c r="C1609" s="78"/>
      <c r="D1609" s="78"/>
    </row>
    <row r="1610" spans="3:4">
      <c r="C1610" s="78"/>
      <c r="D1610" s="78"/>
    </row>
    <row r="1611" spans="3:4">
      <c r="C1611" s="78"/>
      <c r="D1611" s="78"/>
    </row>
    <row r="1612" spans="3:4">
      <c r="C1612" s="78"/>
      <c r="D1612" s="78"/>
    </row>
    <row r="1613" spans="3:4">
      <c r="C1613" s="78"/>
      <c r="D1613" s="78"/>
    </row>
    <row r="1614" spans="3:4">
      <c r="C1614" s="78"/>
      <c r="D1614" s="78"/>
    </row>
    <row r="1615" spans="3:4">
      <c r="C1615" s="78"/>
      <c r="D1615" s="78"/>
    </row>
    <row r="1616" spans="3:4">
      <c r="C1616" s="78"/>
      <c r="D1616" s="78"/>
    </row>
    <row r="1617" spans="3:4">
      <c r="C1617" s="78"/>
      <c r="D1617" s="78"/>
    </row>
    <row r="1618" spans="3:4">
      <c r="C1618" s="78"/>
      <c r="D1618" s="78"/>
    </row>
    <row r="1619" spans="3:4">
      <c r="C1619" s="78"/>
      <c r="D1619" s="78"/>
    </row>
    <row r="1620" spans="3:4">
      <c r="C1620" s="78"/>
      <c r="D1620" s="78"/>
    </row>
    <row r="1621" spans="3:4">
      <c r="C1621" s="78"/>
      <c r="D1621" s="78"/>
    </row>
    <row r="1622" spans="3:4">
      <c r="C1622" s="78"/>
      <c r="D1622" s="78"/>
    </row>
    <row r="1623" spans="3:4">
      <c r="C1623" s="78"/>
      <c r="D1623" s="78"/>
    </row>
    <row r="1624" spans="3:4">
      <c r="C1624" s="78"/>
      <c r="D1624" s="78"/>
    </row>
    <row r="1625" spans="3:4">
      <c r="C1625" s="78"/>
      <c r="D1625" s="78"/>
    </row>
    <row r="1626" spans="3:4">
      <c r="C1626" s="78"/>
      <c r="D1626" s="78"/>
    </row>
    <row r="1627" spans="3:4">
      <c r="C1627" s="78"/>
      <c r="D1627" s="78"/>
    </row>
    <row r="1628" spans="3:4">
      <c r="C1628" s="78"/>
      <c r="D1628" s="78"/>
    </row>
    <row r="1629" spans="3:4">
      <c r="C1629" s="78"/>
      <c r="D1629" s="78"/>
    </row>
    <row r="1630" spans="3:4">
      <c r="C1630" s="78"/>
      <c r="D1630" s="78"/>
    </row>
    <row r="1631" spans="3:4">
      <c r="C1631" s="78"/>
      <c r="D1631" s="78"/>
    </row>
    <row r="1632" spans="3:4">
      <c r="C1632" s="78"/>
      <c r="D1632" s="78"/>
    </row>
    <row r="1633" spans="3:4">
      <c r="C1633" s="78"/>
      <c r="D1633" s="78"/>
    </row>
    <row r="1634" spans="3:4">
      <c r="C1634" s="78"/>
      <c r="D1634" s="78"/>
    </row>
    <row r="1635" spans="3:4">
      <c r="C1635" s="78"/>
      <c r="D1635" s="78"/>
    </row>
    <row r="1636" spans="3:4">
      <c r="C1636" s="78"/>
      <c r="D1636" s="78"/>
    </row>
    <row r="1637" spans="3:4">
      <c r="C1637" s="78"/>
      <c r="D1637" s="78"/>
    </row>
    <row r="1638" spans="3:4">
      <c r="C1638" s="78"/>
      <c r="D1638" s="78"/>
    </row>
  </sheetData>
  <mergeCells count="1">
    <mergeCell ref="C2:D2"/>
  </mergeCells>
  <phoneticPr fontId="2" type="noConversion"/>
  <pageMargins left="0.75" right="0.75" top="1" bottom="1" header="0.5" footer="0.5"/>
  <pageSetup paperSize="9" scale="7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theme="0" tint="-0.14999847407452621"/>
  </sheetPr>
  <dimension ref="A1:D1492"/>
  <sheetViews>
    <sheetView workbookViewId="0">
      <selection activeCell="B20" sqref="B20"/>
    </sheetView>
  </sheetViews>
  <sheetFormatPr defaultRowHeight="10.5"/>
  <cols>
    <col min="1" max="1" width="3.42578125" style="24" customWidth="1"/>
    <col min="2" max="2" width="59.7109375" style="39" customWidth="1"/>
    <col min="3" max="4" width="15.7109375" style="69" customWidth="1"/>
    <col min="5" max="16384" width="9.140625" style="34"/>
  </cols>
  <sheetData>
    <row r="1" spans="1:4" ht="12.75">
      <c r="B1" s="1102"/>
    </row>
    <row r="2" spans="1:4" ht="17.100000000000001" customHeight="1" thickBot="1">
      <c r="A2" s="21"/>
      <c r="B2" s="568"/>
      <c r="C2" s="1129" t="s">
        <v>188</v>
      </c>
      <c r="D2" s="1103"/>
    </row>
    <row r="3" spans="1:4" ht="17.100000000000001" customHeight="1">
      <c r="B3" s="568"/>
      <c r="C3" s="494">
        <v>2016</v>
      </c>
      <c r="D3" s="495">
        <v>2015</v>
      </c>
    </row>
    <row r="4" spans="1:4" ht="17.100000000000001" customHeight="1" thickBot="1">
      <c r="B4" s="605" t="s">
        <v>335</v>
      </c>
      <c r="C4" s="606"/>
      <c r="D4" s="606"/>
    </row>
    <row r="5" spans="1:4" ht="17.100000000000001" customHeight="1">
      <c r="B5" s="498" t="s">
        <v>401</v>
      </c>
      <c r="C5" s="607">
        <f>' P&amp;L'!D26-' P&amp;L'!D29</f>
        <v>1219282</v>
      </c>
      <c r="D5" s="608">
        <v>1301246</v>
      </c>
    </row>
    <row r="6" spans="1:4" ht="17.100000000000001" customHeight="1" thickBot="1">
      <c r="B6" s="504" t="s">
        <v>208</v>
      </c>
      <c r="C6" s="609">
        <v>42252790</v>
      </c>
      <c r="D6" s="610">
        <v>42221351.252054796</v>
      </c>
    </row>
    <row r="7" spans="1:4" ht="21.75" thickBot="1">
      <c r="B7" s="417" t="s">
        <v>307</v>
      </c>
      <c r="C7" s="611">
        <f>C5/C6*1000</f>
        <v>28.856839986187893</v>
      </c>
      <c r="D7" s="611">
        <f>D5/D6*1000</f>
        <v>30.819619965068547</v>
      </c>
    </row>
    <row r="8" spans="1:4" ht="17.100000000000001" customHeight="1" thickBot="1">
      <c r="B8" s="415" t="s">
        <v>336</v>
      </c>
      <c r="C8" s="612"/>
      <c r="D8" s="613"/>
    </row>
    <row r="9" spans="1:4" ht="24.95" customHeight="1">
      <c r="B9" s="498" t="s">
        <v>411</v>
      </c>
      <c r="C9" s="607">
        <f>C5</f>
        <v>1219282</v>
      </c>
      <c r="D9" s="608">
        <v>1301246</v>
      </c>
    </row>
    <row r="10" spans="1:4" ht="17.100000000000001" customHeight="1">
      <c r="B10" s="501" t="s">
        <v>208</v>
      </c>
      <c r="C10" s="614">
        <f>C6</f>
        <v>42252790</v>
      </c>
      <c r="D10" s="615">
        <v>42221351.252054796</v>
      </c>
    </row>
    <row r="11" spans="1:4" ht="17.100000000000001" customHeight="1">
      <c r="B11" s="501" t="s">
        <v>145</v>
      </c>
      <c r="C11" s="614"/>
      <c r="D11" s="615"/>
    </row>
    <row r="12" spans="1:4" ht="17.100000000000001" customHeight="1">
      <c r="B12" s="616" t="s">
        <v>146</v>
      </c>
      <c r="C12" s="614">
        <v>27496</v>
      </c>
      <c r="D12" s="615">
        <v>25809</v>
      </c>
    </row>
    <row r="13" spans="1:4" ht="21.75" thickBot="1">
      <c r="B13" s="504" t="s">
        <v>147</v>
      </c>
      <c r="C13" s="609">
        <f>C10+C12</f>
        <v>42280286</v>
      </c>
      <c r="D13" s="610">
        <v>42247160.252054796</v>
      </c>
    </row>
    <row r="14" spans="1:4" ht="21.75" thickBot="1">
      <c r="B14" s="417" t="s">
        <v>308</v>
      </c>
      <c r="C14" s="611">
        <f>C9/C13*1000</f>
        <v>28.838073611895624</v>
      </c>
      <c r="D14" s="611">
        <f>D9/D13*1000</f>
        <v>30.800792106179742</v>
      </c>
    </row>
    <row r="15" spans="1:4">
      <c r="B15" s="61"/>
      <c r="C15" s="108"/>
      <c r="D15" s="108"/>
    </row>
    <row r="16" spans="1:4">
      <c r="C16" s="72"/>
    </row>
    <row r="17" spans="3:3">
      <c r="C17" s="72"/>
    </row>
    <row r="18" spans="3:3">
      <c r="C18" s="72"/>
    </row>
    <row r="19" spans="3:3">
      <c r="C19" s="72"/>
    </row>
    <row r="20" spans="3:3">
      <c r="C20" s="72"/>
    </row>
    <row r="21" spans="3:3">
      <c r="C21" s="72"/>
    </row>
    <row r="22" spans="3:3">
      <c r="C22" s="72"/>
    </row>
    <row r="23" spans="3:3">
      <c r="C23" s="72"/>
    </row>
    <row r="24" spans="3:3">
      <c r="C24" s="72"/>
    </row>
    <row r="25" spans="3:3">
      <c r="C25" s="72"/>
    </row>
    <row r="26" spans="3:3">
      <c r="C26" s="72"/>
    </row>
    <row r="27" spans="3:3">
      <c r="C27" s="72"/>
    </row>
    <row r="28" spans="3:3">
      <c r="C28" s="72"/>
    </row>
    <row r="29" spans="3:3">
      <c r="C29" s="72"/>
    </row>
    <row r="30" spans="3:3">
      <c r="C30" s="72"/>
    </row>
    <row r="31" spans="3:3">
      <c r="C31" s="72"/>
    </row>
    <row r="32" spans="3:3">
      <c r="C32" s="72"/>
    </row>
    <row r="33" spans="3:3">
      <c r="C33" s="72"/>
    </row>
    <row r="34" spans="3:3">
      <c r="C34" s="72"/>
    </row>
    <row r="35" spans="3:3">
      <c r="C35" s="72"/>
    </row>
    <row r="36" spans="3:3">
      <c r="C36" s="72"/>
    </row>
    <row r="37" spans="3:3">
      <c r="C37" s="72"/>
    </row>
    <row r="38" spans="3:3">
      <c r="C38" s="72"/>
    </row>
    <row r="39" spans="3:3">
      <c r="C39" s="72"/>
    </row>
    <row r="40" spans="3:3">
      <c r="C40" s="72"/>
    </row>
    <row r="41" spans="3:3">
      <c r="C41" s="72"/>
    </row>
    <row r="42" spans="3:3">
      <c r="C42" s="72"/>
    </row>
    <row r="43" spans="3:3">
      <c r="C43" s="72"/>
    </row>
    <row r="44" spans="3:3">
      <c r="C44" s="72"/>
    </row>
    <row r="45" spans="3:3">
      <c r="C45" s="72"/>
    </row>
    <row r="46" spans="3:3">
      <c r="C46" s="72"/>
    </row>
    <row r="47" spans="3:3">
      <c r="C47" s="72"/>
    </row>
    <row r="48" spans="3:3">
      <c r="C48" s="72"/>
    </row>
    <row r="49" spans="3:3">
      <c r="C49" s="72"/>
    </row>
    <row r="50" spans="3:3">
      <c r="C50" s="72"/>
    </row>
    <row r="51" spans="3:3">
      <c r="C51" s="72"/>
    </row>
    <row r="52" spans="3:3">
      <c r="C52" s="72"/>
    </row>
    <row r="53" spans="3:3">
      <c r="C53" s="72"/>
    </row>
    <row r="54" spans="3:3">
      <c r="C54" s="72"/>
    </row>
    <row r="55" spans="3:3">
      <c r="C55" s="72"/>
    </row>
    <row r="56" spans="3:3">
      <c r="C56" s="72"/>
    </row>
    <row r="57" spans="3:3">
      <c r="C57" s="72"/>
    </row>
    <row r="58" spans="3:3">
      <c r="C58" s="72"/>
    </row>
    <row r="59" spans="3:3">
      <c r="C59" s="72"/>
    </row>
    <row r="60" spans="3:3">
      <c r="C60" s="72"/>
    </row>
    <row r="61" spans="3:3">
      <c r="C61" s="72"/>
    </row>
    <row r="62" spans="3:3">
      <c r="C62" s="72"/>
    </row>
    <row r="63" spans="3:3">
      <c r="C63" s="72"/>
    </row>
    <row r="64" spans="3:3">
      <c r="C64" s="72"/>
    </row>
    <row r="65" spans="3:3">
      <c r="C65" s="72"/>
    </row>
    <row r="66" spans="3:3">
      <c r="C66" s="72"/>
    </row>
    <row r="67" spans="3:3">
      <c r="C67" s="72"/>
    </row>
    <row r="68" spans="3:3">
      <c r="C68" s="72"/>
    </row>
    <row r="69" spans="3:3">
      <c r="C69" s="72"/>
    </row>
    <row r="70" spans="3:3">
      <c r="C70" s="72"/>
    </row>
    <row r="71" spans="3:3">
      <c r="C71" s="72"/>
    </row>
    <row r="72" spans="3:3">
      <c r="C72" s="72"/>
    </row>
    <row r="73" spans="3:3">
      <c r="C73" s="72"/>
    </row>
    <row r="74" spans="3:3">
      <c r="C74" s="72"/>
    </row>
    <row r="75" spans="3:3">
      <c r="C75" s="72"/>
    </row>
    <row r="76" spans="3:3">
      <c r="C76" s="72"/>
    </row>
    <row r="77" spans="3:3">
      <c r="C77" s="72"/>
    </row>
    <row r="78" spans="3:3">
      <c r="C78" s="72"/>
    </row>
    <row r="79" spans="3:3">
      <c r="C79" s="72"/>
    </row>
    <row r="80" spans="3:3">
      <c r="C80" s="72"/>
    </row>
    <row r="81" spans="3:3">
      <c r="C81" s="72"/>
    </row>
    <row r="82" spans="3:3">
      <c r="C82" s="72"/>
    </row>
    <row r="83" spans="3:3">
      <c r="C83" s="72"/>
    </row>
    <row r="84" spans="3:3">
      <c r="C84" s="72"/>
    </row>
    <row r="85" spans="3:3">
      <c r="C85" s="72"/>
    </row>
    <row r="86" spans="3:3">
      <c r="C86" s="72"/>
    </row>
    <row r="87" spans="3:3">
      <c r="C87" s="72"/>
    </row>
    <row r="88" spans="3:3">
      <c r="C88" s="72"/>
    </row>
    <row r="89" spans="3:3">
      <c r="C89" s="72"/>
    </row>
    <row r="90" spans="3:3">
      <c r="C90" s="72"/>
    </row>
    <row r="91" spans="3:3">
      <c r="C91" s="72"/>
    </row>
    <row r="92" spans="3:3">
      <c r="C92" s="72"/>
    </row>
    <row r="93" spans="3:3">
      <c r="C93" s="72"/>
    </row>
    <row r="94" spans="3:3">
      <c r="C94" s="72"/>
    </row>
    <row r="95" spans="3:3">
      <c r="C95" s="72"/>
    </row>
    <row r="96" spans="3:3">
      <c r="C96" s="72"/>
    </row>
    <row r="97" spans="3:3">
      <c r="C97" s="72"/>
    </row>
    <row r="98" spans="3:3">
      <c r="C98" s="72"/>
    </row>
    <row r="99" spans="3:3">
      <c r="C99" s="72"/>
    </row>
    <row r="100" spans="3:3">
      <c r="C100" s="72"/>
    </row>
    <row r="101" spans="3:3">
      <c r="C101" s="72"/>
    </row>
    <row r="102" spans="3:3">
      <c r="C102" s="72"/>
    </row>
    <row r="103" spans="3:3">
      <c r="C103" s="72"/>
    </row>
    <row r="104" spans="3:3">
      <c r="C104" s="72"/>
    </row>
    <row r="105" spans="3:3">
      <c r="C105" s="72"/>
    </row>
    <row r="106" spans="3:3">
      <c r="C106" s="72"/>
    </row>
    <row r="107" spans="3:3">
      <c r="C107" s="72"/>
    </row>
    <row r="108" spans="3:3">
      <c r="C108" s="72"/>
    </row>
    <row r="109" spans="3:3">
      <c r="C109" s="72"/>
    </row>
    <row r="110" spans="3:3">
      <c r="C110" s="72"/>
    </row>
    <row r="111" spans="3:3">
      <c r="C111" s="72"/>
    </row>
    <row r="112" spans="3:3">
      <c r="C112" s="72"/>
    </row>
    <row r="113" spans="3:3">
      <c r="C113" s="72"/>
    </row>
    <row r="114" spans="3:3">
      <c r="C114" s="72"/>
    </row>
    <row r="115" spans="3:3">
      <c r="C115" s="72"/>
    </row>
    <row r="116" spans="3:3">
      <c r="C116" s="72"/>
    </row>
    <row r="117" spans="3:3">
      <c r="C117" s="72"/>
    </row>
    <row r="118" spans="3:3">
      <c r="C118" s="72"/>
    </row>
    <row r="119" spans="3:3">
      <c r="C119" s="72"/>
    </row>
    <row r="120" spans="3:3">
      <c r="C120" s="72"/>
    </row>
    <row r="121" spans="3:3">
      <c r="C121" s="72"/>
    </row>
    <row r="122" spans="3:3">
      <c r="C122" s="72"/>
    </row>
    <row r="123" spans="3:3">
      <c r="C123" s="72"/>
    </row>
    <row r="124" spans="3:3">
      <c r="C124" s="72"/>
    </row>
    <row r="125" spans="3:3">
      <c r="C125" s="72"/>
    </row>
    <row r="126" spans="3:3">
      <c r="C126" s="72"/>
    </row>
    <row r="127" spans="3:3">
      <c r="C127" s="72"/>
    </row>
    <row r="128" spans="3:3">
      <c r="C128" s="72"/>
    </row>
    <row r="129" spans="3:3">
      <c r="C129" s="72"/>
    </row>
    <row r="130" spans="3:3">
      <c r="C130" s="72"/>
    </row>
    <row r="131" spans="3:3">
      <c r="C131" s="72"/>
    </row>
    <row r="132" spans="3:3">
      <c r="C132" s="72"/>
    </row>
    <row r="133" spans="3:3">
      <c r="C133" s="72"/>
    </row>
    <row r="134" spans="3:3">
      <c r="C134" s="72"/>
    </row>
    <row r="135" spans="3:3">
      <c r="C135" s="72"/>
    </row>
    <row r="136" spans="3:3">
      <c r="C136" s="72"/>
    </row>
    <row r="137" spans="3:3">
      <c r="C137" s="72"/>
    </row>
    <row r="138" spans="3:3">
      <c r="C138" s="72"/>
    </row>
    <row r="139" spans="3:3">
      <c r="C139" s="72"/>
    </row>
    <row r="140" spans="3:3">
      <c r="C140" s="72"/>
    </row>
    <row r="141" spans="3:3">
      <c r="C141" s="72"/>
    </row>
    <row r="142" spans="3:3">
      <c r="C142" s="72"/>
    </row>
    <row r="143" spans="3:3">
      <c r="C143" s="72"/>
    </row>
    <row r="144" spans="3:3">
      <c r="C144" s="72"/>
    </row>
    <row r="145" spans="3:3">
      <c r="C145" s="72"/>
    </row>
    <row r="146" spans="3:3">
      <c r="C146" s="72"/>
    </row>
    <row r="147" spans="3:3">
      <c r="C147" s="72"/>
    </row>
    <row r="148" spans="3:3">
      <c r="C148" s="78"/>
    </row>
    <row r="149" spans="3:3">
      <c r="C149" s="78"/>
    </row>
    <row r="150" spans="3:3">
      <c r="C150" s="78"/>
    </row>
    <row r="151" spans="3:3">
      <c r="C151" s="78"/>
    </row>
    <row r="152" spans="3:3">
      <c r="C152" s="78"/>
    </row>
    <row r="153" spans="3:3">
      <c r="C153" s="78"/>
    </row>
    <row r="154" spans="3:3">
      <c r="C154" s="78"/>
    </row>
    <row r="155" spans="3:3">
      <c r="C155" s="78"/>
    </row>
    <row r="156" spans="3:3">
      <c r="C156" s="78"/>
    </row>
    <row r="157" spans="3:3">
      <c r="C157" s="78"/>
    </row>
    <row r="158" spans="3:3">
      <c r="C158" s="78"/>
    </row>
    <row r="159" spans="3:3">
      <c r="C159" s="78"/>
    </row>
    <row r="160" spans="3:3">
      <c r="C160" s="78"/>
    </row>
    <row r="161" spans="3:3">
      <c r="C161" s="78"/>
    </row>
    <row r="162" spans="3:3">
      <c r="C162" s="78"/>
    </row>
    <row r="163" spans="3:3">
      <c r="C163" s="78"/>
    </row>
    <row r="164" spans="3:3">
      <c r="C164" s="78"/>
    </row>
    <row r="165" spans="3:3">
      <c r="C165" s="78"/>
    </row>
    <row r="166" spans="3:3">
      <c r="C166" s="78"/>
    </row>
    <row r="167" spans="3:3">
      <c r="C167" s="78"/>
    </row>
    <row r="168" spans="3:3">
      <c r="C168" s="78"/>
    </row>
    <row r="169" spans="3:3">
      <c r="C169" s="78"/>
    </row>
    <row r="170" spans="3:3">
      <c r="C170" s="78"/>
    </row>
    <row r="171" spans="3:3">
      <c r="C171" s="78"/>
    </row>
    <row r="172" spans="3:3">
      <c r="C172" s="78"/>
    </row>
    <row r="173" spans="3:3">
      <c r="C173" s="78"/>
    </row>
    <row r="174" spans="3:3">
      <c r="C174" s="78"/>
    </row>
    <row r="175" spans="3:3">
      <c r="C175" s="78"/>
    </row>
    <row r="176" spans="3:3">
      <c r="C176" s="78"/>
    </row>
    <row r="177" spans="3:3">
      <c r="C177" s="78"/>
    </row>
    <row r="178" spans="3:3">
      <c r="C178" s="78"/>
    </row>
    <row r="179" spans="3:3">
      <c r="C179" s="78"/>
    </row>
    <row r="180" spans="3:3">
      <c r="C180" s="78"/>
    </row>
    <row r="181" spans="3:3">
      <c r="C181" s="78"/>
    </row>
    <row r="182" spans="3:3">
      <c r="C182" s="78"/>
    </row>
    <row r="183" spans="3:3">
      <c r="C183" s="78"/>
    </row>
    <row r="184" spans="3:3">
      <c r="C184" s="78"/>
    </row>
    <row r="185" spans="3:3">
      <c r="C185" s="78"/>
    </row>
    <row r="186" spans="3:3">
      <c r="C186" s="78"/>
    </row>
    <row r="187" spans="3:3">
      <c r="C187" s="78"/>
    </row>
    <row r="188" spans="3:3">
      <c r="C188" s="78"/>
    </row>
    <row r="189" spans="3:3">
      <c r="C189" s="78"/>
    </row>
    <row r="190" spans="3:3">
      <c r="C190" s="78"/>
    </row>
    <row r="191" spans="3:3">
      <c r="C191" s="78"/>
    </row>
    <row r="192" spans="3:3">
      <c r="C192" s="78"/>
    </row>
    <row r="193" spans="3:3">
      <c r="C193" s="78"/>
    </row>
    <row r="194" spans="3:3">
      <c r="C194" s="78"/>
    </row>
    <row r="195" spans="3:3">
      <c r="C195" s="78"/>
    </row>
    <row r="196" spans="3:3">
      <c r="C196" s="78"/>
    </row>
    <row r="197" spans="3:3">
      <c r="C197" s="78"/>
    </row>
    <row r="198" spans="3:3">
      <c r="C198" s="78"/>
    </row>
    <row r="199" spans="3:3">
      <c r="C199" s="78"/>
    </row>
    <row r="200" spans="3:3">
      <c r="C200" s="78"/>
    </row>
    <row r="201" spans="3:3">
      <c r="C201" s="78"/>
    </row>
    <row r="202" spans="3:3">
      <c r="C202" s="78"/>
    </row>
    <row r="203" spans="3:3">
      <c r="C203" s="78"/>
    </row>
    <row r="204" spans="3:3">
      <c r="C204" s="78"/>
    </row>
    <row r="205" spans="3:3">
      <c r="C205" s="78"/>
    </row>
    <row r="206" spans="3:3">
      <c r="C206" s="78"/>
    </row>
    <row r="207" spans="3:3">
      <c r="C207" s="78"/>
    </row>
    <row r="208" spans="3:3">
      <c r="C208" s="78"/>
    </row>
    <row r="209" spans="3:3">
      <c r="C209" s="78"/>
    </row>
    <row r="210" spans="3:3">
      <c r="C210" s="78"/>
    </row>
    <row r="211" spans="3:3">
      <c r="C211" s="78"/>
    </row>
    <row r="212" spans="3:3">
      <c r="C212" s="78"/>
    </row>
    <row r="213" spans="3:3">
      <c r="C213" s="78"/>
    </row>
    <row r="214" spans="3:3">
      <c r="C214" s="78"/>
    </row>
    <row r="215" spans="3:3">
      <c r="C215" s="78"/>
    </row>
    <row r="216" spans="3:3">
      <c r="C216" s="78"/>
    </row>
    <row r="217" spans="3:3">
      <c r="C217" s="78"/>
    </row>
    <row r="218" spans="3:3">
      <c r="C218" s="78"/>
    </row>
    <row r="219" spans="3:3">
      <c r="C219" s="78"/>
    </row>
    <row r="220" spans="3:3">
      <c r="C220" s="78"/>
    </row>
    <row r="221" spans="3:3">
      <c r="C221" s="78"/>
    </row>
    <row r="222" spans="3:3">
      <c r="C222" s="78"/>
    </row>
    <row r="223" spans="3:3">
      <c r="C223" s="78"/>
    </row>
    <row r="224" spans="3:3">
      <c r="C224" s="78"/>
    </row>
    <row r="225" spans="3:3">
      <c r="C225" s="78"/>
    </row>
    <row r="226" spans="3:3">
      <c r="C226" s="78"/>
    </row>
    <row r="227" spans="3:3">
      <c r="C227" s="78"/>
    </row>
    <row r="228" spans="3:3">
      <c r="C228" s="78"/>
    </row>
    <row r="229" spans="3:3">
      <c r="C229" s="78"/>
    </row>
    <row r="230" spans="3:3">
      <c r="C230" s="78"/>
    </row>
    <row r="231" spans="3:3">
      <c r="C231" s="78"/>
    </row>
    <row r="232" spans="3:3">
      <c r="C232" s="78"/>
    </row>
    <row r="233" spans="3:3">
      <c r="C233" s="78"/>
    </row>
    <row r="234" spans="3:3">
      <c r="C234" s="78"/>
    </row>
    <row r="235" spans="3:3">
      <c r="C235" s="78"/>
    </row>
    <row r="236" spans="3:3">
      <c r="C236" s="78"/>
    </row>
    <row r="237" spans="3:3">
      <c r="C237" s="78"/>
    </row>
    <row r="238" spans="3:3">
      <c r="C238" s="78"/>
    </row>
    <row r="239" spans="3:3">
      <c r="C239" s="78"/>
    </row>
    <row r="240" spans="3:3">
      <c r="C240" s="78"/>
    </row>
    <row r="241" spans="3:3">
      <c r="C241" s="78"/>
    </row>
    <row r="242" spans="3:3">
      <c r="C242" s="78"/>
    </row>
    <row r="243" spans="3:3">
      <c r="C243" s="78"/>
    </row>
    <row r="244" spans="3:3">
      <c r="C244" s="78"/>
    </row>
    <row r="245" spans="3:3">
      <c r="C245" s="78"/>
    </row>
    <row r="246" spans="3:3">
      <c r="C246" s="78"/>
    </row>
    <row r="247" spans="3:3">
      <c r="C247" s="78"/>
    </row>
    <row r="248" spans="3:3">
      <c r="C248" s="78"/>
    </row>
    <row r="249" spans="3:3">
      <c r="C249" s="78"/>
    </row>
    <row r="250" spans="3:3">
      <c r="C250" s="78"/>
    </row>
    <row r="251" spans="3:3">
      <c r="C251" s="78"/>
    </row>
    <row r="252" spans="3:3">
      <c r="C252" s="78"/>
    </row>
    <row r="253" spans="3:3">
      <c r="C253" s="78"/>
    </row>
    <row r="254" spans="3:3">
      <c r="C254" s="78"/>
    </row>
    <row r="255" spans="3:3">
      <c r="C255" s="78"/>
    </row>
    <row r="256" spans="3:3">
      <c r="C256" s="78"/>
    </row>
    <row r="257" spans="3:3">
      <c r="C257" s="78"/>
    </row>
    <row r="258" spans="3:3">
      <c r="C258" s="78"/>
    </row>
    <row r="259" spans="3:3">
      <c r="C259" s="78"/>
    </row>
    <row r="260" spans="3:3">
      <c r="C260" s="78"/>
    </row>
    <row r="261" spans="3:3">
      <c r="C261" s="78"/>
    </row>
    <row r="262" spans="3:3">
      <c r="C262" s="78"/>
    </row>
    <row r="263" spans="3:3">
      <c r="C263" s="78"/>
    </row>
    <row r="264" spans="3:3">
      <c r="C264" s="78"/>
    </row>
    <row r="265" spans="3:3">
      <c r="C265" s="78"/>
    </row>
    <row r="266" spans="3:3">
      <c r="C266" s="78"/>
    </row>
    <row r="267" spans="3:3">
      <c r="C267" s="78"/>
    </row>
    <row r="268" spans="3:3">
      <c r="C268" s="78"/>
    </row>
    <row r="269" spans="3:3">
      <c r="C269" s="78"/>
    </row>
    <row r="270" spans="3:3">
      <c r="C270" s="78"/>
    </row>
    <row r="271" spans="3:3">
      <c r="C271" s="78"/>
    </row>
    <row r="272" spans="3:3">
      <c r="C272" s="78"/>
    </row>
    <row r="273" spans="3:3">
      <c r="C273" s="78"/>
    </row>
    <row r="274" spans="3:3">
      <c r="C274" s="78"/>
    </row>
    <row r="275" spans="3:3">
      <c r="C275" s="78"/>
    </row>
    <row r="276" spans="3:3">
      <c r="C276" s="78"/>
    </row>
    <row r="277" spans="3:3">
      <c r="C277" s="78"/>
    </row>
    <row r="278" spans="3:3">
      <c r="C278" s="78"/>
    </row>
    <row r="279" spans="3:3">
      <c r="C279" s="78"/>
    </row>
    <row r="280" spans="3:3">
      <c r="C280" s="78"/>
    </row>
    <row r="281" spans="3:3">
      <c r="C281" s="78"/>
    </row>
    <row r="282" spans="3:3">
      <c r="C282" s="78"/>
    </row>
    <row r="283" spans="3:3">
      <c r="C283" s="78"/>
    </row>
    <row r="284" spans="3:3">
      <c r="C284" s="78"/>
    </row>
    <row r="285" spans="3:3">
      <c r="C285" s="78"/>
    </row>
    <row r="286" spans="3:3">
      <c r="C286" s="78"/>
    </row>
    <row r="287" spans="3:3">
      <c r="C287" s="78"/>
    </row>
    <row r="288" spans="3:3">
      <c r="C288" s="78"/>
    </row>
    <row r="289" spans="3:3">
      <c r="C289" s="78"/>
    </row>
    <row r="290" spans="3:3">
      <c r="C290" s="78"/>
    </row>
    <row r="291" spans="3:3">
      <c r="C291" s="78"/>
    </row>
    <row r="292" spans="3:3">
      <c r="C292" s="78"/>
    </row>
    <row r="293" spans="3:3">
      <c r="C293" s="78"/>
    </row>
    <row r="294" spans="3:3">
      <c r="C294" s="78"/>
    </row>
    <row r="295" spans="3:3">
      <c r="C295" s="78"/>
    </row>
    <row r="296" spans="3:3">
      <c r="C296" s="78"/>
    </row>
    <row r="297" spans="3:3">
      <c r="C297" s="78"/>
    </row>
    <row r="298" spans="3:3">
      <c r="C298" s="78"/>
    </row>
    <row r="299" spans="3:3">
      <c r="C299" s="78"/>
    </row>
    <row r="300" spans="3:3">
      <c r="C300" s="78"/>
    </row>
    <row r="301" spans="3:3">
      <c r="C301" s="78"/>
    </row>
    <row r="302" spans="3:3">
      <c r="C302" s="78"/>
    </row>
    <row r="303" spans="3:3">
      <c r="C303" s="78"/>
    </row>
    <row r="304" spans="3:3">
      <c r="C304" s="78"/>
    </row>
    <row r="305" spans="3:3">
      <c r="C305" s="78"/>
    </row>
    <row r="306" spans="3:3">
      <c r="C306" s="78"/>
    </row>
    <row r="307" spans="3:3">
      <c r="C307" s="78"/>
    </row>
    <row r="308" spans="3:3">
      <c r="C308" s="78"/>
    </row>
    <row r="309" spans="3:3">
      <c r="C309" s="78"/>
    </row>
    <row r="310" spans="3:3">
      <c r="C310" s="78"/>
    </row>
    <row r="311" spans="3:3">
      <c r="C311" s="78"/>
    </row>
    <row r="312" spans="3:3">
      <c r="C312" s="78"/>
    </row>
    <row r="313" spans="3:3">
      <c r="C313" s="78"/>
    </row>
    <row r="314" spans="3:3">
      <c r="C314" s="78"/>
    </row>
    <row r="315" spans="3:3">
      <c r="C315" s="78"/>
    </row>
    <row r="316" spans="3:3">
      <c r="C316" s="78"/>
    </row>
    <row r="317" spans="3:3">
      <c r="C317" s="78"/>
    </row>
    <row r="318" spans="3:3">
      <c r="C318" s="78"/>
    </row>
    <row r="319" spans="3:3">
      <c r="C319" s="78"/>
    </row>
    <row r="320" spans="3:3">
      <c r="C320" s="78"/>
    </row>
    <row r="321" spans="3:3">
      <c r="C321" s="78"/>
    </row>
    <row r="322" spans="3:3">
      <c r="C322" s="78"/>
    </row>
    <row r="323" spans="3:3">
      <c r="C323" s="78"/>
    </row>
    <row r="324" spans="3:3">
      <c r="C324" s="78"/>
    </row>
    <row r="325" spans="3:3">
      <c r="C325" s="78"/>
    </row>
    <row r="326" spans="3:3">
      <c r="C326" s="78"/>
    </row>
    <row r="327" spans="3:3">
      <c r="C327" s="78"/>
    </row>
    <row r="328" spans="3:3">
      <c r="C328" s="78"/>
    </row>
    <row r="329" spans="3:3">
      <c r="C329" s="78"/>
    </row>
    <row r="330" spans="3:3">
      <c r="C330" s="78"/>
    </row>
    <row r="331" spans="3:3">
      <c r="C331" s="78"/>
    </row>
    <row r="332" spans="3:3">
      <c r="C332" s="78"/>
    </row>
    <row r="333" spans="3:3">
      <c r="C333" s="78"/>
    </row>
    <row r="334" spans="3:3">
      <c r="C334" s="78"/>
    </row>
    <row r="335" spans="3:3">
      <c r="C335" s="78"/>
    </row>
    <row r="336" spans="3:3">
      <c r="C336" s="78"/>
    </row>
    <row r="337" spans="3:3">
      <c r="C337" s="78"/>
    </row>
    <row r="338" spans="3:3">
      <c r="C338" s="78"/>
    </row>
    <row r="339" spans="3:3">
      <c r="C339" s="78"/>
    </row>
    <row r="340" spans="3:3">
      <c r="C340" s="78"/>
    </row>
    <row r="341" spans="3:3">
      <c r="C341" s="78"/>
    </row>
    <row r="342" spans="3:3">
      <c r="C342" s="78"/>
    </row>
    <row r="343" spans="3:3">
      <c r="C343" s="78"/>
    </row>
    <row r="344" spans="3:3">
      <c r="C344" s="78"/>
    </row>
    <row r="345" spans="3:3">
      <c r="C345" s="78"/>
    </row>
    <row r="346" spans="3:3">
      <c r="C346" s="78"/>
    </row>
    <row r="347" spans="3:3">
      <c r="C347" s="78"/>
    </row>
    <row r="348" spans="3:3">
      <c r="C348" s="78"/>
    </row>
    <row r="349" spans="3:3">
      <c r="C349" s="78"/>
    </row>
    <row r="350" spans="3:3">
      <c r="C350" s="78"/>
    </row>
    <row r="351" spans="3:3">
      <c r="C351" s="78"/>
    </row>
    <row r="352" spans="3:3">
      <c r="C352" s="78"/>
    </row>
    <row r="353" spans="3:3">
      <c r="C353" s="78"/>
    </row>
    <row r="354" spans="3:3">
      <c r="C354" s="78"/>
    </row>
    <row r="355" spans="3:3">
      <c r="C355" s="78"/>
    </row>
    <row r="356" spans="3:3">
      <c r="C356" s="78"/>
    </row>
    <row r="357" spans="3:3">
      <c r="C357" s="78"/>
    </row>
    <row r="358" spans="3:3">
      <c r="C358" s="78"/>
    </row>
    <row r="359" spans="3:3">
      <c r="C359" s="78"/>
    </row>
    <row r="360" spans="3:3">
      <c r="C360" s="78"/>
    </row>
    <row r="361" spans="3:3">
      <c r="C361" s="78"/>
    </row>
    <row r="362" spans="3:3">
      <c r="C362" s="78"/>
    </row>
    <row r="363" spans="3:3">
      <c r="C363" s="78"/>
    </row>
    <row r="364" spans="3:3">
      <c r="C364" s="78"/>
    </row>
    <row r="365" spans="3:3">
      <c r="C365" s="78"/>
    </row>
    <row r="366" spans="3:3">
      <c r="C366" s="78"/>
    </row>
    <row r="367" spans="3:3">
      <c r="C367" s="78"/>
    </row>
    <row r="368" spans="3:3">
      <c r="C368" s="78"/>
    </row>
    <row r="369" spans="3:3">
      <c r="C369" s="78"/>
    </row>
    <row r="370" spans="3:3">
      <c r="C370" s="78"/>
    </row>
    <row r="371" spans="3:3">
      <c r="C371" s="78"/>
    </row>
    <row r="372" spans="3:3">
      <c r="C372" s="78"/>
    </row>
    <row r="373" spans="3:3">
      <c r="C373" s="78"/>
    </row>
    <row r="374" spans="3:3">
      <c r="C374" s="78"/>
    </row>
    <row r="375" spans="3:3">
      <c r="C375" s="78"/>
    </row>
    <row r="376" spans="3:3">
      <c r="C376" s="78"/>
    </row>
    <row r="377" spans="3:3">
      <c r="C377" s="78"/>
    </row>
    <row r="378" spans="3:3">
      <c r="C378" s="78"/>
    </row>
    <row r="379" spans="3:3">
      <c r="C379" s="78"/>
    </row>
    <row r="380" spans="3:3">
      <c r="C380" s="78"/>
    </row>
    <row r="381" spans="3:3">
      <c r="C381" s="78"/>
    </row>
    <row r="382" spans="3:3">
      <c r="C382" s="78"/>
    </row>
    <row r="383" spans="3:3">
      <c r="C383" s="78"/>
    </row>
    <row r="384" spans="3:3">
      <c r="C384" s="78"/>
    </row>
    <row r="385" spans="3:3">
      <c r="C385" s="78"/>
    </row>
    <row r="386" spans="3:3">
      <c r="C386" s="78"/>
    </row>
    <row r="387" spans="3:3">
      <c r="C387" s="78"/>
    </row>
    <row r="388" spans="3:3">
      <c r="C388" s="78"/>
    </row>
    <row r="389" spans="3:3">
      <c r="C389" s="78"/>
    </row>
    <row r="390" spans="3:3">
      <c r="C390" s="78"/>
    </row>
    <row r="391" spans="3:3">
      <c r="C391" s="78"/>
    </row>
    <row r="392" spans="3:3">
      <c r="C392" s="78"/>
    </row>
    <row r="393" spans="3:3">
      <c r="C393" s="78"/>
    </row>
    <row r="394" spans="3:3">
      <c r="C394" s="78"/>
    </row>
    <row r="395" spans="3:3">
      <c r="C395" s="78"/>
    </row>
    <row r="396" spans="3:3">
      <c r="C396" s="78"/>
    </row>
    <row r="397" spans="3:3">
      <c r="C397" s="78"/>
    </row>
    <row r="398" spans="3:3">
      <c r="C398" s="78"/>
    </row>
    <row r="399" spans="3:3">
      <c r="C399" s="78"/>
    </row>
    <row r="400" spans="3:3">
      <c r="C400" s="78"/>
    </row>
    <row r="401" spans="3:3">
      <c r="C401" s="78"/>
    </row>
    <row r="402" spans="3:3">
      <c r="C402" s="78"/>
    </row>
    <row r="403" spans="3:3">
      <c r="C403" s="78"/>
    </row>
    <row r="404" spans="3:3">
      <c r="C404" s="78"/>
    </row>
    <row r="405" spans="3:3">
      <c r="C405" s="78"/>
    </row>
    <row r="406" spans="3:3">
      <c r="C406" s="78"/>
    </row>
    <row r="407" spans="3:3">
      <c r="C407" s="78"/>
    </row>
    <row r="408" spans="3:3">
      <c r="C408" s="78"/>
    </row>
    <row r="409" spans="3:3">
      <c r="C409" s="78"/>
    </row>
    <row r="410" spans="3:3">
      <c r="C410" s="78"/>
    </row>
    <row r="411" spans="3:3">
      <c r="C411" s="78"/>
    </row>
    <row r="412" spans="3:3">
      <c r="C412" s="78"/>
    </row>
    <row r="413" spans="3:3">
      <c r="C413" s="78"/>
    </row>
    <row r="414" spans="3:3">
      <c r="C414" s="78"/>
    </row>
    <row r="415" spans="3:3">
      <c r="C415" s="78"/>
    </row>
    <row r="416" spans="3:3">
      <c r="C416" s="78"/>
    </row>
    <row r="417" spans="3:3">
      <c r="C417" s="78"/>
    </row>
    <row r="418" spans="3:3">
      <c r="C418" s="78"/>
    </row>
    <row r="419" spans="3:3">
      <c r="C419" s="78"/>
    </row>
    <row r="420" spans="3:3">
      <c r="C420" s="78"/>
    </row>
    <row r="421" spans="3:3">
      <c r="C421" s="78"/>
    </row>
    <row r="422" spans="3:3">
      <c r="C422" s="78"/>
    </row>
    <row r="423" spans="3:3">
      <c r="C423" s="78"/>
    </row>
    <row r="424" spans="3:3">
      <c r="C424" s="78"/>
    </row>
    <row r="425" spans="3:3">
      <c r="C425" s="78"/>
    </row>
    <row r="426" spans="3:3">
      <c r="C426" s="78"/>
    </row>
    <row r="427" spans="3:3">
      <c r="C427" s="78"/>
    </row>
    <row r="428" spans="3:3">
      <c r="C428" s="78"/>
    </row>
    <row r="429" spans="3:3">
      <c r="C429" s="78"/>
    </row>
    <row r="430" spans="3:3">
      <c r="C430" s="78"/>
    </row>
    <row r="431" spans="3:3">
      <c r="C431" s="78"/>
    </row>
    <row r="432" spans="3:3">
      <c r="C432" s="78"/>
    </row>
    <row r="433" spans="3:3">
      <c r="C433" s="78"/>
    </row>
    <row r="434" spans="3:3">
      <c r="C434" s="78"/>
    </row>
    <row r="435" spans="3:3">
      <c r="C435" s="78"/>
    </row>
    <row r="436" spans="3:3">
      <c r="C436" s="78"/>
    </row>
    <row r="437" spans="3:3">
      <c r="C437" s="78"/>
    </row>
    <row r="438" spans="3:3">
      <c r="C438" s="78"/>
    </row>
    <row r="439" spans="3:3">
      <c r="C439" s="78"/>
    </row>
    <row r="440" spans="3:3">
      <c r="C440" s="78"/>
    </row>
    <row r="441" spans="3:3">
      <c r="C441" s="78"/>
    </row>
    <row r="442" spans="3:3">
      <c r="C442" s="78"/>
    </row>
    <row r="443" spans="3:3">
      <c r="C443" s="78"/>
    </row>
    <row r="444" spans="3:3">
      <c r="C444" s="78"/>
    </row>
    <row r="445" spans="3:3">
      <c r="C445" s="78"/>
    </row>
    <row r="446" spans="3:3">
      <c r="C446" s="78"/>
    </row>
    <row r="447" spans="3:3">
      <c r="C447" s="78"/>
    </row>
    <row r="448" spans="3:3">
      <c r="C448" s="78"/>
    </row>
    <row r="449" spans="3:3">
      <c r="C449" s="78"/>
    </row>
    <row r="450" spans="3:3">
      <c r="C450" s="78"/>
    </row>
    <row r="451" spans="3:3">
      <c r="C451" s="78"/>
    </row>
    <row r="452" spans="3:3">
      <c r="C452" s="78"/>
    </row>
    <row r="453" spans="3:3">
      <c r="C453" s="78"/>
    </row>
    <row r="454" spans="3:3">
      <c r="C454" s="78"/>
    </row>
    <row r="455" spans="3:3">
      <c r="C455" s="78"/>
    </row>
    <row r="456" spans="3:3">
      <c r="C456" s="78"/>
    </row>
    <row r="457" spans="3:3">
      <c r="C457" s="78"/>
    </row>
    <row r="458" spans="3:3">
      <c r="C458" s="78"/>
    </row>
    <row r="459" spans="3:3">
      <c r="C459" s="78"/>
    </row>
    <row r="460" spans="3:3">
      <c r="C460" s="78"/>
    </row>
    <row r="461" spans="3:3">
      <c r="C461" s="78"/>
    </row>
    <row r="462" spans="3:3">
      <c r="C462" s="78"/>
    </row>
    <row r="463" spans="3:3">
      <c r="C463" s="78"/>
    </row>
    <row r="464" spans="3:3">
      <c r="C464" s="78"/>
    </row>
    <row r="465" spans="3:3">
      <c r="C465" s="78"/>
    </row>
    <row r="466" spans="3:3">
      <c r="C466" s="78"/>
    </row>
    <row r="467" spans="3:3">
      <c r="C467" s="78"/>
    </row>
    <row r="468" spans="3:3">
      <c r="C468" s="78"/>
    </row>
    <row r="469" spans="3:3">
      <c r="C469" s="78"/>
    </row>
    <row r="470" spans="3:3">
      <c r="C470" s="78"/>
    </row>
    <row r="471" spans="3:3">
      <c r="C471" s="78"/>
    </row>
    <row r="472" spans="3:3">
      <c r="C472" s="78"/>
    </row>
    <row r="473" spans="3:3">
      <c r="C473" s="78"/>
    </row>
    <row r="474" spans="3:3">
      <c r="C474" s="78"/>
    </row>
    <row r="475" spans="3:3">
      <c r="C475" s="78"/>
    </row>
    <row r="476" spans="3:3">
      <c r="C476" s="78"/>
    </row>
    <row r="477" spans="3:3">
      <c r="C477" s="78"/>
    </row>
    <row r="478" spans="3:3">
      <c r="C478" s="78"/>
    </row>
    <row r="479" spans="3:3">
      <c r="C479" s="78"/>
    </row>
    <row r="480" spans="3:3">
      <c r="C480" s="78"/>
    </row>
    <row r="481" spans="3:3">
      <c r="C481" s="78"/>
    </row>
    <row r="482" spans="3:3">
      <c r="C482" s="78"/>
    </row>
    <row r="483" spans="3:3">
      <c r="C483" s="78"/>
    </row>
    <row r="484" spans="3:3">
      <c r="C484" s="78"/>
    </row>
    <row r="485" spans="3:3">
      <c r="C485" s="78"/>
    </row>
    <row r="486" spans="3:3">
      <c r="C486" s="78"/>
    </row>
    <row r="487" spans="3:3">
      <c r="C487" s="78"/>
    </row>
    <row r="488" spans="3:3">
      <c r="C488" s="78"/>
    </row>
    <row r="489" spans="3:3">
      <c r="C489" s="78"/>
    </row>
    <row r="490" spans="3:3">
      <c r="C490" s="78"/>
    </row>
    <row r="491" spans="3:3">
      <c r="C491" s="78"/>
    </row>
    <row r="492" spans="3:3">
      <c r="C492" s="78"/>
    </row>
    <row r="493" spans="3:3">
      <c r="C493" s="78"/>
    </row>
    <row r="494" spans="3:3">
      <c r="C494" s="78"/>
    </row>
    <row r="495" spans="3:3">
      <c r="C495" s="78"/>
    </row>
    <row r="496" spans="3:3">
      <c r="C496" s="78"/>
    </row>
    <row r="497" spans="3:3">
      <c r="C497" s="78"/>
    </row>
    <row r="498" spans="3:3">
      <c r="C498" s="78"/>
    </row>
    <row r="499" spans="3:3">
      <c r="C499" s="78"/>
    </row>
    <row r="500" spans="3:3">
      <c r="C500" s="78"/>
    </row>
    <row r="501" spans="3:3">
      <c r="C501" s="78"/>
    </row>
    <row r="502" spans="3:3">
      <c r="C502" s="78"/>
    </row>
    <row r="503" spans="3:3">
      <c r="C503" s="78"/>
    </row>
    <row r="504" spans="3:3">
      <c r="C504" s="78"/>
    </row>
    <row r="505" spans="3:3">
      <c r="C505" s="78"/>
    </row>
    <row r="506" spans="3:3">
      <c r="C506" s="78"/>
    </row>
    <row r="507" spans="3:3">
      <c r="C507" s="78"/>
    </row>
    <row r="508" spans="3:3">
      <c r="C508" s="78"/>
    </row>
    <row r="509" spans="3:3">
      <c r="C509" s="78"/>
    </row>
    <row r="510" spans="3:3">
      <c r="C510" s="78"/>
    </row>
    <row r="511" spans="3:3">
      <c r="C511" s="78"/>
    </row>
    <row r="512" spans="3:3">
      <c r="C512" s="78"/>
    </row>
    <row r="513" spans="3:3">
      <c r="C513" s="78"/>
    </row>
    <row r="514" spans="3:3">
      <c r="C514" s="78"/>
    </row>
    <row r="515" spans="3:3">
      <c r="C515" s="78"/>
    </row>
    <row r="516" spans="3:3">
      <c r="C516" s="78"/>
    </row>
    <row r="517" spans="3:3">
      <c r="C517" s="78"/>
    </row>
    <row r="518" spans="3:3">
      <c r="C518" s="78"/>
    </row>
    <row r="519" spans="3:3">
      <c r="C519" s="78"/>
    </row>
    <row r="520" spans="3:3">
      <c r="C520" s="78"/>
    </row>
    <row r="521" spans="3:3">
      <c r="C521" s="78"/>
    </row>
    <row r="522" spans="3:3">
      <c r="C522" s="78"/>
    </row>
    <row r="523" spans="3:3">
      <c r="C523" s="78"/>
    </row>
    <row r="524" spans="3:3">
      <c r="C524" s="78"/>
    </row>
    <row r="525" spans="3:3">
      <c r="C525" s="78"/>
    </row>
    <row r="526" spans="3:3">
      <c r="C526" s="78"/>
    </row>
    <row r="527" spans="3:3">
      <c r="C527" s="78"/>
    </row>
    <row r="528" spans="3:3">
      <c r="C528" s="78"/>
    </row>
    <row r="529" spans="3:3">
      <c r="C529" s="78"/>
    </row>
    <row r="530" spans="3:3">
      <c r="C530" s="78"/>
    </row>
    <row r="531" spans="3:3">
      <c r="C531" s="78"/>
    </row>
    <row r="532" spans="3:3">
      <c r="C532" s="78"/>
    </row>
    <row r="533" spans="3:3">
      <c r="C533" s="78"/>
    </row>
    <row r="534" spans="3:3">
      <c r="C534" s="78"/>
    </row>
    <row r="535" spans="3:3">
      <c r="C535" s="78"/>
    </row>
    <row r="536" spans="3:3">
      <c r="C536" s="78"/>
    </row>
    <row r="537" spans="3:3">
      <c r="C537" s="78"/>
    </row>
    <row r="538" spans="3:3">
      <c r="C538" s="78"/>
    </row>
    <row r="539" spans="3:3">
      <c r="C539" s="78"/>
    </row>
    <row r="540" spans="3:3">
      <c r="C540" s="78"/>
    </row>
    <row r="541" spans="3:3">
      <c r="C541" s="78"/>
    </row>
    <row r="542" spans="3:3">
      <c r="C542" s="78"/>
    </row>
    <row r="543" spans="3:3">
      <c r="C543" s="78"/>
    </row>
    <row r="544" spans="3:3">
      <c r="C544" s="78"/>
    </row>
    <row r="545" spans="3:3">
      <c r="C545" s="78"/>
    </row>
    <row r="546" spans="3:3">
      <c r="C546" s="78"/>
    </row>
    <row r="547" spans="3:3">
      <c r="C547" s="78"/>
    </row>
    <row r="548" spans="3:3">
      <c r="C548" s="78"/>
    </row>
    <row r="549" spans="3:3">
      <c r="C549" s="78"/>
    </row>
    <row r="550" spans="3:3">
      <c r="C550" s="78"/>
    </row>
    <row r="551" spans="3:3">
      <c r="C551" s="78"/>
    </row>
    <row r="552" spans="3:3">
      <c r="C552" s="78"/>
    </row>
    <row r="553" spans="3:3">
      <c r="C553" s="78"/>
    </row>
    <row r="554" spans="3:3">
      <c r="C554" s="78"/>
    </row>
    <row r="555" spans="3:3">
      <c r="C555" s="78"/>
    </row>
    <row r="556" spans="3:3">
      <c r="C556" s="78"/>
    </row>
    <row r="557" spans="3:3">
      <c r="C557" s="78"/>
    </row>
    <row r="558" spans="3:3">
      <c r="C558" s="78"/>
    </row>
    <row r="559" spans="3:3">
      <c r="C559" s="78"/>
    </row>
    <row r="560" spans="3:3">
      <c r="C560" s="78"/>
    </row>
    <row r="561" spans="3:3">
      <c r="C561" s="78"/>
    </row>
    <row r="562" spans="3:3">
      <c r="C562" s="78"/>
    </row>
    <row r="563" spans="3:3">
      <c r="C563" s="78"/>
    </row>
    <row r="564" spans="3:3">
      <c r="C564" s="78"/>
    </row>
    <row r="565" spans="3:3">
      <c r="C565" s="78"/>
    </row>
    <row r="566" spans="3:3">
      <c r="C566" s="78"/>
    </row>
    <row r="567" spans="3:3">
      <c r="C567" s="78"/>
    </row>
    <row r="568" spans="3:3">
      <c r="C568" s="78"/>
    </row>
    <row r="569" spans="3:3">
      <c r="C569" s="78"/>
    </row>
    <row r="570" spans="3:3">
      <c r="C570" s="78"/>
    </row>
    <row r="571" spans="3:3">
      <c r="C571" s="78"/>
    </row>
    <row r="572" spans="3:3">
      <c r="C572" s="78"/>
    </row>
    <row r="573" spans="3:3">
      <c r="C573" s="78"/>
    </row>
    <row r="574" spans="3:3">
      <c r="C574" s="78"/>
    </row>
    <row r="575" spans="3:3">
      <c r="C575" s="78"/>
    </row>
    <row r="576" spans="3:3">
      <c r="C576" s="78"/>
    </row>
    <row r="577" spans="3:3">
      <c r="C577" s="78"/>
    </row>
    <row r="578" spans="3:3">
      <c r="C578" s="78"/>
    </row>
    <row r="579" spans="3:3">
      <c r="C579" s="78"/>
    </row>
    <row r="580" spans="3:3">
      <c r="C580" s="78"/>
    </row>
    <row r="581" spans="3:3">
      <c r="C581" s="78"/>
    </row>
    <row r="582" spans="3:3">
      <c r="C582" s="78"/>
    </row>
    <row r="583" spans="3:3">
      <c r="C583" s="78"/>
    </row>
    <row r="584" spans="3:3">
      <c r="C584" s="78"/>
    </row>
    <row r="585" spans="3:3">
      <c r="C585" s="78"/>
    </row>
    <row r="586" spans="3:3">
      <c r="C586" s="78"/>
    </row>
    <row r="587" spans="3:3">
      <c r="C587" s="78"/>
    </row>
    <row r="588" spans="3:3">
      <c r="C588" s="78"/>
    </row>
    <row r="589" spans="3:3">
      <c r="C589" s="78"/>
    </row>
    <row r="590" spans="3:3">
      <c r="C590" s="78"/>
    </row>
    <row r="591" spans="3:3">
      <c r="C591" s="78"/>
    </row>
    <row r="592" spans="3:3">
      <c r="C592" s="78"/>
    </row>
    <row r="593" spans="3:3">
      <c r="C593" s="78"/>
    </row>
    <row r="594" spans="3:3">
      <c r="C594" s="78"/>
    </row>
    <row r="595" spans="3:3">
      <c r="C595" s="78"/>
    </row>
    <row r="596" spans="3:3">
      <c r="C596" s="78"/>
    </row>
    <row r="597" spans="3:3">
      <c r="C597" s="78"/>
    </row>
    <row r="598" spans="3:3">
      <c r="C598" s="78"/>
    </row>
    <row r="599" spans="3:3">
      <c r="C599" s="78"/>
    </row>
    <row r="600" spans="3:3">
      <c r="C600" s="78"/>
    </row>
    <row r="601" spans="3:3">
      <c r="C601" s="78"/>
    </row>
    <row r="602" spans="3:3">
      <c r="C602" s="78"/>
    </row>
    <row r="603" spans="3:3">
      <c r="C603" s="78"/>
    </row>
    <row r="604" spans="3:3">
      <c r="C604" s="78"/>
    </row>
    <row r="605" spans="3:3">
      <c r="C605" s="78"/>
    </row>
    <row r="606" spans="3:3">
      <c r="C606" s="78"/>
    </row>
    <row r="607" spans="3:3">
      <c r="C607" s="78"/>
    </row>
    <row r="608" spans="3:3">
      <c r="C608" s="78"/>
    </row>
    <row r="609" spans="3:3">
      <c r="C609" s="78"/>
    </row>
    <row r="610" spans="3:3">
      <c r="C610" s="78"/>
    </row>
    <row r="611" spans="3:3">
      <c r="C611" s="78"/>
    </row>
    <row r="612" spans="3:3">
      <c r="C612" s="78"/>
    </row>
    <row r="613" spans="3:3">
      <c r="C613" s="78"/>
    </row>
    <row r="614" spans="3:3">
      <c r="C614" s="78"/>
    </row>
    <row r="615" spans="3:3">
      <c r="C615" s="78"/>
    </row>
    <row r="616" spans="3:3">
      <c r="C616" s="78"/>
    </row>
    <row r="617" spans="3:3">
      <c r="C617" s="78"/>
    </row>
    <row r="618" spans="3:3">
      <c r="C618" s="78"/>
    </row>
    <row r="619" spans="3:3">
      <c r="C619" s="78"/>
    </row>
    <row r="620" spans="3:3">
      <c r="C620" s="78"/>
    </row>
    <row r="621" spans="3:3">
      <c r="C621" s="78"/>
    </row>
    <row r="622" spans="3:3">
      <c r="C622" s="78"/>
    </row>
    <row r="623" spans="3:3">
      <c r="C623" s="78"/>
    </row>
    <row r="624" spans="3:3">
      <c r="C624" s="78"/>
    </row>
    <row r="625" spans="3:3">
      <c r="C625" s="78"/>
    </row>
    <row r="626" spans="3:3">
      <c r="C626" s="78"/>
    </row>
    <row r="627" spans="3:3">
      <c r="C627" s="78"/>
    </row>
    <row r="628" spans="3:3">
      <c r="C628" s="78"/>
    </row>
    <row r="629" spans="3:3">
      <c r="C629" s="78"/>
    </row>
    <row r="630" spans="3:3">
      <c r="C630" s="78"/>
    </row>
    <row r="631" spans="3:3">
      <c r="C631" s="78"/>
    </row>
    <row r="632" spans="3:3">
      <c r="C632" s="78"/>
    </row>
    <row r="633" spans="3:3">
      <c r="C633" s="78"/>
    </row>
    <row r="634" spans="3:3">
      <c r="C634" s="78"/>
    </row>
    <row r="635" spans="3:3">
      <c r="C635" s="78"/>
    </row>
    <row r="636" spans="3:3">
      <c r="C636" s="78"/>
    </row>
    <row r="637" spans="3:3">
      <c r="C637" s="78"/>
    </row>
    <row r="638" spans="3:3">
      <c r="C638" s="78"/>
    </row>
    <row r="639" spans="3:3">
      <c r="C639" s="78"/>
    </row>
    <row r="640" spans="3:3">
      <c r="C640" s="78"/>
    </row>
    <row r="641" spans="3:3">
      <c r="C641" s="78"/>
    </row>
    <row r="642" spans="3:3">
      <c r="C642" s="78"/>
    </row>
    <row r="643" spans="3:3">
      <c r="C643" s="78"/>
    </row>
    <row r="644" spans="3:3">
      <c r="C644" s="78"/>
    </row>
    <row r="645" spans="3:3">
      <c r="C645" s="78"/>
    </row>
    <row r="646" spans="3:3">
      <c r="C646" s="78"/>
    </row>
    <row r="647" spans="3:3">
      <c r="C647" s="78"/>
    </row>
    <row r="648" spans="3:3">
      <c r="C648" s="78"/>
    </row>
    <row r="649" spans="3:3">
      <c r="C649" s="78"/>
    </row>
    <row r="650" spans="3:3">
      <c r="C650" s="78"/>
    </row>
    <row r="651" spans="3:3">
      <c r="C651" s="78"/>
    </row>
    <row r="652" spans="3:3">
      <c r="C652" s="78"/>
    </row>
    <row r="653" spans="3:3">
      <c r="C653" s="78"/>
    </row>
    <row r="654" spans="3:3">
      <c r="C654" s="78"/>
    </row>
    <row r="655" spans="3:3">
      <c r="C655" s="78"/>
    </row>
    <row r="656" spans="3:3">
      <c r="C656" s="78"/>
    </row>
    <row r="657" spans="3:3">
      <c r="C657" s="78"/>
    </row>
    <row r="658" spans="3:3">
      <c r="C658" s="78"/>
    </row>
    <row r="659" spans="3:3">
      <c r="C659" s="78"/>
    </row>
    <row r="660" spans="3:3">
      <c r="C660" s="78"/>
    </row>
    <row r="661" spans="3:3">
      <c r="C661" s="78"/>
    </row>
    <row r="662" spans="3:3">
      <c r="C662" s="78"/>
    </row>
    <row r="663" spans="3:3">
      <c r="C663" s="78"/>
    </row>
    <row r="664" spans="3:3">
      <c r="C664" s="78"/>
    </row>
    <row r="665" spans="3:3">
      <c r="C665" s="78"/>
    </row>
    <row r="666" spans="3:3">
      <c r="C666" s="78"/>
    </row>
    <row r="667" spans="3:3">
      <c r="C667" s="78"/>
    </row>
    <row r="668" spans="3:3">
      <c r="C668" s="78"/>
    </row>
    <row r="669" spans="3:3">
      <c r="C669" s="78"/>
    </row>
    <row r="670" spans="3:3">
      <c r="C670" s="78"/>
    </row>
    <row r="671" spans="3:3">
      <c r="C671" s="78"/>
    </row>
    <row r="672" spans="3:3">
      <c r="C672" s="78"/>
    </row>
    <row r="673" spans="3:3">
      <c r="C673" s="78"/>
    </row>
    <row r="674" spans="3:3">
      <c r="C674" s="78"/>
    </row>
    <row r="675" spans="3:3">
      <c r="C675" s="78"/>
    </row>
    <row r="676" spans="3:3">
      <c r="C676" s="78"/>
    </row>
    <row r="677" spans="3:3">
      <c r="C677" s="78"/>
    </row>
    <row r="678" spans="3:3">
      <c r="C678" s="78"/>
    </row>
    <row r="679" spans="3:3">
      <c r="C679" s="78"/>
    </row>
    <row r="680" spans="3:3">
      <c r="C680" s="78"/>
    </row>
    <row r="681" spans="3:3">
      <c r="C681" s="78"/>
    </row>
    <row r="682" spans="3:3">
      <c r="C682" s="78"/>
    </row>
    <row r="683" spans="3:3">
      <c r="C683" s="78"/>
    </row>
    <row r="684" spans="3:3">
      <c r="C684" s="78"/>
    </row>
    <row r="685" spans="3:3">
      <c r="C685" s="78"/>
    </row>
    <row r="686" spans="3:3">
      <c r="C686" s="78"/>
    </row>
    <row r="687" spans="3:3">
      <c r="C687" s="78"/>
    </row>
    <row r="688" spans="3:3">
      <c r="C688" s="78"/>
    </row>
    <row r="689" spans="3:3">
      <c r="C689" s="78"/>
    </row>
    <row r="690" spans="3:3">
      <c r="C690" s="78"/>
    </row>
    <row r="691" spans="3:3">
      <c r="C691" s="78"/>
    </row>
    <row r="692" spans="3:3">
      <c r="C692" s="78"/>
    </row>
    <row r="693" spans="3:3">
      <c r="C693" s="78"/>
    </row>
    <row r="694" spans="3:3">
      <c r="C694" s="78"/>
    </row>
    <row r="695" spans="3:3">
      <c r="C695" s="78"/>
    </row>
    <row r="696" spans="3:3">
      <c r="C696" s="78"/>
    </row>
    <row r="697" spans="3:3">
      <c r="C697" s="78"/>
    </row>
    <row r="698" spans="3:3">
      <c r="C698" s="78"/>
    </row>
    <row r="699" spans="3:3">
      <c r="C699" s="78"/>
    </row>
    <row r="700" spans="3:3">
      <c r="C700" s="78"/>
    </row>
    <row r="701" spans="3:3">
      <c r="C701" s="78"/>
    </row>
    <row r="702" spans="3:3">
      <c r="C702" s="78"/>
    </row>
    <row r="703" spans="3:3">
      <c r="C703" s="78"/>
    </row>
    <row r="704" spans="3:3">
      <c r="C704" s="78"/>
    </row>
    <row r="705" spans="3:3">
      <c r="C705" s="78"/>
    </row>
    <row r="706" spans="3:3">
      <c r="C706" s="78"/>
    </row>
    <row r="707" spans="3:3">
      <c r="C707" s="78"/>
    </row>
    <row r="708" spans="3:3">
      <c r="C708" s="78"/>
    </row>
    <row r="709" spans="3:3">
      <c r="C709" s="78"/>
    </row>
    <row r="710" spans="3:3">
      <c r="C710" s="78"/>
    </row>
    <row r="711" spans="3:3">
      <c r="C711" s="78"/>
    </row>
    <row r="712" spans="3:3">
      <c r="C712" s="78"/>
    </row>
    <row r="713" spans="3:3">
      <c r="C713" s="78"/>
    </row>
    <row r="714" spans="3:3">
      <c r="C714" s="78"/>
    </row>
    <row r="715" spans="3:3">
      <c r="C715" s="78"/>
    </row>
    <row r="716" spans="3:3">
      <c r="C716" s="78"/>
    </row>
    <row r="717" spans="3:3">
      <c r="C717" s="78"/>
    </row>
    <row r="718" spans="3:3">
      <c r="C718" s="78"/>
    </row>
    <row r="719" spans="3:3">
      <c r="C719" s="78"/>
    </row>
    <row r="720" spans="3:3">
      <c r="C720" s="78"/>
    </row>
    <row r="721" spans="3:3">
      <c r="C721" s="78"/>
    </row>
    <row r="722" spans="3:3">
      <c r="C722" s="78"/>
    </row>
    <row r="723" spans="3:3">
      <c r="C723" s="78"/>
    </row>
    <row r="724" spans="3:3">
      <c r="C724" s="78"/>
    </row>
    <row r="725" spans="3:3">
      <c r="C725" s="78"/>
    </row>
    <row r="726" spans="3:3">
      <c r="C726" s="78"/>
    </row>
    <row r="727" spans="3:3">
      <c r="C727" s="78"/>
    </row>
    <row r="728" spans="3:3">
      <c r="C728" s="78"/>
    </row>
    <row r="729" spans="3:3">
      <c r="C729" s="78"/>
    </row>
    <row r="730" spans="3:3">
      <c r="C730" s="78"/>
    </row>
    <row r="731" spans="3:3">
      <c r="C731" s="78"/>
    </row>
    <row r="732" spans="3:3">
      <c r="C732" s="78"/>
    </row>
    <row r="733" spans="3:3">
      <c r="C733" s="78"/>
    </row>
    <row r="734" spans="3:3">
      <c r="C734" s="78"/>
    </row>
    <row r="735" spans="3:3">
      <c r="C735" s="78"/>
    </row>
    <row r="736" spans="3:3">
      <c r="C736" s="78"/>
    </row>
    <row r="737" spans="3:3">
      <c r="C737" s="78"/>
    </row>
    <row r="738" spans="3:3">
      <c r="C738" s="78"/>
    </row>
    <row r="739" spans="3:3">
      <c r="C739" s="78"/>
    </row>
    <row r="740" spans="3:3">
      <c r="C740" s="78"/>
    </row>
    <row r="741" spans="3:3">
      <c r="C741" s="78"/>
    </row>
    <row r="742" spans="3:3">
      <c r="C742" s="78"/>
    </row>
    <row r="743" spans="3:3">
      <c r="C743" s="78"/>
    </row>
    <row r="744" spans="3:3">
      <c r="C744" s="78"/>
    </row>
    <row r="745" spans="3:3">
      <c r="C745" s="78"/>
    </row>
    <row r="746" spans="3:3">
      <c r="C746" s="78"/>
    </row>
    <row r="747" spans="3:3">
      <c r="C747" s="78"/>
    </row>
    <row r="748" spans="3:3">
      <c r="C748" s="78"/>
    </row>
    <row r="749" spans="3:3">
      <c r="C749" s="78"/>
    </row>
    <row r="750" spans="3:3">
      <c r="C750" s="78"/>
    </row>
    <row r="751" spans="3:3">
      <c r="C751" s="78"/>
    </row>
    <row r="752" spans="3:3">
      <c r="C752" s="78"/>
    </row>
    <row r="753" spans="3:3">
      <c r="C753" s="78"/>
    </row>
    <row r="754" spans="3:3">
      <c r="C754" s="78"/>
    </row>
    <row r="755" spans="3:3">
      <c r="C755" s="78"/>
    </row>
    <row r="756" spans="3:3">
      <c r="C756" s="78"/>
    </row>
    <row r="757" spans="3:3">
      <c r="C757" s="78"/>
    </row>
    <row r="758" spans="3:3">
      <c r="C758" s="78"/>
    </row>
    <row r="759" spans="3:3">
      <c r="C759" s="78"/>
    </row>
    <row r="760" spans="3:3">
      <c r="C760" s="78"/>
    </row>
    <row r="761" spans="3:3">
      <c r="C761" s="78"/>
    </row>
    <row r="762" spans="3:3">
      <c r="C762" s="78"/>
    </row>
    <row r="763" spans="3:3">
      <c r="C763" s="78"/>
    </row>
    <row r="764" spans="3:3">
      <c r="C764" s="78"/>
    </row>
    <row r="765" spans="3:3">
      <c r="C765" s="78"/>
    </row>
    <row r="766" spans="3:3">
      <c r="C766" s="78"/>
    </row>
    <row r="767" spans="3:3">
      <c r="C767" s="78"/>
    </row>
    <row r="768" spans="3:3">
      <c r="C768" s="78"/>
    </row>
    <row r="769" spans="3:3">
      <c r="C769" s="78"/>
    </row>
    <row r="770" spans="3:3">
      <c r="C770" s="78"/>
    </row>
    <row r="771" spans="3:3">
      <c r="C771" s="78"/>
    </row>
    <row r="772" spans="3:3">
      <c r="C772" s="78"/>
    </row>
    <row r="773" spans="3:3">
      <c r="C773" s="78"/>
    </row>
    <row r="774" spans="3:3">
      <c r="C774" s="78"/>
    </row>
    <row r="775" spans="3:3">
      <c r="C775" s="78"/>
    </row>
    <row r="776" spans="3:3">
      <c r="C776" s="78"/>
    </row>
    <row r="777" spans="3:3">
      <c r="C777" s="78"/>
    </row>
    <row r="778" spans="3:3">
      <c r="C778" s="78"/>
    </row>
    <row r="779" spans="3:3">
      <c r="C779" s="78"/>
    </row>
    <row r="780" spans="3:3">
      <c r="C780" s="78"/>
    </row>
    <row r="781" spans="3:3">
      <c r="C781" s="78"/>
    </row>
    <row r="782" spans="3:3">
      <c r="C782" s="78"/>
    </row>
    <row r="783" spans="3:3">
      <c r="C783" s="78"/>
    </row>
    <row r="784" spans="3:3">
      <c r="C784" s="78"/>
    </row>
    <row r="785" spans="3:3">
      <c r="C785" s="78"/>
    </row>
    <row r="786" spans="3:3">
      <c r="C786" s="78"/>
    </row>
    <row r="787" spans="3:3">
      <c r="C787" s="78"/>
    </row>
    <row r="788" spans="3:3">
      <c r="C788" s="78"/>
    </row>
    <row r="789" spans="3:3">
      <c r="C789" s="78"/>
    </row>
    <row r="790" spans="3:3">
      <c r="C790" s="78"/>
    </row>
    <row r="791" spans="3:3">
      <c r="C791" s="78"/>
    </row>
    <row r="792" spans="3:3">
      <c r="C792" s="78"/>
    </row>
    <row r="793" spans="3:3">
      <c r="C793" s="78"/>
    </row>
    <row r="794" spans="3:3">
      <c r="C794" s="78"/>
    </row>
    <row r="795" spans="3:3">
      <c r="C795" s="78"/>
    </row>
    <row r="796" spans="3:3">
      <c r="C796" s="78"/>
    </row>
    <row r="797" spans="3:3">
      <c r="C797" s="78"/>
    </row>
    <row r="798" spans="3:3">
      <c r="C798" s="78"/>
    </row>
    <row r="799" spans="3:3">
      <c r="C799" s="78"/>
    </row>
    <row r="800" spans="3:3">
      <c r="C800" s="78"/>
    </row>
    <row r="801" spans="3:3">
      <c r="C801" s="78"/>
    </row>
    <row r="802" spans="3:3">
      <c r="C802" s="78"/>
    </row>
    <row r="803" spans="3:3">
      <c r="C803" s="78"/>
    </row>
    <row r="804" spans="3:3">
      <c r="C804" s="78"/>
    </row>
    <row r="805" spans="3:3">
      <c r="C805" s="78"/>
    </row>
    <row r="806" spans="3:3">
      <c r="C806" s="78"/>
    </row>
    <row r="807" spans="3:3">
      <c r="C807" s="78"/>
    </row>
    <row r="808" spans="3:3">
      <c r="C808" s="78"/>
    </row>
    <row r="809" spans="3:3">
      <c r="C809" s="78"/>
    </row>
    <row r="810" spans="3:3">
      <c r="C810" s="78"/>
    </row>
    <row r="811" spans="3:3">
      <c r="C811" s="78"/>
    </row>
    <row r="812" spans="3:3">
      <c r="C812" s="78"/>
    </row>
    <row r="813" spans="3:3">
      <c r="C813" s="78"/>
    </row>
    <row r="814" spans="3:3">
      <c r="C814" s="78"/>
    </row>
    <row r="815" spans="3:3">
      <c r="C815" s="78"/>
    </row>
    <row r="816" spans="3:3">
      <c r="C816" s="78"/>
    </row>
    <row r="817" spans="3:3">
      <c r="C817" s="78"/>
    </row>
    <row r="818" spans="3:3">
      <c r="C818" s="78"/>
    </row>
    <row r="819" spans="3:3">
      <c r="C819" s="78"/>
    </row>
    <row r="820" spans="3:3">
      <c r="C820" s="78"/>
    </row>
    <row r="821" spans="3:3">
      <c r="C821" s="78"/>
    </row>
    <row r="822" spans="3:3">
      <c r="C822" s="78"/>
    </row>
    <row r="823" spans="3:3">
      <c r="C823" s="78"/>
    </row>
    <row r="824" spans="3:3">
      <c r="C824" s="78"/>
    </row>
    <row r="825" spans="3:3">
      <c r="C825" s="78"/>
    </row>
    <row r="826" spans="3:3">
      <c r="C826" s="78"/>
    </row>
    <row r="827" spans="3:3">
      <c r="C827" s="78"/>
    </row>
    <row r="828" spans="3:3">
      <c r="C828" s="78"/>
    </row>
    <row r="829" spans="3:3">
      <c r="C829" s="78"/>
    </row>
    <row r="830" spans="3:3">
      <c r="C830" s="78"/>
    </row>
    <row r="831" spans="3:3">
      <c r="C831" s="78"/>
    </row>
    <row r="832" spans="3:3">
      <c r="C832" s="78"/>
    </row>
    <row r="833" spans="3:3">
      <c r="C833" s="78"/>
    </row>
    <row r="834" spans="3:3">
      <c r="C834" s="78"/>
    </row>
    <row r="835" spans="3:3">
      <c r="C835" s="78"/>
    </row>
    <row r="836" spans="3:3">
      <c r="C836" s="78"/>
    </row>
    <row r="837" spans="3:3">
      <c r="C837" s="78"/>
    </row>
    <row r="838" spans="3:3">
      <c r="C838" s="78"/>
    </row>
    <row r="839" spans="3:3">
      <c r="C839" s="78"/>
    </row>
    <row r="840" spans="3:3">
      <c r="C840" s="78"/>
    </row>
    <row r="841" spans="3:3">
      <c r="C841" s="78"/>
    </row>
    <row r="842" spans="3:3">
      <c r="C842" s="78"/>
    </row>
    <row r="843" spans="3:3">
      <c r="C843" s="78"/>
    </row>
    <row r="844" spans="3:3">
      <c r="C844" s="78"/>
    </row>
    <row r="845" spans="3:3">
      <c r="C845" s="78"/>
    </row>
    <row r="846" spans="3:3">
      <c r="C846" s="78"/>
    </row>
    <row r="847" spans="3:3">
      <c r="C847" s="78"/>
    </row>
    <row r="848" spans="3:3">
      <c r="C848" s="78"/>
    </row>
    <row r="849" spans="3:3">
      <c r="C849" s="78"/>
    </row>
    <row r="850" spans="3:3">
      <c r="C850" s="78"/>
    </row>
    <row r="851" spans="3:3">
      <c r="C851" s="78"/>
    </row>
    <row r="852" spans="3:3">
      <c r="C852" s="78"/>
    </row>
    <row r="853" spans="3:3">
      <c r="C853" s="78"/>
    </row>
    <row r="854" spans="3:3">
      <c r="C854" s="78"/>
    </row>
    <row r="855" spans="3:3">
      <c r="C855" s="78"/>
    </row>
    <row r="856" spans="3:3">
      <c r="C856" s="78"/>
    </row>
    <row r="857" spans="3:3">
      <c r="C857" s="78"/>
    </row>
    <row r="858" spans="3:3">
      <c r="C858" s="78"/>
    </row>
    <row r="859" spans="3:3">
      <c r="C859" s="78"/>
    </row>
    <row r="860" spans="3:3">
      <c r="C860" s="78"/>
    </row>
    <row r="861" spans="3:3">
      <c r="C861" s="78"/>
    </row>
    <row r="862" spans="3:3">
      <c r="C862" s="78"/>
    </row>
    <row r="863" spans="3:3">
      <c r="C863" s="78"/>
    </row>
    <row r="864" spans="3:3">
      <c r="C864" s="78"/>
    </row>
    <row r="865" spans="3:3">
      <c r="C865" s="78"/>
    </row>
    <row r="866" spans="3:3">
      <c r="C866" s="78"/>
    </row>
    <row r="867" spans="3:3">
      <c r="C867" s="78"/>
    </row>
    <row r="868" spans="3:3">
      <c r="C868" s="78"/>
    </row>
    <row r="869" spans="3:3">
      <c r="C869" s="78"/>
    </row>
    <row r="870" spans="3:3">
      <c r="C870" s="78"/>
    </row>
    <row r="871" spans="3:3">
      <c r="C871" s="78"/>
    </row>
    <row r="872" spans="3:3">
      <c r="C872" s="78"/>
    </row>
    <row r="873" spans="3:3">
      <c r="C873" s="78"/>
    </row>
    <row r="874" spans="3:3">
      <c r="C874" s="78"/>
    </row>
    <row r="875" spans="3:3">
      <c r="C875" s="78"/>
    </row>
    <row r="876" spans="3:3">
      <c r="C876" s="78"/>
    </row>
    <row r="877" spans="3:3">
      <c r="C877" s="78"/>
    </row>
    <row r="878" spans="3:3">
      <c r="C878" s="78"/>
    </row>
    <row r="879" spans="3:3">
      <c r="C879" s="78"/>
    </row>
    <row r="880" spans="3:3">
      <c r="C880" s="78"/>
    </row>
    <row r="881" spans="3:3">
      <c r="C881" s="78"/>
    </row>
    <row r="882" spans="3:3">
      <c r="C882" s="78"/>
    </row>
    <row r="883" spans="3:3">
      <c r="C883" s="78"/>
    </row>
    <row r="884" spans="3:3">
      <c r="C884" s="78"/>
    </row>
    <row r="885" spans="3:3">
      <c r="C885" s="78"/>
    </row>
    <row r="886" spans="3:3">
      <c r="C886" s="78"/>
    </row>
    <row r="887" spans="3:3">
      <c r="C887" s="78"/>
    </row>
    <row r="888" spans="3:3">
      <c r="C888" s="78"/>
    </row>
    <row r="889" spans="3:3">
      <c r="C889" s="78"/>
    </row>
    <row r="890" spans="3:3">
      <c r="C890" s="78"/>
    </row>
    <row r="891" spans="3:3">
      <c r="C891" s="78"/>
    </row>
    <row r="892" spans="3:3">
      <c r="C892" s="78"/>
    </row>
    <row r="893" spans="3:3">
      <c r="C893" s="78"/>
    </row>
    <row r="894" spans="3:3">
      <c r="C894" s="78"/>
    </row>
    <row r="895" spans="3:3">
      <c r="C895" s="78"/>
    </row>
    <row r="896" spans="3:3">
      <c r="C896" s="78"/>
    </row>
    <row r="897" spans="3:3">
      <c r="C897" s="78"/>
    </row>
    <row r="898" spans="3:3">
      <c r="C898" s="78"/>
    </row>
    <row r="899" spans="3:3">
      <c r="C899" s="78"/>
    </row>
    <row r="900" spans="3:3">
      <c r="C900" s="78"/>
    </row>
    <row r="901" spans="3:3">
      <c r="C901" s="78"/>
    </row>
    <row r="902" spans="3:3">
      <c r="C902" s="78"/>
    </row>
    <row r="903" spans="3:3">
      <c r="C903" s="78"/>
    </row>
    <row r="904" spans="3:3">
      <c r="C904" s="78"/>
    </row>
    <row r="905" spans="3:3">
      <c r="C905" s="78"/>
    </row>
    <row r="906" spans="3:3">
      <c r="C906" s="78"/>
    </row>
    <row r="907" spans="3:3">
      <c r="C907" s="78"/>
    </row>
    <row r="908" spans="3:3">
      <c r="C908" s="78"/>
    </row>
    <row r="909" spans="3:3">
      <c r="C909" s="78"/>
    </row>
    <row r="910" spans="3:3">
      <c r="C910" s="78"/>
    </row>
    <row r="911" spans="3:3">
      <c r="C911" s="78"/>
    </row>
    <row r="912" spans="3:3">
      <c r="C912" s="78"/>
    </row>
    <row r="913" spans="3:3">
      <c r="C913" s="78"/>
    </row>
    <row r="914" spans="3:3">
      <c r="C914" s="78"/>
    </row>
    <row r="915" spans="3:3">
      <c r="C915" s="78"/>
    </row>
    <row r="916" spans="3:3">
      <c r="C916" s="78"/>
    </row>
    <row r="917" spans="3:3">
      <c r="C917" s="78"/>
    </row>
    <row r="918" spans="3:3">
      <c r="C918" s="78"/>
    </row>
    <row r="919" spans="3:3">
      <c r="C919" s="78"/>
    </row>
    <row r="920" spans="3:3">
      <c r="C920" s="78"/>
    </row>
    <row r="921" spans="3:3">
      <c r="C921" s="78"/>
    </row>
    <row r="922" spans="3:3">
      <c r="C922" s="78"/>
    </row>
    <row r="923" spans="3:3">
      <c r="C923" s="78"/>
    </row>
    <row r="924" spans="3:3">
      <c r="C924" s="78"/>
    </row>
    <row r="925" spans="3:3">
      <c r="C925" s="78"/>
    </row>
    <row r="926" spans="3:3">
      <c r="C926" s="78"/>
    </row>
    <row r="927" spans="3:3">
      <c r="C927" s="78"/>
    </row>
    <row r="928" spans="3:3">
      <c r="C928" s="78"/>
    </row>
    <row r="929" spans="3:3">
      <c r="C929" s="78"/>
    </row>
    <row r="930" spans="3:3">
      <c r="C930" s="78"/>
    </row>
    <row r="931" spans="3:3">
      <c r="C931" s="78"/>
    </row>
    <row r="932" spans="3:3">
      <c r="C932" s="78"/>
    </row>
    <row r="933" spans="3:3">
      <c r="C933" s="78"/>
    </row>
    <row r="934" spans="3:3">
      <c r="C934" s="78"/>
    </row>
    <row r="935" spans="3:3">
      <c r="C935" s="78"/>
    </row>
    <row r="936" spans="3:3">
      <c r="C936" s="78"/>
    </row>
    <row r="937" spans="3:3">
      <c r="C937" s="78"/>
    </row>
    <row r="938" spans="3:3">
      <c r="C938" s="78"/>
    </row>
    <row r="939" spans="3:3">
      <c r="C939" s="78"/>
    </row>
    <row r="940" spans="3:3">
      <c r="C940" s="78"/>
    </row>
    <row r="941" spans="3:3">
      <c r="C941" s="78"/>
    </row>
    <row r="942" spans="3:3">
      <c r="C942" s="78"/>
    </row>
    <row r="943" spans="3:3">
      <c r="C943" s="78"/>
    </row>
    <row r="944" spans="3:3">
      <c r="C944" s="78"/>
    </row>
    <row r="945" spans="3:3">
      <c r="C945" s="78"/>
    </row>
    <row r="946" spans="3:3">
      <c r="C946" s="78"/>
    </row>
    <row r="947" spans="3:3">
      <c r="C947" s="78"/>
    </row>
    <row r="948" spans="3:3">
      <c r="C948" s="78"/>
    </row>
    <row r="949" spans="3:3">
      <c r="C949" s="78"/>
    </row>
    <row r="950" spans="3:3">
      <c r="C950" s="78"/>
    </row>
    <row r="951" spans="3:3">
      <c r="C951" s="78"/>
    </row>
    <row r="952" spans="3:3">
      <c r="C952" s="78"/>
    </row>
    <row r="953" spans="3:3">
      <c r="C953" s="78"/>
    </row>
    <row r="954" spans="3:3">
      <c r="C954" s="78"/>
    </row>
    <row r="955" spans="3:3">
      <c r="C955" s="78"/>
    </row>
    <row r="956" spans="3:3">
      <c r="C956" s="78"/>
    </row>
    <row r="957" spans="3:3">
      <c r="C957" s="78"/>
    </row>
    <row r="958" spans="3:3">
      <c r="C958" s="78"/>
    </row>
    <row r="959" spans="3:3">
      <c r="C959" s="78"/>
    </row>
    <row r="960" spans="3:3">
      <c r="C960" s="78"/>
    </row>
    <row r="961" spans="3:3">
      <c r="C961" s="78"/>
    </row>
    <row r="962" spans="3:3">
      <c r="C962" s="78"/>
    </row>
    <row r="963" spans="3:3">
      <c r="C963" s="78"/>
    </row>
    <row r="964" spans="3:3">
      <c r="C964" s="78"/>
    </row>
    <row r="965" spans="3:3">
      <c r="C965" s="78"/>
    </row>
    <row r="966" spans="3:3">
      <c r="C966" s="78"/>
    </row>
    <row r="967" spans="3:3">
      <c r="C967" s="78"/>
    </row>
    <row r="968" spans="3:3">
      <c r="C968" s="78"/>
    </row>
    <row r="969" spans="3:3">
      <c r="C969" s="78"/>
    </row>
    <row r="970" spans="3:3">
      <c r="C970" s="78"/>
    </row>
    <row r="971" spans="3:3">
      <c r="C971" s="78"/>
    </row>
    <row r="972" spans="3:3">
      <c r="C972" s="78"/>
    </row>
    <row r="973" spans="3:3">
      <c r="C973" s="78"/>
    </row>
    <row r="974" spans="3:3">
      <c r="C974" s="78"/>
    </row>
    <row r="975" spans="3:3">
      <c r="C975" s="78"/>
    </row>
    <row r="976" spans="3:3">
      <c r="C976" s="78"/>
    </row>
    <row r="977" spans="3:3">
      <c r="C977" s="78"/>
    </row>
    <row r="978" spans="3:3">
      <c r="C978" s="78"/>
    </row>
    <row r="979" spans="3:3">
      <c r="C979" s="78"/>
    </row>
    <row r="980" spans="3:3">
      <c r="C980" s="78"/>
    </row>
    <row r="981" spans="3:3">
      <c r="C981" s="78"/>
    </row>
    <row r="982" spans="3:3">
      <c r="C982" s="78"/>
    </row>
    <row r="983" spans="3:3">
      <c r="C983" s="78"/>
    </row>
    <row r="984" spans="3:3">
      <c r="C984" s="78"/>
    </row>
    <row r="985" spans="3:3">
      <c r="C985" s="78"/>
    </row>
    <row r="986" spans="3:3">
      <c r="C986" s="78"/>
    </row>
    <row r="987" spans="3:3">
      <c r="C987" s="78"/>
    </row>
    <row r="988" spans="3:3">
      <c r="C988" s="78"/>
    </row>
    <row r="989" spans="3:3">
      <c r="C989" s="78"/>
    </row>
    <row r="990" spans="3:3">
      <c r="C990" s="78"/>
    </row>
    <row r="991" spans="3:3">
      <c r="C991" s="78"/>
    </row>
    <row r="992" spans="3:3">
      <c r="C992" s="78"/>
    </row>
    <row r="993" spans="3:3">
      <c r="C993" s="78"/>
    </row>
    <row r="994" spans="3:3">
      <c r="C994" s="78"/>
    </row>
    <row r="995" spans="3:3">
      <c r="C995" s="78"/>
    </row>
    <row r="996" spans="3:3">
      <c r="C996" s="78"/>
    </row>
    <row r="997" spans="3:3">
      <c r="C997" s="78"/>
    </row>
    <row r="998" spans="3:3">
      <c r="C998" s="78"/>
    </row>
    <row r="999" spans="3:3">
      <c r="C999" s="78"/>
    </row>
    <row r="1000" spans="3:3">
      <c r="C1000" s="78"/>
    </row>
    <row r="1001" spans="3:3">
      <c r="C1001" s="78"/>
    </row>
    <row r="1002" spans="3:3">
      <c r="C1002" s="78"/>
    </row>
    <row r="1003" spans="3:3">
      <c r="C1003" s="78"/>
    </row>
    <row r="1004" spans="3:3">
      <c r="C1004" s="78"/>
    </row>
    <row r="1005" spans="3:3">
      <c r="C1005" s="78"/>
    </row>
    <row r="1006" spans="3:3">
      <c r="C1006" s="78"/>
    </row>
    <row r="1007" spans="3:3">
      <c r="C1007" s="78"/>
    </row>
    <row r="1008" spans="3:3">
      <c r="C1008" s="78"/>
    </row>
    <row r="1009" spans="3:3">
      <c r="C1009" s="78"/>
    </row>
    <row r="1010" spans="3:3">
      <c r="C1010" s="78"/>
    </row>
    <row r="1011" spans="3:3">
      <c r="C1011" s="78"/>
    </row>
    <row r="1012" spans="3:3">
      <c r="C1012" s="78"/>
    </row>
    <row r="1013" spans="3:3">
      <c r="C1013" s="78"/>
    </row>
    <row r="1014" spans="3:3">
      <c r="C1014" s="78"/>
    </row>
    <row r="1015" spans="3:3">
      <c r="C1015" s="78"/>
    </row>
    <row r="1016" spans="3:3">
      <c r="C1016" s="78"/>
    </row>
    <row r="1017" spans="3:3">
      <c r="C1017" s="78"/>
    </row>
    <row r="1018" spans="3:3">
      <c r="C1018" s="78"/>
    </row>
    <row r="1019" spans="3:3">
      <c r="C1019" s="78"/>
    </row>
    <row r="1020" spans="3:3">
      <c r="C1020" s="78"/>
    </row>
    <row r="1021" spans="3:3">
      <c r="C1021" s="78"/>
    </row>
    <row r="1022" spans="3:3">
      <c r="C1022" s="78"/>
    </row>
    <row r="1023" spans="3:3">
      <c r="C1023" s="78"/>
    </row>
    <row r="1024" spans="3:3">
      <c r="C1024" s="78"/>
    </row>
    <row r="1025" spans="3:3">
      <c r="C1025" s="78"/>
    </row>
    <row r="1026" spans="3:3">
      <c r="C1026" s="78"/>
    </row>
    <row r="1027" spans="3:3">
      <c r="C1027" s="78"/>
    </row>
    <row r="1028" spans="3:3">
      <c r="C1028" s="78"/>
    </row>
    <row r="1029" spans="3:3">
      <c r="C1029" s="78"/>
    </row>
    <row r="1030" spans="3:3">
      <c r="C1030" s="78"/>
    </row>
    <row r="1031" spans="3:3">
      <c r="C1031" s="78"/>
    </row>
    <row r="1032" spans="3:3">
      <c r="C1032" s="78"/>
    </row>
    <row r="1033" spans="3:3">
      <c r="C1033" s="78"/>
    </row>
    <row r="1034" spans="3:3">
      <c r="C1034" s="78"/>
    </row>
    <row r="1035" spans="3:3">
      <c r="C1035" s="78"/>
    </row>
    <row r="1036" spans="3:3">
      <c r="C1036" s="78"/>
    </row>
    <row r="1037" spans="3:3">
      <c r="C1037" s="78"/>
    </row>
    <row r="1038" spans="3:3">
      <c r="C1038" s="78"/>
    </row>
    <row r="1039" spans="3:3">
      <c r="C1039" s="78"/>
    </row>
    <row r="1040" spans="3:3">
      <c r="C1040" s="78"/>
    </row>
    <row r="1041" spans="3:3">
      <c r="C1041" s="78"/>
    </row>
    <row r="1042" spans="3:3">
      <c r="C1042" s="78"/>
    </row>
    <row r="1043" spans="3:3">
      <c r="C1043" s="78"/>
    </row>
    <row r="1044" spans="3:3">
      <c r="C1044" s="78"/>
    </row>
    <row r="1045" spans="3:3">
      <c r="C1045" s="78"/>
    </row>
    <row r="1046" spans="3:3">
      <c r="C1046" s="78"/>
    </row>
    <row r="1047" spans="3:3">
      <c r="C1047" s="78"/>
    </row>
    <row r="1048" spans="3:3">
      <c r="C1048" s="78"/>
    </row>
    <row r="1049" spans="3:3">
      <c r="C1049" s="78"/>
    </row>
    <row r="1050" spans="3:3">
      <c r="C1050" s="78"/>
    </row>
    <row r="1051" spans="3:3">
      <c r="C1051" s="78"/>
    </row>
    <row r="1052" spans="3:3">
      <c r="C1052" s="78"/>
    </row>
    <row r="1053" spans="3:3">
      <c r="C1053" s="78"/>
    </row>
    <row r="1054" spans="3:3">
      <c r="C1054" s="78"/>
    </row>
    <row r="1055" spans="3:3">
      <c r="C1055" s="78"/>
    </row>
    <row r="1056" spans="3:3">
      <c r="C1056" s="78"/>
    </row>
    <row r="1057" spans="3:3">
      <c r="C1057" s="78"/>
    </row>
    <row r="1058" spans="3:3">
      <c r="C1058" s="78"/>
    </row>
    <row r="1059" spans="3:3">
      <c r="C1059" s="78"/>
    </row>
    <row r="1060" spans="3:3">
      <c r="C1060" s="78"/>
    </row>
    <row r="1061" spans="3:3">
      <c r="C1061" s="78"/>
    </row>
    <row r="1062" spans="3:3">
      <c r="C1062" s="78"/>
    </row>
    <row r="1063" spans="3:3">
      <c r="C1063" s="78"/>
    </row>
    <row r="1064" spans="3:3">
      <c r="C1064" s="78"/>
    </row>
    <row r="1065" spans="3:3">
      <c r="C1065" s="78"/>
    </row>
    <row r="1066" spans="3:3">
      <c r="C1066" s="78"/>
    </row>
    <row r="1067" spans="3:3">
      <c r="C1067" s="78"/>
    </row>
    <row r="1068" spans="3:3">
      <c r="C1068" s="78"/>
    </row>
    <row r="1069" spans="3:3">
      <c r="C1069" s="78"/>
    </row>
    <row r="1070" spans="3:3">
      <c r="C1070" s="78"/>
    </row>
    <row r="1071" spans="3:3">
      <c r="C1071" s="78"/>
    </row>
    <row r="1072" spans="3:3">
      <c r="C1072" s="78"/>
    </row>
    <row r="1073" spans="3:3">
      <c r="C1073" s="78"/>
    </row>
    <row r="1074" spans="3:3">
      <c r="C1074" s="78"/>
    </row>
    <row r="1075" spans="3:3">
      <c r="C1075" s="78"/>
    </row>
    <row r="1076" spans="3:3">
      <c r="C1076" s="78"/>
    </row>
    <row r="1077" spans="3:3">
      <c r="C1077" s="78"/>
    </row>
    <row r="1078" spans="3:3">
      <c r="C1078" s="78"/>
    </row>
    <row r="1079" spans="3:3">
      <c r="C1079" s="78"/>
    </row>
    <row r="1080" spans="3:3">
      <c r="C1080" s="78"/>
    </row>
    <row r="1081" spans="3:3">
      <c r="C1081" s="78"/>
    </row>
    <row r="1082" spans="3:3">
      <c r="C1082" s="78"/>
    </row>
    <row r="1083" spans="3:3">
      <c r="C1083" s="78"/>
    </row>
    <row r="1084" spans="3:3">
      <c r="C1084" s="78"/>
    </row>
    <row r="1085" spans="3:3">
      <c r="C1085" s="78"/>
    </row>
    <row r="1086" spans="3:3">
      <c r="C1086" s="78"/>
    </row>
    <row r="1087" spans="3:3">
      <c r="C1087" s="78"/>
    </row>
    <row r="1088" spans="3:3">
      <c r="C1088" s="78"/>
    </row>
    <row r="1089" spans="3:3">
      <c r="C1089" s="78"/>
    </row>
    <row r="1090" spans="3:3">
      <c r="C1090" s="78"/>
    </row>
    <row r="1091" spans="3:3">
      <c r="C1091" s="78"/>
    </row>
    <row r="1092" spans="3:3">
      <c r="C1092" s="78"/>
    </row>
    <row r="1093" spans="3:3">
      <c r="C1093" s="78"/>
    </row>
    <row r="1094" spans="3:3">
      <c r="C1094" s="78"/>
    </row>
    <row r="1095" spans="3:3">
      <c r="C1095" s="78"/>
    </row>
    <row r="1096" spans="3:3">
      <c r="C1096" s="78"/>
    </row>
    <row r="1097" spans="3:3">
      <c r="C1097" s="78"/>
    </row>
    <row r="1098" spans="3:3">
      <c r="C1098" s="78"/>
    </row>
    <row r="1099" spans="3:3">
      <c r="C1099" s="78"/>
    </row>
    <row r="1100" spans="3:3">
      <c r="C1100" s="78"/>
    </row>
    <row r="1101" spans="3:3">
      <c r="C1101" s="78"/>
    </row>
    <row r="1102" spans="3:3">
      <c r="C1102" s="78"/>
    </row>
    <row r="1103" spans="3:3">
      <c r="C1103" s="78"/>
    </row>
    <row r="1104" spans="3:3">
      <c r="C1104" s="78"/>
    </row>
    <row r="1105" spans="3:3">
      <c r="C1105" s="78"/>
    </row>
    <row r="1106" spans="3:3">
      <c r="C1106" s="78"/>
    </row>
    <row r="1107" spans="3:3">
      <c r="C1107" s="78"/>
    </row>
    <row r="1108" spans="3:3">
      <c r="C1108" s="78"/>
    </row>
    <row r="1109" spans="3:3">
      <c r="C1109" s="78"/>
    </row>
    <row r="1110" spans="3:3">
      <c r="C1110" s="78"/>
    </row>
    <row r="1111" spans="3:3">
      <c r="C1111" s="78"/>
    </row>
    <row r="1112" spans="3:3">
      <c r="C1112" s="78"/>
    </row>
    <row r="1113" spans="3:3">
      <c r="C1113" s="78"/>
    </row>
    <row r="1114" spans="3:3">
      <c r="C1114" s="78"/>
    </row>
    <row r="1115" spans="3:3">
      <c r="C1115" s="78"/>
    </row>
    <row r="1116" spans="3:3">
      <c r="C1116" s="78"/>
    </row>
    <row r="1117" spans="3:3">
      <c r="C1117" s="78"/>
    </row>
    <row r="1118" spans="3:3">
      <c r="C1118" s="78"/>
    </row>
    <row r="1119" spans="3:3">
      <c r="C1119" s="78"/>
    </row>
    <row r="1120" spans="3:3">
      <c r="C1120" s="78"/>
    </row>
    <row r="1121" spans="3:3">
      <c r="C1121" s="78"/>
    </row>
    <row r="1122" spans="3:3">
      <c r="C1122" s="78"/>
    </row>
    <row r="1123" spans="3:3">
      <c r="C1123" s="78"/>
    </row>
    <row r="1124" spans="3:3">
      <c r="C1124" s="78"/>
    </row>
    <row r="1125" spans="3:3">
      <c r="C1125" s="78"/>
    </row>
    <row r="1126" spans="3:3">
      <c r="C1126" s="78"/>
    </row>
    <row r="1127" spans="3:3">
      <c r="C1127" s="78"/>
    </row>
    <row r="1128" spans="3:3">
      <c r="C1128" s="78"/>
    </row>
    <row r="1129" spans="3:3">
      <c r="C1129" s="78"/>
    </row>
    <row r="1130" spans="3:3">
      <c r="C1130" s="78"/>
    </row>
    <row r="1131" spans="3:3">
      <c r="C1131" s="78"/>
    </row>
    <row r="1132" spans="3:3">
      <c r="C1132" s="78"/>
    </row>
    <row r="1133" spans="3:3">
      <c r="C1133" s="78"/>
    </row>
    <row r="1134" spans="3:3">
      <c r="C1134" s="78"/>
    </row>
    <row r="1135" spans="3:3">
      <c r="C1135" s="78"/>
    </row>
    <row r="1136" spans="3:3">
      <c r="C1136" s="78"/>
    </row>
    <row r="1137" spans="3:3">
      <c r="C1137" s="78"/>
    </row>
    <row r="1138" spans="3:3">
      <c r="C1138" s="78"/>
    </row>
    <row r="1139" spans="3:3">
      <c r="C1139" s="78"/>
    </row>
    <row r="1140" spans="3:3">
      <c r="C1140" s="78"/>
    </row>
    <row r="1141" spans="3:3">
      <c r="C1141" s="78"/>
    </row>
    <row r="1142" spans="3:3">
      <c r="C1142" s="78"/>
    </row>
    <row r="1143" spans="3:3">
      <c r="C1143" s="78"/>
    </row>
    <row r="1144" spans="3:3">
      <c r="C1144" s="78"/>
    </row>
    <row r="1145" spans="3:3">
      <c r="C1145" s="78"/>
    </row>
    <row r="1146" spans="3:3">
      <c r="C1146" s="78"/>
    </row>
    <row r="1147" spans="3:3">
      <c r="C1147" s="78"/>
    </row>
    <row r="1148" spans="3:3">
      <c r="C1148" s="78"/>
    </row>
    <row r="1149" spans="3:3">
      <c r="C1149" s="78"/>
    </row>
    <row r="1150" spans="3:3">
      <c r="C1150" s="78"/>
    </row>
    <row r="1151" spans="3:3">
      <c r="C1151" s="78"/>
    </row>
    <row r="1152" spans="3:3">
      <c r="C1152" s="78"/>
    </row>
    <row r="1153" spans="3:3">
      <c r="C1153" s="78"/>
    </row>
    <row r="1154" spans="3:3">
      <c r="C1154" s="78"/>
    </row>
    <row r="1155" spans="3:3">
      <c r="C1155" s="78"/>
    </row>
    <row r="1156" spans="3:3">
      <c r="C1156" s="78"/>
    </row>
    <row r="1157" spans="3:3">
      <c r="C1157" s="78"/>
    </row>
    <row r="1158" spans="3:3">
      <c r="C1158" s="78"/>
    </row>
    <row r="1159" spans="3:3">
      <c r="C1159" s="78"/>
    </row>
    <row r="1160" spans="3:3">
      <c r="C1160" s="78"/>
    </row>
    <row r="1161" spans="3:3">
      <c r="C1161" s="78"/>
    </row>
    <row r="1162" spans="3:3">
      <c r="C1162" s="78"/>
    </row>
    <row r="1163" spans="3:3">
      <c r="C1163" s="78"/>
    </row>
    <row r="1164" spans="3:3">
      <c r="C1164" s="78"/>
    </row>
    <row r="1165" spans="3:3">
      <c r="C1165" s="78"/>
    </row>
    <row r="1166" spans="3:3">
      <c r="C1166" s="78"/>
    </row>
    <row r="1167" spans="3:3">
      <c r="C1167" s="78"/>
    </row>
    <row r="1168" spans="3:3">
      <c r="C1168" s="78"/>
    </row>
    <row r="1169" spans="3:3">
      <c r="C1169" s="78"/>
    </row>
    <row r="1170" spans="3:3">
      <c r="C1170" s="78"/>
    </row>
    <row r="1171" spans="3:3">
      <c r="C1171" s="78"/>
    </row>
    <row r="1172" spans="3:3">
      <c r="C1172" s="78"/>
    </row>
    <row r="1173" spans="3:3">
      <c r="C1173" s="78"/>
    </row>
    <row r="1174" spans="3:3">
      <c r="C1174" s="78"/>
    </row>
    <row r="1175" spans="3:3">
      <c r="C1175" s="78"/>
    </row>
    <row r="1176" spans="3:3">
      <c r="C1176" s="78"/>
    </row>
    <row r="1177" spans="3:3">
      <c r="C1177" s="78"/>
    </row>
    <row r="1178" spans="3:3">
      <c r="C1178" s="78"/>
    </row>
    <row r="1179" spans="3:3">
      <c r="C1179" s="78"/>
    </row>
    <row r="1180" spans="3:3">
      <c r="C1180" s="78"/>
    </row>
    <row r="1181" spans="3:3">
      <c r="C1181" s="78"/>
    </row>
    <row r="1182" spans="3:3">
      <c r="C1182" s="78"/>
    </row>
    <row r="1183" spans="3:3">
      <c r="C1183" s="78"/>
    </row>
    <row r="1184" spans="3:3">
      <c r="C1184" s="78"/>
    </row>
    <row r="1185" spans="3:3">
      <c r="C1185" s="78"/>
    </row>
    <row r="1186" spans="3:3">
      <c r="C1186" s="78"/>
    </row>
    <row r="1187" spans="3:3">
      <c r="C1187" s="78"/>
    </row>
    <row r="1188" spans="3:3">
      <c r="C1188" s="78"/>
    </row>
    <row r="1189" spans="3:3">
      <c r="C1189" s="78"/>
    </row>
    <row r="1190" spans="3:3">
      <c r="C1190" s="78"/>
    </row>
    <row r="1191" spans="3:3">
      <c r="C1191" s="78"/>
    </row>
    <row r="1192" spans="3:3">
      <c r="C1192" s="78"/>
    </row>
    <row r="1193" spans="3:3">
      <c r="C1193" s="78"/>
    </row>
    <row r="1194" spans="3:3">
      <c r="C1194" s="78"/>
    </row>
    <row r="1195" spans="3:3">
      <c r="C1195" s="78"/>
    </row>
    <row r="1196" spans="3:3">
      <c r="C1196" s="78"/>
    </row>
    <row r="1197" spans="3:3">
      <c r="C1197" s="78"/>
    </row>
    <row r="1198" spans="3:3">
      <c r="C1198" s="78"/>
    </row>
    <row r="1199" spans="3:3">
      <c r="C1199" s="78"/>
    </row>
    <row r="1200" spans="3:3">
      <c r="C1200" s="78"/>
    </row>
    <row r="1201" spans="3:3">
      <c r="C1201" s="78"/>
    </row>
    <row r="1202" spans="3:3">
      <c r="C1202" s="78"/>
    </row>
    <row r="1203" spans="3:3">
      <c r="C1203" s="78"/>
    </row>
    <row r="1204" spans="3:3">
      <c r="C1204" s="78"/>
    </row>
    <row r="1205" spans="3:3">
      <c r="C1205" s="78"/>
    </row>
    <row r="1206" spans="3:3">
      <c r="C1206" s="78"/>
    </row>
    <row r="1207" spans="3:3">
      <c r="C1207" s="78"/>
    </row>
    <row r="1208" spans="3:3">
      <c r="C1208" s="78"/>
    </row>
    <row r="1209" spans="3:3">
      <c r="C1209" s="78"/>
    </row>
    <row r="1210" spans="3:3">
      <c r="C1210" s="78"/>
    </row>
    <row r="1211" spans="3:3">
      <c r="C1211" s="78"/>
    </row>
    <row r="1212" spans="3:3">
      <c r="C1212" s="78"/>
    </row>
    <row r="1213" spans="3:3">
      <c r="C1213" s="78"/>
    </row>
    <row r="1214" spans="3:3">
      <c r="C1214" s="78"/>
    </row>
    <row r="1215" spans="3:3">
      <c r="C1215" s="78"/>
    </row>
    <row r="1216" spans="3:3">
      <c r="C1216" s="78"/>
    </row>
    <row r="1217" spans="3:3">
      <c r="C1217" s="78"/>
    </row>
    <row r="1218" spans="3:3">
      <c r="C1218" s="78"/>
    </row>
    <row r="1219" spans="3:3">
      <c r="C1219" s="78"/>
    </row>
    <row r="1220" spans="3:3">
      <c r="C1220" s="78"/>
    </row>
    <row r="1221" spans="3:3">
      <c r="C1221" s="78"/>
    </row>
    <row r="1222" spans="3:3">
      <c r="C1222" s="78"/>
    </row>
    <row r="1223" spans="3:3">
      <c r="C1223" s="78"/>
    </row>
    <row r="1224" spans="3:3">
      <c r="C1224" s="78"/>
    </row>
    <row r="1225" spans="3:3">
      <c r="C1225" s="78"/>
    </row>
    <row r="1226" spans="3:3">
      <c r="C1226" s="78"/>
    </row>
    <row r="1227" spans="3:3">
      <c r="C1227" s="78"/>
    </row>
    <row r="1228" spans="3:3">
      <c r="C1228" s="78"/>
    </row>
    <row r="1229" spans="3:3">
      <c r="C1229" s="78"/>
    </row>
    <row r="1230" spans="3:3">
      <c r="C1230" s="78"/>
    </row>
    <row r="1231" spans="3:3">
      <c r="C1231" s="78"/>
    </row>
    <row r="1232" spans="3:3">
      <c r="C1232" s="78"/>
    </row>
    <row r="1233" spans="3:3">
      <c r="C1233" s="78"/>
    </row>
    <row r="1234" spans="3:3">
      <c r="C1234" s="78"/>
    </row>
    <row r="1235" spans="3:3">
      <c r="C1235" s="78"/>
    </row>
    <row r="1236" spans="3:3">
      <c r="C1236" s="78"/>
    </row>
    <row r="1237" spans="3:3">
      <c r="C1237" s="78"/>
    </row>
    <row r="1238" spans="3:3">
      <c r="C1238" s="78"/>
    </row>
    <row r="1239" spans="3:3">
      <c r="C1239" s="78"/>
    </row>
    <row r="1240" spans="3:3">
      <c r="C1240" s="78"/>
    </row>
    <row r="1241" spans="3:3">
      <c r="C1241" s="78"/>
    </row>
    <row r="1242" spans="3:3">
      <c r="C1242" s="78"/>
    </row>
    <row r="1243" spans="3:3">
      <c r="C1243" s="78"/>
    </row>
    <row r="1244" spans="3:3">
      <c r="C1244" s="78"/>
    </row>
    <row r="1245" spans="3:3">
      <c r="C1245" s="78"/>
    </row>
    <row r="1246" spans="3:3">
      <c r="C1246" s="78"/>
    </row>
    <row r="1247" spans="3:3">
      <c r="C1247" s="78"/>
    </row>
    <row r="1248" spans="3:3">
      <c r="C1248" s="78"/>
    </row>
    <row r="1249" spans="3:3">
      <c r="C1249" s="78"/>
    </row>
    <row r="1250" spans="3:3">
      <c r="C1250" s="78"/>
    </row>
    <row r="1251" spans="3:3">
      <c r="C1251" s="78"/>
    </row>
    <row r="1252" spans="3:3">
      <c r="C1252" s="78"/>
    </row>
    <row r="1253" spans="3:3">
      <c r="C1253" s="78"/>
    </row>
    <row r="1254" spans="3:3">
      <c r="C1254" s="78"/>
    </row>
    <row r="1255" spans="3:3">
      <c r="C1255" s="78"/>
    </row>
    <row r="1256" spans="3:3">
      <c r="C1256" s="78"/>
    </row>
    <row r="1257" spans="3:3">
      <c r="C1257" s="78"/>
    </row>
    <row r="1258" spans="3:3">
      <c r="C1258" s="78"/>
    </row>
    <row r="1259" spans="3:3">
      <c r="C1259" s="78"/>
    </row>
    <row r="1260" spans="3:3">
      <c r="C1260" s="78"/>
    </row>
    <row r="1261" spans="3:3">
      <c r="C1261" s="78"/>
    </row>
    <row r="1262" spans="3:3">
      <c r="C1262" s="78"/>
    </row>
    <row r="1263" spans="3:3">
      <c r="C1263" s="78"/>
    </row>
    <row r="1264" spans="3:3">
      <c r="C1264" s="78"/>
    </row>
    <row r="1265" spans="3:3">
      <c r="C1265" s="78"/>
    </row>
    <row r="1266" spans="3:3">
      <c r="C1266" s="78"/>
    </row>
    <row r="1267" spans="3:3">
      <c r="C1267" s="78"/>
    </row>
    <row r="1268" spans="3:3">
      <c r="C1268" s="78"/>
    </row>
    <row r="1269" spans="3:3">
      <c r="C1269" s="78"/>
    </row>
    <row r="1270" spans="3:3">
      <c r="C1270" s="78"/>
    </row>
    <row r="1271" spans="3:3">
      <c r="C1271" s="78"/>
    </row>
    <row r="1272" spans="3:3">
      <c r="C1272" s="78"/>
    </row>
    <row r="1273" spans="3:3">
      <c r="C1273" s="78"/>
    </row>
    <row r="1274" spans="3:3">
      <c r="C1274" s="78"/>
    </row>
    <row r="1275" spans="3:3">
      <c r="C1275" s="78"/>
    </row>
    <row r="1276" spans="3:3">
      <c r="C1276" s="78"/>
    </row>
    <row r="1277" spans="3:3">
      <c r="C1277" s="78"/>
    </row>
    <row r="1278" spans="3:3">
      <c r="C1278" s="78"/>
    </row>
    <row r="1279" spans="3:3">
      <c r="C1279" s="78"/>
    </row>
    <row r="1280" spans="3:3">
      <c r="C1280" s="78"/>
    </row>
    <row r="1281" spans="3:3">
      <c r="C1281" s="78"/>
    </row>
    <row r="1282" spans="3:3">
      <c r="C1282" s="78"/>
    </row>
    <row r="1283" spans="3:3">
      <c r="C1283" s="78"/>
    </row>
    <row r="1284" spans="3:3">
      <c r="C1284" s="78"/>
    </row>
    <row r="1285" spans="3:3">
      <c r="C1285" s="78"/>
    </row>
    <row r="1286" spans="3:3">
      <c r="C1286" s="78"/>
    </row>
    <row r="1287" spans="3:3">
      <c r="C1287" s="78"/>
    </row>
    <row r="1288" spans="3:3">
      <c r="C1288" s="78"/>
    </row>
    <row r="1289" spans="3:3">
      <c r="C1289" s="78"/>
    </row>
    <row r="1290" spans="3:3">
      <c r="C1290" s="78"/>
    </row>
    <row r="1291" spans="3:3">
      <c r="C1291" s="78"/>
    </row>
    <row r="1292" spans="3:3">
      <c r="C1292" s="78"/>
    </row>
    <row r="1293" spans="3:3">
      <c r="C1293" s="78"/>
    </row>
    <row r="1294" spans="3:3">
      <c r="C1294" s="78"/>
    </row>
    <row r="1295" spans="3:3">
      <c r="C1295" s="78"/>
    </row>
    <row r="1296" spans="3:3">
      <c r="C1296" s="78"/>
    </row>
    <row r="1297" spans="3:3">
      <c r="C1297" s="78"/>
    </row>
    <row r="1298" spans="3:3">
      <c r="C1298" s="78"/>
    </row>
    <row r="1299" spans="3:3">
      <c r="C1299" s="78"/>
    </row>
    <row r="1300" spans="3:3">
      <c r="C1300" s="78"/>
    </row>
    <row r="1301" spans="3:3">
      <c r="C1301" s="78"/>
    </row>
    <row r="1302" spans="3:3">
      <c r="C1302" s="78"/>
    </row>
    <row r="1303" spans="3:3">
      <c r="C1303" s="78"/>
    </row>
    <row r="1304" spans="3:3">
      <c r="C1304" s="78"/>
    </row>
    <row r="1305" spans="3:3">
      <c r="C1305" s="78"/>
    </row>
    <row r="1306" spans="3:3">
      <c r="C1306" s="78"/>
    </row>
    <row r="1307" spans="3:3">
      <c r="C1307" s="78"/>
    </row>
    <row r="1308" spans="3:3">
      <c r="C1308" s="78"/>
    </row>
    <row r="1309" spans="3:3">
      <c r="C1309" s="78"/>
    </row>
    <row r="1310" spans="3:3">
      <c r="C1310" s="78"/>
    </row>
    <row r="1311" spans="3:3">
      <c r="C1311" s="78"/>
    </row>
    <row r="1312" spans="3:3">
      <c r="C1312" s="78"/>
    </row>
    <row r="1313" spans="3:3">
      <c r="C1313" s="78"/>
    </row>
    <row r="1314" spans="3:3">
      <c r="C1314" s="78"/>
    </row>
    <row r="1315" spans="3:3">
      <c r="C1315" s="78"/>
    </row>
    <row r="1316" spans="3:3">
      <c r="C1316" s="78"/>
    </row>
    <row r="1317" spans="3:3">
      <c r="C1317" s="78"/>
    </row>
    <row r="1318" spans="3:3">
      <c r="C1318" s="78"/>
    </row>
    <row r="1319" spans="3:3">
      <c r="C1319" s="78"/>
    </row>
    <row r="1320" spans="3:3">
      <c r="C1320" s="78"/>
    </row>
    <row r="1321" spans="3:3">
      <c r="C1321" s="78"/>
    </row>
    <row r="1322" spans="3:3">
      <c r="C1322" s="78"/>
    </row>
    <row r="1323" spans="3:3">
      <c r="C1323" s="78"/>
    </row>
    <row r="1324" spans="3:3">
      <c r="C1324" s="78"/>
    </row>
    <row r="1325" spans="3:3">
      <c r="C1325" s="78"/>
    </row>
    <row r="1326" spans="3:3">
      <c r="C1326" s="78"/>
    </row>
    <row r="1327" spans="3:3">
      <c r="C1327" s="78"/>
    </row>
    <row r="1328" spans="3:3">
      <c r="C1328" s="78"/>
    </row>
    <row r="1329" spans="3:3">
      <c r="C1329" s="78"/>
    </row>
    <row r="1330" spans="3:3">
      <c r="C1330" s="78"/>
    </row>
    <row r="1331" spans="3:3">
      <c r="C1331" s="78"/>
    </row>
    <row r="1332" spans="3:3">
      <c r="C1332" s="78"/>
    </row>
    <row r="1333" spans="3:3">
      <c r="C1333" s="78"/>
    </row>
    <row r="1334" spans="3:3">
      <c r="C1334" s="78"/>
    </row>
    <row r="1335" spans="3:3">
      <c r="C1335" s="78"/>
    </row>
    <row r="1336" spans="3:3">
      <c r="C1336" s="78"/>
    </row>
    <row r="1337" spans="3:3">
      <c r="C1337" s="78"/>
    </row>
    <row r="1338" spans="3:3">
      <c r="C1338" s="78"/>
    </row>
    <row r="1339" spans="3:3">
      <c r="C1339" s="78"/>
    </row>
    <row r="1340" spans="3:3">
      <c r="C1340" s="78"/>
    </row>
    <row r="1341" spans="3:3">
      <c r="C1341" s="78"/>
    </row>
    <row r="1342" spans="3:3">
      <c r="C1342" s="78"/>
    </row>
    <row r="1343" spans="3:3">
      <c r="C1343" s="78"/>
    </row>
    <row r="1344" spans="3:3">
      <c r="C1344" s="78"/>
    </row>
    <row r="1345" spans="3:3">
      <c r="C1345" s="78"/>
    </row>
    <row r="1346" spans="3:3">
      <c r="C1346" s="78"/>
    </row>
    <row r="1347" spans="3:3">
      <c r="C1347" s="78"/>
    </row>
    <row r="1348" spans="3:3">
      <c r="C1348" s="78"/>
    </row>
    <row r="1349" spans="3:3">
      <c r="C1349" s="78"/>
    </row>
    <row r="1350" spans="3:3">
      <c r="C1350" s="78"/>
    </row>
    <row r="1351" spans="3:3">
      <c r="C1351" s="78"/>
    </row>
    <row r="1352" spans="3:3">
      <c r="C1352" s="78"/>
    </row>
    <row r="1353" spans="3:3">
      <c r="C1353" s="78"/>
    </row>
    <row r="1354" spans="3:3">
      <c r="C1354" s="78"/>
    </row>
    <row r="1355" spans="3:3">
      <c r="C1355" s="78"/>
    </row>
    <row r="1356" spans="3:3">
      <c r="C1356" s="78"/>
    </row>
    <row r="1357" spans="3:3">
      <c r="C1357" s="78"/>
    </row>
    <row r="1358" spans="3:3">
      <c r="C1358" s="78"/>
    </row>
    <row r="1359" spans="3:3">
      <c r="C1359" s="78"/>
    </row>
    <row r="1360" spans="3:3">
      <c r="C1360" s="78"/>
    </row>
    <row r="1361" spans="3:3">
      <c r="C1361" s="78"/>
    </row>
    <row r="1362" spans="3:3">
      <c r="C1362" s="78"/>
    </row>
    <row r="1363" spans="3:3">
      <c r="C1363" s="78"/>
    </row>
    <row r="1364" spans="3:3">
      <c r="C1364" s="78"/>
    </row>
    <row r="1365" spans="3:3">
      <c r="C1365" s="78"/>
    </row>
    <row r="1366" spans="3:3">
      <c r="C1366" s="78"/>
    </row>
    <row r="1367" spans="3:3">
      <c r="C1367" s="78"/>
    </row>
    <row r="1368" spans="3:3">
      <c r="C1368" s="78"/>
    </row>
    <row r="1369" spans="3:3">
      <c r="C1369" s="78"/>
    </row>
    <row r="1370" spans="3:3">
      <c r="C1370" s="78"/>
    </row>
    <row r="1371" spans="3:3">
      <c r="C1371" s="78"/>
    </row>
    <row r="1372" spans="3:3">
      <c r="C1372" s="78"/>
    </row>
    <row r="1373" spans="3:3">
      <c r="C1373" s="78"/>
    </row>
    <row r="1374" spans="3:3">
      <c r="C1374" s="78"/>
    </row>
    <row r="1375" spans="3:3">
      <c r="C1375" s="78"/>
    </row>
    <row r="1376" spans="3:3">
      <c r="C1376" s="78"/>
    </row>
    <row r="1377" spans="3:3">
      <c r="C1377" s="78"/>
    </row>
    <row r="1378" spans="3:3">
      <c r="C1378" s="78"/>
    </row>
    <row r="1379" spans="3:3">
      <c r="C1379" s="78"/>
    </row>
    <row r="1380" spans="3:3">
      <c r="C1380" s="78"/>
    </row>
    <row r="1381" spans="3:3">
      <c r="C1381" s="78"/>
    </row>
    <row r="1382" spans="3:3">
      <c r="C1382" s="78"/>
    </row>
    <row r="1383" spans="3:3">
      <c r="C1383" s="78"/>
    </row>
    <row r="1384" spans="3:3">
      <c r="C1384" s="78"/>
    </row>
    <row r="1385" spans="3:3">
      <c r="C1385" s="78"/>
    </row>
    <row r="1386" spans="3:3">
      <c r="C1386" s="78"/>
    </row>
    <row r="1387" spans="3:3">
      <c r="C1387" s="78"/>
    </row>
    <row r="1388" spans="3:3">
      <c r="C1388" s="78"/>
    </row>
    <row r="1389" spans="3:3">
      <c r="C1389" s="78"/>
    </row>
    <row r="1390" spans="3:3">
      <c r="C1390" s="78"/>
    </row>
    <row r="1391" spans="3:3">
      <c r="C1391" s="78"/>
    </row>
    <row r="1392" spans="3:3">
      <c r="C1392" s="78"/>
    </row>
    <row r="1393" spans="3:3">
      <c r="C1393" s="78"/>
    </row>
    <row r="1394" spans="3:3">
      <c r="C1394" s="78"/>
    </row>
    <row r="1395" spans="3:3">
      <c r="C1395" s="78"/>
    </row>
    <row r="1396" spans="3:3">
      <c r="C1396" s="78"/>
    </row>
    <row r="1397" spans="3:3">
      <c r="C1397" s="78"/>
    </row>
    <row r="1398" spans="3:3">
      <c r="C1398" s="78"/>
    </row>
    <row r="1399" spans="3:3">
      <c r="C1399" s="78"/>
    </row>
    <row r="1400" spans="3:3">
      <c r="C1400" s="78"/>
    </row>
    <row r="1401" spans="3:3">
      <c r="C1401" s="78"/>
    </row>
    <row r="1402" spans="3:3">
      <c r="C1402" s="78"/>
    </row>
    <row r="1403" spans="3:3">
      <c r="C1403" s="78"/>
    </row>
    <row r="1404" spans="3:3">
      <c r="C1404" s="78"/>
    </row>
    <row r="1405" spans="3:3">
      <c r="C1405" s="78"/>
    </row>
    <row r="1406" spans="3:3">
      <c r="C1406" s="78"/>
    </row>
    <row r="1407" spans="3:3">
      <c r="C1407" s="78"/>
    </row>
    <row r="1408" spans="3:3">
      <c r="C1408" s="78"/>
    </row>
    <row r="1409" spans="3:3">
      <c r="C1409" s="78"/>
    </row>
    <row r="1410" spans="3:3">
      <c r="C1410" s="78"/>
    </row>
    <row r="1411" spans="3:3">
      <c r="C1411" s="78"/>
    </row>
    <row r="1412" spans="3:3">
      <c r="C1412" s="78"/>
    </row>
    <row r="1413" spans="3:3">
      <c r="C1413" s="78"/>
    </row>
    <row r="1414" spans="3:3">
      <c r="C1414" s="78"/>
    </row>
    <row r="1415" spans="3:3">
      <c r="C1415" s="78"/>
    </row>
    <row r="1416" spans="3:3">
      <c r="C1416" s="78"/>
    </row>
    <row r="1417" spans="3:3">
      <c r="C1417" s="78"/>
    </row>
    <row r="1418" spans="3:3">
      <c r="C1418" s="78"/>
    </row>
    <row r="1419" spans="3:3">
      <c r="C1419" s="78"/>
    </row>
    <row r="1420" spans="3:3">
      <c r="C1420" s="78"/>
    </row>
    <row r="1421" spans="3:3">
      <c r="C1421" s="78"/>
    </row>
    <row r="1422" spans="3:3">
      <c r="C1422" s="78"/>
    </row>
    <row r="1423" spans="3:3">
      <c r="C1423" s="78"/>
    </row>
    <row r="1424" spans="3:3">
      <c r="C1424" s="78"/>
    </row>
    <row r="1425" spans="3:3">
      <c r="C1425" s="78"/>
    </row>
    <row r="1426" spans="3:3">
      <c r="C1426" s="78"/>
    </row>
    <row r="1427" spans="3:3">
      <c r="C1427" s="78"/>
    </row>
    <row r="1428" spans="3:3">
      <c r="C1428" s="78"/>
    </row>
    <row r="1429" spans="3:3">
      <c r="C1429" s="78"/>
    </row>
    <row r="1430" spans="3:3">
      <c r="C1430" s="78"/>
    </row>
    <row r="1431" spans="3:3">
      <c r="C1431" s="78"/>
    </row>
    <row r="1432" spans="3:3">
      <c r="C1432" s="78"/>
    </row>
    <row r="1433" spans="3:3">
      <c r="C1433" s="78"/>
    </row>
    <row r="1434" spans="3:3">
      <c r="C1434" s="78"/>
    </row>
    <row r="1435" spans="3:3">
      <c r="C1435" s="78"/>
    </row>
    <row r="1436" spans="3:3">
      <c r="C1436" s="78"/>
    </row>
    <row r="1437" spans="3:3">
      <c r="C1437" s="78"/>
    </row>
    <row r="1438" spans="3:3">
      <c r="C1438" s="78"/>
    </row>
    <row r="1439" spans="3:3">
      <c r="C1439" s="78"/>
    </row>
    <row r="1440" spans="3:3">
      <c r="C1440" s="78"/>
    </row>
    <row r="1441" spans="3:3">
      <c r="C1441" s="78"/>
    </row>
    <row r="1442" spans="3:3">
      <c r="C1442" s="78"/>
    </row>
    <row r="1443" spans="3:3">
      <c r="C1443" s="78"/>
    </row>
    <row r="1444" spans="3:3">
      <c r="C1444" s="78"/>
    </row>
    <row r="1445" spans="3:3">
      <c r="C1445" s="78"/>
    </row>
    <row r="1446" spans="3:3">
      <c r="C1446" s="78"/>
    </row>
    <row r="1447" spans="3:3">
      <c r="C1447" s="78"/>
    </row>
    <row r="1448" spans="3:3">
      <c r="C1448" s="78"/>
    </row>
    <row r="1449" spans="3:3">
      <c r="C1449" s="78"/>
    </row>
    <row r="1450" spans="3:3">
      <c r="C1450" s="78"/>
    </row>
    <row r="1451" spans="3:3">
      <c r="C1451" s="78"/>
    </row>
    <row r="1452" spans="3:3">
      <c r="C1452" s="78"/>
    </row>
    <row r="1453" spans="3:3">
      <c r="C1453" s="78"/>
    </row>
    <row r="1454" spans="3:3">
      <c r="C1454" s="78"/>
    </row>
    <row r="1455" spans="3:3">
      <c r="C1455" s="78"/>
    </row>
    <row r="1456" spans="3:3">
      <c r="C1456" s="78"/>
    </row>
    <row r="1457" spans="3:3">
      <c r="C1457" s="78"/>
    </row>
    <row r="1458" spans="3:3">
      <c r="C1458" s="78"/>
    </row>
    <row r="1459" spans="3:3">
      <c r="C1459" s="78"/>
    </row>
    <row r="1460" spans="3:3">
      <c r="C1460" s="78"/>
    </row>
    <row r="1461" spans="3:3">
      <c r="C1461" s="78"/>
    </row>
    <row r="1462" spans="3:3">
      <c r="C1462" s="78"/>
    </row>
    <row r="1463" spans="3:3">
      <c r="C1463" s="78"/>
    </row>
    <row r="1464" spans="3:3">
      <c r="C1464" s="78"/>
    </row>
    <row r="1465" spans="3:3">
      <c r="C1465" s="78"/>
    </row>
    <row r="1466" spans="3:3">
      <c r="C1466" s="78"/>
    </row>
    <row r="1467" spans="3:3">
      <c r="C1467" s="78"/>
    </row>
    <row r="1468" spans="3:3">
      <c r="C1468" s="78"/>
    </row>
    <row r="1469" spans="3:3">
      <c r="C1469" s="78"/>
    </row>
    <row r="1470" spans="3:3">
      <c r="C1470" s="78"/>
    </row>
    <row r="1471" spans="3:3">
      <c r="C1471" s="78"/>
    </row>
    <row r="1472" spans="3:3">
      <c r="C1472" s="78"/>
    </row>
    <row r="1473" spans="3:3">
      <c r="C1473" s="78"/>
    </row>
    <row r="1474" spans="3:3">
      <c r="C1474" s="78"/>
    </row>
    <row r="1475" spans="3:3">
      <c r="C1475" s="78"/>
    </row>
    <row r="1476" spans="3:3">
      <c r="C1476" s="78"/>
    </row>
    <row r="1477" spans="3:3">
      <c r="C1477" s="78"/>
    </row>
    <row r="1478" spans="3:3">
      <c r="C1478" s="78"/>
    </row>
    <row r="1479" spans="3:3">
      <c r="C1479" s="78"/>
    </row>
    <row r="1480" spans="3:3">
      <c r="C1480" s="78"/>
    </row>
    <row r="1481" spans="3:3">
      <c r="C1481" s="78"/>
    </row>
    <row r="1482" spans="3:3">
      <c r="C1482" s="78"/>
    </row>
    <row r="1483" spans="3:3">
      <c r="C1483" s="78"/>
    </row>
    <row r="1484" spans="3:3">
      <c r="C1484" s="78"/>
    </row>
    <row r="1485" spans="3:3">
      <c r="C1485" s="78"/>
    </row>
    <row r="1486" spans="3:3">
      <c r="C1486" s="78"/>
    </row>
    <row r="1487" spans="3:3">
      <c r="C1487" s="78"/>
    </row>
    <row r="1488" spans="3:3">
      <c r="C1488" s="78"/>
    </row>
    <row r="1489" spans="3:3">
      <c r="C1489" s="78"/>
    </row>
    <row r="1490" spans="3:3">
      <c r="C1490" s="78"/>
    </row>
    <row r="1491" spans="3:3">
      <c r="C1491" s="78"/>
    </row>
    <row r="1492" spans="3:3">
      <c r="C1492" s="78"/>
    </row>
  </sheetData>
  <mergeCells count="1">
    <mergeCell ref="C2:D2"/>
  </mergeCells>
  <phoneticPr fontId="2" type="noConversion"/>
  <pageMargins left="0.75" right="0.75" top="0.57999999999999996" bottom="0.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0" tint="-0.14999847407452621"/>
  </sheetPr>
  <dimension ref="A2:J57"/>
  <sheetViews>
    <sheetView workbookViewId="0">
      <selection activeCell="E25" sqref="E25"/>
    </sheetView>
  </sheetViews>
  <sheetFormatPr defaultRowHeight="10.5"/>
  <cols>
    <col min="1" max="1" width="4.42578125" style="24" customWidth="1"/>
    <col min="2" max="2" width="60.7109375" style="34" customWidth="1"/>
    <col min="3" max="3" width="6.7109375" style="41" customWidth="1"/>
    <col min="4" max="5" width="16.7109375" style="34" customWidth="1"/>
    <col min="6" max="6" width="12.7109375" style="34" customWidth="1"/>
    <col min="7" max="7" width="21" style="35" customWidth="1"/>
    <col min="8" max="8" width="14" style="34" customWidth="1"/>
    <col min="9" max="16384" width="9.140625" style="34"/>
  </cols>
  <sheetData>
    <row r="2" spans="1:10" s="145" customFormat="1" ht="20.100000000000001" customHeight="1" thickBot="1">
      <c r="A2" s="249"/>
      <c r="B2" s="1106"/>
      <c r="C2" s="1105" t="s">
        <v>230</v>
      </c>
      <c r="D2" s="1103" t="s">
        <v>188</v>
      </c>
      <c r="E2" s="1104"/>
    </row>
    <row r="3" spans="1:10" s="251" customFormat="1" ht="20.100000000000001" customHeight="1">
      <c r="A3" s="250"/>
      <c r="B3" s="1106"/>
      <c r="C3" s="1105" t="s">
        <v>230</v>
      </c>
      <c r="D3" s="195">
        <v>2016</v>
      </c>
      <c r="E3" s="196">
        <v>2015</v>
      </c>
    </row>
    <row r="4" spans="1:10" ht="20.100000000000001" customHeight="1" thickBot="1">
      <c r="B4" s="252" t="s">
        <v>352</v>
      </c>
      <c r="C4" s="253"/>
      <c r="D4" s="253">
        <f>' P&amp;L'!D26</f>
        <v>1222224</v>
      </c>
      <c r="E4" s="254">
        <f>' P&amp;L'!E26</f>
        <v>1304128</v>
      </c>
      <c r="H4" s="36"/>
    </row>
    <row r="5" spans="1:10" ht="20.100000000000001" customHeight="1" thickBot="1">
      <c r="B5" s="255" t="s">
        <v>423</v>
      </c>
      <c r="C5" s="256">
        <v>16</v>
      </c>
      <c r="D5" s="257">
        <f>SUM(D7:D12,D14)</f>
        <v>-447125</v>
      </c>
      <c r="E5" s="258">
        <f>SUM(E7:E12,E14)</f>
        <v>-116717</v>
      </c>
      <c r="H5" s="36"/>
    </row>
    <row r="6" spans="1:10" ht="20.100000000000001" customHeight="1" thickBot="1">
      <c r="B6" s="259" t="s">
        <v>424</v>
      </c>
      <c r="C6" s="260"/>
      <c r="D6" s="261"/>
      <c r="E6" s="262"/>
      <c r="H6" s="36"/>
    </row>
    <row r="7" spans="1:10" ht="20.100000000000001" customHeight="1">
      <c r="B7" s="263" t="s">
        <v>237</v>
      </c>
      <c r="C7" s="211"/>
      <c r="D7" s="211">
        <v>422</v>
      </c>
      <c r="E7" s="212">
        <v>-4661</v>
      </c>
      <c r="F7" s="37"/>
      <c r="H7" s="36"/>
    </row>
    <row r="8" spans="1:10" ht="20.100000000000001" customHeight="1">
      <c r="B8" s="264" t="s">
        <v>617</v>
      </c>
      <c r="C8" s="225"/>
      <c r="D8" s="225">
        <v>-445422</v>
      </c>
      <c r="E8" s="265">
        <v>-107267</v>
      </c>
      <c r="F8" s="37"/>
      <c r="H8" s="36"/>
    </row>
    <row r="9" spans="1:10" ht="20.100000000000001" customHeight="1" thickBot="1">
      <c r="B9" s="269" t="s">
        <v>238</v>
      </c>
      <c r="C9" s="443"/>
      <c r="D9" s="443">
        <v>-2404</v>
      </c>
      <c r="E9" s="446">
        <v>-3197</v>
      </c>
      <c r="H9" s="36"/>
    </row>
    <row r="10" spans="1:10" ht="20.100000000000001" hidden="1" customHeight="1">
      <c r="B10" s="197" t="s">
        <v>239</v>
      </c>
      <c r="C10" s="954"/>
      <c r="D10" s="955">
        <v>0</v>
      </c>
      <c r="E10" s="956">
        <v>0</v>
      </c>
      <c r="H10" s="36"/>
    </row>
    <row r="11" spans="1:10" ht="30" hidden="1" customHeight="1">
      <c r="B11" s="224" t="s">
        <v>246</v>
      </c>
      <c r="C11" s="266"/>
      <c r="D11" s="267">
        <v>0</v>
      </c>
      <c r="E11" s="268">
        <v>0</v>
      </c>
      <c r="H11" s="36"/>
    </row>
    <row r="12" spans="1:10" ht="20.100000000000001" hidden="1" customHeight="1" thickBot="1">
      <c r="B12" s="269" t="s">
        <v>247</v>
      </c>
      <c r="C12" s="270"/>
      <c r="D12" s="271">
        <v>0</v>
      </c>
      <c r="E12" s="272">
        <v>0</v>
      </c>
      <c r="H12" s="36"/>
    </row>
    <row r="13" spans="1:10" ht="20.100000000000001" customHeight="1" thickBot="1">
      <c r="B13" s="273" t="s">
        <v>425</v>
      </c>
      <c r="C13" s="274"/>
      <c r="D13" s="275"/>
      <c r="E13" s="275"/>
      <c r="H13" s="36"/>
    </row>
    <row r="14" spans="1:10" ht="30" customHeight="1" thickBot="1">
      <c r="B14" s="276" t="s">
        <v>443</v>
      </c>
      <c r="C14" s="277"/>
      <c r="D14" s="278">
        <v>279</v>
      </c>
      <c r="E14" s="279">
        <v>-1592</v>
      </c>
      <c r="H14" s="36"/>
    </row>
    <row r="15" spans="1:10" ht="20.100000000000001" customHeight="1" thickBot="1">
      <c r="B15" s="255" t="s">
        <v>248</v>
      </c>
      <c r="C15" s="280"/>
      <c r="D15" s="281">
        <f>SUM(D4:D5)</f>
        <v>775099</v>
      </c>
      <c r="E15" s="282">
        <f>SUM(E4:E5)</f>
        <v>1187411</v>
      </c>
      <c r="H15" s="36"/>
    </row>
    <row r="16" spans="1:10" ht="20.100000000000001" customHeight="1" thickBot="1">
      <c r="A16" s="21"/>
      <c r="B16" s="669" t="s">
        <v>249</v>
      </c>
      <c r="C16" s="670"/>
      <c r="D16" s="671"/>
      <c r="E16" s="671"/>
      <c r="F16" s="38"/>
      <c r="H16" s="36"/>
      <c r="I16" s="38"/>
      <c r="J16" s="38"/>
    </row>
    <row r="17" spans="1:8" ht="20.100000000000001" customHeight="1">
      <c r="A17" s="21"/>
      <c r="B17" s="672" t="s">
        <v>403</v>
      </c>
      <c r="C17" s="673"/>
      <c r="D17" s="674">
        <f>D15-D18</f>
        <v>772157</v>
      </c>
      <c r="E17" s="675">
        <v>1184529</v>
      </c>
      <c r="H17" s="36"/>
    </row>
    <row r="18" spans="1:8" ht="20.100000000000001" customHeight="1" thickBot="1">
      <c r="A18" s="21"/>
      <c r="B18" s="676" t="s">
        <v>362</v>
      </c>
      <c r="C18" s="677"/>
      <c r="D18" s="678">
        <v>2942</v>
      </c>
      <c r="E18" s="679">
        <v>2882</v>
      </c>
      <c r="H18" s="36"/>
    </row>
    <row r="19" spans="1:8">
      <c r="A19" s="21"/>
      <c r="B19" s="39"/>
      <c r="C19" s="40"/>
    </row>
    <row r="20" spans="1:8">
      <c r="A20" s="21"/>
      <c r="B20" s="39"/>
      <c r="C20" s="40"/>
    </row>
    <row r="21" spans="1:8">
      <c r="A21" s="21"/>
      <c r="B21" s="39"/>
      <c r="C21" s="40"/>
    </row>
    <row r="22" spans="1:8">
      <c r="A22" s="21"/>
      <c r="B22" s="39"/>
      <c r="C22" s="40"/>
    </row>
    <row r="23" spans="1:8">
      <c r="A23" s="21"/>
      <c r="B23" s="39"/>
      <c r="C23" s="40"/>
    </row>
    <row r="24" spans="1:8">
      <c r="A24" s="21"/>
      <c r="B24" s="39"/>
      <c r="C24" s="40"/>
    </row>
    <row r="25" spans="1:8">
      <c r="A25" s="21"/>
      <c r="B25" s="39"/>
      <c r="C25" s="40"/>
    </row>
    <row r="26" spans="1:8">
      <c r="A26" s="21"/>
      <c r="B26" s="39"/>
      <c r="C26" s="40"/>
    </row>
    <row r="27" spans="1:8">
      <c r="A27" s="21"/>
      <c r="B27" s="39"/>
      <c r="C27" s="40"/>
    </row>
    <row r="28" spans="1:8">
      <c r="A28" s="21"/>
      <c r="B28" s="39"/>
      <c r="C28" s="40"/>
    </row>
    <row r="29" spans="1:8">
      <c r="A29" s="21"/>
      <c r="B29" s="39"/>
      <c r="C29" s="40"/>
    </row>
    <row r="30" spans="1:8">
      <c r="A30" s="21"/>
      <c r="B30" s="39"/>
      <c r="C30" s="40"/>
    </row>
    <row r="31" spans="1:8">
      <c r="A31" s="21"/>
      <c r="B31" s="39"/>
      <c r="C31" s="40"/>
    </row>
    <row r="32" spans="1:8">
      <c r="A32" s="21"/>
      <c r="B32" s="39"/>
      <c r="C32" s="40"/>
    </row>
    <row r="33" spans="1:3">
      <c r="A33" s="21"/>
      <c r="B33" s="39"/>
      <c r="C33" s="40"/>
    </row>
    <row r="34" spans="1:3">
      <c r="A34" s="21"/>
      <c r="B34" s="39"/>
      <c r="C34" s="40"/>
    </row>
    <row r="35" spans="1:3">
      <c r="A35" s="21"/>
      <c r="B35" s="39"/>
      <c r="C35" s="40"/>
    </row>
    <row r="36" spans="1:3">
      <c r="A36" s="21"/>
      <c r="B36" s="39"/>
      <c r="C36" s="40"/>
    </row>
    <row r="37" spans="1:3">
      <c r="A37" s="21"/>
      <c r="B37" s="39"/>
      <c r="C37" s="40"/>
    </row>
    <row r="38" spans="1:3">
      <c r="A38" s="21"/>
      <c r="B38" s="39"/>
      <c r="C38" s="40"/>
    </row>
    <row r="39" spans="1:3">
      <c r="A39" s="21"/>
      <c r="B39" s="39"/>
      <c r="C39" s="40"/>
    </row>
    <row r="40" spans="1:3">
      <c r="B40" s="39"/>
      <c r="C40" s="40"/>
    </row>
    <row r="41" spans="1:3">
      <c r="B41" s="39"/>
      <c r="C41" s="40"/>
    </row>
    <row r="42" spans="1:3">
      <c r="B42" s="39"/>
      <c r="C42" s="40"/>
    </row>
    <row r="43" spans="1:3">
      <c r="B43" s="39"/>
      <c r="C43" s="40"/>
    </row>
    <row r="44" spans="1:3">
      <c r="B44" s="39"/>
      <c r="C44" s="40"/>
    </row>
    <row r="45" spans="1:3">
      <c r="B45" s="39"/>
      <c r="C45" s="40"/>
    </row>
    <row r="46" spans="1:3">
      <c r="B46" s="39"/>
      <c r="C46" s="40"/>
    </row>
    <row r="47" spans="1:3">
      <c r="B47" s="39"/>
      <c r="C47" s="40"/>
    </row>
    <row r="48" spans="1:3">
      <c r="B48" s="39"/>
      <c r="C48" s="40"/>
    </row>
    <row r="49" spans="2:3">
      <c r="B49" s="39"/>
      <c r="C49" s="40"/>
    </row>
    <row r="50" spans="2:3">
      <c r="B50" s="39"/>
      <c r="C50" s="40"/>
    </row>
    <row r="51" spans="2:3">
      <c r="B51" s="39"/>
      <c r="C51" s="40"/>
    </row>
    <row r="52" spans="2:3">
      <c r="B52" s="39"/>
      <c r="C52" s="40"/>
    </row>
    <row r="53" spans="2:3">
      <c r="B53" s="39"/>
      <c r="C53" s="40"/>
    </row>
    <row r="54" spans="2:3">
      <c r="B54" s="39"/>
      <c r="C54" s="40"/>
    </row>
    <row r="55" spans="2:3">
      <c r="B55" s="39"/>
      <c r="C55" s="40"/>
    </row>
    <row r="56" spans="2:3">
      <c r="B56" s="39"/>
      <c r="C56" s="40"/>
    </row>
    <row r="57" spans="2:3">
      <c r="B57" s="39"/>
      <c r="C57" s="40"/>
    </row>
  </sheetData>
  <mergeCells count="3">
    <mergeCell ref="D2:E2"/>
    <mergeCell ref="C2:C3"/>
    <mergeCell ref="B2:B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6">
    <tabColor theme="0" tint="-0.14999847407452621"/>
  </sheetPr>
  <dimension ref="B2:H15"/>
  <sheetViews>
    <sheetView workbookViewId="0">
      <selection activeCell="H40" sqref="H40"/>
    </sheetView>
  </sheetViews>
  <sheetFormatPr defaultRowHeight="10.5"/>
  <cols>
    <col min="1" max="1" width="2.85546875" style="64" customWidth="1"/>
    <col min="2" max="2" width="47.85546875" style="64" customWidth="1"/>
    <col min="3" max="8" width="12.7109375" style="64" customWidth="1"/>
    <col min="9" max="16384" width="9.140625" style="64"/>
  </cols>
  <sheetData>
    <row r="2" spans="2:8" ht="17.100000000000001" customHeight="1" thickBot="1">
      <c r="B2" s="1130" t="s">
        <v>94</v>
      </c>
      <c r="C2" s="1129" t="s">
        <v>616</v>
      </c>
      <c r="D2" s="1129"/>
      <c r="E2" s="1129"/>
      <c r="F2" s="1129" t="s">
        <v>520</v>
      </c>
      <c r="G2" s="1129"/>
      <c r="H2" s="1103"/>
    </row>
    <row r="3" spans="2:8" ht="27" customHeight="1" thickBot="1">
      <c r="B3" s="1131"/>
      <c r="C3" s="406" t="s">
        <v>95</v>
      </c>
      <c r="D3" s="406" t="s">
        <v>288</v>
      </c>
      <c r="E3" s="406" t="s">
        <v>96</v>
      </c>
      <c r="F3" s="406" t="s">
        <v>95</v>
      </c>
      <c r="G3" s="406" t="s">
        <v>288</v>
      </c>
      <c r="H3" s="407" t="s">
        <v>96</v>
      </c>
    </row>
    <row r="4" spans="2:8" s="144" customFormat="1" ht="24.95" customHeight="1" thickBot="1">
      <c r="B4" s="617" t="s">
        <v>424</v>
      </c>
      <c r="C4" s="618">
        <f>SUM(C5:C10)</f>
        <v>-550177</v>
      </c>
      <c r="D4" s="619">
        <f t="shared" ref="D4:E4" si="0">SUM(D5:D10)</f>
        <v>102773</v>
      </c>
      <c r="E4" s="620">
        <f t="shared" si="0"/>
        <v>-447404</v>
      </c>
      <c r="F4" s="618">
        <f>SUM(F5:F10)</f>
        <v>-162456</v>
      </c>
      <c r="G4" s="619">
        <f>SUM(G5:G10)</f>
        <v>47331</v>
      </c>
      <c r="H4" s="621">
        <f>SUM(F4:G4)</f>
        <v>-115125</v>
      </c>
    </row>
    <row r="5" spans="2:8" ht="17.100000000000001" customHeight="1">
      <c r="B5" s="498" t="s">
        <v>251</v>
      </c>
      <c r="C5" s="622">
        <v>422</v>
      </c>
      <c r="D5" s="623">
        <v>0</v>
      </c>
      <c r="E5" s="624">
        <f>C5+D5</f>
        <v>422</v>
      </c>
      <c r="F5" s="622">
        <v>-4661</v>
      </c>
      <c r="G5" s="623">
        <v>0</v>
      </c>
      <c r="H5" s="625">
        <f t="shared" ref="H5:H10" si="1">F5+G5</f>
        <v>-4661</v>
      </c>
    </row>
    <row r="6" spans="2:8" ht="17.100000000000001" customHeight="1">
      <c r="B6" s="501" t="s">
        <v>252</v>
      </c>
      <c r="C6" s="626">
        <v>-547631</v>
      </c>
      <c r="D6" s="627">
        <v>102209</v>
      </c>
      <c r="E6" s="628">
        <f t="shared" ref="E6:E10" si="2">C6+D6</f>
        <v>-445422</v>
      </c>
      <c r="F6" s="626">
        <v>-153848</v>
      </c>
      <c r="G6" s="627">
        <v>46581</v>
      </c>
      <c r="H6" s="629">
        <f t="shared" si="1"/>
        <v>-107267</v>
      </c>
    </row>
    <row r="7" spans="2:8" ht="17.100000000000001" customHeight="1" thickBot="1">
      <c r="B7" s="501" t="s">
        <v>253</v>
      </c>
      <c r="C7" s="626">
        <v>-2968</v>
      </c>
      <c r="D7" s="627">
        <v>564</v>
      </c>
      <c r="E7" s="628">
        <f t="shared" si="2"/>
        <v>-2404</v>
      </c>
      <c r="F7" s="626">
        <v>-3947</v>
      </c>
      <c r="G7" s="627">
        <v>750</v>
      </c>
      <c r="H7" s="629">
        <f t="shared" si="1"/>
        <v>-3197</v>
      </c>
    </row>
    <row r="8" spans="2:8" ht="17.100000000000001" hidden="1" customHeight="1">
      <c r="B8" s="501" t="s">
        <v>254</v>
      </c>
      <c r="C8" s="626">
        <v>0</v>
      </c>
      <c r="D8" s="627">
        <v>0</v>
      </c>
      <c r="E8" s="628">
        <f t="shared" si="2"/>
        <v>0</v>
      </c>
      <c r="F8" s="626">
        <v>0</v>
      </c>
      <c r="G8" s="627">
        <v>0</v>
      </c>
      <c r="H8" s="629">
        <f t="shared" si="1"/>
        <v>0</v>
      </c>
    </row>
    <row r="9" spans="2:8" s="899" customFormat="1" ht="24.95" hidden="1" customHeight="1">
      <c r="B9" s="903" t="s">
        <v>593</v>
      </c>
      <c r="C9" s="900">
        <v>0</v>
      </c>
      <c r="D9" s="901">
        <v>0</v>
      </c>
      <c r="E9" s="628">
        <f t="shared" si="2"/>
        <v>0</v>
      </c>
      <c r="F9" s="900">
        <v>0</v>
      </c>
      <c r="G9" s="901">
        <v>0</v>
      </c>
      <c r="H9" s="902">
        <f t="shared" si="1"/>
        <v>0</v>
      </c>
    </row>
    <row r="10" spans="2:8" s="144" customFormat="1" ht="17.100000000000001" hidden="1" customHeight="1" thickBot="1">
      <c r="B10" s="504" t="s">
        <v>255</v>
      </c>
      <c r="C10" s="630">
        <v>0</v>
      </c>
      <c r="D10" s="631">
        <v>0</v>
      </c>
      <c r="E10" s="632">
        <f t="shared" si="2"/>
        <v>0</v>
      </c>
      <c r="F10" s="630">
        <v>0</v>
      </c>
      <c r="G10" s="631">
        <v>0</v>
      </c>
      <c r="H10" s="633">
        <f t="shared" si="1"/>
        <v>0</v>
      </c>
    </row>
    <row r="11" spans="2:8" s="144" customFormat="1" ht="24.95" customHeight="1" thickBot="1">
      <c r="B11" s="617" t="s">
        <v>425</v>
      </c>
      <c r="C11" s="618">
        <f>C12</f>
        <v>344</v>
      </c>
      <c r="D11" s="619">
        <f t="shared" ref="D11:E11" si="3">D12</f>
        <v>-65</v>
      </c>
      <c r="E11" s="620">
        <f t="shared" si="3"/>
        <v>279</v>
      </c>
      <c r="F11" s="618">
        <f>F12</f>
        <v>-1965</v>
      </c>
      <c r="G11" s="619">
        <f>G12</f>
        <v>373</v>
      </c>
      <c r="H11" s="621">
        <f>SUM(F11:G11)</f>
        <v>-1592</v>
      </c>
    </row>
    <row r="12" spans="2:8" s="144" customFormat="1" ht="24.95" customHeight="1" thickBot="1">
      <c r="B12" s="969" t="s">
        <v>429</v>
      </c>
      <c r="C12" s="634">
        <v>344</v>
      </c>
      <c r="D12" s="635">
        <v>-65</v>
      </c>
      <c r="E12" s="636">
        <f t="shared" ref="E12" si="4">C12+D12</f>
        <v>279</v>
      </c>
      <c r="F12" s="634">
        <v>-1965</v>
      </c>
      <c r="G12" s="635">
        <v>373</v>
      </c>
      <c r="H12" s="637">
        <f t="shared" ref="H12" si="5">F12+G12</f>
        <v>-1592</v>
      </c>
    </row>
    <row r="13" spans="2:8" ht="17.100000000000001" customHeight="1" thickBot="1">
      <c r="B13" s="638" t="s">
        <v>248</v>
      </c>
      <c r="C13" s="639">
        <f>SUM(C5:C11)</f>
        <v>-549833</v>
      </c>
      <c r="D13" s="640">
        <f>SUM(D5:D11)</f>
        <v>102708</v>
      </c>
      <c r="E13" s="641">
        <f>SUM(E5:E10,E11)</f>
        <v>-447125</v>
      </c>
      <c r="F13" s="596">
        <f>SUM(F5:F11)</f>
        <v>-164421</v>
      </c>
      <c r="G13" s="642">
        <f>SUM(G5:G11)</f>
        <v>47704</v>
      </c>
      <c r="H13" s="596">
        <f>SUM(H5:H10,H11)</f>
        <v>-116717</v>
      </c>
    </row>
    <row r="15" spans="2:8">
      <c r="E15" s="70"/>
      <c r="H15" s="70"/>
    </row>
  </sheetData>
  <mergeCells count="3">
    <mergeCell ref="C2:E2"/>
    <mergeCell ref="F2:H2"/>
    <mergeCell ref="B2:B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5">
    <tabColor theme="0" tint="-0.14999847407452621"/>
  </sheetPr>
  <dimension ref="A2:F37"/>
  <sheetViews>
    <sheetView workbookViewId="0">
      <selection activeCell="I9" sqref="I9"/>
    </sheetView>
  </sheetViews>
  <sheetFormatPr defaultRowHeight="10.5"/>
  <cols>
    <col min="1" max="1" width="2.28515625" style="24" customWidth="1"/>
    <col min="2" max="2" width="59.7109375" style="66" customWidth="1"/>
    <col min="3" max="4" width="15.7109375" style="66" customWidth="1"/>
    <col min="5" max="5" width="9.140625" style="64"/>
    <col min="6" max="6" width="9.140625" style="73"/>
    <col min="7" max="16384" width="9.140625" style="64"/>
  </cols>
  <sheetData>
    <row r="2" spans="1:6" ht="17.100000000000001" customHeight="1" thickBot="1">
      <c r="B2" s="568"/>
      <c r="C2" s="1129" t="s">
        <v>188</v>
      </c>
      <c r="D2" s="1103"/>
    </row>
    <row r="3" spans="1:6" ht="17.100000000000001" customHeight="1">
      <c r="B3" s="568"/>
      <c r="C3" s="494">
        <v>2016</v>
      </c>
      <c r="D3" s="495">
        <v>2015</v>
      </c>
    </row>
    <row r="4" spans="1:6" s="144" customFormat="1" ht="24.95" customHeight="1" thickBot="1">
      <c r="A4" s="24"/>
      <c r="B4" s="643" t="s">
        <v>427</v>
      </c>
      <c r="C4" s="644">
        <f>C5+C9+C16+C20+C23+C26</f>
        <v>-447404</v>
      </c>
      <c r="D4" s="645">
        <f>D5+D9+D16+D20+D23+D26</f>
        <v>-115125</v>
      </c>
      <c r="F4" s="73"/>
    </row>
    <row r="5" spans="1:6" ht="17.100000000000001" customHeight="1" thickBot="1">
      <c r="B5" s="417" t="s">
        <v>97</v>
      </c>
      <c r="C5" s="646">
        <f>SUM(C6:C8)</f>
        <v>422</v>
      </c>
      <c r="D5" s="647">
        <f>SUM(D6:D8)</f>
        <v>-4661</v>
      </c>
    </row>
    <row r="6" spans="1:6" ht="24.95" customHeight="1">
      <c r="B6" s="498" t="s">
        <v>98</v>
      </c>
      <c r="C6" s="418">
        <v>-2533</v>
      </c>
      <c r="D6" s="539">
        <v>3882</v>
      </c>
    </row>
    <row r="7" spans="1:6" ht="24.95" customHeight="1">
      <c r="B7" s="501" t="s">
        <v>99</v>
      </c>
      <c r="C7" s="419">
        <v>2955</v>
      </c>
      <c r="D7" s="540">
        <v>-3209</v>
      </c>
    </row>
    <row r="8" spans="1:6" ht="21.75" thickBot="1">
      <c r="B8" s="504" t="s">
        <v>100</v>
      </c>
      <c r="C8" s="420">
        <v>0</v>
      </c>
      <c r="D8" s="593">
        <v>-5334</v>
      </c>
    </row>
    <row r="9" spans="1:6" ht="17.100000000000001" customHeight="1" thickBot="1">
      <c r="B9" s="417" t="s">
        <v>252</v>
      </c>
      <c r="C9" s="646">
        <f>SUM(C10:C15)</f>
        <v>-445422</v>
      </c>
      <c r="D9" s="647">
        <f>SUM(D10:D15)</f>
        <v>-107267</v>
      </c>
    </row>
    <row r="10" spans="1:6" ht="24.95" customHeight="1">
      <c r="B10" s="498" t="s">
        <v>103</v>
      </c>
      <c r="C10" s="418">
        <v>3686</v>
      </c>
      <c r="D10" s="539">
        <v>35771</v>
      </c>
    </row>
    <row r="11" spans="1:6" ht="24.95" customHeight="1">
      <c r="B11" s="501" t="s">
        <v>104</v>
      </c>
      <c r="C11" s="419">
        <v>-299734</v>
      </c>
      <c r="D11" s="540">
        <v>-110971</v>
      </c>
    </row>
    <row r="12" spans="1:6" ht="24.95" customHeight="1">
      <c r="B12" s="501" t="s">
        <v>342</v>
      </c>
      <c r="C12" s="419">
        <v>-14292</v>
      </c>
      <c r="D12" s="540">
        <v>729</v>
      </c>
    </row>
    <row r="13" spans="1:6" ht="24.95" customHeight="1">
      <c r="B13" s="501" t="s">
        <v>105</v>
      </c>
      <c r="C13" s="419">
        <v>204247</v>
      </c>
      <c r="D13" s="540">
        <v>135467</v>
      </c>
    </row>
    <row r="14" spans="1:6" ht="24.95" customHeight="1">
      <c r="B14" s="501" t="s">
        <v>106</v>
      </c>
      <c r="C14" s="419">
        <v>-135464</v>
      </c>
      <c r="D14" s="540">
        <v>-38493</v>
      </c>
    </row>
    <row r="15" spans="1:6" ht="24.95" customHeight="1" thickBot="1">
      <c r="B15" s="504" t="s">
        <v>107</v>
      </c>
      <c r="C15" s="420">
        <v>-203865</v>
      </c>
      <c r="D15" s="593">
        <v>-129770</v>
      </c>
    </row>
    <row r="16" spans="1:6" ht="17.100000000000001" customHeight="1" thickBot="1">
      <c r="B16" s="417" t="s">
        <v>253</v>
      </c>
      <c r="C16" s="646">
        <f>SUM(C17:C19)</f>
        <v>-2404</v>
      </c>
      <c r="D16" s="647">
        <f>SUM(D17:D19)</f>
        <v>-3197</v>
      </c>
    </row>
    <row r="17" spans="1:6" ht="17.100000000000001" customHeight="1">
      <c r="B17" s="498" t="s">
        <v>108</v>
      </c>
      <c r="C17" s="418">
        <v>3</v>
      </c>
      <c r="D17" s="539">
        <v>8256</v>
      </c>
    </row>
    <row r="18" spans="1:6" ht="17.100000000000001" customHeight="1">
      <c r="B18" s="501" t="s">
        <v>109</v>
      </c>
      <c r="C18" s="419">
        <v>-2407</v>
      </c>
      <c r="D18" s="540">
        <v>0</v>
      </c>
    </row>
    <row r="19" spans="1:6" ht="21.75" thickBot="1">
      <c r="B19" s="504" t="s">
        <v>100</v>
      </c>
      <c r="C19" s="420">
        <v>0</v>
      </c>
      <c r="D19" s="593">
        <v>-11453</v>
      </c>
    </row>
    <row r="20" spans="1:6" ht="17.100000000000001" hidden="1" customHeight="1" thickBot="1">
      <c r="B20" s="417" t="s">
        <v>110</v>
      </c>
      <c r="C20" s="646">
        <f>SUM(C21:C22)</f>
        <v>0</v>
      </c>
      <c r="D20" s="647">
        <f>SUM(D21:D22)</f>
        <v>0</v>
      </c>
    </row>
    <row r="21" spans="1:6" ht="17.100000000000001" hidden="1" customHeight="1">
      <c r="B21" s="498" t="s">
        <v>239</v>
      </c>
      <c r="C21" s="418">
        <v>0</v>
      </c>
      <c r="D21" s="539"/>
    </row>
    <row r="22" spans="1:6" ht="17.100000000000001" hidden="1" customHeight="1" thickBot="1">
      <c r="B22" s="504" t="s">
        <v>111</v>
      </c>
      <c r="C22" s="420">
        <v>0</v>
      </c>
      <c r="D22" s="593"/>
    </row>
    <row r="23" spans="1:6" ht="17.100000000000001" hidden="1" customHeight="1" thickBot="1">
      <c r="B23" s="417" t="s">
        <v>593</v>
      </c>
      <c r="C23" s="646">
        <f>SUM(C24:C25)</f>
        <v>0</v>
      </c>
      <c r="D23" s="647">
        <f>SUM(D24:D25)</f>
        <v>0</v>
      </c>
    </row>
    <row r="24" spans="1:6" ht="17.100000000000001" hidden="1" customHeight="1">
      <c r="B24" s="498" t="s">
        <v>594</v>
      </c>
      <c r="C24" s="418">
        <v>0</v>
      </c>
      <c r="D24" s="539"/>
    </row>
    <row r="25" spans="1:6" ht="17.100000000000001" hidden="1" customHeight="1" thickBot="1">
      <c r="B25" s="504" t="s">
        <v>100</v>
      </c>
      <c r="C25" s="420">
        <v>0</v>
      </c>
      <c r="D25" s="593"/>
    </row>
    <row r="26" spans="1:6" ht="17.100000000000001" hidden="1" customHeight="1" thickBot="1">
      <c r="B26" s="417" t="s">
        <v>255</v>
      </c>
      <c r="C26" s="646">
        <f>SUM(C27:C28)</f>
        <v>0</v>
      </c>
      <c r="D26" s="647"/>
    </row>
    <row r="27" spans="1:6" s="144" customFormat="1" ht="17.100000000000001" hidden="1" customHeight="1">
      <c r="A27" s="24"/>
      <c r="B27" s="498" t="s">
        <v>112</v>
      </c>
      <c r="C27" s="418">
        <v>0</v>
      </c>
      <c r="D27" s="539"/>
      <c r="F27" s="73"/>
    </row>
    <row r="28" spans="1:6" s="144" customFormat="1" ht="17.100000000000001" hidden="1" customHeight="1" thickBot="1">
      <c r="A28" s="24"/>
      <c r="B28" s="504" t="s">
        <v>100</v>
      </c>
      <c r="C28" s="420">
        <v>0</v>
      </c>
      <c r="D28" s="593"/>
      <c r="F28" s="73"/>
    </row>
    <row r="29" spans="1:6" s="144" customFormat="1" ht="24.95" customHeight="1" thickBot="1">
      <c r="A29" s="24"/>
      <c r="B29" s="417" t="s">
        <v>428</v>
      </c>
      <c r="C29" s="646">
        <f>C30</f>
        <v>279</v>
      </c>
      <c r="D29" s="647">
        <f>D30</f>
        <v>-1592</v>
      </c>
      <c r="F29" s="73"/>
    </row>
    <row r="30" spans="1:6" s="144" customFormat="1" ht="24.95" customHeight="1" thickBot="1">
      <c r="A30" s="24"/>
      <c r="B30" s="417" t="s">
        <v>426</v>
      </c>
      <c r="C30" s="646">
        <f>SUM(C31:C32)</f>
        <v>279</v>
      </c>
      <c r="D30" s="647">
        <f>SUM(D31:D32)</f>
        <v>-1592</v>
      </c>
      <c r="F30" s="73"/>
    </row>
    <row r="31" spans="1:6" s="144" customFormat="1" ht="17.100000000000001" customHeight="1">
      <c r="A31" s="24"/>
      <c r="B31" s="498" t="s">
        <v>430</v>
      </c>
      <c r="C31" s="418">
        <v>331</v>
      </c>
      <c r="D31" s="539">
        <v>3</v>
      </c>
      <c r="F31" s="73"/>
    </row>
    <row r="32" spans="1:6" s="144" customFormat="1" ht="17.100000000000001" customHeight="1" thickBot="1">
      <c r="A32" s="24"/>
      <c r="B32" s="504" t="s">
        <v>431</v>
      </c>
      <c r="C32" s="420">
        <v>-52</v>
      </c>
      <c r="D32" s="593">
        <v>-1595</v>
      </c>
      <c r="F32" s="73"/>
    </row>
    <row r="33" spans="2:4" ht="17.100000000000001" customHeight="1" thickBot="1">
      <c r="B33" s="417" t="s">
        <v>113</v>
      </c>
      <c r="C33" s="646">
        <f>C4+C29</f>
        <v>-447125</v>
      </c>
      <c r="D33" s="647">
        <f>D4+D29</f>
        <v>-116717</v>
      </c>
    </row>
    <row r="35" spans="2:4">
      <c r="C35" s="111">
        <f>C33-'Nota 16 Dochody całkowite'!E13</f>
        <v>0</v>
      </c>
      <c r="D35" s="111">
        <f>D33-'Nota 16 Dochody całkowite'!H13</f>
        <v>0</v>
      </c>
    </row>
    <row r="37" spans="2:4">
      <c r="C37" s="112"/>
    </row>
  </sheetData>
  <mergeCells count="1">
    <mergeCell ref="C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F1091"/>
  <sheetViews>
    <sheetView tabSelected="1" workbookViewId="0">
      <selection activeCell="E33" sqref="E33"/>
    </sheetView>
  </sheetViews>
  <sheetFormatPr defaultRowHeight="13.5"/>
  <cols>
    <col min="1" max="1" width="2.28515625" style="1089" customWidth="1"/>
    <col min="2" max="2" width="59.7109375" style="1088" customWidth="1"/>
    <col min="3" max="4" width="15.7109375" style="149" customWidth="1"/>
    <col min="5" max="16384" width="9.140625" style="149"/>
  </cols>
  <sheetData>
    <row r="2" spans="2:6" ht="15" customHeight="1">
      <c r="B2" s="648"/>
      <c r="C2" s="649" t="s">
        <v>611</v>
      </c>
      <c r="D2" s="299" t="s">
        <v>495</v>
      </c>
    </row>
    <row r="3" spans="2:6" ht="15" customHeight="1">
      <c r="B3" s="773" t="s">
        <v>93</v>
      </c>
      <c r="C3" s="774">
        <f>'[1]BA nota 17 '!C6</f>
        <v>9164281</v>
      </c>
      <c r="D3" s="775">
        <v>5938133</v>
      </c>
    </row>
    <row r="4" spans="2:6" ht="15" customHeight="1">
      <c r="B4" s="776" t="s">
        <v>350</v>
      </c>
      <c r="C4" s="777">
        <f>'[1]BA nota 18'!C5</f>
        <v>2332739</v>
      </c>
      <c r="D4" s="778">
        <v>539757</v>
      </c>
      <c r="F4" s="1093"/>
    </row>
    <row r="5" spans="2:6" ht="15" customHeight="1" thickBot="1">
      <c r="B5" s="776" t="s">
        <v>349</v>
      </c>
      <c r="C5" s="777">
        <f>'[1]BA nota 19 '!E6</f>
        <v>3503029</v>
      </c>
      <c r="D5" s="778">
        <v>178492</v>
      </c>
    </row>
    <row r="6" spans="2:6" ht="24.95" hidden="1" customHeight="1" thickBot="1">
      <c r="B6" s="779" t="s">
        <v>600</v>
      </c>
      <c r="C6" s="780">
        <v>0</v>
      </c>
      <c r="D6" s="781">
        <v>0</v>
      </c>
    </row>
    <row r="7" spans="2:6" ht="15" customHeight="1" thickBot="1">
      <c r="B7" s="417" t="s">
        <v>266</v>
      </c>
      <c r="C7" s="763">
        <f>SUM(C3:C6)</f>
        <v>15000049</v>
      </c>
      <c r="D7" s="764">
        <f>SUM(D3:D6)</f>
        <v>6656382</v>
      </c>
    </row>
    <row r="8" spans="2:6">
      <c r="C8" s="113"/>
      <c r="D8" s="113"/>
    </row>
    <row r="9" spans="2:6">
      <c r="B9" s="1092"/>
      <c r="C9" s="113"/>
      <c r="D9" s="113"/>
    </row>
    <row r="10" spans="2:6">
      <c r="B10" s="1091"/>
      <c r="C10" s="958">
        <f>C7-'Cash Flow'!D64</f>
        <v>0</v>
      </c>
      <c r="D10" s="114">
        <f>D7-'Cash Flow'!E64</f>
        <v>0</v>
      </c>
    </row>
    <row r="11" spans="2:6">
      <c r="C11" s="114">
        <f>C3-'[1]BA nota 17 '!C6</f>
        <v>0</v>
      </c>
      <c r="D11" s="115"/>
    </row>
    <row r="12" spans="2:6">
      <c r="C12" s="114">
        <f>C4-'[1]BA nota 18'!C5</f>
        <v>0</v>
      </c>
      <c r="D12" s="116"/>
    </row>
    <row r="13" spans="2:6">
      <c r="C13" s="114">
        <f>C5-'[1]BA nota 19 '!E5</f>
        <v>0</v>
      </c>
      <c r="D13" s="115"/>
    </row>
    <row r="14" spans="2:6">
      <c r="C14" s="114"/>
      <c r="D14" s="115"/>
    </row>
    <row r="15" spans="2:6">
      <c r="C15" s="115"/>
      <c r="D15" s="115"/>
    </row>
    <row r="16" spans="2:6">
      <c r="C16" s="115"/>
      <c r="D16" s="115"/>
    </row>
    <row r="17" spans="2:4">
      <c r="C17" s="117"/>
      <c r="D17" s="115"/>
    </row>
    <row r="18" spans="2:4">
      <c r="C18" s="117"/>
      <c r="D18" s="115"/>
    </row>
    <row r="19" spans="2:4">
      <c r="C19" s="117"/>
      <c r="D19" s="115"/>
    </row>
    <row r="20" spans="2:4">
      <c r="B20" s="1090"/>
      <c r="C20" s="117"/>
      <c r="D20" s="115"/>
    </row>
    <row r="21" spans="2:4">
      <c r="C21" s="117"/>
      <c r="D21" s="115"/>
    </row>
    <row r="22" spans="2:4">
      <c r="C22" s="117"/>
      <c r="D22" s="115"/>
    </row>
    <row r="23" spans="2:4">
      <c r="C23" s="117"/>
      <c r="D23" s="115"/>
    </row>
    <row r="24" spans="2:4">
      <c r="C24" s="115"/>
      <c r="D24" s="115"/>
    </row>
    <row r="25" spans="2:4">
      <c r="C25" s="115"/>
      <c r="D25" s="115"/>
    </row>
    <row r="26" spans="2:4">
      <c r="C26" s="115"/>
      <c r="D26" s="115"/>
    </row>
    <row r="27" spans="2:4">
      <c r="C27" s="115"/>
      <c r="D27" s="115"/>
    </row>
    <row r="28" spans="2:4">
      <c r="C28" s="115"/>
      <c r="D28" s="115"/>
    </row>
    <row r="29" spans="2:4">
      <c r="C29" s="115"/>
      <c r="D29" s="115"/>
    </row>
    <row r="30" spans="2:4">
      <c r="C30" s="115"/>
      <c r="D30" s="115"/>
    </row>
    <row r="31" spans="2:4">
      <c r="C31" s="115"/>
      <c r="D31" s="115"/>
    </row>
    <row r="32" spans="2:4">
      <c r="C32" s="115"/>
      <c r="D32" s="115"/>
    </row>
    <row r="33" spans="3:4">
      <c r="C33" s="115"/>
      <c r="D33" s="115"/>
    </row>
    <row r="34" spans="3:4">
      <c r="C34" s="115"/>
      <c r="D34" s="115"/>
    </row>
    <row r="35" spans="3:4">
      <c r="C35" s="115"/>
      <c r="D35" s="115"/>
    </row>
    <row r="36" spans="3:4">
      <c r="C36" s="115"/>
      <c r="D36" s="115"/>
    </row>
    <row r="37" spans="3:4">
      <c r="C37" s="115"/>
      <c r="D37" s="115"/>
    </row>
    <row r="38" spans="3:4">
      <c r="C38" s="115"/>
      <c r="D38" s="115"/>
    </row>
    <row r="39" spans="3:4">
      <c r="C39" s="115"/>
      <c r="D39" s="115"/>
    </row>
    <row r="40" spans="3:4">
      <c r="C40" s="115"/>
      <c r="D40" s="115"/>
    </row>
    <row r="41" spans="3:4">
      <c r="C41" s="115"/>
      <c r="D41" s="115"/>
    </row>
    <row r="42" spans="3:4">
      <c r="C42" s="115"/>
      <c r="D42" s="115"/>
    </row>
    <row r="43" spans="3:4">
      <c r="C43" s="115"/>
      <c r="D43" s="115"/>
    </row>
    <row r="44" spans="3:4">
      <c r="C44" s="115"/>
      <c r="D44" s="115"/>
    </row>
    <row r="45" spans="3:4">
      <c r="C45" s="115"/>
      <c r="D45" s="115"/>
    </row>
    <row r="46" spans="3:4">
      <c r="C46" s="115"/>
      <c r="D46" s="115"/>
    </row>
    <row r="47" spans="3:4">
      <c r="C47" s="115"/>
      <c r="D47" s="115"/>
    </row>
    <row r="48" spans="3:4">
      <c r="C48" s="115"/>
      <c r="D48" s="115"/>
    </row>
    <row r="49" spans="3:4">
      <c r="C49" s="115"/>
      <c r="D49" s="115"/>
    </row>
    <row r="50" spans="3:4">
      <c r="C50" s="115"/>
      <c r="D50" s="115"/>
    </row>
    <row r="51" spans="3:4">
      <c r="C51" s="115"/>
      <c r="D51" s="115"/>
    </row>
    <row r="52" spans="3:4">
      <c r="C52" s="115"/>
      <c r="D52" s="115"/>
    </row>
    <row r="53" spans="3:4">
      <c r="C53" s="115"/>
      <c r="D53" s="115"/>
    </row>
    <row r="54" spans="3:4">
      <c r="C54" s="115"/>
      <c r="D54" s="115"/>
    </row>
    <row r="55" spans="3:4">
      <c r="C55" s="115"/>
      <c r="D55" s="115"/>
    </row>
    <row r="56" spans="3:4">
      <c r="C56" s="115"/>
      <c r="D56" s="115"/>
    </row>
    <row r="57" spans="3:4">
      <c r="C57" s="115"/>
      <c r="D57" s="115"/>
    </row>
    <row r="58" spans="3:4">
      <c r="C58" s="115"/>
      <c r="D58" s="115"/>
    </row>
    <row r="59" spans="3:4">
      <c r="C59" s="115"/>
      <c r="D59" s="115"/>
    </row>
    <row r="60" spans="3:4">
      <c r="C60" s="115"/>
      <c r="D60" s="115"/>
    </row>
    <row r="61" spans="3:4">
      <c r="C61" s="115"/>
      <c r="D61" s="115"/>
    </row>
    <row r="62" spans="3:4">
      <c r="C62" s="115"/>
      <c r="D62" s="115"/>
    </row>
    <row r="63" spans="3:4">
      <c r="C63" s="115"/>
      <c r="D63" s="115"/>
    </row>
    <row r="64" spans="3:4">
      <c r="C64" s="115"/>
      <c r="D64" s="115"/>
    </row>
    <row r="65" spans="3:4">
      <c r="C65" s="115"/>
      <c r="D65" s="115"/>
    </row>
    <row r="66" spans="3:4">
      <c r="C66" s="115"/>
      <c r="D66" s="115"/>
    </row>
    <row r="67" spans="3:4">
      <c r="C67" s="115"/>
      <c r="D67" s="115"/>
    </row>
    <row r="68" spans="3:4">
      <c r="C68" s="115"/>
      <c r="D68" s="115"/>
    </row>
    <row r="69" spans="3:4">
      <c r="C69" s="115"/>
      <c r="D69" s="115"/>
    </row>
    <row r="70" spans="3:4">
      <c r="C70" s="115"/>
      <c r="D70" s="115"/>
    </row>
    <row r="71" spans="3:4">
      <c r="C71" s="115"/>
      <c r="D71" s="115"/>
    </row>
    <row r="72" spans="3:4">
      <c r="C72" s="115"/>
      <c r="D72" s="115"/>
    </row>
    <row r="73" spans="3:4">
      <c r="C73" s="115"/>
      <c r="D73" s="115"/>
    </row>
    <row r="74" spans="3:4">
      <c r="C74" s="115"/>
      <c r="D74" s="115"/>
    </row>
    <row r="75" spans="3:4">
      <c r="C75" s="115"/>
      <c r="D75" s="115"/>
    </row>
    <row r="76" spans="3:4">
      <c r="C76" s="115"/>
      <c r="D76" s="115"/>
    </row>
    <row r="77" spans="3:4">
      <c r="C77" s="115"/>
      <c r="D77" s="115"/>
    </row>
    <row r="78" spans="3:4">
      <c r="C78" s="115"/>
      <c r="D78" s="115"/>
    </row>
    <row r="79" spans="3:4">
      <c r="C79" s="115"/>
      <c r="D79" s="115"/>
    </row>
    <row r="80" spans="3:4">
      <c r="C80" s="115"/>
      <c r="D80" s="115"/>
    </row>
    <row r="81" spans="3:4">
      <c r="C81" s="115"/>
      <c r="D81" s="115"/>
    </row>
    <row r="82" spans="3:4">
      <c r="C82" s="115"/>
      <c r="D82" s="115"/>
    </row>
    <row r="83" spans="3:4">
      <c r="C83" s="115"/>
      <c r="D83" s="115"/>
    </row>
    <row r="84" spans="3:4">
      <c r="C84" s="115"/>
      <c r="D84" s="115"/>
    </row>
    <row r="85" spans="3:4">
      <c r="C85" s="115"/>
      <c r="D85" s="115"/>
    </row>
    <row r="86" spans="3:4">
      <c r="C86" s="115"/>
      <c r="D86" s="115"/>
    </row>
    <row r="87" spans="3:4">
      <c r="C87" s="115"/>
      <c r="D87" s="115"/>
    </row>
    <row r="88" spans="3:4">
      <c r="C88" s="115"/>
      <c r="D88" s="115"/>
    </row>
    <row r="89" spans="3:4">
      <c r="C89" s="115"/>
      <c r="D89" s="115"/>
    </row>
    <row r="90" spans="3:4">
      <c r="C90" s="115"/>
      <c r="D90" s="115"/>
    </row>
    <row r="91" spans="3:4">
      <c r="C91" s="115"/>
      <c r="D91" s="115"/>
    </row>
    <row r="92" spans="3:4">
      <c r="C92" s="115"/>
      <c r="D92" s="115"/>
    </row>
    <row r="93" spans="3:4">
      <c r="C93" s="115"/>
      <c r="D93" s="115"/>
    </row>
    <row r="94" spans="3:4">
      <c r="C94" s="115"/>
      <c r="D94" s="115"/>
    </row>
    <row r="95" spans="3:4">
      <c r="C95" s="115"/>
      <c r="D95" s="115"/>
    </row>
    <row r="96" spans="3:4">
      <c r="C96" s="115"/>
      <c r="D96" s="115"/>
    </row>
    <row r="97" spans="3:4">
      <c r="C97" s="115"/>
      <c r="D97" s="115"/>
    </row>
    <row r="98" spans="3:4">
      <c r="C98" s="115"/>
      <c r="D98" s="115"/>
    </row>
    <row r="99" spans="3:4">
      <c r="C99" s="115"/>
      <c r="D99" s="115"/>
    </row>
    <row r="100" spans="3:4">
      <c r="C100" s="115"/>
      <c r="D100" s="115"/>
    </row>
    <row r="101" spans="3:4">
      <c r="C101" s="115"/>
      <c r="D101" s="115"/>
    </row>
    <row r="102" spans="3:4">
      <c r="C102" s="115"/>
      <c r="D102" s="115"/>
    </row>
    <row r="103" spans="3:4">
      <c r="C103" s="115"/>
      <c r="D103" s="115"/>
    </row>
    <row r="104" spans="3:4">
      <c r="C104" s="115"/>
      <c r="D104" s="115"/>
    </row>
    <row r="105" spans="3:4">
      <c r="C105" s="115"/>
      <c r="D105" s="115"/>
    </row>
    <row r="106" spans="3:4">
      <c r="C106" s="115"/>
      <c r="D106" s="115"/>
    </row>
    <row r="107" spans="3:4">
      <c r="C107" s="115"/>
      <c r="D107" s="115"/>
    </row>
    <row r="108" spans="3:4">
      <c r="C108" s="115"/>
      <c r="D108" s="115"/>
    </row>
    <row r="109" spans="3:4">
      <c r="C109" s="115"/>
      <c r="D109" s="115"/>
    </row>
    <row r="110" spans="3:4">
      <c r="C110" s="115"/>
      <c r="D110" s="115"/>
    </row>
    <row r="111" spans="3:4">
      <c r="C111" s="115"/>
      <c r="D111" s="115"/>
    </row>
    <row r="112" spans="3:4">
      <c r="C112" s="115"/>
      <c r="D112" s="115"/>
    </row>
    <row r="113" spans="3:4">
      <c r="C113" s="115"/>
      <c r="D113" s="115"/>
    </row>
    <row r="114" spans="3:4">
      <c r="C114" s="115"/>
      <c r="D114" s="115"/>
    </row>
    <row r="115" spans="3:4">
      <c r="C115" s="115"/>
      <c r="D115" s="115"/>
    </row>
    <row r="116" spans="3:4">
      <c r="C116" s="115"/>
      <c r="D116" s="115"/>
    </row>
    <row r="117" spans="3:4">
      <c r="C117" s="115"/>
      <c r="D117" s="115"/>
    </row>
    <row r="118" spans="3:4">
      <c r="C118" s="115"/>
      <c r="D118" s="115"/>
    </row>
    <row r="119" spans="3:4">
      <c r="C119" s="115"/>
      <c r="D119" s="115"/>
    </row>
    <row r="120" spans="3:4">
      <c r="C120" s="115"/>
      <c r="D120" s="115"/>
    </row>
    <row r="121" spans="3:4">
      <c r="C121" s="115"/>
      <c r="D121" s="115"/>
    </row>
    <row r="122" spans="3:4">
      <c r="C122" s="115"/>
      <c r="D122" s="115"/>
    </row>
    <row r="123" spans="3:4">
      <c r="C123" s="115"/>
      <c r="D123" s="115"/>
    </row>
    <row r="124" spans="3:4">
      <c r="C124" s="115"/>
      <c r="D124" s="115"/>
    </row>
    <row r="125" spans="3:4">
      <c r="C125" s="115"/>
      <c r="D125" s="115"/>
    </row>
    <row r="126" spans="3:4">
      <c r="C126" s="115"/>
      <c r="D126" s="115"/>
    </row>
    <row r="127" spans="3:4">
      <c r="C127" s="115"/>
      <c r="D127" s="115"/>
    </row>
    <row r="128" spans="3:4">
      <c r="C128" s="115"/>
      <c r="D128" s="115"/>
    </row>
    <row r="129" spans="3:4">
      <c r="C129" s="115"/>
      <c r="D129" s="115"/>
    </row>
    <row r="130" spans="3:4">
      <c r="C130" s="115"/>
      <c r="D130" s="115"/>
    </row>
    <row r="131" spans="3:4">
      <c r="C131" s="115"/>
      <c r="D131" s="115"/>
    </row>
    <row r="132" spans="3:4">
      <c r="C132" s="115"/>
      <c r="D132" s="115"/>
    </row>
    <row r="133" spans="3:4">
      <c r="C133" s="115"/>
      <c r="D133" s="115"/>
    </row>
    <row r="134" spans="3:4">
      <c r="C134" s="115"/>
      <c r="D134" s="115"/>
    </row>
    <row r="135" spans="3:4">
      <c r="C135" s="115"/>
      <c r="D135" s="115"/>
    </row>
    <row r="136" spans="3:4">
      <c r="C136" s="115"/>
      <c r="D136" s="115"/>
    </row>
    <row r="137" spans="3:4">
      <c r="C137" s="115"/>
      <c r="D137" s="115"/>
    </row>
    <row r="138" spans="3:4">
      <c r="C138" s="115"/>
      <c r="D138" s="115"/>
    </row>
    <row r="139" spans="3:4">
      <c r="C139" s="115"/>
      <c r="D139" s="115"/>
    </row>
    <row r="140" spans="3:4">
      <c r="C140" s="115"/>
      <c r="D140" s="115"/>
    </row>
    <row r="141" spans="3:4">
      <c r="C141" s="115"/>
      <c r="D141" s="115"/>
    </row>
    <row r="142" spans="3:4">
      <c r="C142" s="115"/>
      <c r="D142" s="115"/>
    </row>
    <row r="143" spans="3:4">
      <c r="C143" s="115"/>
      <c r="D143" s="115"/>
    </row>
    <row r="144" spans="3:4">
      <c r="C144" s="115"/>
      <c r="D144" s="115"/>
    </row>
    <row r="145" spans="3:4">
      <c r="C145" s="115"/>
      <c r="D145" s="115"/>
    </row>
    <row r="146" spans="3:4">
      <c r="C146" s="115"/>
      <c r="D146" s="115"/>
    </row>
    <row r="147" spans="3:4">
      <c r="C147" s="115"/>
      <c r="D147" s="115"/>
    </row>
    <row r="148" spans="3:4">
      <c r="C148" s="115"/>
      <c r="D148" s="115"/>
    </row>
    <row r="149" spans="3:4">
      <c r="C149" s="115"/>
      <c r="D149" s="115"/>
    </row>
    <row r="150" spans="3:4">
      <c r="C150" s="115"/>
      <c r="D150" s="115"/>
    </row>
    <row r="151" spans="3:4">
      <c r="C151" s="115"/>
      <c r="D151" s="115"/>
    </row>
    <row r="152" spans="3:4">
      <c r="C152" s="115"/>
      <c r="D152" s="115"/>
    </row>
    <row r="153" spans="3:4">
      <c r="C153" s="115"/>
      <c r="D153" s="115"/>
    </row>
    <row r="154" spans="3:4">
      <c r="C154" s="115"/>
      <c r="D154" s="115"/>
    </row>
    <row r="155" spans="3:4">
      <c r="C155" s="115"/>
      <c r="D155" s="115"/>
    </row>
    <row r="156" spans="3:4">
      <c r="C156" s="115"/>
      <c r="D156" s="115"/>
    </row>
    <row r="157" spans="3:4">
      <c r="C157" s="115"/>
      <c r="D157" s="115"/>
    </row>
    <row r="158" spans="3:4">
      <c r="C158" s="115"/>
      <c r="D158" s="115"/>
    </row>
    <row r="159" spans="3:4">
      <c r="C159" s="115"/>
      <c r="D159" s="115"/>
    </row>
    <row r="160" spans="3:4">
      <c r="C160" s="115"/>
      <c r="D160" s="115"/>
    </row>
    <row r="161" spans="3:4">
      <c r="C161" s="115"/>
      <c r="D161" s="115"/>
    </row>
    <row r="162" spans="3:4">
      <c r="C162" s="115"/>
      <c r="D162" s="115"/>
    </row>
    <row r="163" spans="3:4">
      <c r="C163" s="115"/>
      <c r="D163" s="115"/>
    </row>
    <row r="164" spans="3:4">
      <c r="C164" s="115"/>
      <c r="D164" s="115"/>
    </row>
    <row r="165" spans="3:4">
      <c r="C165" s="115"/>
      <c r="D165" s="115"/>
    </row>
    <row r="166" spans="3:4">
      <c r="C166" s="115"/>
      <c r="D166" s="115"/>
    </row>
    <row r="167" spans="3:4">
      <c r="C167" s="115"/>
      <c r="D167" s="115"/>
    </row>
    <row r="168" spans="3:4">
      <c r="C168" s="115"/>
      <c r="D168" s="115"/>
    </row>
    <row r="169" spans="3:4">
      <c r="C169" s="115"/>
      <c r="D169" s="115"/>
    </row>
    <row r="170" spans="3:4">
      <c r="C170" s="115"/>
      <c r="D170" s="115"/>
    </row>
    <row r="171" spans="3:4">
      <c r="C171" s="115"/>
      <c r="D171" s="115"/>
    </row>
    <row r="172" spans="3:4">
      <c r="C172" s="115"/>
      <c r="D172" s="115"/>
    </row>
    <row r="173" spans="3:4">
      <c r="C173" s="115"/>
      <c r="D173" s="115"/>
    </row>
    <row r="174" spans="3:4">
      <c r="C174" s="115"/>
      <c r="D174" s="115"/>
    </row>
    <row r="175" spans="3:4">
      <c r="C175" s="115"/>
      <c r="D175" s="115"/>
    </row>
    <row r="176" spans="3:4">
      <c r="C176" s="115"/>
      <c r="D176" s="115"/>
    </row>
    <row r="177" spans="3:4">
      <c r="C177" s="115"/>
      <c r="D177" s="115"/>
    </row>
    <row r="178" spans="3:4">
      <c r="C178" s="115"/>
      <c r="D178" s="115"/>
    </row>
    <row r="179" spans="3:4">
      <c r="C179" s="115"/>
      <c r="D179" s="115"/>
    </row>
    <row r="180" spans="3:4">
      <c r="C180" s="115"/>
      <c r="D180" s="115"/>
    </row>
    <row r="181" spans="3:4">
      <c r="C181" s="115"/>
      <c r="D181" s="115"/>
    </row>
    <row r="182" spans="3:4">
      <c r="C182" s="115"/>
      <c r="D182" s="115"/>
    </row>
    <row r="183" spans="3:4">
      <c r="C183" s="115"/>
      <c r="D183" s="115"/>
    </row>
    <row r="184" spans="3:4">
      <c r="C184" s="115"/>
      <c r="D184" s="115"/>
    </row>
    <row r="185" spans="3:4">
      <c r="C185" s="115"/>
      <c r="D185" s="115"/>
    </row>
    <row r="186" spans="3:4">
      <c r="C186" s="115"/>
      <c r="D186" s="115"/>
    </row>
    <row r="187" spans="3:4">
      <c r="C187" s="115"/>
      <c r="D187" s="115"/>
    </row>
    <row r="188" spans="3:4">
      <c r="C188" s="115"/>
      <c r="D188" s="115"/>
    </row>
    <row r="189" spans="3:4">
      <c r="C189" s="115"/>
      <c r="D189" s="115"/>
    </row>
    <row r="190" spans="3:4">
      <c r="C190" s="115"/>
      <c r="D190" s="115"/>
    </row>
    <row r="191" spans="3:4">
      <c r="C191" s="115"/>
      <c r="D191" s="115"/>
    </row>
    <row r="192" spans="3:4">
      <c r="C192" s="115"/>
      <c r="D192" s="115"/>
    </row>
    <row r="193" spans="3:4">
      <c r="C193" s="115"/>
      <c r="D193" s="115"/>
    </row>
    <row r="194" spans="3:4">
      <c r="C194" s="115"/>
      <c r="D194" s="115"/>
    </row>
    <row r="195" spans="3:4">
      <c r="C195" s="115"/>
      <c r="D195" s="115"/>
    </row>
    <row r="196" spans="3:4">
      <c r="C196" s="115"/>
      <c r="D196" s="115"/>
    </row>
    <row r="197" spans="3:4">
      <c r="C197" s="115"/>
      <c r="D197" s="115"/>
    </row>
    <row r="198" spans="3:4">
      <c r="C198" s="115"/>
      <c r="D198" s="115"/>
    </row>
    <row r="199" spans="3:4">
      <c r="C199" s="115"/>
      <c r="D199" s="115"/>
    </row>
    <row r="200" spans="3:4">
      <c r="C200" s="115"/>
      <c r="D200" s="115"/>
    </row>
    <row r="201" spans="3:4">
      <c r="C201" s="115"/>
      <c r="D201" s="115"/>
    </row>
    <row r="202" spans="3:4">
      <c r="C202" s="115"/>
      <c r="D202" s="115"/>
    </row>
    <row r="203" spans="3:4">
      <c r="C203" s="115"/>
      <c r="D203" s="115"/>
    </row>
    <row r="204" spans="3:4">
      <c r="C204" s="115"/>
      <c r="D204" s="115"/>
    </row>
    <row r="205" spans="3:4">
      <c r="C205" s="115"/>
      <c r="D205" s="115"/>
    </row>
    <row r="206" spans="3:4">
      <c r="C206" s="115"/>
      <c r="D206" s="115"/>
    </row>
    <row r="207" spans="3:4">
      <c r="C207" s="115"/>
      <c r="D207" s="115"/>
    </row>
    <row r="208" spans="3:4">
      <c r="C208" s="115"/>
      <c r="D208" s="115"/>
    </row>
    <row r="209" spans="3:4">
      <c r="C209" s="115"/>
      <c r="D209" s="115"/>
    </row>
    <row r="210" spans="3:4">
      <c r="C210" s="115"/>
      <c r="D210" s="115"/>
    </row>
    <row r="211" spans="3:4">
      <c r="C211" s="115"/>
      <c r="D211" s="115"/>
    </row>
    <row r="212" spans="3:4">
      <c r="C212" s="115"/>
      <c r="D212" s="115"/>
    </row>
    <row r="213" spans="3:4">
      <c r="C213" s="115"/>
      <c r="D213" s="115"/>
    </row>
    <row r="214" spans="3:4">
      <c r="C214" s="115"/>
      <c r="D214" s="115"/>
    </row>
    <row r="215" spans="3:4">
      <c r="C215" s="115"/>
      <c r="D215" s="115"/>
    </row>
    <row r="216" spans="3:4">
      <c r="C216" s="115"/>
      <c r="D216" s="115"/>
    </row>
    <row r="217" spans="3:4">
      <c r="C217" s="115"/>
      <c r="D217" s="115"/>
    </row>
    <row r="218" spans="3:4">
      <c r="C218" s="115"/>
      <c r="D218" s="115"/>
    </row>
    <row r="219" spans="3:4">
      <c r="C219" s="115"/>
      <c r="D219" s="115"/>
    </row>
    <row r="220" spans="3:4">
      <c r="C220" s="115"/>
      <c r="D220" s="115"/>
    </row>
    <row r="221" spans="3:4">
      <c r="C221" s="115"/>
      <c r="D221" s="115"/>
    </row>
    <row r="222" spans="3:4">
      <c r="C222" s="115"/>
      <c r="D222" s="115"/>
    </row>
    <row r="223" spans="3:4">
      <c r="C223" s="115"/>
      <c r="D223" s="115"/>
    </row>
    <row r="224" spans="3:4">
      <c r="C224" s="115"/>
      <c r="D224" s="115"/>
    </row>
    <row r="225" spans="3:4">
      <c r="C225" s="115"/>
      <c r="D225" s="115"/>
    </row>
    <row r="226" spans="3:4">
      <c r="C226" s="115"/>
      <c r="D226" s="115"/>
    </row>
    <row r="227" spans="3:4">
      <c r="C227" s="115"/>
      <c r="D227" s="115"/>
    </row>
    <row r="228" spans="3:4">
      <c r="C228" s="115"/>
      <c r="D228" s="115"/>
    </row>
    <row r="229" spans="3:4">
      <c r="C229" s="115"/>
      <c r="D229" s="115"/>
    </row>
    <row r="230" spans="3:4">
      <c r="C230" s="115"/>
      <c r="D230" s="115"/>
    </row>
    <row r="231" spans="3:4">
      <c r="C231" s="115"/>
      <c r="D231" s="115"/>
    </row>
    <row r="232" spans="3:4">
      <c r="C232" s="115"/>
      <c r="D232" s="115"/>
    </row>
    <row r="233" spans="3:4">
      <c r="C233" s="115"/>
      <c r="D233" s="115"/>
    </row>
    <row r="234" spans="3:4">
      <c r="C234" s="115"/>
      <c r="D234" s="115"/>
    </row>
    <row r="235" spans="3:4">
      <c r="C235" s="115"/>
      <c r="D235" s="115"/>
    </row>
    <row r="236" spans="3:4">
      <c r="C236" s="115"/>
      <c r="D236" s="115"/>
    </row>
    <row r="237" spans="3:4">
      <c r="C237" s="115"/>
      <c r="D237" s="115"/>
    </row>
    <row r="238" spans="3:4">
      <c r="C238" s="115"/>
      <c r="D238" s="115"/>
    </row>
    <row r="239" spans="3:4">
      <c r="C239" s="115"/>
      <c r="D239" s="115"/>
    </row>
    <row r="240" spans="3:4">
      <c r="C240" s="115"/>
      <c r="D240" s="115"/>
    </row>
    <row r="241" spans="3:4">
      <c r="C241" s="115"/>
      <c r="D241" s="115"/>
    </row>
    <row r="242" spans="3:4">
      <c r="C242" s="115"/>
      <c r="D242" s="115"/>
    </row>
    <row r="243" spans="3:4">
      <c r="C243" s="115"/>
      <c r="D243" s="115"/>
    </row>
    <row r="244" spans="3:4">
      <c r="C244" s="115"/>
      <c r="D244" s="115"/>
    </row>
    <row r="245" spans="3:4">
      <c r="C245" s="115"/>
      <c r="D245" s="115"/>
    </row>
    <row r="246" spans="3:4">
      <c r="C246" s="115"/>
      <c r="D246" s="115"/>
    </row>
    <row r="247" spans="3:4">
      <c r="C247" s="115"/>
      <c r="D247" s="115"/>
    </row>
    <row r="248" spans="3:4">
      <c r="C248" s="115"/>
      <c r="D248" s="115"/>
    </row>
    <row r="249" spans="3:4">
      <c r="C249" s="115"/>
      <c r="D249" s="115"/>
    </row>
    <row r="250" spans="3:4">
      <c r="C250" s="115"/>
      <c r="D250" s="115"/>
    </row>
    <row r="251" spans="3:4">
      <c r="C251" s="115"/>
      <c r="D251" s="115"/>
    </row>
    <row r="252" spans="3:4">
      <c r="C252" s="115"/>
      <c r="D252" s="115"/>
    </row>
    <row r="253" spans="3:4">
      <c r="C253" s="115"/>
      <c r="D253" s="115"/>
    </row>
    <row r="254" spans="3:4">
      <c r="C254" s="115"/>
      <c r="D254" s="115"/>
    </row>
    <row r="255" spans="3:4">
      <c r="C255" s="115"/>
      <c r="D255" s="115"/>
    </row>
    <row r="256" spans="3:4">
      <c r="C256" s="115"/>
      <c r="D256" s="115"/>
    </row>
    <row r="257" spans="3:4">
      <c r="C257" s="115"/>
      <c r="D257" s="115"/>
    </row>
    <row r="258" spans="3:4">
      <c r="C258" s="115"/>
      <c r="D258" s="115"/>
    </row>
    <row r="259" spans="3:4">
      <c r="C259" s="115"/>
      <c r="D259" s="115"/>
    </row>
    <row r="260" spans="3:4">
      <c r="C260" s="115"/>
      <c r="D260" s="115"/>
    </row>
    <row r="261" spans="3:4">
      <c r="C261" s="115"/>
      <c r="D261" s="115"/>
    </row>
    <row r="262" spans="3:4">
      <c r="C262" s="115"/>
      <c r="D262" s="115"/>
    </row>
    <row r="263" spans="3:4">
      <c r="C263" s="115"/>
      <c r="D263" s="115"/>
    </row>
    <row r="264" spans="3:4">
      <c r="C264" s="115"/>
      <c r="D264" s="115"/>
    </row>
    <row r="265" spans="3:4">
      <c r="C265" s="115"/>
      <c r="D265" s="115"/>
    </row>
    <row r="266" spans="3:4">
      <c r="C266" s="115"/>
      <c r="D266" s="115"/>
    </row>
    <row r="267" spans="3:4">
      <c r="C267" s="115"/>
      <c r="D267" s="115"/>
    </row>
    <row r="268" spans="3:4">
      <c r="C268" s="115"/>
      <c r="D268" s="115"/>
    </row>
    <row r="269" spans="3:4">
      <c r="C269" s="115"/>
      <c r="D269" s="115"/>
    </row>
    <row r="270" spans="3:4">
      <c r="C270" s="115"/>
      <c r="D270" s="115"/>
    </row>
    <row r="271" spans="3:4">
      <c r="C271" s="115"/>
      <c r="D271" s="115"/>
    </row>
    <row r="272" spans="3:4">
      <c r="C272" s="115"/>
      <c r="D272" s="115"/>
    </row>
    <row r="273" spans="3:4">
      <c r="C273" s="115"/>
      <c r="D273" s="115"/>
    </row>
    <row r="274" spans="3:4">
      <c r="C274" s="115"/>
      <c r="D274" s="115"/>
    </row>
    <row r="275" spans="3:4">
      <c r="C275" s="115"/>
      <c r="D275" s="115"/>
    </row>
    <row r="276" spans="3:4">
      <c r="C276" s="115"/>
      <c r="D276" s="115"/>
    </row>
    <row r="277" spans="3:4">
      <c r="C277" s="115"/>
      <c r="D277" s="115"/>
    </row>
    <row r="278" spans="3:4">
      <c r="C278" s="115"/>
      <c r="D278" s="115"/>
    </row>
    <row r="279" spans="3:4">
      <c r="C279" s="115"/>
      <c r="D279" s="115"/>
    </row>
    <row r="280" spans="3:4">
      <c r="C280" s="115"/>
      <c r="D280" s="115"/>
    </row>
    <row r="281" spans="3:4">
      <c r="C281" s="115"/>
      <c r="D281" s="115"/>
    </row>
    <row r="282" spans="3:4">
      <c r="C282" s="115"/>
      <c r="D282" s="115"/>
    </row>
    <row r="283" spans="3:4">
      <c r="C283" s="115"/>
      <c r="D283" s="115"/>
    </row>
    <row r="284" spans="3:4">
      <c r="C284" s="115"/>
      <c r="D284" s="115"/>
    </row>
    <row r="285" spans="3:4">
      <c r="C285" s="115"/>
      <c r="D285" s="115"/>
    </row>
    <row r="286" spans="3:4">
      <c r="C286" s="115"/>
      <c r="D286" s="115"/>
    </row>
    <row r="287" spans="3:4">
      <c r="C287" s="115"/>
      <c r="D287" s="115"/>
    </row>
    <row r="288" spans="3:4">
      <c r="C288" s="115"/>
      <c r="D288" s="115"/>
    </row>
    <row r="289" spans="3:4">
      <c r="C289" s="115"/>
      <c r="D289" s="115"/>
    </row>
    <row r="290" spans="3:4">
      <c r="C290" s="115"/>
      <c r="D290" s="115"/>
    </row>
    <row r="291" spans="3:4">
      <c r="C291" s="115"/>
      <c r="D291" s="115"/>
    </row>
    <row r="292" spans="3:4">
      <c r="C292" s="115"/>
      <c r="D292" s="115"/>
    </row>
    <row r="293" spans="3:4">
      <c r="C293" s="115"/>
      <c r="D293" s="115"/>
    </row>
    <row r="294" spans="3:4">
      <c r="C294" s="115"/>
      <c r="D294" s="115"/>
    </row>
    <row r="295" spans="3:4">
      <c r="C295" s="115"/>
      <c r="D295" s="115"/>
    </row>
    <row r="296" spans="3:4">
      <c r="C296" s="115"/>
      <c r="D296" s="115"/>
    </row>
    <row r="297" spans="3:4">
      <c r="C297" s="115"/>
      <c r="D297" s="115"/>
    </row>
    <row r="298" spans="3:4">
      <c r="C298" s="115"/>
      <c r="D298" s="115"/>
    </row>
    <row r="299" spans="3:4">
      <c r="C299" s="115"/>
      <c r="D299" s="115"/>
    </row>
    <row r="300" spans="3:4">
      <c r="C300" s="115"/>
      <c r="D300" s="115"/>
    </row>
    <row r="301" spans="3:4">
      <c r="C301" s="115"/>
      <c r="D301" s="115"/>
    </row>
    <row r="302" spans="3:4">
      <c r="C302" s="115"/>
      <c r="D302" s="115"/>
    </row>
    <row r="303" spans="3:4">
      <c r="C303" s="115"/>
      <c r="D303" s="115"/>
    </row>
    <row r="304" spans="3:4">
      <c r="C304" s="115"/>
      <c r="D304" s="115"/>
    </row>
    <row r="305" spans="3:4">
      <c r="C305" s="115"/>
      <c r="D305" s="115"/>
    </row>
    <row r="306" spans="3:4">
      <c r="C306" s="115"/>
      <c r="D306" s="115"/>
    </row>
    <row r="307" spans="3:4">
      <c r="C307" s="115"/>
      <c r="D307" s="115"/>
    </row>
    <row r="308" spans="3:4">
      <c r="C308" s="115"/>
      <c r="D308" s="115"/>
    </row>
    <row r="309" spans="3:4">
      <c r="C309" s="115"/>
      <c r="D309" s="115"/>
    </row>
    <row r="310" spans="3:4">
      <c r="C310" s="115"/>
      <c r="D310" s="115"/>
    </row>
    <row r="311" spans="3:4">
      <c r="C311" s="115"/>
      <c r="D311" s="115"/>
    </row>
    <row r="312" spans="3:4">
      <c r="C312" s="115"/>
      <c r="D312" s="115"/>
    </row>
    <row r="313" spans="3:4">
      <c r="C313" s="115"/>
      <c r="D313" s="115"/>
    </row>
    <row r="314" spans="3:4">
      <c r="C314" s="115"/>
      <c r="D314" s="115"/>
    </row>
    <row r="315" spans="3:4">
      <c r="C315" s="115"/>
      <c r="D315" s="115"/>
    </row>
    <row r="316" spans="3:4">
      <c r="C316" s="115"/>
      <c r="D316" s="115"/>
    </row>
    <row r="317" spans="3:4">
      <c r="C317" s="115"/>
      <c r="D317" s="115"/>
    </row>
    <row r="318" spans="3:4">
      <c r="C318" s="115"/>
      <c r="D318" s="115"/>
    </row>
    <row r="319" spans="3:4">
      <c r="C319" s="115"/>
      <c r="D319" s="115"/>
    </row>
    <row r="320" spans="3:4">
      <c r="C320" s="115"/>
      <c r="D320" s="115"/>
    </row>
    <row r="321" spans="3:4">
      <c r="C321" s="115"/>
      <c r="D321" s="115"/>
    </row>
    <row r="322" spans="3:4">
      <c r="C322" s="115"/>
      <c r="D322" s="115"/>
    </row>
    <row r="323" spans="3:4">
      <c r="C323" s="115"/>
      <c r="D323" s="115"/>
    </row>
    <row r="324" spans="3:4">
      <c r="C324" s="115"/>
      <c r="D324" s="115"/>
    </row>
    <row r="325" spans="3:4">
      <c r="C325" s="115"/>
      <c r="D325" s="115"/>
    </row>
    <row r="326" spans="3:4">
      <c r="C326" s="115"/>
      <c r="D326" s="115"/>
    </row>
    <row r="327" spans="3:4">
      <c r="C327" s="115"/>
      <c r="D327" s="115"/>
    </row>
    <row r="328" spans="3:4">
      <c r="C328" s="115"/>
      <c r="D328" s="115"/>
    </row>
    <row r="329" spans="3:4">
      <c r="C329" s="115"/>
      <c r="D329" s="115"/>
    </row>
    <row r="330" spans="3:4">
      <c r="C330" s="115"/>
      <c r="D330" s="115"/>
    </row>
    <row r="331" spans="3:4">
      <c r="C331" s="115"/>
      <c r="D331" s="115"/>
    </row>
    <row r="332" spans="3:4">
      <c r="C332" s="115"/>
      <c r="D332" s="115"/>
    </row>
    <row r="333" spans="3:4">
      <c r="C333" s="115"/>
      <c r="D333" s="115"/>
    </row>
    <row r="334" spans="3:4">
      <c r="C334" s="115"/>
      <c r="D334" s="115"/>
    </row>
    <row r="335" spans="3:4">
      <c r="C335" s="115"/>
      <c r="D335" s="115"/>
    </row>
    <row r="336" spans="3:4">
      <c r="C336" s="115"/>
      <c r="D336" s="115"/>
    </row>
    <row r="337" spans="3:4">
      <c r="C337" s="115"/>
      <c r="D337" s="115"/>
    </row>
    <row r="338" spans="3:4">
      <c r="C338" s="115"/>
      <c r="D338" s="115"/>
    </row>
    <row r="339" spans="3:4">
      <c r="C339" s="115"/>
      <c r="D339" s="115"/>
    </row>
    <row r="340" spans="3:4">
      <c r="C340" s="115"/>
      <c r="D340" s="115"/>
    </row>
    <row r="341" spans="3:4">
      <c r="C341" s="115"/>
      <c r="D341" s="115"/>
    </row>
    <row r="342" spans="3:4">
      <c r="C342" s="115"/>
      <c r="D342" s="115"/>
    </row>
    <row r="343" spans="3:4">
      <c r="C343" s="115"/>
      <c r="D343" s="115"/>
    </row>
    <row r="344" spans="3:4">
      <c r="C344" s="115"/>
      <c r="D344" s="115"/>
    </row>
    <row r="345" spans="3:4">
      <c r="C345" s="115"/>
      <c r="D345" s="115"/>
    </row>
    <row r="346" spans="3:4">
      <c r="C346" s="115"/>
      <c r="D346" s="115"/>
    </row>
    <row r="347" spans="3:4">
      <c r="C347" s="115"/>
      <c r="D347" s="115"/>
    </row>
    <row r="348" spans="3:4">
      <c r="C348" s="115"/>
      <c r="D348" s="115"/>
    </row>
    <row r="349" spans="3:4">
      <c r="C349" s="115"/>
      <c r="D349" s="115"/>
    </row>
    <row r="350" spans="3:4">
      <c r="C350" s="115"/>
      <c r="D350" s="115"/>
    </row>
    <row r="351" spans="3:4">
      <c r="C351" s="115"/>
      <c r="D351" s="115"/>
    </row>
    <row r="352" spans="3:4">
      <c r="C352" s="115"/>
      <c r="D352" s="115"/>
    </row>
    <row r="353" spans="3:4">
      <c r="C353" s="115"/>
      <c r="D353" s="115"/>
    </row>
    <row r="354" spans="3:4">
      <c r="C354" s="115"/>
      <c r="D354" s="115"/>
    </row>
    <row r="355" spans="3:4">
      <c r="C355" s="115"/>
      <c r="D355" s="115"/>
    </row>
    <row r="356" spans="3:4">
      <c r="C356" s="115"/>
      <c r="D356" s="115"/>
    </row>
    <row r="357" spans="3:4">
      <c r="C357" s="115"/>
      <c r="D357" s="115"/>
    </row>
    <row r="358" spans="3:4">
      <c r="C358" s="115"/>
      <c r="D358" s="115"/>
    </row>
    <row r="359" spans="3:4">
      <c r="C359" s="115"/>
      <c r="D359" s="115"/>
    </row>
    <row r="360" spans="3:4">
      <c r="C360" s="115"/>
      <c r="D360" s="115"/>
    </row>
    <row r="361" spans="3:4">
      <c r="C361" s="115"/>
      <c r="D361" s="115"/>
    </row>
    <row r="362" spans="3:4">
      <c r="C362" s="115"/>
      <c r="D362" s="115"/>
    </row>
    <row r="363" spans="3:4">
      <c r="C363" s="115"/>
      <c r="D363" s="115"/>
    </row>
    <row r="364" spans="3:4">
      <c r="C364" s="115"/>
      <c r="D364" s="115"/>
    </row>
    <row r="365" spans="3:4">
      <c r="C365" s="115"/>
      <c r="D365" s="115"/>
    </row>
    <row r="366" spans="3:4">
      <c r="C366" s="115"/>
      <c r="D366" s="115"/>
    </row>
    <row r="367" spans="3:4">
      <c r="C367" s="115"/>
      <c r="D367" s="115"/>
    </row>
    <row r="368" spans="3:4">
      <c r="C368" s="115"/>
      <c r="D368" s="115"/>
    </row>
    <row r="369" spans="3:4">
      <c r="C369" s="115"/>
      <c r="D369" s="115"/>
    </row>
    <row r="370" spans="3:4">
      <c r="C370" s="115"/>
      <c r="D370" s="115"/>
    </row>
    <row r="371" spans="3:4">
      <c r="C371" s="115"/>
      <c r="D371" s="115"/>
    </row>
    <row r="372" spans="3:4">
      <c r="C372" s="115"/>
      <c r="D372" s="115"/>
    </row>
    <row r="373" spans="3:4">
      <c r="C373" s="115"/>
      <c r="D373" s="115"/>
    </row>
    <row r="374" spans="3:4">
      <c r="C374" s="115"/>
      <c r="D374" s="115"/>
    </row>
    <row r="375" spans="3:4">
      <c r="C375" s="115"/>
      <c r="D375" s="115"/>
    </row>
    <row r="376" spans="3:4">
      <c r="C376" s="115"/>
      <c r="D376" s="115"/>
    </row>
    <row r="377" spans="3:4">
      <c r="C377" s="115"/>
      <c r="D377" s="115"/>
    </row>
    <row r="378" spans="3:4">
      <c r="C378" s="115"/>
      <c r="D378" s="115"/>
    </row>
    <row r="379" spans="3:4">
      <c r="C379" s="115"/>
      <c r="D379" s="115"/>
    </row>
    <row r="380" spans="3:4">
      <c r="C380" s="115"/>
      <c r="D380" s="115"/>
    </row>
    <row r="381" spans="3:4">
      <c r="C381" s="115"/>
      <c r="D381" s="115"/>
    </row>
    <row r="382" spans="3:4">
      <c r="C382" s="115"/>
      <c r="D382" s="115"/>
    </row>
    <row r="383" spans="3:4">
      <c r="C383" s="115"/>
      <c r="D383" s="115"/>
    </row>
    <row r="384" spans="3:4">
      <c r="C384" s="115"/>
      <c r="D384" s="115"/>
    </row>
    <row r="385" spans="3:4">
      <c r="C385" s="115"/>
      <c r="D385" s="115"/>
    </row>
    <row r="386" spans="3:4">
      <c r="C386" s="115"/>
      <c r="D386" s="115"/>
    </row>
    <row r="387" spans="3:4">
      <c r="C387" s="115"/>
      <c r="D387" s="115"/>
    </row>
    <row r="388" spans="3:4">
      <c r="C388" s="115"/>
      <c r="D388" s="115"/>
    </row>
    <row r="389" spans="3:4">
      <c r="C389" s="115"/>
      <c r="D389" s="115"/>
    </row>
    <row r="390" spans="3:4">
      <c r="C390" s="115"/>
      <c r="D390" s="115"/>
    </row>
    <row r="391" spans="3:4">
      <c r="C391" s="115"/>
      <c r="D391" s="115"/>
    </row>
    <row r="392" spans="3:4">
      <c r="C392" s="115"/>
      <c r="D392" s="115"/>
    </row>
    <row r="393" spans="3:4">
      <c r="C393" s="115"/>
      <c r="D393" s="115"/>
    </row>
    <row r="394" spans="3:4">
      <c r="C394" s="115"/>
      <c r="D394" s="115"/>
    </row>
    <row r="395" spans="3:4">
      <c r="C395" s="115"/>
      <c r="D395" s="115"/>
    </row>
    <row r="396" spans="3:4">
      <c r="C396" s="115"/>
      <c r="D396" s="115"/>
    </row>
    <row r="397" spans="3:4">
      <c r="C397" s="115"/>
      <c r="D397" s="115"/>
    </row>
    <row r="398" spans="3:4">
      <c r="C398" s="115"/>
      <c r="D398" s="115"/>
    </row>
    <row r="399" spans="3:4">
      <c r="C399" s="115"/>
      <c r="D399" s="115"/>
    </row>
    <row r="400" spans="3:4">
      <c r="C400" s="115"/>
      <c r="D400" s="115"/>
    </row>
    <row r="401" spans="3:4">
      <c r="C401" s="115"/>
      <c r="D401" s="115"/>
    </row>
    <row r="402" spans="3:4">
      <c r="C402" s="115"/>
      <c r="D402" s="115"/>
    </row>
    <row r="403" spans="3:4">
      <c r="C403" s="115"/>
      <c r="D403" s="115"/>
    </row>
    <row r="404" spans="3:4">
      <c r="C404" s="115"/>
      <c r="D404" s="115"/>
    </row>
    <row r="405" spans="3:4">
      <c r="C405" s="115"/>
      <c r="D405" s="115"/>
    </row>
    <row r="406" spans="3:4">
      <c r="C406" s="115"/>
      <c r="D406" s="115"/>
    </row>
    <row r="407" spans="3:4">
      <c r="C407" s="115"/>
      <c r="D407" s="115"/>
    </row>
    <row r="408" spans="3:4">
      <c r="C408" s="115"/>
      <c r="D408" s="115"/>
    </row>
    <row r="409" spans="3:4">
      <c r="C409" s="115"/>
      <c r="D409" s="115"/>
    </row>
    <row r="410" spans="3:4">
      <c r="C410" s="115"/>
      <c r="D410" s="115"/>
    </row>
    <row r="411" spans="3:4">
      <c r="C411" s="115"/>
      <c r="D411" s="115"/>
    </row>
    <row r="412" spans="3:4">
      <c r="C412" s="115"/>
      <c r="D412" s="115"/>
    </row>
    <row r="413" spans="3:4">
      <c r="C413" s="115"/>
      <c r="D413" s="115"/>
    </row>
    <row r="414" spans="3:4">
      <c r="C414" s="115"/>
      <c r="D414" s="115"/>
    </row>
    <row r="415" spans="3:4">
      <c r="C415" s="115"/>
      <c r="D415" s="115"/>
    </row>
    <row r="416" spans="3:4">
      <c r="C416" s="115"/>
      <c r="D416" s="115"/>
    </row>
    <row r="417" spans="3:4">
      <c r="C417" s="115"/>
      <c r="D417" s="115"/>
    </row>
    <row r="418" spans="3:4">
      <c r="C418" s="115"/>
      <c r="D418" s="115"/>
    </row>
    <row r="419" spans="3:4">
      <c r="C419" s="115"/>
      <c r="D419" s="115"/>
    </row>
    <row r="420" spans="3:4">
      <c r="C420" s="115"/>
      <c r="D420" s="115"/>
    </row>
    <row r="421" spans="3:4">
      <c r="C421" s="115"/>
      <c r="D421" s="115"/>
    </row>
    <row r="422" spans="3:4">
      <c r="C422" s="115"/>
      <c r="D422" s="115"/>
    </row>
    <row r="423" spans="3:4">
      <c r="C423" s="115"/>
      <c r="D423" s="115"/>
    </row>
    <row r="424" spans="3:4">
      <c r="C424" s="115"/>
      <c r="D424" s="115"/>
    </row>
    <row r="425" spans="3:4">
      <c r="C425" s="115"/>
      <c r="D425" s="115"/>
    </row>
    <row r="426" spans="3:4">
      <c r="C426" s="115"/>
      <c r="D426" s="115"/>
    </row>
    <row r="427" spans="3:4">
      <c r="C427" s="115"/>
      <c r="D427" s="115"/>
    </row>
    <row r="428" spans="3:4">
      <c r="C428" s="115"/>
      <c r="D428" s="115"/>
    </row>
    <row r="429" spans="3:4">
      <c r="C429" s="115"/>
      <c r="D429" s="115"/>
    </row>
    <row r="430" spans="3:4">
      <c r="C430" s="115"/>
      <c r="D430" s="115"/>
    </row>
    <row r="431" spans="3:4">
      <c r="C431" s="115"/>
      <c r="D431" s="115"/>
    </row>
    <row r="432" spans="3:4">
      <c r="C432" s="115"/>
      <c r="D432" s="115"/>
    </row>
    <row r="433" spans="3:4">
      <c r="C433" s="115"/>
      <c r="D433" s="115"/>
    </row>
    <row r="434" spans="3:4">
      <c r="C434" s="115"/>
      <c r="D434" s="115"/>
    </row>
    <row r="435" spans="3:4">
      <c r="C435" s="115"/>
      <c r="D435" s="115"/>
    </row>
    <row r="436" spans="3:4">
      <c r="C436" s="115"/>
      <c r="D436" s="115"/>
    </row>
    <row r="437" spans="3:4">
      <c r="C437" s="115"/>
      <c r="D437" s="115"/>
    </row>
    <row r="438" spans="3:4">
      <c r="C438" s="115"/>
      <c r="D438" s="115"/>
    </row>
    <row r="439" spans="3:4">
      <c r="C439" s="115"/>
      <c r="D439" s="115"/>
    </row>
    <row r="440" spans="3:4">
      <c r="C440" s="115"/>
      <c r="D440" s="115"/>
    </row>
    <row r="441" spans="3:4">
      <c r="C441" s="115"/>
      <c r="D441" s="115"/>
    </row>
    <row r="442" spans="3:4">
      <c r="C442" s="115"/>
      <c r="D442" s="115"/>
    </row>
    <row r="443" spans="3:4">
      <c r="C443" s="115"/>
      <c r="D443" s="115"/>
    </row>
    <row r="444" spans="3:4">
      <c r="C444" s="115"/>
      <c r="D444" s="115"/>
    </row>
    <row r="445" spans="3:4">
      <c r="C445" s="115"/>
      <c r="D445" s="115"/>
    </row>
    <row r="446" spans="3:4">
      <c r="C446" s="115"/>
      <c r="D446" s="115"/>
    </row>
    <row r="447" spans="3:4">
      <c r="C447" s="115"/>
      <c r="D447" s="115"/>
    </row>
    <row r="448" spans="3:4">
      <c r="C448" s="115"/>
      <c r="D448" s="115"/>
    </row>
    <row r="449" spans="3:4">
      <c r="C449" s="115"/>
      <c r="D449" s="115"/>
    </row>
    <row r="450" spans="3:4">
      <c r="C450" s="115"/>
      <c r="D450" s="115"/>
    </row>
    <row r="451" spans="3:4">
      <c r="C451" s="115"/>
      <c r="D451" s="115"/>
    </row>
    <row r="452" spans="3:4">
      <c r="C452" s="115"/>
      <c r="D452" s="115"/>
    </row>
    <row r="453" spans="3:4">
      <c r="C453" s="115"/>
      <c r="D453" s="115"/>
    </row>
    <row r="454" spans="3:4">
      <c r="C454" s="115"/>
      <c r="D454" s="115"/>
    </row>
    <row r="455" spans="3:4">
      <c r="C455" s="115"/>
      <c r="D455" s="115"/>
    </row>
    <row r="456" spans="3:4">
      <c r="C456" s="115"/>
      <c r="D456" s="115"/>
    </row>
    <row r="457" spans="3:4">
      <c r="C457" s="115"/>
      <c r="D457" s="115"/>
    </row>
    <row r="458" spans="3:4">
      <c r="C458" s="115"/>
      <c r="D458" s="115"/>
    </row>
    <row r="459" spans="3:4">
      <c r="C459" s="115"/>
      <c r="D459" s="115"/>
    </row>
    <row r="460" spans="3:4">
      <c r="C460" s="115"/>
      <c r="D460" s="115"/>
    </row>
    <row r="461" spans="3:4">
      <c r="C461" s="115"/>
      <c r="D461" s="115"/>
    </row>
    <row r="462" spans="3:4">
      <c r="C462" s="115"/>
      <c r="D462" s="115"/>
    </row>
    <row r="463" spans="3:4">
      <c r="C463" s="115"/>
      <c r="D463" s="115"/>
    </row>
    <row r="464" spans="3:4">
      <c r="C464" s="115"/>
      <c r="D464" s="115"/>
    </row>
    <row r="465" spans="3:4">
      <c r="C465" s="115"/>
      <c r="D465" s="115"/>
    </row>
    <row r="466" spans="3:4">
      <c r="C466" s="115"/>
      <c r="D466" s="115"/>
    </row>
    <row r="467" spans="3:4">
      <c r="C467" s="115"/>
      <c r="D467" s="115"/>
    </row>
    <row r="468" spans="3:4">
      <c r="C468" s="115"/>
      <c r="D468" s="115"/>
    </row>
    <row r="469" spans="3:4">
      <c r="C469" s="115"/>
      <c r="D469" s="115"/>
    </row>
    <row r="470" spans="3:4">
      <c r="C470" s="115"/>
      <c r="D470" s="115"/>
    </row>
    <row r="471" spans="3:4">
      <c r="C471" s="115"/>
      <c r="D471" s="115"/>
    </row>
    <row r="472" spans="3:4">
      <c r="C472" s="115"/>
      <c r="D472" s="115"/>
    </row>
    <row r="473" spans="3:4">
      <c r="C473" s="115"/>
      <c r="D473" s="115"/>
    </row>
    <row r="474" spans="3:4">
      <c r="C474" s="115"/>
      <c r="D474" s="115"/>
    </row>
    <row r="475" spans="3:4">
      <c r="C475" s="115"/>
      <c r="D475" s="115"/>
    </row>
    <row r="476" spans="3:4">
      <c r="C476" s="115"/>
      <c r="D476" s="115"/>
    </row>
    <row r="477" spans="3:4">
      <c r="C477" s="115"/>
      <c r="D477" s="115"/>
    </row>
    <row r="478" spans="3:4">
      <c r="C478" s="115"/>
      <c r="D478" s="115"/>
    </row>
    <row r="479" spans="3:4">
      <c r="C479" s="115"/>
      <c r="D479" s="115"/>
    </row>
    <row r="480" spans="3:4">
      <c r="C480" s="115"/>
      <c r="D480" s="115"/>
    </row>
    <row r="481" spans="3:4">
      <c r="C481" s="115"/>
      <c r="D481" s="115"/>
    </row>
    <row r="482" spans="3:4">
      <c r="C482" s="115"/>
      <c r="D482" s="115"/>
    </row>
    <row r="483" spans="3:4">
      <c r="C483" s="115"/>
      <c r="D483" s="115"/>
    </row>
    <row r="484" spans="3:4">
      <c r="C484" s="115"/>
      <c r="D484" s="115"/>
    </row>
    <row r="485" spans="3:4">
      <c r="C485" s="115"/>
      <c r="D485" s="115"/>
    </row>
    <row r="486" spans="3:4">
      <c r="C486" s="115"/>
      <c r="D486" s="115"/>
    </row>
    <row r="487" spans="3:4">
      <c r="C487" s="115"/>
      <c r="D487" s="115"/>
    </row>
    <row r="488" spans="3:4">
      <c r="C488" s="115"/>
      <c r="D488" s="115"/>
    </row>
    <row r="489" spans="3:4">
      <c r="C489" s="115"/>
      <c r="D489" s="115"/>
    </row>
    <row r="490" spans="3:4">
      <c r="C490" s="115"/>
      <c r="D490" s="115"/>
    </row>
    <row r="491" spans="3:4">
      <c r="C491" s="115"/>
      <c r="D491" s="115"/>
    </row>
    <row r="492" spans="3:4">
      <c r="C492" s="115"/>
      <c r="D492" s="115"/>
    </row>
    <row r="493" spans="3:4">
      <c r="C493" s="115"/>
      <c r="D493" s="115"/>
    </row>
    <row r="494" spans="3:4">
      <c r="C494" s="115"/>
      <c r="D494" s="115"/>
    </row>
    <row r="495" spans="3:4">
      <c r="C495" s="115"/>
      <c r="D495" s="115"/>
    </row>
    <row r="496" spans="3:4">
      <c r="C496" s="115"/>
      <c r="D496" s="115"/>
    </row>
    <row r="497" spans="3:4">
      <c r="C497" s="115"/>
      <c r="D497" s="115"/>
    </row>
    <row r="498" spans="3:4">
      <c r="C498" s="115"/>
      <c r="D498" s="115"/>
    </row>
    <row r="499" spans="3:4">
      <c r="C499" s="115"/>
      <c r="D499" s="115"/>
    </row>
    <row r="500" spans="3:4">
      <c r="C500" s="115"/>
      <c r="D500" s="115"/>
    </row>
    <row r="501" spans="3:4">
      <c r="C501" s="115"/>
      <c r="D501" s="115"/>
    </row>
    <row r="502" spans="3:4">
      <c r="C502" s="115"/>
      <c r="D502" s="115"/>
    </row>
    <row r="503" spans="3:4">
      <c r="C503" s="115"/>
      <c r="D503" s="115"/>
    </row>
    <row r="504" spans="3:4">
      <c r="C504" s="115"/>
      <c r="D504" s="115"/>
    </row>
    <row r="505" spans="3:4">
      <c r="C505" s="115"/>
      <c r="D505" s="115"/>
    </row>
    <row r="506" spans="3:4">
      <c r="C506" s="115"/>
      <c r="D506" s="115"/>
    </row>
    <row r="507" spans="3:4">
      <c r="C507" s="115"/>
      <c r="D507" s="115"/>
    </row>
    <row r="508" spans="3:4">
      <c r="C508" s="115"/>
      <c r="D508" s="115"/>
    </row>
    <row r="509" spans="3:4">
      <c r="C509" s="115"/>
      <c r="D509" s="115"/>
    </row>
    <row r="510" spans="3:4">
      <c r="C510" s="115"/>
      <c r="D510" s="115"/>
    </row>
    <row r="511" spans="3:4">
      <c r="C511" s="115"/>
      <c r="D511" s="115"/>
    </row>
    <row r="512" spans="3:4">
      <c r="C512" s="115"/>
      <c r="D512" s="115"/>
    </row>
    <row r="513" spans="3:4">
      <c r="C513" s="115"/>
      <c r="D513" s="115"/>
    </row>
    <row r="514" spans="3:4">
      <c r="C514" s="115"/>
      <c r="D514" s="115"/>
    </row>
    <row r="515" spans="3:4">
      <c r="C515" s="115"/>
      <c r="D515" s="115"/>
    </row>
    <row r="516" spans="3:4">
      <c r="C516" s="115"/>
      <c r="D516" s="115"/>
    </row>
    <row r="517" spans="3:4">
      <c r="C517" s="115"/>
      <c r="D517" s="115"/>
    </row>
    <row r="518" spans="3:4">
      <c r="C518" s="115"/>
      <c r="D518" s="115"/>
    </row>
    <row r="519" spans="3:4">
      <c r="C519" s="115"/>
      <c r="D519" s="115"/>
    </row>
    <row r="520" spans="3:4">
      <c r="C520" s="115"/>
      <c r="D520" s="115"/>
    </row>
    <row r="521" spans="3:4">
      <c r="C521" s="115"/>
      <c r="D521" s="115"/>
    </row>
    <row r="522" spans="3:4">
      <c r="C522" s="115"/>
      <c r="D522" s="115"/>
    </row>
    <row r="523" spans="3:4">
      <c r="C523" s="115"/>
      <c r="D523" s="115"/>
    </row>
    <row r="524" spans="3:4">
      <c r="C524" s="115"/>
      <c r="D524" s="115"/>
    </row>
    <row r="525" spans="3:4">
      <c r="C525" s="115"/>
      <c r="D525" s="115"/>
    </row>
    <row r="526" spans="3:4">
      <c r="C526" s="115"/>
      <c r="D526" s="115"/>
    </row>
    <row r="527" spans="3:4">
      <c r="C527" s="115"/>
      <c r="D527" s="115"/>
    </row>
    <row r="528" spans="3:4">
      <c r="C528" s="115"/>
      <c r="D528" s="115"/>
    </row>
    <row r="529" spans="3:4">
      <c r="C529" s="115"/>
      <c r="D529" s="115"/>
    </row>
    <row r="530" spans="3:4">
      <c r="C530" s="115"/>
      <c r="D530" s="115"/>
    </row>
    <row r="531" spans="3:4">
      <c r="C531" s="115"/>
      <c r="D531" s="115"/>
    </row>
    <row r="532" spans="3:4">
      <c r="C532" s="115"/>
      <c r="D532" s="115"/>
    </row>
    <row r="533" spans="3:4">
      <c r="C533" s="115"/>
      <c r="D533" s="115"/>
    </row>
    <row r="534" spans="3:4">
      <c r="C534" s="115"/>
      <c r="D534" s="115"/>
    </row>
    <row r="535" spans="3:4">
      <c r="C535" s="115"/>
      <c r="D535" s="115"/>
    </row>
    <row r="536" spans="3:4">
      <c r="C536" s="115"/>
      <c r="D536" s="115"/>
    </row>
    <row r="537" spans="3:4">
      <c r="C537" s="115"/>
      <c r="D537" s="115"/>
    </row>
    <row r="538" spans="3:4">
      <c r="C538" s="115"/>
      <c r="D538" s="115"/>
    </row>
    <row r="539" spans="3:4">
      <c r="C539" s="115"/>
      <c r="D539" s="115"/>
    </row>
    <row r="540" spans="3:4">
      <c r="C540" s="115"/>
      <c r="D540" s="115"/>
    </row>
    <row r="541" spans="3:4">
      <c r="C541" s="115"/>
      <c r="D541" s="115"/>
    </row>
    <row r="542" spans="3:4">
      <c r="C542" s="115"/>
      <c r="D542" s="115"/>
    </row>
    <row r="543" spans="3:4">
      <c r="C543" s="115"/>
      <c r="D543" s="115"/>
    </row>
    <row r="544" spans="3:4">
      <c r="C544" s="115"/>
      <c r="D544" s="115"/>
    </row>
    <row r="545" spans="3:4">
      <c r="C545" s="115"/>
      <c r="D545" s="115"/>
    </row>
    <row r="546" spans="3:4">
      <c r="C546" s="115"/>
      <c r="D546" s="115"/>
    </row>
    <row r="547" spans="3:4">
      <c r="C547" s="115"/>
      <c r="D547" s="115"/>
    </row>
    <row r="548" spans="3:4">
      <c r="C548" s="115"/>
      <c r="D548" s="115"/>
    </row>
    <row r="549" spans="3:4">
      <c r="C549" s="115"/>
      <c r="D549" s="115"/>
    </row>
    <row r="550" spans="3:4">
      <c r="C550" s="115"/>
      <c r="D550" s="115"/>
    </row>
    <row r="551" spans="3:4">
      <c r="C551" s="115"/>
      <c r="D551" s="115"/>
    </row>
    <row r="552" spans="3:4">
      <c r="C552" s="115"/>
      <c r="D552" s="115"/>
    </row>
    <row r="553" spans="3:4">
      <c r="C553" s="115"/>
      <c r="D553" s="115"/>
    </row>
    <row r="554" spans="3:4">
      <c r="C554" s="115"/>
      <c r="D554" s="115"/>
    </row>
    <row r="555" spans="3:4">
      <c r="C555" s="115"/>
      <c r="D555" s="115"/>
    </row>
    <row r="556" spans="3:4">
      <c r="C556" s="115"/>
      <c r="D556" s="115"/>
    </row>
    <row r="557" spans="3:4">
      <c r="C557" s="115"/>
      <c r="D557" s="115"/>
    </row>
    <row r="558" spans="3:4">
      <c r="C558" s="115"/>
      <c r="D558" s="115"/>
    </row>
    <row r="559" spans="3:4">
      <c r="C559" s="115"/>
      <c r="D559" s="115"/>
    </row>
    <row r="560" spans="3:4">
      <c r="C560" s="115"/>
      <c r="D560" s="115"/>
    </row>
    <row r="561" spans="3:4">
      <c r="C561" s="115"/>
      <c r="D561" s="115"/>
    </row>
    <row r="562" spans="3:4">
      <c r="C562" s="115"/>
      <c r="D562" s="115"/>
    </row>
    <row r="563" spans="3:4">
      <c r="C563" s="115"/>
      <c r="D563" s="115"/>
    </row>
    <row r="564" spans="3:4">
      <c r="C564" s="115"/>
      <c r="D564" s="115"/>
    </row>
    <row r="565" spans="3:4">
      <c r="C565" s="115"/>
      <c r="D565" s="115"/>
    </row>
    <row r="566" spans="3:4">
      <c r="C566" s="115"/>
      <c r="D566" s="115"/>
    </row>
    <row r="567" spans="3:4">
      <c r="C567" s="115"/>
      <c r="D567" s="115"/>
    </row>
    <row r="568" spans="3:4">
      <c r="C568" s="115"/>
      <c r="D568" s="115"/>
    </row>
    <row r="569" spans="3:4">
      <c r="C569" s="115"/>
      <c r="D569" s="115"/>
    </row>
    <row r="570" spans="3:4">
      <c r="C570" s="115"/>
      <c r="D570" s="115"/>
    </row>
    <row r="571" spans="3:4">
      <c r="C571" s="115"/>
      <c r="D571" s="115"/>
    </row>
    <row r="572" spans="3:4">
      <c r="C572" s="115"/>
      <c r="D572" s="115"/>
    </row>
    <row r="573" spans="3:4">
      <c r="C573" s="115"/>
      <c r="D573" s="115"/>
    </row>
    <row r="574" spans="3:4">
      <c r="C574" s="115"/>
      <c r="D574" s="115"/>
    </row>
    <row r="575" spans="3:4">
      <c r="C575" s="115"/>
      <c r="D575" s="115"/>
    </row>
    <row r="576" spans="3:4">
      <c r="C576" s="115"/>
      <c r="D576" s="115"/>
    </row>
    <row r="577" spans="3:4">
      <c r="C577" s="115"/>
      <c r="D577" s="115"/>
    </row>
    <row r="578" spans="3:4">
      <c r="C578" s="115"/>
      <c r="D578" s="115"/>
    </row>
    <row r="579" spans="3:4">
      <c r="C579" s="115"/>
      <c r="D579" s="115"/>
    </row>
    <row r="580" spans="3:4">
      <c r="C580" s="115"/>
      <c r="D580" s="115"/>
    </row>
    <row r="581" spans="3:4">
      <c r="C581" s="115"/>
      <c r="D581" s="115"/>
    </row>
    <row r="582" spans="3:4">
      <c r="C582" s="115"/>
      <c r="D582" s="115"/>
    </row>
    <row r="583" spans="3:4">
      <c r="C583" s="115"/>
      <c r="D583" s="115"/>
    </row>
    <row r="584" spans="3:4">
      <c r="C584" s="115"/>
      <c r="D584" s="115"/>
    </row>
    <row r="585" spans="3:4">
      <c r="C585" s="115"/>
      <c r="D585" s="115"/>
    </row>
    <row r="586" spans="3:4">
      <c r="C586" s="115"/>
      <c r="D586" s="115"/>
    </row>
    <row r="587" spans="3:4">
      <c r="C587" s="115"/>
      <c r="D587" s="115"/>
    </row>
    <row r="588" spans="3:4">
      <c r="C588" s="115"/>
      <c r="D588" s="115"/>
    </row>
    <row r="589" spans="3:4">
      <c r="C589" s="115"/>
      <c r="D589" s="115"/>
    </row>
    <row r="590" spans="3:4">
      <c r="C590" s="115"/>
      <c r="D590" s="115"/>
    </row>
    <row r="591" spans="3:4">
      <c r="C591" s="115"/>
      <c r="D591" s="115"/>
    </row>
    <row r="592" spans="3:4">
      <c r="C592" s="115"/>
      <c r="D592" s="115"/>
    </row>
    <row r="593" spans="3:4">
      <c r="C593" s="115"/>
      <c r="D593" s="115"/>
    </row>
    <row r="594" spans="3:4">
      <c r="C594" s="115"/>
      <c r="D594" s="115"/>
    </row>
    <row r="595" spans="3:4">
      <c r="C595" s="115"/>
      <c r="D595" s="115"/>
    </row>
    <row r="596" spans="3:4">
      <c r="C596" s="115"/>
      <c r="D596" s="115"/>
    </row>
    <row r="597" spans="3:4">
      <c r="C597" s="115"/>
      <c r="D597" s="115"/>
    </row>
    <row r="598" spans="3:4">
      <c r="C598" s="115"/>
      <c r="D598" s="115"/>
    </row>
    <row r="599" spans="3:4">
      <c r="C599" s="115"/>
      <c r="D599" s="115"/>
    </row>
    <row r="600" spans="3:4">
      <c r="C600" s="115"/>
      <c r="D600" s="115"/>
    </row>
    <row r="601" spans="3:4">
      <c r="C601" s="115"/>
      <c r="D601" s="115"/>
    </row>
    <row r="602" spans="3:4">
      <c r="C602" s="115"/>
      <c r="D602" s="115"/>
    </row>
    <row r="603" spans="3:4">
      <c r="C603" s="115"/>
      <c r="D603" s="115"/>
    </row>
    <row r="604" spans="3:4">
      <c r="C604" s="115"/>
      <c r="D604" s="115"/>
    </row>
    <row r="605" spans="3:4">
      <c r="C605" s="115"/>
      <c r="D605" s="115"/>
    </row>
    <row r="606" spans="3:4">
      <c r="C606" s="115"/>
      <c r="D606" s="115"/>
    </row>
    <row r="607" spans="3:4">
      <c r="C607" s="115"/>
      <c r="D607" s="115"/>
    </row>
    <row r="608" spans="3:4">
      <c r="C608" s="115"/>
      <c r="D608" s="115"/>
    </row>
    <row r="609" spans="3:4">
      <c r="C609" s="115"/>
      <c r="D609" s="115"/>
    </row>
    <row r="610" spans="3:4">
      <c r="C610" s="115"/>
      <c r="D610" s="115"/>
    </row>
    <row r="611" spans="3:4">
      <c r="C611" s="115"/>
      <c r="D611" s="115"/>
    </row>
    <row r="612" spans="3:4">
      <c r="C612" s="115"/>
      <c r="D612" s="115"/>
    </row>
    <row r="613" spans="3:4">
      <c r="C613" s="115"/>
      <c r="D613" s="115"/>
    </row>
    <row r="614" spans="3:4">
      <c r="C614" s="115"/>
      <c r="D614" s="115"/>
    </row>
    <row r="615" spans="3:4">
      <c r="C615" s="115"/>
      <c r="D615" s="115"/>
    </row>
    <row r="616" spans="3:4">
      <c r="C616" s="115"/>
      <c r="D616" s="115"/>
    </row>
    <row r="617" spans="3:4">
      <c r="C617" s="115"/>
      <c r="D617" s="115"/>
    </row>
    <row r="618" spans="3:4">
      <c r="C618" s="115"/>
      <c r="D618" s="115"/>
    </row>
    <row r="619" spans="3:4">
      <c r="C619" s="115"/>
      <c r="D619" s="115"/>
    </row>
    <row r="620" spans="3:4">
      <c r="C620" s="115"/>
      <c r="D620" s="115"/>
    </row>
    <row r="621" spans="3:4">
      <c r="C621" s="115"/>
      <c r="D621" s="115"/>
    </row>
    <row r="622" spans="3:4">
      <c r="C622" s="115"/>
      <c r="D622" s="115"/>
    </row>
    <row r="623" spans="3:4">
      <c r="C623" s="115"/>
      <c r="D623" s="115"/>
    </row>
    <row r="624" spans="3:4">
      <c r="C624" s="115"/>
      <c r="D624" s="115"/>
    </row>
    <row r="625" spans="3:4">
      <c r="C625" s="115"/>
      <c r="D625" s="115"/>
    </row>
    <row r="626" spans="3:4">
      <c r="C626" s="115"/>
      <c r="D626" s="115"/>
    </row>
    <row r="627" spans="3:4">
      <c r="C627" s="115"/>
      <c r="D627" s="115"/>
    </row>
    <row r="628" spans="3:4">
      <c r="C628" s="115"/>
      <c r="D628" s="115"/>
    </row>
    <row r="629" spans="3:4">
      <c r="C629" s="115"/>
      <c r="D629" s="115"/>
    </row>
    <row r="630" spans="3:4">
      <c r="C630" s="115"/>
      <c r="D630" s="115"/>
    </row>
    <row r="631" spans="3:4">
      <c r="C631" s="115"/>
      <c r="D631" s="115"/>
    </row>
    <row r="632" spans="3:4">
      <c r="C632" s="115"/>
      <c r="D632" s="115"/>
    </row>
    <row r="633" spans="3:4">
      <c r="C633" s="115"/>
      <c r="D633" s="115"/>
    </row>
    <row r="634" spans="3:4">
      <c r="C634" s="115"/>
      <c r="D634" s="115"/>
    </row>
    <row r="635" spans="3:4">
      <c r="C635" s="115"/>
      <c r="D635" s="115"/>
    </row>
    <row r="636" spans="3:4">
      <c r="C636" s="115"/>
      <c r="D636" s="115"/>
    </row>
    <row r="637" spans="3:4">
      <c r="C637" s="115"/>
      <c r="D637" s="115"/>
    </row>
    <row r="638" spans="3:4">
      <c r="C638" s="115"/>
      <c r="D638" s="115"/>
    </row>
    <row r="639" spans="3:4">
      <c r="C639" s="115"/>
      <c r="D639" s="115"/>
    </row>
    <row r="640" spans="3:4">
      <c r="C640" s="115"/>
      <c r="D640" s="115"/>
    </row>
    <row r="641" spans="3:4">
      <c r="C641" s="115"/>
      <c r="D641" s="115"/>
    </row>
    <row r="642" spans="3:4">
      <c r="C642" s="115"/>
      <c r="D642" s="115"/>
    </row>
    <row r="643" spans="3:4">
      <c r="C643" s="115"/>
      <c r="D643" s="115"/>
    </row>
    <row r="644" spans="3:4">
      <c r="C644" s="115"/>
      <c r="D644" s="115"/>
    </row>
    <row r="645" spans="3:4">
      <c r="C645" s="115"/>
      <c r="D645" s="115"/>
    </row>
    <row r="646" spans="3:4">
      <c r="C646" s="115"/>
      <c r="D646" s="115"/>
    </row>
    <row r="647" spans="3:4">
      <c r="C647" s="115"/>
      <c r="D647" s="115"/>
    </row>
    <row r="648" spans="3:4">
      <c r="C648" s="115"/>
      <c r="D648" s="115"/>
    </row>
    <row r="649" spans="3:4">
      <c r="C649" s="115"/>
      <c r="D649" s="115"/>
    </row>
    <row r="650" spans="3:4">
      <c r="C650" s="115"/>
      <c r="D650" s="115"/>
    </row>
    <row r="651" spans="3:4">
      <c r="C651" s="115"/>
      <c r="D651" s="115"/>
    </row>
    <row r="652" spans="3:4">
      <c r="C652" s="115"/>
      <c r="D652" s="115"/>
    </row>
    <row r="653" spans="3:4">
      <c r="C653" s="115"/>
      <c r="D653" s="115"/>
    </row>
    <row r="654" spans="3:4">
      <c r="C654" s="115"/>
      <c r="D654" s="115"/>
    </row>
    <row r="655" spans="3:4">
      <c r="C655" s="115"/>
      <c r="D655" s="115"/>
    </row>
    <row r="656" spans="3:4">
      <c r="C656" s="115"/>
      <c r="D656" s="115"/>
    </row>
    <row r="657" spans="3:4">
      <c r="C657" s="115"/>
      <c r="D657" s="115"/>
    </row>
    <row r="658" spans="3:4">
      <c r="C658" s="115"/>
      <c r="D658" s="115"/>
    </row>
    <row r="659" spans="3:4">
      <c r="C659" s="115"/>
      <c r="D659" s="115"/>
    </row>
    <row r="660" spans="3:4">
      <c r="C660" s="115"/>
      <c r="D660" s="115"/>
    </row>
    <row r="661" spans="3:4">
      <c r="C661" s="115"/>
      <c r="D661" s="115"/>
    </row>
    <row r="662" spans="3:4">
      <c r="C662" s="115"/>
      <c r="D662" s="115"/>
    </row>
    <row r="663" spans="3:4">
      <c r="C663" s="115"/>
      <c r="D663" s="115"/>
    </row>
    <row r="664" spans="3:4">
      <c r="C664" s="115"/>
      <c r="D664" s="115"/>
    </row>
    <row r="665" spans="3:4">
      <c r="C665" s="115"/>
      <c r="D665" s="115"/>
    </row>
    <row r="666" spans="3:4">
      <c r="C666" s="115"/>
      <c r="D666" s="115"/>
    </row>
    <row r="667" spans="3:4">
      <c r="C667" s="115"/>
      <c r="D667" s="115"/>
    </row>
    <row r="668" spans="3:4">
      <c r="C668" s="115"/>
      <c r="D668" s="115"/>
    </row>
    <row r="669" spans="3:4">
      <c r="C669" s="115"/>
      <c r="D669" s="115"/>
    </row>
    <row r="670" spans="3:4">
      <c r="C670" s="115"/>
      <c r="D670" s="115"/>
    </row>
    <row r="671" spans="3:4">
      <c r="C671" s="115"/>
      <c r="D671" s="115"/>
    </row>
    <row r="672" spans="3:4">
      <c r="C672" s="115"/>
      <c r="D672" s="115"/>
    </row>
    <row r="673" spans="3:4">
      <c r="C673" s="115"/>
      <c r="D673" s="115"/>
    </row>
    <row r="674" spans="3:4">
      <c r="C674" s="115"/>
      <c r="D674" s="115"/>
    </row>
    <row r="675" spans="3:4">
      <c r="C675" s="115"/>
      <c r="D675" s="115"/>
    </row>
    <row r="676" spans="3:4">
      <c r="C676" s="115"/>
      <c r="D676" s="115"/>
    </row>
    <row r="677" spans="3:4">
      <c r="C677" s="115"/>
      <c r="D677" s="115"/>
    </row>
    <row r="678" spans="3:4">
      <c r="C678" s="115"/>
      <c r="D678" s="115"/>
    </row>
    <row r="679" spans="3:4">
      <c r="C679" s="115"/>
      <c r="D679" s="115"/>
    </row>
    <row r="680" spans="3:4">
      <c r="C680" s="115"/>
      <c r="D680" s="115"/>
    </row>
    <row r="681" spans="3:4">
      <c r="C681" s="115"/>
      <c r="D681" s="115"/>
    </row>
    <row r="682" spans="3:4">
      <c r="C682" s="115"/>
      <c r="D682" s="115"/>
    </row>
    <row r="683" spans="3:4">
      <c r="C683" s="115"/>
      <c r="D683" s="115"/>
    </row>
    <row r="684" spans="3:4">
      <c r="C684" s="115"/>
      <c r="D684" s="115"/>
    </row>
    <row r="685" spans="3:4">
      <c r="C685" s="115"/>
      <c r="D685" s="115"/>
    </row>
    <row r="686" spans="3:4">
      <c r="C686" s="115"/>
      <c r="D686" s="115"/>
    </row>
    <row r="687" spans="3:4">
      <c r="C687" s="115"/>
      <c r="D687" s="115"/>
    </row>
    <row r="688" spans="3:4">
      <c r="C688" s="115"/>
      <c r="D688" s="115"/>
    </row>
    <row r="689" spans="3:4">
      <c r="C689" s="115"/>
      <c r="D689" s="115"/>
    </row>
    <row r="690" spans="3:4">
      <c r="C690" s="115"/>
      <c r="D690" s="115"/>
    </row>
    <row r="691" spans="3:4">
      <c r="C691" s="115"/>
      <c r="D691" s="115"/>
    </row>
    <row r="692" spans="3:4">
      <c r="C692" s="115"/>
      <c r="D692" s="115"/>
    </row>
    <row r="693" spans="3:4">
      <c r="C693" s="115"/>
      <c r="D693" s="115"/>
    </row>
    <row r="694" spans="3:4">
      <c r="C694" s="115"/>
      <c r="D694" s="115"/>
    </row>
    <row r="695" spans="3:4">
      <c r="C695" s="115"/>
      <c r="D695" s="115"/>
    </row>
    <row r="696" spans="3:4">
      <c r="C696" s="115"/>
      <c r="D696" s="115"/>
    </row>
    <row r="697" spans="3:4">
      <c r="C697" s="115"/>
      <c r="D697" s="115"/>
    </row>
    <row r="698" spans="3:4">
      <c r="C698" s="115"/>
      <c r="D698" s="115"/>
    </row>
    <row r="699" spans="3:4">
      <c r="C699" s="115"/>
      <c r="D699" s="115"/>
    </row>
    <row r="700" spans="3:4">
      <c r="C700" s="115"/>
      <c r="D700" s="115"/>
    </row>
    <row r="701" spans="3:4">
      <c r="C701" s="115"/>
      <c r="D701" s="115"/>
    </row>
    <row r="702" spans="3:4">
      <c r="C702" s="115"/>
      <c r="D702" s="115"/>
    </row>
    <row r="703" spans="3:4">
      <c r="C703" s="115"/>
      <c r="D703" s="115"/>
    </row>
    <row r="704" spans="3:4">
      <c r="C704" s="115"/>
      <c r="D704" s="115"/>
    </row>
    <row r="705" spans="3:4">
      <c r="C705" s="115"/>
      <c r="D705" s="115"/>
    </row>
    <row r="706" spans="3:4">
      <c r="C706" s="115"/>
      <c r="D706" s="115"/>
    </row>
    <row r="707" spans="3:4">
      <c r="C707" s="115"/>
      <c r="D707" s="115"/>
    </row>
    <row r="708" spans="3:4">
      <c r="C708" s="115"/>
      <c r="D708" s="115"/>
    </row>
    <row r="709" spans="3:4">
      <c r="C709" s="115"/>
      <c r="D709" s="115"/>
    </row>
    <row r="710" spans="3:4">
      <c r="C710" s="115"/>
      <c r="D710" s="115"/>
    </row>
    <row r="711" spans="3:4">
      <c r="C711" s="115"/>
      <c r="D711" s="115"/>
    </row>
    <row r="712" spans="3:4">
      <c r="C712" s="115"/>
      <c r="D712" s="115"/>
    </row>
    <row r="713" spans="3:4">
      <c r="C713" s="115"/>
      <c r="D713" s="115"/>
    </row>
    <row r="714" spans="3:4">
      <c r="C714" s="115"/>
      <c r="D714" s="115"/>
    </row>
    <row r="715" spans="3:4">
      <c r="C715" s="115"/>
      <c r="D715" s="115"/>
    </row>
    <row r="716" spans="3:4">
      <c r="C716" s="115"/>
      <c r="D716" s="115"/>
    </row>
    <row r="717" spans="3:4">
      <c r="C717" s="115"/>
      <c r="D717" s="115"/>
    </row>
    <row r="718" spans="3:4">
      <c r="C718" s="115"/>
      <c r="D718" s="115"/>
    </row>
    <row r="719" spans="3:4">
      <c r="C719" s="115"/>
      <c r="D719" s="115"/>
    </row>
    <row r="720" spans="3:4">
      <c r="C720" s="115"/>
      <c r="D720" s="115"/>
    </row>
    <row r="721" spans="3:4">
      <c r="C721" s="115"/>
      <c r="D721" s="115"/>
    </row>
    <row r="722" spans="3:4">
      <c r="C722" s="115"/>
      <c r="D722" s="115"/>
    </row>
    <row r="723" spans="3:4">
      <c r="C723" s="115"/>
      <c r="D723" s="115"/>
    </row>
    <row r="724" spans="3:4">
      <c r="C724" s="115"/>
      <c r="D724" s="115"/>
    </row>
    <row r="725" spans="3:4">
      <c r="C725" s="115"/>
      <c r="D725" s="115"/>
    </row>
    <row r="726" spans="3:4">
      <c r="C726" s="115"/>
      <c r="D726" s="115"/>
    </row>
    <row r="727" spans="3:4">
      <c r="C727" s="115"/>
      <c r="D727" s="115"/>
    </row>
    <row r="728" spans="3:4">
      <c r="C728" s="115"/>
      <c r="D728" s="115"/>
    </row>
    <row r="729" spans="3:4">
      <c r="C729" s="115"/>
      <c r="D729" s="115"/>
    </row>
    <row r="730" spans="3:4">
      <c r="C730" s="115"/>
      <c r="D730" s="115"/>
    </row>
    <row r="731" spans="3:4">
      <c r="C731" s="115"/>
      <c r="D731" s="115"/>
    </row>
    <row r="732" spans="3:4">
      <c r="C732" s="115"/>
      <c r="D732" s="115"/>
    </row>
    <row r="733" spans="3:4">
      <c r="C733" s="115"/>
      <c r="D733" s="115"/>
    </row>
    <row r="734" spans="3:4">
      <c r="C734" s="115"/>
      <c r="D734" s="115"/>
    </row>
    <row r="735" spans="3:4">
      <c r="C735" s="115"/>
      <c r="D735" s="115"/>
    </row>
    <row r="736" spans="3:4">
      <c r="C736" s="115"/>
      <c r="D736" s="115"/>
    </row>
    <row r="737" spans="3:4">
      <c r="C737" s="115"/>
      <c r="D737" s="115"/>
    </row>
    <row r="738" spans="3:4">
      <c r="C738" s="115"/>
      <c r="D738" s="115"/>
    </row>
    <row r="739" spans="3:4">
      <c r="C739" s="115"/>
      <c r="D739" s="115"/>
    </row>
    <row r="740" spans="3:4">
      <c r="C740" s="115"/>
      <c r="D740" s="115"/>
    </row>
    <row r="741" spans="3:4">
      <c r="C741" s="115"/>
      <c r="D741" s="115"/>
    </row>
    <row r="742" spans="3:4">
      <c r="C742" s="115"/>
      <c r="D742" s="115"/>
    </row>
    <row r="743" spans="3:4">
      <c r="C743" s="115"/>
      <c r="D743" s="115"/>
    </row>
    <row r="744" spans="3:4">
      <c r="C744" s="115"/>
      <c r="D744" s="115"/>
    </row>
    <row r="745" spans="3:4">
      <c r="C745" s="115"/>
      <c r="D745" s="115"/>
    </row>
    <row r="746" spans="3:4">
      <c r="C746" s="115"/>
      <c r="D746" s="115"/>
    </row>
    <row r="747" spans="3:4">
      <c r="C747" s="115"/>
      <c r="D747" s="115"/>
    </row>
    <row r="748" spans="3:4">
      <c r="C748" s="115"/>
      <c r="D748" s="115"/>
    </row>
    <row r="749" spans="3:4">
      <c r="C749" s="115"/>
      <c r="D749" s="115"/>
    </row>
    <row r="750" spans="3:4">
      <c r="C750" s="115"/>
      <c r="D750" s="115"/>
    </row>
    <row r="751" spans="3:4">
      <c r="C751" s="115"/>
      <c r="D751" s="115"/>
    </row>
    <row r="752" spans="3:4">
      <c r="C752" s="115"/>
      <c r="D752" s="115"/>
    </row>
    <row r="753" spans="3:4">
      <c r="C753" s="115"/>
      <c r="D753" s="115"/>
    </row>
    <row r="754" spans="3:4">
      <c r="C754" s="115"/>
      <c r="D754" s="115"/>
    </row>
    <row r="755" spans="3:4">
      <c r="C755" s="115"/>
      <c r="D755" s="115"/>
    </row>
    <row r="756" spans="3:4">
      <c r="C756" s="115"/>
      <c r="D756" s="115"/>
    </row>
    <row r="757" spans="3:4">
      <c r="C757" s="115"/>
      <c r="D757" s="115"/>
    </row>
    <row r="758" spans="3:4">
      <c r="C758" s="115"/>
      <c r="D758" s="115"/>
    </row>
    <row r="759" spans="3:4">
      <c r="C759" s="115"/>
      <c r="D759" s="115"/>
    </row>
    <row r="760" spans="3:4">
      <c r="C760" s="115"/>
      <c r="D760" s="115"/>
    </row>
    <row r="761" spans="3:4">
      <c r="C761" s="115"/>
      <c r="D761" s="115"/>
    </row>
    <row r="762" spans="3:4">
      <c r="C762" s="115"/>
      <c r="D762" s="115"/>
    </row>
    <row r="763" spans="3:4">
      <c r="C763" s="115"/>
      <c r="D763" s="115"/>
    </row>
    <row r="764" spans="3:4">
      <c r="C764" s="115"/>
      <c r="D764" s="115"/>
    </row>
    <row r="765" spans="3:4">
      <c r="C765" s="115"/>
      <c r="D765" s="115"/>
    </row>
    <row r="766" spans="3:4">
      <c r="C766" s="115"/>
      <c r="D766" s="115"/>
    </row>
    <row r="767" spans="3:4">
      <c r="C767" s="115"/>
      <c r="D767" s="115"/>
    </row>
    <row r="768" spans="3:4">
      <c r="C768" s="115"/>
      <c r="D768" s="115"/>
    </row>
    <row r="769" spans="3:4">
      <c r="C769" s="115"/>
      <c r="D769" s="115"/>
    </row>
    <row r="770" spans="3:4">
      <c r="C770" s="115"/>
      <c r="D770" s="115"/>
    </row>
    <row r="771" spans="3:4">
      <c r="C771" s="115"/>
      <c r="D771" s="115"/>
    </row>
    <row r="772" spans="3:4">
      <c r="C772" s="115"/>
      <c r="D772" s="115"/>
    </row>
    <row r="773" spans="3:4">
      <c r="C773" s="115"/>
      <c r="D773" s="115"/>
    </row>
    <row r="774" spans="3:4">
      <c r="C774" s="115"/>
      <c r="D774" s="115"/>
    </row>
    <row r="775" spans="3:4">
      <c r="C775" s="115"/>
      <c r="D775" s="115"/>
    </row>
    <row r="776" spans="3:4">
      <c r="C776" s="115"/>
      <c r="D776" s="115"/>
    </row>
    <row r="777" spans="3:4">
      <c r="C777" s="115"/>
      <c r="D777" s="115"/>
    </row>
    <row r="778" spans="3:4">
      <c r="C778" s="115"/>
      <c r="D778" s="115"/>
    </row>
    <row r="779" spans="3:4">
      <c r="C779" s="115"/>
      <c r="D779" s="115"/>
    </row>
    <row r="780" spans="3:4">
      <c r="C780" s="115"/>
      <c r="D780" s="115"/>
    </row>
    <row r="781" spans="3:4">
      <c r="C781" s="115"/>
      <c r="D781" s="115"/>
    </row>
    <row r="782" spans="3:4">
      <c r="C782" s="115"/>
      <c r="D782" s="115"/>
    </row>
    <row r="783" spans="3:4">
      <c r="C783" s="115"/>
      <c r="D783" s="115"/>
    </row>
    <row r="784" spans="3:4">
      <c r="C784" s="115"/>
      <c r="D784" s="115"/>
    </row>
    <row r="785" spans="3:4">
      <c r="C785" s="115"/>
      <c r="D785" s="115"/>
    </row>
    <row r="786" spans="3:4">
      <c r="C786" s="115"/>
      <c r="D786" s="115"/>
    </row>
    <row r="787" spans="3:4">
      <c r="C787" s="115"/>
      <c r="D787" s="115"/>
    </row>
    <row r="788" spans="3:4">
      <c r="C788" s="115"/>
      <c r="D788" s="115"/>
    </row>
    <row r="789" spans="3:4">
      <c r="C789" s="115"/>
      <c r="D789" s="115"/>
    </row>
    <row r="790" spans="3:4">
      <c r="C790" s="115"/>
      <c r="D790" s="115"/>
    </row>
    <row r="791" spans="3:4">
      <c r="C791" s="115"/>
      <c r="D791" s="115"/>
    </row>
    <row r="792" spans="3:4">
      <c r="C792" s="115"/>
      <c r="D792" s="115"/>
    </row>
    <row r="793" spans="3:4">
      <c r="C793" s="115"/>
      <c r="D793" s="115"/>
    </row>
    <row r="794" spans="3:4">
      <c r="C794" s="115"/>
      <c r="D794" s="115"/>
    </row>
    <row r="795" spans="3:4">
      <c r="C795" s="115"/>
      <c r="D795" s="115"/>
    </row>
    <row r="796" spans="3:4">
      <c r="C796" s="115"/>
      <c r="D796" s="115"/>
    </row>
    <row r="797" spans="3:4">
      <c r="C797" s="115"/>
      <c r="D797" s="115"/>
    </row>
    <row r="798" spans="3:4">
      <c r="C798" s="115"/>
      <c r="D798" s="115"/>
    </row>
    <row r="799" spans="3:4">
      <c r="C799" s="115"/>
      <c r="D799" s="115"/>
    </row>
    <row r="800" spans="3:4">
      <c r="C800" s="115"/>
      <c r="D800" s="115"/>
    </row>
    <row r="801" spans="3:4">
      <c r="C801" s="115"/>
      <c r="D801" s="115"/>
    </row>
    <row r="802" spans="3:4">
      <c r="C802" s="115"/>
      <c r="D802" s="115"/>
    </row>
    <row r="803" spans="3:4">
      <c r="C803" s="115"/>
      <c r="D803" s="115"/>
    </row>
    <row r="804" spans="3:4">
      <c r="C804" s="115"/>
      <c r="D804" s="115"/>
    </row>
    <row r="805" spans="3:4">
      <c r="C805" s="115"/>
      <c r="D805" s="115"/>
    </row>
    <row r="806" spans="3:4">
      <c r="C806" s="115"/>
      <c r="D806" s="115"/>
    </row>
    <row r="807" spans="3:4">
      <c r="C807" s="115"/>
      <c r="D807" s="115"/>
    </row>
    <row r="808" spans="3:4">
      <c r="C808" s="115"/>
      <c r="D808" s="115"/>
    </row>
    <row r="809" spans="3:4">
      <c r="C809" s="115"/>
      <c r="D809" s="115"/>
    </row>
    <row r="810" spans="3:4">
      <c r="C810" s="115"/>
      <c r="D810" s="115"/>
    </row>
    <row r="811" spans="3:4">
      <c r="C811" s="115"/>
      <c r="D811" s="115"/>
    </row>
    <row r="812" spans="3:4">
      <c r="C812" s="115"/>
      <c r="D812" s="115"/>
    </row>
    <row r="813" spans="3:4">
      <c r="C813" s="115"/>
      <c r="D813" s="115"/>
    </row>
    <row r="814" spans="3:4">
      <c r="C814" s="115"/>
      <c r="D814" s="115"/>
    </row>
    <row r="815" spans="3:4">
      <c r="C815" s="115"/>
      <c r="D815" s="115"/>
    </row>
    <row r="816" spans="3:4">
      <c r="C816" s="115"/>
      <c r="D816" s="115"/>
    </row>
    <row r="817" spans="3:4">
      <c r="C817" s="115"/>
      <c r="D817" s="115"/>
    </row>
    <row r="818" spans="3:4">
      <c r="C818" s="115"/>
      <c r="D818" s="115"/>
    </row>
    <row r="819" spans="3:4">
      <c r="C819" s="115"/>
      <c r="D819" s="115"/>
    </row>
    <row r="820" spans="3:4">
      <c r="C820" s="115"/>
      <c r="D820" s="115"/>
    </row>
    <row r="821" spans="3:4">
      <c r="C821" s="115"/>
      <c r="D821" s="115"/>
    </row>
    <row r="822" spans="3:4">
      <c r="C822" s="115"/>
      <c r="D822" s="115"/>
    </row>
    <row r="823" spans="3:4">
      <c r="C823" s="115"/>
      <c r="D823" s="115"/>
    </row>
    <row r="824" spans="3:4">
      <c r="C824" s="115"/>
      <c r="D824" s="115"/>
    </row>
    <row r="825" spans="3:4">
      <c r="C825" s="115"/>
      <c r="D825" s="115"/>
    </row>
    <row r="826" spans="3:4">
      <c r="C826" s="115"/>
      <c r="D826" s="115"/>
    </row>
    <row r="827" spans="3:4">
      <c r="C827" s="115"/>
      <c r="D827" s="115"/>
    </row>
    <row r="828" spans="3:4">
      <c r="C828" s="115"/>
      <c r="D828" s="115"/>
    </row>
    <row r="829" spans="3:4">
      <c r="C829" s="115"/>
      <c r="D829" s="115"/>
    </row>
    <row r="830" spans="3:4">
      <c r="C830" s="115"/>
      <c r="D830" s="115"/>
    </row>
    <row r="831" spans="3:4">
      <c r="C831" s="115"/>
      <c r="D831" s="115"/>
    </row>
    <row r="832" spans="3:4">
      <c r="C832" s="115"/>
      <c r="D832" s="115"/>
    </row>
    <row r="833" spans="3:4">
      <c r="C833" s="115"/>
      <c r="D833" s="115"/>
    </row>
    <row r="834" spans="3:4">
      <c r="C834" s="115"/>
      <c r="D834" s="115"/>
    </row>
    <row r="835" spans="3:4">
      <c r="C835" s="115"/>
      <c r="D835" s="115"/>
    </row>
    <row r="836" spans="3:4">
      <c r="C836" s="115"/>
      <c r="D836" s="115"/>
    </row>
    <row r="837" spans="3:4">
      <c r="C837" s="115"/>
      <c r="D837" s="115"/>
    </row>
    <row r="838" spans="3:4">
      <c r="C838" s="115"/>
      <c r="D838" s="115"/>
    </row>
    <row r="839" spans="3:4">
      <c r="C839" s="115"/>
      <c r="D839" s="115"/>
    </row>
    <row r="840" spans="3:4">
      <c r="C840" s="115"/>
      <c r="D840" s="115"/>
    </row>
    <row r="841" spans="3:4">
      <c r="C841" s="115"/>
      <c r="D841" s="115"/>
    </row>
    <row r="842" spans="3:4">
      <c r="C842" s="115"/>
      <c r="D842" s="115"/>
    </row>
    <row r="843" spans="3:4">
      <c r="C843" s="115"/>
      <c r="D843" s="115"/>
    </row>
    <row r="844" spans="3:4">
      <c r="C844" s="115"/>
      <c r="D844" s="115"/>
    </row>
    <row r="845" spans="3:4">
      <c r="C845" s="115"/>
      <c r="D845" s="115"/>
    </row>
    <row r="846" spans="3:4">
      <c r="C846" s="115"/>
      <c r="D846" s="115"/>
    </row>
    <row r="847" spans="3:4">
      <c r="C847" s="115"/>
      <c r="D847" s="115"/>
    </row>
    <row r="848" spans="3:4">
      <c r="C848" s="115"/>
      <c r="D848" s="115"/>
    </row>
    <row r="849" spans="3:4">
      <c r="C849" s="115"/>
      <c r="D849" s="115"/>
    </row>
    <row r="850" spans="3:4">
      <c r="C850" s="115"/>
      <c r="D850" s="115"/>
    </row>
    <row r="851" spans="3:4">
      <c r="C851" s="115"/>
      <c r="D851" s="115"/>
    </row>
    <row r="852" spans="3:4">
      <c r="C852" s="115"/>
      <c r="D852" s="115"/>
    </row>
    <row r="853" spans="3:4">
      <c r="C853" s="115"/>
      <c r="D853" s="115"/>
    </row>
    <row r="854" spans="3:4">
      <c r="C854" s="115"/>
      <c r="D854" s="115"/>
    </row>
    <row r="855" spans="3:4">
      <c r="C855" s="115"/>
      <c r="D855" s="115"/>
    </row>
    <row r="856" spans="3:4">
      <c r="C856" s="115"/>
      <c r="D856" s="115"/>
    </row>
    <row r="857" spans="3:4">
      <c r="C857" s="115"/>
      <c r="D857" s="115"/>
    </row>
    <row r="858" spans="3:4">
      <c r="C858" s="115"/>
      <c r="D858" s="115"/>
    </row>
    <row r="859" spans="3:4">
      <c r="C859" s="115"/>
      <c r="D859" s="115"/>
    </row>
    <row r="860" spans="3:4">
      <c r="C860" s="115"/>
      <c r="D860" s="115"/>
    </row>
    <row r="861" spans="3:4">
      <c r="C861" s="115"/>
      <c r="D861" s="115"/>
    </row>
    <row r="862" spans="3:4">
      <c r="C862" s="115"/>
      <c r="D862" s="115"/>
    </row>
    <row r="863" spans="3:4">
      <c r="C863" s="115"/>
      <c r="D863" s="115"/>
    </row>
    <row r="864" spans="3:4">
      <c r="C864" s="115"/>
      <c r="D864" s="115"/>
    </row>
    <row r="865" spans="3:4">
      <c r="C865" s="115"/>
      <c r="D865" s="115"/>
    </row>
    <row r="866" spans="3:4">
      <c r="C866" s="115"/>
      <c r="D866" s="115"/>
    </row>
    <row r="867" spans="3:4">
      <c r="C867" s="115"/>
      <c r="D867" s="115"/>
    </row>
    <row r="868" spans="3:4">
      <c r="C868" s="115"/>
      <c r="D868" s="115"/>
    </row>
    <row r="869" spans="3:4">
      <c r="C869" s="115"/>
      <c r="D869" s="115"/>
    </row>
    <row r="870" spans="3:4">
      <c r="C870" s="115"/>
      <c r="D870" s="115"/>
    </row>
    <row r="871" spans="3:4">
      <c r="C871" s="115"/>
      <c r="D871" s="115"/>
    </row>
    <row r="872" spans="3:4">
      <c r="C872" s="115"/>
      <c r="D872" s="115"/>
    </row>
    <row r="873" spans="3:4">
      <c r="C873" s="115"/>
      <c r="D873" s="115"/>
    </row>
    <row r="874" spans="3:4">
      <c r="C874" s="115"/>
      <c r="D874" s="115"/>
    </row>
    <row r="875" spans="3:4">
      <c r="C875" s="115"/>
      <c r="D875" s="115"/>
    </row>
    <row r="876" spans="3:4">
      <c r="C876" s="115"/>
      <c r="D876" s="115"/>
    </row>
    <row r="877" spans="3:4">
      <c r="C877" s="115"/>
      <c r="D877" s="115"/>
    </row>
    <row r="878" spans="3:4">
      <c r="C878" s="115"/>
      <c r="D878" s="115"/>
    </row>
    <row r="879" spans="3:4">
      <c r="C879" s="115"/>
      <c r="D879" s="115"/>
    </row>
    <row r="880" spans="3:4">
      <c r="C880" s="115"/>
      <c r="D880" s="115"/>
    </row>
    <row r="881" spans="3:4">
      <c r="C881" s="115"/>
      <c r="D881" s="115"/>
    </row>
    <row r="882" spans="3:4">
      <c r="C882" s="115"/>
      <c r="D882" s="115"/>
    </row>
    <row r="883" spans="3:4">
      <c r="C883" s="115"/>
      <c r="D883" s="115"/>
    </row>
    <row r="884" spans="3:4">
      <c r="C884" s="115"/>
      <c r="D884" s="115"/>
    </row>
    <row r="885" spans="3:4">
      <c r="C885" s="115"/>
      <c r="D885" s="115"/>
    </row>
    <row r="886" spans="3:4">
      <c r="C886" s="115"/>
      <c r="D886" s="115"/>
    </row>
    <row r="887" spans="3:4">
      <c r="C887" s="115"/>
      <c r="D887" s="115"/>
    </row>
    <row r="888" spans="3:4">
      <c r="C888" s="115"/>
      <c r="D888" s="115"/>
    </row>
    <row r="889" spans="3:4">
      <c r="C889" s="115"/>
      <c r="D889" s="115"/>
    </row>
    <row r="890" spans="3:4">
      <c r="C890" s="115"/>
      <c r="D890" s="115"/>
    </row>
    <row r="891" spans="3:4">
      <c r="C891" s="115"/>
      <c r="D891" s="115"/>
    </row>
    <row r="892" spans="3:4">
      <c r="C892" s="115"/>
      <c r="D892" s="115"/>
    </row>
    <row r="893" spans="3:4">
      <c r="C893" s="115"/>
      <c r="D893" s="115"/>
    </row>
    <row r="894" spans="3:4">
      <c r="C894" s="115"/>
      <c r="D894" s="115"/>
    </row>
    <row r="895" spans="3:4">
      <c r="C895" s="115"/>
      <c r="D895" s="115"/>
    </row>
    <row r="896" spans="3:4">
      <c r="C896" s="115"/>
      <c r="D896" s="115"/>
    </row>
    <row r="897" spans="3:4">
      <c r="C897" s="115"/>
      <c r="D897" s="115"/>
    </row>
    <row r="898" spans="3:4">
      <c r="C898" s="115"/>
      <c r="D898" s="115"/>
    </row>
    <row r="899" spans="3:4">
      <c r="C899" s="115"/>
      <c r="D899" s="115"/>
    </row>
    <row r="900" spans="3:4">
      <c r="C900" s="115"/>
      <c r="D900" s="115"/>
    </row>
    <row r="901" spans="3:4">
      <c r="C901" s="115"/>
      <c r="D901" s="115"/>
    </row>
    <row r="902" spans="3:4">
      <c r="C902" s="115"/>
      <c r="D902" s="115"/>
    </row>
    <row r="903" spans="3:4">
      <c r="C903" s="115"/>
      <c r="D903" s="115"/>
    </row>
    <row r="904" spans="3:4">
      <c r="C904" s="115"/>
      <c r="D904" s="115"/>
    </row>
    <row r="905" spans="3:4">
      <c r="C905" s="115"/>
      <c r="D905" s="115"/>
    </row>
    <row r="906" spans="3:4">
      <c r="C906" s="115"/>
      <c r="D906" s="115"/>
    </row>
    <row r="907" spans="3:4">
      <c r="C907" s="115"/>
      <c r="D907" s="115"/>
    </row>
    <row r="908" spans="3:4">
      <c r="C908" s="115"/>
      <c r="D908" s="115"/>
    </row>
    <row r="909" spans="3:4">
      <c r="C909" s="115"/>
      <c r="D909" s="115"/>
    </row>
    <row r="910" spans="3:4">
      <c r="C910" s="115"/>
      <c r="D910" s="115"/>
    </row>
    <row r="911" spans="3:4">
      <c r="C911" s="115"/>
      <c r="D911" s="115"/>
    </row>
    <row r="912" spans="3:4">
      <c r="C912" s="115"/>
      <c r="D912" s="115"/>
    </row>
    <row r="913" spans="3:4">
      <c r="C913" s="115"/>
      <c r="D913" s="115"/>
    </row>
    <row r="914" spans="3:4">
      <c r="C914" s="115"/>
      <c r="D914" s="115"/>
    </row>
    <row r="915" spans="3:4">
      <c r="C915" s="115"/>
      <c r="D915" s="115"/>
    </row>
    <row r="916" spans="3:4">
      <c r="C916" s="115"/>
      <c r="D916" s="115"/>
    </row>
    <row r="917" spans="3:4">
      <c r="C917" s="115"/>
      <c r="D917" s="115"/>
    </row>
    <row r="918" spans="3:4">
      <c r="C918" s="115"/>
      <c r="D918" s="115"/>
    </row>
    <row r="919" spans="3:4">
      <c r="C919" s="115"/>
      <c r="D919" s="115"/>
    </row>
    <row r="920" spans="3:4">
      <c r="C920" s="115"/>
      <c r="D920" s="115"/>
    </row>
    <row r="921" spans="3:4">
      <c r="C921" s="115"/>
      <c r="D921" s="115"/>
    </row>
    <row r="922" spans="3:4">
      <c r="C922" s="115"/>
      <c r="D922" s="115"/>
    </row>
    <row r="923" spans="3:4">
      <c r="C923" s="115"/>
      <c r="D923" s="115"/>
    </row>
    <row r="924" spans="3:4">
      <c r="C924" s="115"/>
      <c r="D924" s="115"/>
    </row>
    <row r="925" spans="3:4">
      <c r="C925" s="115"/>
      <c r="D925" s="115"/>
    </row>
    <row r="926" spans="3:4">
      <c r="C926" s="115"/>
      <c r="D926" s="115"/>
    </row>
    <row r="927" spans="3:4">
      <c r="C927" s="115"/>
      <c r="D927" s="115"/>
    </row>
    <row r="928" spans="3:4">
      <c r="C928" s="115"/>
      <c r="D928" s="115"/>
    </row>
    <row r="929" spans="3:4">
      <c r="C929" s="115"/>
      <c r="D929" s="115"/>
    </row>
    <row r="930" spans="3:4">
      <c r="C930" s="115"/>
      <c r="D930" s="115"/>
    </row>
    <row r="931" spans="3:4">
      <c r="C931" s="115"/>
      <c r="D931" s="115"/>
    </row>
    <row r="932" spans="3:4">
      <c r="C932" s="115"/>
      <c r="D932" s="115"/>
    </row>
    <row r="933" spans="3:4">
      <c r="C933" s="115"/>
      <c r="D933" s="115"/>
    </row>
    <row r="934" spans="3:4">
      <c r="C934" s="115"/>
      <c r="D934" s="115"/>
    </row>
    <row r="935" spans="3:4">
      <c r="C935" s="115"/>
      <c r="D935" s="115"/>
    </row>
    <row r="936" spans="3:4">
      <c r="C936" s="115"/>
      <c r="D936" s="115"/>
    </row>
    <row r="937" spans="3:4">
      <c r="C937" s="115"/>
      <c r="D937" s="115"/>
    </row>
    <row r="938" spans="3:4">
      <c r="C938" s="115"/>
      <c r="D938" s="115"/>
    </row>
    <row r="939" spans="3:4">
      <c r="C939" s="115"/>
      <c r="D939" s="115"/>
    </row>
    <row r="940" spans="3:4">
      <c r="C940" s="115"/>
      <c r="D940" s="115"/>
    </row>
    <row r="941" spans="3:4">
      <c r="C941" s="115"/>
      <c r="D941" s="115"/>
    </row>
    <row r="942" spans="3:4">
      <c r="C942" s="115"/>
      <c r="D942" s="115"/>
    </row>
    <row r="943" spans="3:4">
      <c r="C943" s="115"/>
      <c r="D943" s="115"/>
    </row>
    <row r="944" spans="3:4">
      <c r="C944" s="115"/>
      <c r="D944" s="115"/>
    </row>
    <row r="945" spans="3:4">
      <c r="C945" s="115"/>
      <c r="D945" s="115"/>
    </row>
    <row r="946" spans="3:4">
      <c r="C946" s="115"/>
      <c r="D946" s="115"/>
    </row>
    <row r="947" spans="3:4">
      <c r="C947" s="115"/>
      <c r="D947" s="115"/>
    </row>
    <row r="948" spans="3:4">
      <c r="C948" s="115"/>
      <c r="D948" s="115"/>
    </row>
    <row r="949" spans="3:4">
      <c r="C949" s="115"/>
      <c r="D949" s="115"/>
    </row>
    <row r="950" spans="3:4">
      <c r="C950" s="115"/>
      <c r="D950" s="115"/>
    </row>
    <row r="951" spans="3:4">
      <c r="C951" s="115"/>
      <c r="D951" s="115"/>
    </row>
    <row r="952" spans="3:4">
      <c r="C952" s="115"/>
      <c r="D952" s="115"/>
    </row>
    <row r="953" spans="3:4">
      <c r="C953" s="115"/>
      <c r="D953" s="115"/>
    </row>
    <row r="954" spans="3:4">
      <c r="C954" s="115"/>
      <c r="D954" s="115"/>
    </row>
    <row r="955" spans="3:4">
      <c r="C955" s="115"/>
      <c r="D955" s="115"/>
    </row>
    <row r="956" spans="3:4">
      <c r="C956" s="115"/>
      <c r="D956" s="115"/>
    </row>
    <row r="957" spans="3:4">
      <c r="C957" s="115"/>
      <c r="D957" s="115"/>
    </row>
    <row r="958" spans="3:4">
      <c r="C958" s="115"/>
      <c r="D958" s="115"/>
    </row>
    <row r="959" spans="3:4">
      <c r="C959" s="115"/>
      <c r="D959" s="115"/>
    </row>
    <row r="960" spans="3:4">
      <c r="C960" s="115"/>
      <c r="D960" s="115"/>
    </row>
    <row r="961" spans="3:4">
      <c r="C961" s="115"/>
      <c r="D961" s="115"/>
    </row>
    <row r="962" spans="3:4">
      <c r="C962" s="115"/>
      <c r="D962" s="115"/>
    </row>
    <row r="963" spans="3:4">
      <c r="C963" s="115"/>
      <c r="D963" s="115"/>
    </row>
    <row r="964" spans="3:4">
      <c r="C964" s="115"/>
      <c r="D964" s="115"/>
    </row>
    <row r="965" spans="3:4">
      <c r="C965" s="115"/>
      <c r="D965" s="115"/>
    </row>
    <row r="966" spans="3:4">
      <c r="C966" s="115"/>
      <c r="D966" s="115"/>
    </row>
    <row r="967" spans="3:4">
      <c r="C967" s="115"/>
      <c r="D967" s="115"/>
    </row>
    <row r="968" spans="3:4">
      <c r="C968" s="115"/>
      <c r="D968" s="115"/>
    </row>
    <row r="969" spans="3:4">
      <c r="C969" s="115"/>
      <c r="D969" s="115"/>
    </row>
    <row r="970" spans="3:4">
      <c r="C970" s="115"/>
      <c r="D970" s="115"/>
    </row>
    <row r="971" spans="3:4">
      <c r="C971" s="115"/>
      <c r="D971" s="115"/>
    </row>
    <row r="972" spans="3:4">
      <c r="C972" s="115"/>
      <c r="D972" s="115"/>
    </row>
    <row r="973" spans="3:4">
      <c r="C973" s="115"/>
      <c r="D973" s="115"/>
    </row>
    <row r="974" spans="3:4">
      <c r="C974" s="115"/>
      <c r="D974" s="115"/>
    </row>
    <row r="975" spans="3:4">
      <c r="C975" s="115"/>
      <c r="D975" s="115"/>
    </row>
    <row r="976" spans="3:4">
      <c r="C976" s="115"/>
      <c r="D976" s="115"/>
    </row>
    <row r="977" spans="3:4">
      <c r="C977" s="115"/>
      <c r="D977" s="115"/>
    </row>
    <row r="978" spans="3:4">
      <c r="C978" s="115"/>
      <c r="D978" s="115"/>
    </row>
    <row r="979" spans="3:4">
      <c r="C979" s="115"/>
      <c r="D979" s="115"/>
    </row>
    <row r="980" spans="3:4">
      <c r="C980" s="115"/>
      <c r="D980" s="115"/>
    </row>
    <row r="981" spans="3:4">
      <c r="C981" s="115"/>
      <c r="D981" s="115"/>
    </row>
    <row r="982" spans="3:4">
      <c r="C982" s="115"/>
      <c r="D982" s="115"/>
    </row>
    <row r="983" spans="3:4">
      <c r="C983" s="115"/>
      <c r="D983" s="115"/>
    </row>
    <row r="984" spans="3:4">
      <c r="C984" s="115"/>
      <c r="D984" s="115"/>
    </row>
    <row r="985" spans="3:4">
      <c r="C985" s="115"/>
      <c r="D985" s="115"/>
    </row>
    <row r="986" spans="3:4">
      <c r="C986" s="115"/>
      <c r="D986" s="115"/>
    </row>
    <row r="987" spans="3:4">
      <c r="C987" s="115"/>
      <c r="D987" s="115"/>
    </row>
    <row r="988" spans="3:4">
      <c r="C988" s="115"/>
      <c r="D988" s="115"/>
    </row>
    <row r="989" spans="3:4">
      <c r="C989" s="115"/>
      <c r="D989" s="115"/>
    </row>
    <row r="990" spans="3:4">
      <c r="C990" s="115"/>
      <c r="D990" s="115"/>
    </row>
    <row r="991" spans="3:4">
      <c r="C991" s="115"/>
      <c r="D991" s="115"/>
    </row>
    <row r="992" spans="3:4">
      <c r="C992" s="115"/>
      <c r="D992" s="115"/>
    </row>
    <row r="993" spans="3:4">
      <c r="C993" s="115"/>
      <c r="D993" s="115"/>
    </row>
    <row r="994" spans="3:4">
      <c r="C994" s="115"/>
      <c r="D994" s="115"/>
    </row>
    <row r="995" spans="3:4">
      <c r="C995" s="115"/>
      <c r="D995" s="115"/>
    </row>
    <row r="996" spans="3:4">
      <c r="C996" s="115"/>
      <c r="D996" s="115"/>
    </row>
    <row r="997" spans="3:4">
      <c r="C997" s="115"/>
      <c r="D997" s="115"/>
    </row>
    <row r="998" spans="3:4">
      <c r="C998" s="115"/>
      <c r="D998" s="115"/>
    </row>
    <row r="999" spans="3:4">
      <c r="C999" s="115"/>
      <c r="D999" s="115"/>
    </row>
    <row r="1000" spans="3:4">
      <c r="C1000" s="115"/>
      <c r="D1000" s="115"/>
    </row>
    <row r="1001" spans="3:4">
      <c r="C1001" s="115"/>
      <c r="D1001" s="115"/>
    </row>
    <row r="1002" spans="3:4">
      <c r="C1002" s="115"/>
      <c r="D1002" s="115"/>
    </row>
    <row r="1003" spans="3:4">
      <c r="C1003" s="115"/>
      <c r="D1003" s="115"/>
    </row>
    <row r="1004" spans="3:4">
      <c r="C1004" s="115"/>
      <c r="D1004" s="115"/>
    </row>
    <row r="1005" spans="3:4">
      <c r="C1005" s="115"/>
      <c r="D1005" s="115"/>
    </row>
    <row r="1006" spans="3:4">
      <c r="C1006" s="115"/>
      <c r="D1006" s="115"/>
    </row>
    <row r="1007" spans="3:4">
      <c r="C1007" s="115"/>
      <c r="D1007" s="115"/>
    </row>
    <row r="1008" spans="3:4">
      <c r="C1008" s="115"/>
      <c r="D1008" s="115"/>
    </row>
    <row r="1009" spans="3:4">
      <c r="C1009" s="115"/>
      <c r="D1009" s="115"/>
    </row>
    <row r="1010" spans="3:4">
      <c r="C1010" s="115"/>
      <c r="D1010" s="115"/>
    </row>
    <row r="1011" spans="3:4">
      <c r="C1011" s="115"/>
      <c r="D1011" s="115"/>
    </row>
    <row r="1012" spans="3:4">
      <c r="C1012" s="115"/>
      <c r="D1012" s="115"/>
    </row>
    <row r="1013" spans="3:4">
      <c r="C1013" s="115"/>
      <c r="D1013" s="115"/>
    </row>
    <row r="1014" spans="3:4">
      <c r="C1014" s="115"/>
      <c r="D1014" s="115"/>
    </row>
    <row r="1015" spans="3:4">
      <c r="C1015" s="115"/>
      <c r="D1015" s="115"/>
    </row>
    <row r="1016" spans="3:4">
      <c r="C1016" s="115"/>
      <c r="D1016" s="115"/>
    </row>
    <row r="1017" spans="3:4">
      <c r="C1017" s="115"/>
      <c r="D1017" s="115"/>
    </row>
    <row r="1018" spans="3:4">
      <c r="C1018" s="115"/>
      <c r="D1018" s="115"/>
    </row>
    <row r="1019" spans="3:4">
      <c r="C1019" s="115"/>
      <c r="D1019" s="115"/>
    </row>
    <row r="1020" spans="3:4">
      <c r="C1020" s="115"/>
      <c r="D1020" s="115"/>
    </row>
    <row r="1021" spans="3:4">
      <c r="C1021" s="115"/>
      <c r="D1021" s="115"/>
    </row>
    <row r="1022" spans="3:4">
      <c r="C1022" s="115"/>
      <c r="D1022" s="115"/>
    </row>
    <row r="1023" spans="3:4">
      <c r="C1023" s="115"/>
      <c r="D1023" s="115"/>
    </row>
    <row r="1024" spans="3:4">
      <c r="C1024" s="115"/>
      <c r="D1024" s="115"/>
    </row>
    <row r="1025" spans="3:4">
      <c r="C1025" s="115"/>
      <c r="D1025" s="115"/>
    </row>
    <row r="1026" spans="3:4">
      <c r="C1026" s="115"/>
      <c r="D1026" s="115"/>
    </row>
    <row r="1027" spans="3:4">
      <c r="C1027" s="115"/>
      <c r="D1027" s="115"/>
    </row>
    <row r="1028" spans="3:4">
      <c r="C1028" s="115"/>
      <c r="D1028" s="115"/>
    </row>
    <row r="1029" spans="3:4">
      <c r="C1029" s="115"/>
      <c r="D1029" s="115"/>
    </row>
    <row r="1030" spans="3:4">
      <c r="C1030" s="115"/>
      <c r="D1030" s="115"/>
    </row>
    <row r="1031" spans="3:4">
      <c r="C1031" s="115"/>
      <c r="D1031" s="115"/>
    </row>
    <row r="1032" spans="3:4">
      <c r="C1032" s="115"/>
      <c r="D1032" s="115"/>
    </row>
    <row r="1033" spans="3:4">
      <c r="C1033" s="115"/>
      <c r="D1033" s="115"/>
    </row>
    <row r="1034" spans="3:4">
      <c r="C1034" s="115"/>
      <c r="D1034" s="115"/>
    </row>
    <row r="1035" spans="3:4">
      <c r="C1035" s="115"/>
      <c r="D1035" s="115"/>
    </row>
    <row r="1036" spans="3:4">
      <c r="C1036" s="115"/>
      <c r="D1036" s="115"/>
    </row>
    <row r="1037" spans="3:4">
      <c r="C1037" s="115"/>
      <c r="D1037" s="115"/>
    </row>
    <row r="1038" spans="3:4">
      <c r="C1038" s="115"/>
      <c r="D1038" s="115"/>
    </row>
    <row r="1039" spans="3:4">
      <c r="C1039" s="115"/>
      <c r="D1039" s="115"/>
    </row>
    <row r="1040" spans="3:4">
      <c r="C1040" s="115"/>
      <c r="D1040" s="115"/>
    </row>
    <row r="1041" spans="3:4">
      <c r="C1041" s="115"/>
      <c r="D1041" s="115"/>
    </row>
    <row r="1042" spans="3:4">
      <c r="C1042" s="115"/>
      <c r="D1042" s="115"/>
    </row>
    <row r="1043" spans="3:4">
      <c r="C1043" s="115"/>
      <c r="D1043" s="115"/>
    </row>
    <row r="1044" spans="3:4">
      <c r="C1044" s="115"/>
      <c r="D1044" s="115"/>
    </row>
    <row r="1045" spans="3:4">
      <c r="C1045" s="115"/>
      <c r="D1045" s="115"/>
    </row>
    <row r="1046" spans="3:4">
      <c r="C1046" s="115"/>
      <c r="D1046" s="115"/>
    </row>
    <row r="1047" spans="3:4">
      <c r="C1047" s="115"/>
      <c r="D1047" s="115"/>
    </row>
    <row r="1048" spans="3:4">
      <c r="C1048" s="115"/>
      <c r="D1048" s="115"/>
    </row>
    <row r="1049" spans="3:4">
      <c r="C1049" s="115"/>
      <c r="D1049" s="115"/>
    </row>
    <row r="1050" spans="3:4">
      <c r="C1050" s="115"/>
      <c r="D1050" s="115"/>
    </row>
    <row r="1051" spans="3:4">
      <c r="C1051" s="115"/>
      <c r="D1051" s="115"/>
    </row>
    <row r="1052" spans="3:4">
      <c r="C1052" s="115"/>
      <c r="D1052" s="115"/>
    </row>
    <row r="1053" spans="3:4">
      <c r="C1053" s="115"/>
      <c r="D1053" s="115"/>
    </row>
    <row r="1054" spans="3:4">
      <c r="C1054" s="115"/>
      <c r="D1054" s="115"/>
    </row>
    <row r="1055" spans="3:4">
      <c r="C1055" s="115"/>
      <c r="D1055" s="115"/>
    </row>
    <row r="1056" spans="3:4">
      <c r="C1056" s="115"/>
      <c r="D1056" s="115"/>
    </row>
    <row r="1057" spans="3:4">
      <c r="C1057" s="115"/>
      <c r="D1057" s="115"/>
    </row>
    <row r="1058" spans="3:4">
      <c r="C1058" s="115"/>
      <c r="D1058" s="115"/>
    </row>
    <row r="1059" spans="3:4">
      <c r="C1059" s="115"/>
      <c r="D1059" s="115"/>
    </row>
    <row r="1060" spans="3:4">
      <c r="C1060" s="115"/>
      <c r="D1060" s="115"/>
    </row>
    <row r="1061" spans="3:4">
      <c r="C1061" s="115"/>
      <c r="D1061" s="115"/>
    </row>
    <row r="1062" spans="3:4">
      <c r="C1062" s="115"/>
      <c r="D1062" s="115"/>
    </row>
    <row r="1063" spans="3:4">
      <c r="C1063" s="115"/>
      <c r="D1063" s="115"/>
    </row>
    <row r="1064" spans="3:4">
      <c r="C1064" s="115"/>
      <c r="D1064" s="115"/>
    </row>
    <row r="1065" spans="3:4">
      <c r="C1065" s="115"/>
      <c r="D1065" s="115"/>
    </row>
    <row r="1066" spans="3:4">
      <c r="C1066" s="115"/>
      <c r="D1066" s="115"/>
    </row>
    <row r="1067" spans="3:4">
      <c r="C1067" s="115"/>
      <c r="D1067" s="115"/>
    </row>
    <row r="1068" spans="3:4">
      <c r="C1068" s="115"/>
      <c r="D1068" s="115"/>
    </row>
    <row r="1069" spans="3:4">
      <c r="C1069" s="115"/>
      <c r="D1069" s="115"/>
    </row>
    <row r="1070" spans="3:4">
      <c r="C1070" s="115"/>
      <c r="D1070" s="115"/>
    </row>
    <row r="1071" spans="3:4">
      <c r="C1071" s="115"/>
      <c r="D1071" s="115"/>
    </row>
    <row r="1072" spans="3:4">
      <c r="C1072" s="115"/>
      <c r="D1072" s="115"/>
    </row>
    <row r="1073" spans="3:4">
      <c r="C1073" s="115"/>
      <c r="D1073" s="115"/>
    </row>
    <row r="1074" spans="3:4">
      <c r="C1074" s="115"/>
      <c r="D1074" s="115"/>
    </row>
    <row r="1075" spans="3:4">
      <c r="C1075" s="115"/>
      <c r="D1075" s="115"/>
    </row>
    <row r="1076" spans="3:4">
      <c r="C1076" s="115"/>
      <c r="D1076" s="115"/>
    </row>
    <row r="1077" spans="3:4">
      <c r="C1077" s="115"/>
      <c r="D1077" s="115"/>
    </row>
    <row r="1078" spans="3:4">
      <c r="C1078" s="115"/>
      <c r="D1078" s="115"/>
    </row>
    <row r="1079" spans="3:4">
      <c r="C1079" s="115"/>
      <c r="D1079" s="115"/>
    </row>
    <row r="1080" spans="3:4">
      <c r="C1080" s="115"/>
      <c r="D1080" s="115"/>
    </row>
    <row r="1081" spans="3:4">
      <c r="C1081" s="115"/>
      <c r="D1081" s="115"/>
    </row>
    <row r="1082" spans="3:4">
      <c r="C1082" s="115"/>
      <c r="D1082" s="115"/>
    </row>
    <row r="1083" spans="3:4">
      <c r="C1083" s="115"/>
      <c r="D1083" s="115"/>
    </row>
    <row r="1084" spans="3:4">
      <c r="C1084" s="115"/>
      <c r="D1084" s="115"/>
    </row>
    <row r="1085" spans="3:4">
      <c r="C1085" s="115"/>
      <c r="D1085" s="115"/>
    </row>
    <row r="1086" spans="3:4">
      <c r="C1086" s="115"/>
      <c r="D1086" s="115"/>
    </row>
    <row r="1087" spans="3:4">
      <c r="C1087" s="115"/>
      <c r="D1087" s="115"/>
    </row>
    <row r="1088" spans="3:4">
      <c r="C1088" s="115"/>
      <c r="D1088" s="115"/>
    </row>
    <row r="1089" spans="3:4">
      <c r="C1089" s="115"/>
      <c r="D1089" s="115"/>
    </row>
    <row r="1090" spans="3:4">
      <c r="C1090" s="115"/>
      <c r="D1090" s="115"/>
    </row>
    <row r="1091" spans="3:4">
      <c r="C1091" s="115"/>
      <c r="D1091" s="115"/>
    </row>
  </sheetData>
  <pageMargins left="0.28999999999999998" right="0.4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D74"/>
  <sheetViews>
    <sheetView topLeftCell="A43" workbookViewId="0">
      <selection activeCell="B51" sqref="B51"/>
    </sheetView>
  </sheetViews>
  <sheetFormatPr defaultRowHeight="15"/>
  <cols>
    <col min="1" max="1" width="9.140625" style="181"/>
    <col min="2" max="2" width="70.7109375" style="181" customWidth="1"/>
    <col min="3" max="4" width="20.7109375" style="181" customWidth="1"/>
    <col min="5" max="16384" width="9.140625" style="181"/>
  </cols>
  <sheetData>
    <row r="2" spans="2:4" ht="15" customHeight="1" thickBot="1">
      <c r="B2" s="1132"/>
      <c r="C2" s="1133" t="s">
        <v>188</v>
      </c>
      <c r="D2" s="1134"/>
    </row>
    <row r="3" spans="2:4" ht="15" customHeight="1">
      <c r="B3" s="1132"/>
      <c r="C3" s="782">
        <v>2016</v>
      </c>
      <c r="D3" s="765">
        <v>2015</v>
      </c>
    </row>
    <row r="4" spans="2:4" ht="15.75" customHeight="1" thickBot="1">
      <c r="B4" s="790" t="s">
        <v>465</v>
      </c>
      <c r="C4" s="791">
        <f>Bilans!E4-Bilans!D4</f>
        <v>-1185521</v>
      </c>
      <c r="D4" s="792">
        <v>1854081</v>
      </c>
    </row>
    <row r="5" spans="2:4" ht="24.95" customHeight="1">
      <c r="B5" s="787" t="s">
        <v>466</v>
      </c>
      <c r="C5" s="788">
        <v>-7471</v>
      </c>
      <c r="D5" s="789">
        <v>-23165</v>
      </c>
    </row>
    <row r="6" spans="2:4" ht="15.75" thickBot="1">
      <c r="B6" s="793" t="s">
        <v>467</v>
      </c>
      <c r="C6" s="794">
        <v>1792982</v>
      </c>
      <c r="D6" s="795">
        <v>-412771</v>
      </c>
    </row>
    <row r="7" spans="2:4" ht="15.75" thickBot="1">
      <c r="B7" s="796" t="s">
        <v>468</v>
      </c>
      <c r="C7" s="797">
        <f>SUM(C4:C6)</f>
        <v>599990</v>
      </c>
      <c r="D7" s="798">
        <f>SUM(D4:D6)</f>
        <v>1418145</v>
      </c>
    </row>
    <row r="8" spans="2:4" ht="24.95" customHeight="1" thickBot="1">
      <c r="B8" s="796" t="s">
        <v>606</v>
      </c>
      <c r="C8" s="797">
        <f>Bilans!E5-Bilans!D5</f>
        <v>-3243093</v>
      </c>
      <c r="D8" s="798">
        <v>606403</v>
      </c>
    </row>
    <row r="9" spans="2:4" ht="24.95" customHeight="1">
      <c r="B9" s="787" t="s">
        <v>466</v>
      </c>
      <c r="C9" s="788">
        <v>-408</v>
      </c>
      <c r="D9" s="789">
        <v>-8725</v>
      </c>
    </row>
    <row r="10" spans="2:4" ht="15.75" thickBot="1">
      <c r="B10" s="783" t="s">
        <v>467</v>
      </c>
      <c r="C10" s="784">
        <v>3324537</v>
      </c>
      <c r="D10" s="785">
        <v>-525980</v>
      </c>
    </row>
    <row r="11" spans="2:4" ht="15.75" customHeight="1" thickBot="1">
      <c r="B11" s="796" t="s">
        <v>670</v>
      </c>
      <c r="C11" s="797">
        <f>SUM(C8:C10)</f>
        <v>81036</v>
      </c>
      <c r="D11" s="798">
        <f>SUM(D8:D10)</f>
        <v>71698</v>
      </c>
    </row>
    <row r="12" spans="2:4" ht="21.75" thickBot="1">
      <c r="B12" s="796" t="s">
        <v>469</v>
      </c>
      <c r="C12" s="797">
        <f>Bilans!E6-Bilans!D6+Bilans!D23-Bilans!E23</f>
        <v>-33891</v>
      </c>
      <c r="D12" s="798">
        <v>-29229</v>
      </c>
    </row>
    <row r="13" spans="2:4" ht="24.95" customHeight="1">
      <c r="B13" s="783" t="s">
        <v>466</v>
      </c>
      <c r="C13" s="784">
        <v>89605</v>
      </c>
      <c r="D13" s="785">
        <v>25016</v>
      </c>
    </row>
    <row r="14" spans="2:4" ht="15.75" thickBot="1">
      <c r="B14" s="783" t="s">
        <v>470</v>
      </c>
      <c r="C14" s="784">
        <v>-2967</v>
      </c>
      <c r="D14" s="785">
        <v>-3948</v>
      </c>
    </row>
    <row r="15" spans="2:4" ht="21.75" thickBot="1">
      <c r="B15" s="796" t="s">
        <v>471</v>
      </c>
      <c r="C15" s="797">
        <f>SUM(C12:C14)</f>
        <v>52747</v>
      </c>
      <c r="D15" s="798">
        <f>SUM(D12:D14)</f>
        <v>-8161</v>
      </c>
    </row>
    <row r="16" spans="2:4" ht="24.95" customHeight="1" thickBot="1">
      <c r="B16" s="796" t="s">
        <v>472</v>
      </c>
      <c r="C16" s="797">
        <f>Bilans!E7+Bilans!E8-Bilans!D7-Bilans!D8</f>
        <v>-3329601</v>
      </c>
      <c r="D16" s="798">
        <v>-3850865</v>
      </c>
    </row>
    <row r="17" spans="2:4" ht="24.95" customHeight="1" thickBot="1">
      <c r="B17" s="783" t="s">
        <v>466</v>
      </c>
      <c r="C17" s="784">
        <v>-53955</v>
      </c>
      <c r="D17" s="785">
        <v>-12945</v>
      </c>
    </row>
    <row r="18" spans="2:4" ht="17.100000000000001" customHeight="1" thickBot="1">
      <c r="B18" s="796" t="s">
        <v>473</v>
      </c>
      <c r="C18" s="797">
        <f>SUM(C16:C17)</f>
        <v>-3383556</v>
      </c>
      <c r="D18" s="798">
        <f>SUM(D16:D17)</f>
        <v>-3863810</v>
      </c>
    </row>
    <row r="19" spans="2:4" ht="24.95" customHeight="1" thickBot="1">
      <c r="B19" s="796" t="s">
        <v>483</v>
      </c>
      <c r="C19" s="797">
        <f>Bilans!E9-Bilans!D9</f>
        <v>-656403</v>
      </c>
      <c r="D19" s="798">
        <v>-3058335</v>
      </c>
    </row>
    <row r="20" spans="2:4" ht="17.100000000000001" customHeight="1">
      <c r="B20" s="783" t="s">
        <v>470</v>
      </c>
      <c r="C20" s="784">
        <v>-547452</v>
      </c>
      <c r="D20" s="785">
        <v>-153849</v>
      </c>
    </row>
    <row r="21" spans="2:4" ht="24.95" customHeight="1">
      <c r="B21" s="783" t="s">
        <v>466</v>
      </c>
      <c r="C21" s="784">
        <v>-37540</v>
      </c>
      <c r="D21" s="785">
        <v>-164567</v>
      </c>
    </row>
    <row r="22" spans="2:4" ht="17.100000000000001" customHeight="1">
      <c r="B22" s="783" t="s">
        <v>658</v>
      </c>
      <c r="C22" s="784">
        <f>167243+10</f>
        <v>167253</v>
      </c>
      <c r="D22" s="785">
        <v>0</v>
      </c>
    </row>
    <row r="23" spans="2:4" ht="17.100000000000001" customHeight="1">
      <c r="B23" s="783" t="s">
        <v>489</v>
      </c>
      <c r="C23" s="784">
        <v>-2000</v>
      </c>
      <c r="D23" s="785">
        <v>10061</v>
      </c>
    </row>
    <row r="24" spans="2:4" ht="17.100000000000001" customHeight="1" thickBot="1">
      <c r="B24" s="783" t="s">
        <v>485</v>
      </c>
      <c r="C24" s="784">
        <v>0</v>
      </c>
      <c r="D24" s="785">
        <v>-8086</v>
      </c>
    </row>
    <row r="25" spans="2:4" ht="15.75" thickBot="1">
      <c r="B25" s="796" t="s">
        <v>474</v>
      </c>
      <c r="C25" s="797">
        <f>SUM(C19:C24)</f>
        <v>-1076142</v>
      </c>
      <c r="D25" s="798">
        <f>SUM(D19:D24)</f>
        <v>-3374776</v>
      </c>
    </row>
    <row r="26" spans="2:4" ht="24.95" customHeight="1" thickBot="1">
      <c r="B26" s="796" t="s">
        <v>607</v>
      </c>
      <c r="C26" s="797">
        <f>Bilans!E16+Bilans!E11-Bilans!D16</f>
        <v>123036</v>
      </c>
      <c r="D26" s="798">
        <v>400610</v>
      </c>
    </row>
    <row r="27" spans="2:4" ht="15" customHeight="1">
      <c r="B27" s="783" t="s">
        <v>475</v>
      </c>
      <c r="C27" s="786">
        <v>-25648</v>
      </c>
      <c r="D27" s="785">
        <v>1919</v>
      </c>
    </row>
    <row r="28" spans="2:4" ht="15" customHeight="1" thickBot="1">
      <c r="B28" s="783" t="s">
        <v>597</v>
      </c>
      <c r="C28" s="784">
        <v>0</v>
      </c>
      <c r="D28" s="785">
        <v>-570907</v>
      </c>
    </row>
    <row r="29" spans="2:4" ht="15.75" thickBot="1">
      <c r="B29" s="796" t="s">
        <v>476</v>
      </c>
      <c r="C29" s="797">
        <f>SUM(C26:C28)</f>
        <v>97388</v>
      </c>
      <c r="D29" s="798">
        <f>SUM(D26:D28)</f>
        <v>-168378</v>
      </c>
    </row>
    <row r="30" spans="2:4" ht="21.75" thickBot="1">
      <c r="B30" s="796" t="s">
        <v>477</v>
      </c>
      <c r="C30" s="797">
        <f>Bilans!D22-Bilans!E22</f>
        <v>-3532578</v>
      </c>
      <c r="D30" s="798">
        <v>-1364498</v>
      </c>
    </row>
    <row r="31" spans="2:4" ht="24.95" customHeight="1">
      <c r="B31" s="783" t="s">
        <v>466</v>
      </c>
      <c r="C31" s="784">
        <v>-59553</v>
      </c>
      <c r="D31" s="785">
        <v>22036</v>
      </c>
    </row>
    <row r="32" spans="2:4" ht="15.75" thickBot="1">
      <c r="B32" s="783" t="s">
        <v>478</v>
      </c>
      <c r="C32" s="784">
        <f>2380870+24339</f>
        <v>2405209</v>
      </c>
      <c r="D32" s="785">
        <v>1955373</v>
      </c>
    </row>
    <row r="33" spans="2:4" ht="15.75" thickBot="1">
      <c r="B33" s="796" t="s">
        <v>479</v>
      </c>
      <c r="C33" s="797">
        <f>SUM(C30:C32)</f>
        <v>-1186922</v>
      </c>
      <c r="D33" s="798">
        <f>SUM(D30:D32)</f>
        <v>612911</v>
      </c>
    </row>
    <row r="34" spans="2:4" ht="21.75" thickBot="1">
      <c r="B34" s="796" t="s">
        <v>484</v>
      </c>
      <c r="C34" s="797">
        <f>Bilans!D24-Bilans!E24</f>
        <v>10277096</v>
      </c>
      <c r="D34" s="798">
        <v>8718387</v>
      </c>
    </row>
    <row r="35" spans="2:4" ht="24.95" customHeight="1">
      <c r="B35" s="783" t="s">
        <v>466</v>
      </c>
      <c r="C35" s="784">
        <v>-3714</v>
      </c>
      <c r="D35" s="785">
        <v>128459</v>
      </c>
    </row>
    <row r="36" spans="2:4" ht="15.75" thickBot="1">
      <c r="B36" s="783" t="s">
        <v>478</v>
      </c>
      <c r="C36" s="784">
        <v>-567902</v>
      </c>
      <c r="D36" s="785">
        <v>-416542</v>
      </c>
    </row>
    <row r="37" spans="2:4" ht="15.75" thickBot="1">
      <c r="B37" s="796" t="s">
        <v>480</v>
      </c>
      <c r="C37" s="797">
        <f>SUM(C34:C36)</f>
        <v>9705480</v>
      </c>
      <c r="D37" s="798">
        <f>SUM(D34:D36)</f>
        <v>8430304</v>
      </c>
    </row>
    <row r="38" spans="2:4" ht="24.95" customHeight="1" thickBot="1">
      <c r="B38" s="796" t="s">
        <v>486</v>
      </c>
      <c r="C38" s="797">
        <f>Bilans!D25-Bilans!E25</f>
        <v>3714194</v>
      </c>
      <c r="D38" s="798">
        <v>-1395547</v>
      </c>
    </row>
    <row r="39" spans="2:4" ht="24.95" customHeight="1">
      <c r="B39" s="783" t="s">
        <v>466</v>
      </c>
      <c r="C39" s="784">
        <f>-245563+16773</f>
        <v>-228790</v>
      </c>
      <c r="D39" s="785">
        <v>15268</v>
      </c>
    </row>
    <row r="40" spans="2:4" ht="15.75" thickBot="1">
      <c r="B40" s="783" t="s">
        <v>478</v>
      </c>
      <c r="C40" s="784">
        <f>-2150610-419581</f>
        <v>-2570191</v>
      </c>
      <c r="D40" s="785">
        <v>1514870</v>
      </c>
    </row>
    <row r="41" spans="2:4" ht="21.75" thickBot="1">
      <c r="B41" s="796" t="s">
        <v>481</v>
      </c>
      <c r="C41" s="797">
        <f>SUM(C38:C40)</f>
        <v>915213</v>
      </c>
      <c r="D41" s="798">
        <f>SUM(D38:D40)</f>
        <v>134591</v>
      </c>
    </row>
    <row r="42" spans="2:4" ht="24.95" customHeight="1" thickBot="1">
      <c r="B42" s="796" t="s">
        <v>608</v>
      </c>
      <c r="C42" s="797">
        <f>Bilans!D28+Bilans!D31-Bilans!E28-Bilans!E31-Bilans!E27</f>
        <v>372037</v>
      </c>
      <c r="D42" s="798">
        <v>186631</v>
      </c>
    </row>
    <row r="43" spans="2:4">
      <c r="B43" s="783" t="s">
        <v>488</v>
      </c>
      <c r="C43" s="786">
        <v>9088</v>
      </c>
      <c r="D43" s="785">
        <v>14459</v>
      </c>
    </row>
    <row r="44" spans="2:4" ht="15" customHeight="1">
      <c r="B44" s="783" t="s">
        <v>597</v>
      </c>
      <c r="C44" s="786">
        <v>0</v>
      </c>
      <c r="D44" s="785">
        <v>272292</v>
      </c>
    </row>
    <row r="45" spans="2:4" ht="15" customHeight="1">
      <c r="B45" s="787" t="s">
        <v>659</v>
      </c>
      <c r="C45" s="959">
        <f>29820</f>
        <v>29820</v>
      </c>
      <c r="D45" s="789">
        <v>0</v>
      </c>
    </row>
    <row r="46" spans="2:4" ht="24.95" customHeight="1">
      <c r="B46" s="783" t="s">
        <v>598</v>
      </c>
      <c r="C46" s="786">
        <v>0</v>
      </c>
      <c r="D46" s="785">
        <v>166500</v>
      </c>
    </row>
    <row r="47" spans="2:4" ht="24.95" customHeight="1" thickBot="1">
      <c r="B47" s="783" t="s">
        <v>487</v>
      </c>
      <c r="C47" s="786">
        <v>344</v>
      </c>
      <c r="D47" s="785">
        <v>-1965</v>
      </c>
    </row>
    <row r="48" spans="2:4" ht="15.75" customHeight="1" thickBot="1">
      <c r="B48" s="796" t="s">
        <v>482</v>
      </c>
      <c r="C48" s="960">
        <f>SUM(C42:C47)</f>
        <v>411289</v>
      </c>
      <c r="D48" s="798">
        <f>SUM(D42:D47)</f>
        <v>637917</v>
      </c>
    </row>
    <row r="51" spans="2:4" s="186" customFormat="1" ht="14.25">
      <c r="B51" s="1099" t="s">
        <v>627</v>
      </c>
    </row>
    <row r="52" spans="2:4" s="186" customFormat="1" ht="14.25"/>
    <row r="53" spans="2:4" s="186" customFormat="1" ht="15.75" customHeight="1" thickBot="1">
      <c r="B53" s="1132"/>
      <c r="C53" s="1133" t="s">
        <v>188</v>
      </c>
      <c r="D53" s="1134"/>
    </row>
    <row r="54" spans="2:4" s="186" customFormat="1" ht="14.25">
      <c r="B54" s="1132"/>
      <c r="C54" s="782">
        <v>2016</v>
      </c>
      <c r="D54" s="765">
        <v>2015</v>
      </c>
    </row>
    <row r="55" spans="2:4" s="186" customFormat="1" ht="17.100000000000001" customHeight="1" thickBot="1">
      <c r="B55" s="518" t="s">
        <v>628</v>
      </c>
      <c r="C55" s="659"/>
      <c r="D55" s="904"/>
    </row>
    <row r="56" spans="2:4" s="186" customFormat="1" ht="17.100000000000001" customHeight="1">
      <c r="B56" s="905" t="s">
        <v>233</v>
      </c>
      <c r="C56" s="906">
        <v>64734</v>
      </c>
      <c r="D56" s="907">
        <v>73007</v>
      </c>
    </row>
    <row r="57" spans="2:4" s="186" customFormat="1" ht="17.100000000000001" customHeight="1">
      <c r="B57" s="783" t="s">
        <v>629</v>
      </c>
      <c r="C57" s="784">
        <v>2809724</v>
      </c>
      <c r="D57" s="908">
        <v>2597668</v>
      </c>
    </row>
    <row r="58" spans="2:4" s="186" customFormat="1" ht="17.100000000000001" customHeight="1">
      <c r="B58" s="650" t="s">
        <v>630</v>
      </c>
      <c r="C58" s="658">
        <v>77365</v>
      </c>
      <c r="D58" s="908">
        <v>59817</v>
      </c>
    </row>
    <row r="59" spans="2:4" s="186" customFormat="1" ht="17.100000000000001" customHeight="1">
      <c r="B59" s="650" t="s">
        <v>631</v>
      </c>
      <c r="C59" s="658">
        <v>911979</v>
      </c>
      <c r="D59" s="908">
        <f>858284+56564</f>
        <v>914848</v>
      </c>
    </row>
    <row r="60" spans="2:4" s="186" customFormat="1" ht="17.100000000000001" customHeight="1">
      <c r="B60" s="650" t="s">
        <v>632</v>
      </c>
      <c r="C60" s="658">
        <v>114753</v>
      </c>
      <c r="D60" s="908">
        <v>62090</v>
      </c>
    </row>
    <row r="61" spans="2:4" s="186" customFormat="1" ht="17.100000000000001" customHeight="1">
      <c r="B61" s="650" t="s">
        <v>669</v>
      </c>
      <c r="C61" s="658">
        <v>68214</v>
      </c>
      <c r="D61" s="908">
        <v>131162</v>
      </c>
    </row>
    <row r="62" spans="2:4" s="186" customFormat="1" ht="17.100000000000001" customHeight="1" thickBot="1">
      <c r="B62" s="909" t="s">
        <v>633</v>
      </c>
      <c r="C62" s="910">
        <f>2319+1</f>
        <v>2320</v>
      </c>
      <c r="D62" s="911">
        <v>5834</v>
      </c>
    </row>
    <row r="63" spans="2:4" s="186" customFormat="1" ht="17.100000000000001" customHeight="1" thickBot="1">
      <c r="B63" s="796" t="s">
        <v>634</v>
      </c>
      <c r="C63" s="797">
        <f>SUM(C56:C62)</f>
        <v>4049089</v>
      </c>
      <c r="D63" s="912">
        <f>SUM(D56:D62)</f>
        <v>3844426</v>
      </c>
    </row>
    <row r="64" spans="2:4" s="186" customFormat="1" ht="14.25"/>
    <row r="65" spans="2:4" s="186" customFormat="1" ht="14.25"/>
    <row r="66" spans="2:4" s="186" customFormat="1" ht="15.75" customHeight="1" thickBot="1">
      <c r="B66" s="1132"/>
      <c r="C66" s="1133" t="s">
        <v>188</v>
      </c>
      <c r="D66" s="1134"/>
    </row>
    <row r="67" spans="2:4" s="186" customFormat="1" ht="14.25">
      <c r="B67" s="1132"/>
      <c r="C67" s="782">
        <v>2016</v>
      </c>
      <c r="D67" s="765">
        <v>2015</v>
      </c>
    </row>
    <row r="68" spans="2:4" s="186" customFormat="1" ht="17.100000000000001" customHeight="1" thickBot="1">
      <c r="B68" s="518" t="s">
        <v>635</v>
      </c>
      <c r="C68" s="659"/>
      <c r="D68" s="904"/>
    </row>
    <row r="69" spans="2:4" s="186" customFormat="1" ht="17.100000000000001" customHeight="1">
      <c r="B69" s="905" t="s">
        <v>636</v>
      </c>
      <c r="C69" s="906">
        <v>-15554</v>
      </c>
      <c r="D69" s="907">
        <v>-2579</v>
      </c>
    </row>
    <row r="70" spans="2:4" s="186" customFormat="1" ht="17.100000000000001" customHeight="1">
      <c r="B70" s="783" t="s">
        <v>637</v>
      </c>
      <c r="C70" s="784">
        <v>-643024</v>
      </c>
      <c r="D70" s="908">
        <f>-679213-157285</f>
        <v>-836498</v>
      </c>
    </row>
    <row r="71" spans="2:4" s="186" customFormat="1" ht="17.100000000000001" customHeight="1">
      <c r="B71" s="909" t="s">
        <v>640</v>
      </c>
      <c r="C71" s="910">
        <v>-226909</v>
      </c>
      <c r="D71" s="911">
        <f>-94037-186222</f>
        <v>-280259</v>
      </c>
    </row>
    <row r="72" spans="2:4" s="186" customFormat="1" ht="17.100000000000001" customHeight="1" thickBot="1">
      <c r="B72" s="909" t="s">
        <v>638</v>
      </c>
      <c r="C72" s="910">
        <v>-3943</v>
      </c>
      <c r="D72" s="911">
        <f>-1806+1</f>
        <v>-1805</v>
      </c>
    </row>
    <row r="73" spans="2:4" s="186" customFormat="1" ht="17.100000000000001" customHeight="1" thickBot="1">
      <c r="B73" s="796" t="s">
        <v>639</v>
      </c>
      <c r="C73" s="797">
        <f>SUM(C69:C72)</f>
        <v>-889430</v>
      </c>
      <c r="D73" s="912">
        <f>SUM(D69:D72)</f>
        <v>-1121141</v>
      </c>
    </row>
    <row r="74" spans="2:4" s="186" customFormat="1" ht="14.25"/>
  </sheetData>
  <mergeCells count="6">
    <mergeCell ref="B2:B3"/>
    <mergeCell ref="C2:D2"/>
    <mergeCell ref="B53:B54"/>
    <mergeCell ref="C53:D53"/>
    <mergeCell ref="B66:B67"/>
    <mergeCell ref="C66:D6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F14"/>
  <sheetViews>
    <sheetView workbookViewId="0">
      <selection activeCell="B2" sqref="B2"/>
    </sheetView>
  </sheetViews>
  <sheetFormatPr defaultRowHeight="10.5"/>
  <cols>
    <col min="1" max="1" width="9.140625" style="1086"/>
    <col min="2" max="2" width="35.28515625" style="1086" customWidth="1"/>
    <col min="3" max="6" width="17.85546875" style="1086" customWidth="1"/>
    <col min="7" max="16384" width="9.140625" style="1086"/>
  </cols>
  <sheetData>
    <row r="2" spans="1:6" ht="12.75">
      <c r="B2" s="1098" t="s">
        <v>695</v>
      </c>
    </row>
    <row r="3" spans="1:6">
      <c r="B3" s="179"/>
    </row>
    <row r="4" spans="1:6" ht="17.100000000000001" customHeight="1" thickBot="1">
      <c r="A4" s="158"/>
      <c r="B4" s="290"/>
      <c r="C4" s="1135" t="s">
        <v>611</v>
      </c>
      <c r="D4" s="1135"/>
      <c r="E4" s="1135" t="s">
        <v>495</v>
      </c>
      <c r="F4" s="1136"/>
    </row>
    <row r="5" spans="1:6" ht="32.25" thickBot="1">
      <c r="A5" s="158"/>
      <c r="B5" s="799"/>
      <c r="C5" s="1084" t="s">
        <v>1</v>
      </c>
      <c r="D5" s="1084" t="s">
        <v>440</v>
      </c>
      <c r="E5" s="1084" t="s">
        <v>1</v>
      </c>
      <c r="F5" s="800" t="s">
        <v>440</v>
      </c>
    </row>
    <row r="6" spans="1:6" ht="17.100000000000001" customHeight="1" thickBot="1">
      <c r="A6" s="158"/>
      <c r="B6" s="417" t="s">
        <v>3</v>
      </c>
      <c r="C6" s="654">
        <f>E11</f>
        <v>181</v>
      </c>
      <c r="D6" s="801">
        <v>0</v>
      </c>
      <c r="E6" s="801">
        <v>3650</v>
      </c>
      <c r="F6" s="802">
        <v>0</v>
      </c>
    </row>
    <row r="7" spans="1:6" ht="17.100000000000001" customHeight="1">
      <c r="A7" s="158"/>
      <c r="B7" s="803" t="s">
        <v>4</v>
      </c>
      <c r="C7" s="804">
        <v>0</v>
      </c>
      <c r="D7" s="804">
        <v>0</v>
      </c>
      <c r="E7" s="805">
        <v>0</v>
      </c>
      <c r="F7" s="806">
        <v>0</v>
      </c>
    </row>
    <row r="8" spans="1:6" ht="17.100000000000001" customHeight="1">
      <c r="A8" s="158"/>
      <c r="B8" s="650" t="s">
        <v>5</v>
      </c>
      <c r="C8" s="292">
        <v>0</v>
      </c>
      <c r="D8" s="292">
        <v>0</v>
      </c>
      <c r="E8" s="807">
        <v>0</v>
      </c>
      <c r="F8" s="808">
        <v>0</v>
      </c>
    </row>
    <row r="9" spans="1:6" ht="17.100000000000001" customHeight="1">
      <c r="A9" s="158"/>
      <c r="B9" s="650" t="s">
        <v>257</v>
      </c>
      <c r="C9" s="292">
        <v>181</v>
      </c>
      <c r="D9" s="292">
        <v>4</v>
      </c>
      <c r="E9" s="807">
        <v>3469</v>
      </c>
      <c r="F9" s="808">
        <v>4</v>
      </c>
    </row>
    <row r="10" spans="1:6" ht="17.100000000000001" customHeight="1" thickBot="1">
      <c r="A10" s="158"/>
      <c r="B10" s="653" t="s">
        <v>6</v>
      </c>
      <c r="C10" s="652">
        <v>0</v>
      </c>
      <c r="D10" s="652">
        <v>0</v>
      </c>
      <c r="E10" s="809">
        <v>0</v>
      </c>
      <c r="F10" s="810">
        <v>0</v>
      </c>
    </row>
    <row r="11" spans="1:6" ht="17.100000000000001" customHeight="1" thickBot="1">
      <c r="A11" s="158"/>
      <c r="B11" s="417" t="s">
        <v>7</v>
      </c>
      <c r="C11" s="654">
        <f>C6+C7-C8-C9-C10</f>
        <v>0</v>
      </c>
      <c r="D11" s="801">
        <v>0</v>
      </c>
      <c r="E11" s="801">
        <f>E6+E7-E8-E9-E10</f>
        <v>181</v>
      </c>
      <c r="F11" s="802"/>
    </row>
    <row r="12" spans="1:6" ht="21.75" thickBot="1">
      <c r="A12" s="158"/>
      <c r="B12" s="417" t="s">
        <v>179</v>
      </c>
      <c r="C12" s="654">
        <v>0</v>
      </c>
      <c r="D12" s="801">
        <v>0</v>
      </c>
      <c r="E12" s="801">
        <v>0</v>
      </c>
      <c r="F12" s="802">
        <v>0</v>
      </c>
    </row>
    <row r="13" spans="1:6">
      <c r="A13" s="158"/>
      <c r="B13" s="152"/>
      <c r="C13" s="152"/>
      <c r="D13" s="152"/>
    </row>
    <row r="14" spans="1:6">
      <c r="A14" s="158"/>
      <c r="B14" s="152"/>
      <c r="C14" s="152"/>
      <c r="D14" s="152"/>
    </row>
  </sheetData>
  <mergeCells count="2">
    <mergeCell ref="C4:D4"/>
    <mergeCell ref="E4:F4"/>
  </mergeCell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H26"/>
  <sheetViews>
    <sheetView workbookViewId="0">
      <selection activeCell="H10" sqref="H10"/>
    </sheetView>
  </sheetViews>
  <sheetFormatPr defaultRowHeight="10.5"/>
  <cols>
    <col min="1" max="1" width="9.140625" style="1086"/>
    <col min="2" max="2" width="35.28515625" style="1086" customWidth="1"/>
    <col min="3" max="8" width="17.85546875" style="1086" customWidth="1"/>
    <col min="9" max="16384" width="9.140625" style="1086"/>
  </cols>
  <sheetData>
    <row r="2" spans="1:8" ht="12.75">
      <c r="B2" s="1098" t="s">
        <v>696</v>
      </c>
      <c r="C2" s="413"/>
      <c r="D2" s="413"/>
    </row>
    <row r="4" spans="1:8" ht="17.100000000000001" customHeight="1" thickBot="1">
      <c r="A4" s="158"/>
      <c r="B4" s="290"/>
      <c r="C4" s="1135" t="s">
        <v>611</v>
      </c>
      <c r="D4" s="1136"/>
      <c r="E4" s="1135" t="s">
        <v>495</v>
      </c>
      <c r="F4" s="1136"/>
      <c r="G4" s="1137"/>
      <c r="H4" s="1137"/>
    </row>
    <row r="5" spans="1:8" ht="32.25" thickBot="1">
      <c r="A5" s="158"/>
      <c r="B5" s="799"/>
      <c r="C5" s="1084" t="s">
        <v>1</v>
      </c>
      <c r="D5" s="1085" t="s">
        <v>440</v>
      </c>
      <c r="E5" s="1084" t="s">
        <v>1</v>
      </c>
      <c r="F5" s="1085" t="s">
        <v>440</v>
      </c>
      <c r="G5" s="159"/>
      <c r="H5" s="159"/>
    </row>
    <row r="6" spans="1:8" ht="17.100000000000001" customHeight="1" thickBot="1">
      <c r="A6" s="158"/>
      <c r="B6" s="417" t="s">
        <v>3</v>
      </c>
      <c r="C6" s="654">
        <f>E11</f>
        <v>19363</v>
      </c>
      <c r="D6" s="801">
        <v>0</v>
      </c>
      <c r="E6" s="801">
        <v>33352</v>
      </c>
      <c r="F6" s="802">
        <v>0</v>
      </c>
      <c r="G6" s="160"/>
      <c r="H6" s="160"/>
    </row>
    <row r="7" spans="1:8" ht="17.100000000000001" customHeight="1">
      <c r="A7" s="158"/>
      <c r="B7" s="803" t="s">
        <v>4</v>
      </c>
      <c r="C7" s="804">
        <v>0</v>
      </c>
      <c r="D7" s="804">
        <v>0</v>
      </c>
      <c r="E7" s="805">
        <v>0</v>
      </c>
      <c r="F7" s="806">
        <v>0</v>
      </c>
      <c r="G7" s="161"/>
      <c r="H7" s="161"/>
    </row>
    <row r="8" spans="1:8" ht="17.100000000000001" customHeight="1">
      <c r="A8" s="158"/>
      <c r="B8" s="650" t="s">
        <v>5</v>
      </c>
      <c r="C8" s="292">
        <v>0</v>
      </c>
      <c r="D8" s="292">
        <v>0</v>
      </c>
      <c r="E8" s="807">
        <v>0</v>
      </c>
      <c r="F8" s="808">
        <v>0</v>
      </c>
      <c r="G8" s="161"/>
      <c r="H8" s="161"/>
    </row>
    <row r="9" spans="1:8" ht="17.100000000000001" customHeight="1">
      <c r="A9" s="158"/>
      <c r="B9" s="650" t="s">
        <v>257</v>
      </c>
      <c r="C9" s="292">
        <v>13982</v>
      </c>
      <c r="D9" s="292">
        <v>4</v>
      </c>
      <c r="E9" s="807">
        <v>13989</v>
      </c>
      <c r="F9" s="808">
        <v>4</v>
      </c>
      <c r="G9" s="161"/>
      <c r="H9" s="161"/>
    </row>
    <row r="10" spans="1:8" ht="17.100000000000001" customHeight="1" thickBot="1">
      <c r="A10" s="158"/>
      <c r="B10" s="653" t="s">
        <v>6</v>
      </c>
      <c r="C10" s="652">
        <v>0</v>
      </c>
      <c r="D10" s="652">
        <v>0</v>
      </c>
      <c r="E10" s="809">
        <v>0</v>
      </c>
      <c r="F10" s="810">
        <v>0</v>
      </c>
      <c r="G10" s="161"/>
      <c r="H10" s="161"/>
    </row>
    <row r="11" spans="1:8" ht="17.100000000000001" customHeight="1" thickBot="1">
      <c r="A11" s="158"/>
      <c r="B11" s="417" t="s">
        <v>7</v>
      </c>
      <c r="C11" s="654">
        <f>C6+C7-C8-C9-C10</f>
        <v>5381</v>
      </c>
      <c r="D11" s="801">
        <v>0</v>
      </c>
      <c r="E11" s="801">
        <v>19363</v>
      </c>
      <c r="F11" s="802">
        <v>0</v>
      </c>
      <c r="G11" s="160"/>
      <c r="H11" s="160"/>
    </row>
    <row r="12" spans="1:8" ht="21.75" thickBot="1">
      <c r="A12" s="158"/>
      <c r="B12" s="417" t="s">
        <v>179</v>
      </c>
      <c r="C12" s="654">
        <v>0</v>
      </c>
      <c r="D12" s="801">
        <v>0</v>
      </c>
      <c r="E12" s="801">
        <v>0</v>
      </c>
      <c r="F12" s="802">
        <v>0</v>
      </c>
      <c r="G12" s="160"/>
      <c r="H12" s="160"/>
    </row>
    <row r="16" spans="1:8" ht="14.25" customHeight="1">
      <c r="B16" s="1098" t="s">
        <v>697</v>
      </c>
      <c r="C16" s="413"/>
      <c r="D16" s="413"/>
    </row>
    <row r="17" spans="1:8">
      <c r="B17" s="154"/>
      <c r="C17" s="154"/>
      <c r="D17" s="154"/>
    </row>
    <row r="18" spans="1:8" ht="17.100000000000001" customHeight="1" thickBot="1">
      <c r="A18" s="158"/>
      <c r="B18" s="811"/>
      <c r="C18" s="1135" t="s">
        <v>611</v>
      </c>
      <c r="D18" s="1136"/>
      <c r="E18" s="1138" t="s">
        <v>495</v>
      </c>
      <c r="F18" s="1139"/>
      <c r="G18" s="1137"/>
      <c r="H18" s="1137"/>
    </row>
    <row r="19" spans="1:8" ht="32.25" thickBot="1">
      <c r="A19" s="158"/>
      <c r="B19" s="812"/>
      <c r="C19" s="813" t="s">
        <v>1</v>
      </c>
      <c r="D19" s="814" t="s">
        <v>440</v>
      </c>
      <c r="E19" s="813" t="s">
        <v>1</v>
      </c>
      <c r="F19" s="814" t="s">
        <v>440</v>
      </c>
      <c r="G19" s="159"/>
      <c r="H19" s="159"/>
    </row>
    <row r="20" spans="1:8" ht="17.100000000000001" customHeight="1" thickBot="1">
      <c r="A20" s="158"/>
      <c r="B20" s="417" t="s">
        <v>3</v>
      </c>
      <c r="C20" s="654">
        <f>E25</f>
        <v>9776</v>
      </c>
      <c r="D20" s="801">
        <v>0</v>
      </c>
      <c r="E20" s="801">
        <v>0</v>
      </c>
      <c r="F20" s="802">
        <v>0</v>
      </c>
      <c r="G20" s="160"/>
      <c r="H20" s="160"/>
    </row>
    <row r="21" spans="1:8" ht="17.100000000000001" customHeight="1">
      <c r="A21" s="158"/>
      <c r="B21" s="803" t="s">
        <v>4</v>
      </c>
      <c r="C21" s="804">
        <v>17828</v>
      </c>
      <c r="D21" s="804">
        <v>0</v>
      </c>
      <c r="E21" s="805">
        <v>16295</v>
      </c>
      <c r="F21" s="806">
        <v>0</v>
      </c>
      <c r="G21" s="161"/>
      <c r="H21" s="161"/>
    </row>
    <row r="22" spans="1:8" ht="17.100000000000001" customHeight="1">
      <c r="A22" s="158"/>
      <c r="B22" s="650" t="s">
        <v>5</v>
      </c>
      <c r="C22" s="292">
        <v>0</v>
      </c>
      <c r="D22" s="292">
        <v>0</v>
      </c>
      <c r="E22" s="807">
        <v>0</v>
      </c>
      <c r="F22" s="808">
        <v>0</v>
      </c>
      <c r="G22" s="161"/>
      <c r="H22" s="161"/>
    </row>
    <row r="23" spans="1:8" ht="17.100000000000001" customHeight="1">
      <c r="A23" s="158"/>
      <c r="B23" s="650" t="s">
        <v>257</v>
      </c>
      <c r="C23" s="292">
        <v>10394</v>
      </c>
      <c r="D23" s="292">
        <v>4</v>
      </c>
      <c r="E23" s="807">
        <v>6519</v>
      </c>
      <c r="F23" s="808">
        <v>4</v>
      </c>
      <c r="G23" s="161"/>
      <c r="H23" s="161"/>
    </row>
    <row r="24" spans="1:8" ht="17.100000000000001" customHeight="1" thickBot="1">
      <c r="A24" s="158"/>
      <c r="B24" s="653" t="s">
        <v>6</v>
      </c>
      <c r="C24" s="652">
        <v>0</v>
      </c>
      <c r="D24" s="652">
        <v>0</v>
      </c>
      <c r="E24" s="809">
        <v>0</v>
      </c>
      <c r="F24" s="810">
        <v>0</v>
      </c>
      <c r="G24" s="161"/>
      <c r="H24" s="161"/>
    </row>
    <row r="25" spans="1:8" ht="17.100000000000001" customHeight="1" thickBot="1">
      <c r="A25" s="158"/>
      <c r="B25" s="417" t="s">
        <v>7</v>
      </c>
      <c r="C25" s="654">
        <f>C20+C21-C22-C23-C24</f>
        <v>17210</v>
      </c>
      <c r="D25" s="801">
        <v>0</v>
      </c>
      <c r="E25" s="801">
        <v>9776</v>
      </c>
      <c r="F25" s="802">
        <v>0</v>
      </c>
      <c r="G25" s="160"/>
      <c r="H25" s="160"/>
    </row>
    <row r="26" spans="1:8" ht="21.75" thickBot="1">
      <c r="A26" s="158"/>
      <c r="B26" s="417" t="s">
        <v>179</v>
      </c>
      <c r="C26" s="654">
        <v>0</v>
      </c>
      <c r="D26" s="801">
        <v>0</v>
      </c>
      <c r="E26" s="801">
        <v>0</v>
      </c>
      <c r="F26" s="802">
        <v>0</v>
      </c>
      <c r="G26" s="160"/>
      <c r="H26" s="160"/>
    </row>
  </sheetData>
  <mergeCells count="6">
    <mergeCell ref="C4:D4"/>
    <mergeCell ref="E4:F4"/>
    <mergeCell ref="G4:H4"/>
    <mergeCell ref="C18:D18"/>
    <mergeCell ref="E18:F18"/>
    <mergeCell ref="G18:H18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6"/>
  <sheetViews>
    <sheetView workbookViewId="0">
      <selection activeCell="B27" sqref="B27:F27"/>
    </sheetView>
  </sheetViews>
  <sheetFormatPr defaultRowHeight="10.5"/>
  <cols>
    <col min="1" max="1" width="9.140625" style="162"/>
    <col min="2" max="2" width="35.28515625" style="162" bestFit="1" customWidth="1"/>
    <col min="3" max="3" width="17.85546875" style="162" customWidth="1"/>
    <col min="4" max="4" width="18.42578125" style="162" customWidth="1"/>
    <col min="5" max="5" width="17.85546875" style="162" customWidth="1"/>
    <col min="6" max="6" width="18.42578125" style="162" customWidth="1"/>
    <col min="7" max="16384" width="9.140625" style="162"/>
  </cols>
  <sheetData>
    <row r="1" spans="1:6" ht="12.75">
      <c r="B1" s="1097" t="s">
        <v>698</v>
      </c>
    </row>
    <row r="3" spans="1:6" ht="17.100000000000001" customHeight="1" thickBot="1">
      <c r="A3" s="158"/>
      <c r="B3" s="290"/>
      <c r="C3" s="1135" t="s">
        <v>611</v>
      </c>
      <c r="D3" s="1136"/>
      <c r="E3" s="1135" t="s">
        <v>495</v>
      </c>
      <c r="F3" s="1136"/>
    </row>
    <row r="4" spans="1:6" ht="32.25" thickBot="1">
      <c r="A4" s="158"/>
      <c r="B4" s="799"/>
      <c r="C4" s="1084" t="s">
        <v>1</v>
      </c>
      <c r="D4" s="1085" t="s">
        <v>2</v>
      </c>
      <c r="E4" s="1084" t="s">
        <v>1</v>
      </c>
      <c r="F4" s="1085" t="s">
        <v>2</v>
      </c>
    </row>
    <row r="5" spans="1:6" ht="17.100000000000001" customHeight="1" thickBot="1">
      <c r="A5" s="158"/>
      <c r="B5" s="417" t="s">
        <v>3</v>
      </c>
      <c r="C5" s="654">
        <f>E10</f>
        <v>100</v>
      </c>
      <c r="D5" s="801">
        <v>0</v>
      </c>
      <c r="E5" s="801">
        <v>1277</v>
      </c>
      <c r="F5" s="802">
        <v>0</v>
      </c>
    </row>
    <row r="6" spans="1:6" ht="17.100000000000001" customHeight="1">
      <c r="A6" s="158"/>
      <c r="B6" s="803" t="s">
        <v>4</v>
      </c>
      <c r="C6" s="804">
        <v>0</v>
      </c>
      <c r="D6" s="804">
        <v>0</v>
      </c>
      <c r="E6" s="805">
        <v>0</v>
      </c>
      <c r="F6" s="806">
        <v>0</v>
      </c>
    </row>
    <row r="7" spans="1:6" ht="17.100000000000001" customHeight="1">
      <c r="A7" s="158"/>
      <c r="B7" s="650" t="s">
        <v>5</v>
      </c>
      <c r="C7" s="292">
        <v>0</v>
      </c>
      <c r="D7" s="292">
        <v>0</v>
      </c>
      <c r="E7" s="807">
        <v>0</v>
      </c>
      <c r="F7" s="808">
        <v>0</v>
      </c>
    </row>
    <row r="8" spans="1:6" ht="17.100000000000001" customHeight="1">
      <c r="A8" s="158"/>
      <c r="B8" s="650" t="s">
        <v>257</v>
      </c>
      <c r="C8" s="292">
        <v>100</v>
      </c>
      <c r="D8" s="292">
        <v>4</v>
      </c>
      <c r="E8" s="807">
        <v>1177</v>
      </c>
      <c r="F8" s="808">
        <v>4</v>
      </c>
    </row>
    <row r="9" spans="1:6" ht="17.100000000000001" customHeight="1" thickBot="1">
      <c r="A9" s="158"/>
      <c r="B9" s="653" t="s">
        <v>6</v>
      </c>
      <c r="C9" s="652">
        <v>0</v>
      </c>
      <c r="D9" s="652">
        <v>0</v>
      </c>
      <c r="E9" s="809">
        <v>0</v>
      </c>
      <c r="F9" s="810">
        <v>0</v>
      </c>
    </row>
    <row r="10" spans="1:6" ht="17.100000000000001" customHeight="1" thickBot="1">
      <c r="A10" s="158"/>
      <c r="B10" s="417" t="s">
        <v>7</v>
      </c>
      <c r="C10" s="654">
        <f>C5+C6-C9-C8-C7</f>
        <v>0</v>
      </c>
      <c r="D10" s="801">
        <v>0</v>
      </c>
      <c r="E10" s="801">
        <v>100</v>
      </c>
      <c r="F10" s="802">
        <v>0</v>
      </c>
    </row>
    <row r="11" spans="1:6" ht="21.75" thickBot="1">
      <c r="A11" s="158"/>
      <c r="B11" s="417" t="s">
        <v>179</v>
      </c>
      <c r="C11" s="654">
        <v>0</v>
      </c>
      <c r="D11" s="801">
        <v>0</v>
      </c>
      <c r="E11" s="801">
        <v>100</v>
      </c>
      <c r="F11" s="802">
        <v>0</v>
      </c>
    </row>
    <row r="12" spans="1:6">
      <c r="A12" s="158"/>
      <c r="B12" s="163"/>
      <c r="C12" s="163"/>
      <c r="D12" s="163"/>
    </row>
    <row r="13" spans="1:6">
      <c r="A13" s="158"/>
      <c r="B13" s="163"/>
      <c r="C13" s="163"/>
      <c r="D13" s="163"/>
    </row>
    <row r="14" spans="1:6" ht="12.75">
      <c r="A14" s="158"/>
      <c r="B14" s="1097" t="s">
        <v>699</v>
      </c>
      <c r="C14" s="163"/>
      <c r="D14" s="163"/>
    </row>
    <row r="15" spans="1:6">
      <c r="A15" s="158"/>
      <c r="B15" s="1140"/>
      <c r="C15" s="1140"/>
      <c r="D15" s="1140"/>
      <c r="E15" s="1140"/>
      <c r="F15" s="1140"/>
    </row>
    <row r="16" spans="1:6" ht="17.100000000000001" customHeight="1" thickBot="1">
      <c r="A16" s="158"/>
      <c r="B16" s="290"/>
      <c r="C16" s="1135" t="s">
        <v>611</v>
      </c>
      <c r="D16" s="1136"/>
      <c r="E16" s="1135" t="s">
        <v>495</v>
      </c>
      <c r="F16" s="1136"/>
    </row>
    <row r="17" spans="1:6" ht="35.1" customHeight="1" thickBot="1">
      <c r="A17" s="158"/>
      <c r="B17" s="799"/>
      <c r="C17" s="1084" t="s">
        <v>1</v>
      </c>
      <c r="D17" s="1085" t="s">
        <v>2</v>
      </c>
      <c r="E17" s="1084" t="s">
        <v>1</v>
      </c>
      <c r="F17" s="1085" t="s">
        <v>2</v>
      </c>
    </row>
    <row r="18" spans="1:6" ht="17.100000000000001" customHeight="1" thickBot="1">
      <c r="A18" s="158"/>
      <c r="B18" s="417" t="s">
        <v>3</v>
      </c>
      <c r="C18" s="654">
        <f>E23</f>
        <v>1486</v>
      </c>
      <c r="D18" s="801">
        <f>F23</f>
        <v>0</v>
      </c>
      <c r="E18" s="801">
        <v>2233</v>
      </c>
      <c r="F18" s="802">
        <v>0</v>
      </c>
    </row>
    <row r="19" spans="1:6" ht="17.100000000000001" customHeight="1">
      <c r="A19" s="158"/>
      <c r="B19" s="803" t="s">
        <v>4</v>
      </c>
      <c r="C19" s="804">
        <v>0</v>
      </c>
      <c r="D19" s="804">
        <v>0</v>
      </c>
      <c r="E19" s="805">
        <v>0</v>
      </c>
      <c r="F19" s="806">
        <v>0</v>
      </c>
    </row>
    <row r="20" spans="1:6" ht="17.100000000000001" customHeight="1">
      <c r="A20" s="158"/>
      <c r="B20" s="650" t="s">
        <v>5</v>
      </c>
      <c r="C20" s="292">
        <v>0</v>
      </c>
      <c r="D20" s="292">
        <v>0</v>
      </c>
      <c r="E20" s="807">
        <v>0</v>
      </c>
      <c r="F20" s="808">
        <v>0</v>
      </c>
    </row>
    <row r="21" spans="1:6" ht="17.100000000000001" customHeight="1">
      <c r="A21" s="158"/>
      <c r="B21" s="650" t="s">
        <v>257</v>
      </c>
      <c r="C21" s="292">
        <v>744</v>
      </c>
      <c r="D21" s="292">
        <v>4</v>
      </c>
      <c r="E21" s="807">
        <v>747</v>
      </c>
      <c r="F21" s="808">
        <v>4</v>
      </c>
    </row>
    <row r="22" spans="1:6" ht="17.100000000000001" customHeight="1" thickBot="1">
      <c r="A22" s="158"/>
      <c r="B22" s="653" t="s">
        <v>6</v>
      </c>
      <c r="C22" s="652">
        <v>0</v>
      </c>
      <c r="D22" s="652">
        <v>0</v>
      </c>
      <c r="E22" s="809">
        <v>0</v>
      </c>
      <c r="F22" s="810">
        <v>0</v>
      </c>
    </row>
    <row r="23" spans="1:6" ht="17.100000000000001" customHeight="1" thickBot="1">
      <c r="A23" s="158"/>
      <c r="B23" s="417" t="s">
        <v>7</v>
      </c>
      <c r="C23" s="654">
        <f>C18+C19-C22-C21-C20</f>
        <v>742</v>
      </c>
      <c r="D23" s="801">
        <v>0</v>
      </c>
      <c r="E23" s="801">
        <v>1486</v>
      </c>
      <c r="F23" s="802">
        <v>0</v>
      </c>
    </row>
    <row r="24" spans="1:6" ht="21.75" thickBot="1">
      <c r="A24" s="158"/>
      <c r="B24" s="417" t="s">
        <v>179</v>
      </c>
      <c r="C24" s="654">
        <v>0</v>
      </c>
      <c r="D24" s="801">
        <v>0</v>
      </c>
      <c r="E24" s="801">
        <v>0</v>
      </c>
      <c r="F24" s="802">
        <v>0</v>
      </c>
    </row>
    <row r="26" spans="1:6" ht="12.75">
      <c r="A26" s="158"/>
      <c r="B26" s="1097" t="s">
        <v>700</v>
      </c>
      <c r="C26" s="163"/>
      <c r="D26" s="163"/>
    </row>
    <row r="27" spans="1:6">
      <c r="A27" s="158"/>
      <c r="B27" s="1140"/>
      <c r="C27" s="1140"/>
      <c r="D27" s="1140"/>
      <c r="E27" s="1140"/>
      <c r="F27" s="1140"/>
    </row>
    <row r="28" spans="1:6" ht="17.100000000000001" customHeight="1" thickBot="1">
      <c r="A28" s="158"/>
      <c r="B28" s="290"/>
      <c r="C28" s="1135" t="s">
        <v>611</v>
      </c>
      <c r="D28" s="1136"/>
      <c r="E28" s="1135" t="s">
        <v>495</v>
      </c>
      <c r="F28" s="1136"/>
    </row>
    <row r="29" spans="1:6" ht="35.1" customHeight="1" thickBot="1">
      <c r="A29" s="158"/>
      <c r="B29" s="799"/>
      <c r="C29" s="1084" t="s">
        <v>1</v>
      </c>
      <c r="D29" s="1085" t="s">
        <v>2</v>
      </c>
      <c r="E29" s="1084" t="s">
        <v>1</v>
      </c>
      <c r="F29" s="1085" t="s">
        <v>2</v>
      </c>
    </row>
    <row r="30" spans="1:6" ht="17.100000000000001" customHeight="1" thickBot="1">
      <c r="A30" s="158"/>
      <c r="B30" s="417" t="s">
        <v>3</v>
      </c>
      <c r="C30" s="654">
        <f>E35</f>
        <v>2322</v>
      </c>
      <c r="D30" s="801">
        <f>F35</f>
        <v>0</v>
      </c>
      <c r="E30" s="801">
        <v>0</v>
      </c>
      <c r="F30" s="802">
        <v>0</v>
      </c>
    </row>
    <row r="31" spans="1:6" ht="17.100000000000001" customHeight="1">
      <c r="A31" s="158"/>
      <c r="B31" s="803" t="s">
        <v>4</v>
      </c>
      <c r="C31" s="804">
        <v>24789</v>
      </c>
      <c r="D31" s="804">
        <v>0</v>
      </c>
      <c r="E31" s="805">
        <v>5288</v>
      </c>
      <c r="F31" s="806">
        <v>0</v>
      </c>
    </row>
    <row r="32" spans="1:6" ht="17.100000000000001" customHeight="1">
      <c r="A32" s="158"/>
      <c r="B32" s="650" t="s">
        <v>5</v>
      </c>
      <c r="C32" s="292">
        <v>0</v>
      </c>
      <c r="D32" s="292">
        <v>0</v>
      </c>
      <c r="E32" s="807">
        <v>0</v>
      </c>
      <c r="F32" s="808">
        <v>0</v>
      </c>
    </row>
    <row r="33" spans="1:6" ht="17.100000000000001" customHeight="1">
      <c r="A33" s="158"/>
      <c r="B33" s="650" t="s">
        <v>257</v>
      </c>
      <c r="C33" s="292">
        <v>15802</v>
      </c>
      <c r="D33" s="292">
        <v>4</v>
      </c>
      <c r="E33" s="807">
        <v>2966</v>
      </c>
      <c r="F33" s="808">
        <v>4</v>
      </c>
    </row>
    <row r="34" spans="1:6" ht="17.100000000000001" customHeight="1" thickBot="1">
      <c r="A34" s="158"/>
      <c r="B34" s="653" t="s">
        <v>6</v>
      </c>
      <c r="C34" s="652">
        <v>0</v>
      </c>
      <c r="D34" s="652">
        <v>0</v>
      </c>
      <c r="E34" s="809">
        <v>0</v>
      </c>
      <c r="F34" s="810">
        <v>0</v>
      </c>
    </row>
    <row r="35" spans="1:6" ht="17.100000000000001" customHeight="1" thickBot="1">
      <c r="A35" s="158"/>
      <c r="B35" s="417" t="s">
        <v>7</v>
      </c>
      <c r="C35" s="654">
        <f>C30+C31-C34-C33-C32</f>
        <v>11309</v>
      </c>
      <c r="D35" s="801">
        <v>0</v>
      </c>
      <c r="E35" s="801">
        <v>2322</v>
      </c>
      <c r="F35" s="802">
        <v>0</v>
      </c>
    </row>
    <row r="36" spans="1:6" ht="21.75" thickBot="1">
      <c r="A36" s="158"/>
      <c r="B36" s="417" t="s">
        <v>179</v>
      </c>
      <c r="C36" s="654">
        <v>0</v>
      </c>
      <c r="D36" s="801">
        <v>0</v>
      </c>
      <c r="E36" s="801">
        <v>206</v>
      </c>
      <c r="F36" s="802">
        <v>0</v>
      </c>
    </row>
  </sheetData>
  <mergeCells count="8">
    <mergeCell ref="B27:F27"/>
    <mergeCell ref="C28:D28"/>
    <mergeCell ref="E28:F28"/>
    <mergeCell ref="C3:D3"/>
    <mergeCell ref="E3:F3"/>
    <mergeCell ref="B15:F15"/>
    <mergeCell ref="C16:D16"/>
    <mergeCell ref="E16:F16"/>
  </mergeCells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7"/>
  <sheetViews>
    <sheetView workbookViewId="0">
      <selection activeCell="E33" sqref="E33"/>
    </sheetView>
  </sheetViews>
  <sheetFormatPr defaultRowHeight="13.5"/>
  <cols>
    <col min="1" max="1" width="2.28515625" style="1089" customWidth="1"/>
    <col min="2" max="2" width="59.7109375" style="1095" customWidth="1"/>
    <col min="3" max="4" width="15.7109375" style="1095" customWidth="1"/>
    <col min="5" max="5" width="11.85546875" style="1094" customWidth="1"/>
    <col min="6" max="16384" width="9.140625" style="1094"/>
  </cols>
  <sheetData>
    <row r="1" spans="2:4">
      <c r="C1" s="1096"/>
      <c r="D1" s="1096"/>
    </row>
    <row r="2" spans="2:4" ht="17.100000000000001" customHeight="1">
      <c r="B2" s="648"/>
      <c r="C2" s="649" t="s">
        <v>611</v>
      </c>
      <c r="D2" s="299" t="s">
        <v>495</v>
      </c>
    </row>
    <row r="3" spans="2:4" ht="17.100000000000001" customHeight="1" thickBot="1">
      <c r="B3" s="192" t="s">
        <v>0</v>
      </c>
      <c r="C3" s="815"/>
      <c r="D3" s="815"/>
    </row>
    <row r="4" spans="2:4" ht="17.100000000000001" customHeight="1" thickBot="1">
      <c r="B4" s="417" t="s">
        <v>354</v>
      </c>
      <c r="C4" s="656">
        <f>D7</f>
        <v>32976</v>
      </c>
      <c r="D4" s="657">
        <v>30256</v>
      </c>
    </row>
    <row r="5" spans="2:4" ht="17.100000000000001" customHeight="1">
      <c r="B5" s="660" t="s">
        <v>595</v>
      </c>
      <c r="C5" s="438">
        <f>Kapitały!F26</f>
        <v>9088</v>
      </c>
      <c r="D5" s="661">
        <v>14459</v>
      </c>
    </row>
    <row r="6" spans="2:4" ht="17.100000000000001" customHeight="1" thickBot="1">
      <c r="B6" s="651" t="s">
        <v>347</v>
      </c>
      <c r="C6" s="430">
        <f>Kapitały!F27</f>
        <v>-15173</v>
      </c>
      <c r="D6" s="662">
        <v>-11739</v>
      </c>
    </row>
    <row r="7" spans="2:4" ht="17.100000000000001" customHeight="1" thickBot="1">
      <c r="B7" s="304" t="s">
        <v>91</v>
      </c>
      <c r="C7" s="435">
        <f>SUM(C4:C6)</f>
        <v>26891</v>
      </c>
      <c r="D7" s="816">
        <f>SUM(D4:D6)</f>
        <v>32976</v>
      </c>
    </row>
  </sheetData>
  <pageMargins left="0.26" right="0.3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6">
    <tabColor theme="0" tint="-0.14999847407452621"/>
    <pageSetUpPr fitToPage="1"/>
  </sheetPr>
  <dimension ref="A2:J76"/>
  <sheetViews>
    <sheetView workbookViewId="0">
      <selection activeCell="P15" sqref="P15"/>
    </sheetView>
  </sheetViews>
  <sheetFormatPr defaultRowHeight="13.5"/>
  <cols>
    <col min="1" max="1" width="3.42578125" style="3" customWidth="1"/>
    <col min="2" max="2" width="47.42578125" style="109" customWidth="1"/>
    <col min="3" max="10" width="14.7109375" style="109" customWidth="1"/>
    <col min="11" max="16384" width="9.140625" style="110"/>
  </cols>
  <sheetData>
    <row r="2" spans="1:10" ht="69.95" customHeight="1">
      <c r="A2" s="19"/>
      <c r="B2" s="762" t="s">
        <v>23</v>
      </c>
      <c r="C2" s="1143" t="s">
        <v>412</v>
      </c>
      <c r="D2" s="1143"/>
      <c r="E2" s="1143" t="s">
        <v>351</v>
      </c>
      <c r="F2" s="1143"/>
      <c r="G2" s="1141" t="s">
        <v>620</v>
      </c>
      <c r="H2" s="1144"/>
      <c r="I2" s="1141" t="s">
        <v>646</v>
      </c>
      <c r="J2" s="1142"/>
    </row>
    <row r="3" spans="1:10" s="3" customFormat="1" ht="15.95" customHeight="1" thickBot="1">
      <c r="A3" s="19"/>
      <c r="B3" s="818" t="s">
        <v>91</v>
      </c>
      <c r="C3" s="819" t="s">
        <v>611</v>
      </c>
      <c r="D3" s="819" t="s">
        <v>495</v>
      </c>
      <c r="E3" s="819" t="s">
        <v>611</v>
      </c>
      <c r="F3" s="819" t="s">
        <v>495</v>
      </c>
      <c r="G3" s="819" t="s">
        <v>611</v>
      </c>
      <c r="H3" s="819" t="s">
        <v>495</v>
      </c>
      <c r="I3" s="819" t="s">
        <v>611</v>
      </c>
      <c r="J3" s="820" t="s">
        <v>495</v>
      </c>
    </row>
    <row r="4" spans="1:10" s="3" customFormat="1" ht="15.95" customHeight="1" thickBot="1">
      <c r="A4" s="19"/>
      <c r="B4" s="228" t="s">
        <v>155</v>
      </c>
      <c r="C4" s="84"/>
      <c r="D4" s="84"/>
      <c r="E4" s="84"/>
      <c r="F4" s="84"/>
      <c r="G4" s="84"/>
      <c r="H4" s="84"/>
      <c r="I4" s="84"/>
      <c r="J4" s="84"/>
    </row>
    <row r="5" spans="1:10" ht="15.95" customHeight="1">
      <c r="A5" s="19"/>
      <c r="B5" s="822" t="s">
        <v>356</v>
      </c>
      <c r="C5" s="823">
        <v>9786</v>
      </c>
      <c r="D5" s="823">
        <v>8986</v>
      </c>
      <c r="E5" s="823">
        <v>156</v>
      </c>
      <c r="F5" s="823">
        <v>13293</v>
      </c>
      <c r="G5" s="823">
        <v>701675</v>
      </c>
      <c r="H5" s="823">
        <v>600285</v>
      </c>
      <c r="I5" s="823">
        <v>1783</v>
      </c>
      <c r="J5" s="824">
        <v>26712</v>
      </c>
    </row>
    <row r="6" spans="1:10" ht="15.95" customHeight="1" thickBot="1">
      <c r="A6" s="19"/>
      <c r="B6" s="825" t="s">
        <v>357</v>
      </c>
      <c r="C6" s="826">
        <v>25091</v>
      </c>
      <c r="D6" s="826">
        <v>46921</v>
      </c>
      <c r="E6" s="826">
        <v>1945</v>
      </c>
      <c r="F6" s="826">
        <v>4083</v>
      </c>
      <c r="G6" s="826">
        <v>10282116</v>
      </c>
      <c r="H6" s="826">
        <v>12838781</v>
      </c>
      <c r="I6" s="826">
        <v>919574</v>
      </c>
      <c r="J6" s="827">
        <v>640841</v>
      </c>
    </row>
    <row r="7" spans="1:10" ht="15.95" customHeight="1" thickBot="1">
      <c r="A7" s="19"/>
      <c r="B7" s="228" t="s">
        <v>156</v>
      </c>
      <c r="C7" s="828"/>
      <c r="D7" s="828"/>
      <c r="E7" s="828"/>
      <c r="F7" s="828"/>
      <c r="G7" s="828"/>
      <c r="H7" s="828"/>
      <c r="I7" s="828"/>
      <c r="J7" s="828"/>
    </row>
    <row r="8" spans="1:10" ht="15.95" customHeight="1">
      <c r="A8" s="19"/>
      <c r="B8" s="822" t="s">
        <v>275</v>
      </c>
      <c r="C8" s="823">
        <v>365</v>
      </c>
      <c r="D8" s="823">
        <v>944</v>
      </c>
      <c r="E8" s="823">
        <v>5</v>
      </c>
      <c r="F8" s="823">
        <v>34</v>
      </c>
      <c r="G8" s="823">
        <v>125233</v>
      </c>
      <c r="H8" s="823">
        <v>174384</v>
      </c>
      <c r="I8" s="823">
        <v>789</v>
      </c>
      <c r="J8" s="824">
        <v>1305</v>
      </c>
    </row>
    <row r="9" spans="1:10" ht="15.95" customHeight="1">
      <c r="A9" s="19"/>
      <c r="B9" s="768" t="s">
        <v>157</v>
      </c>
      <c r="C9" s="830">
        <v>-472</v>
      </c>
      <c r="D9" s="830">
        <v>-872</v>
      </c>
      <c r="E9" s="830">
        <v>-24</v>
      </c>
      <c r="F9" s="830">
        <v>-38</v>
      </c>
      <c r="G9" s="830">
        <v>-145705</v>
      </c>
      <c r="H9" s="830">
        <v>-225106</v>
      </c>
      <c r="I9" s="830">
        <v>-5797</v>
      </c>
      <c r="J9" s="831">
        <v>-5089</v>
      </c>
    </row>
    <row r="10" spans="1:10" ht="15.95" customHeight="1">
      <c r="A10" s="19"/>
      <c r="B10" s="768" t="s">
        <v>158</v>
      </c>
      <c r="C10" s="830">
        <v>57</v>
      </c>
      <c r="D10" s="830">
        <v>220</v>
      </c>
      <c r="E10" s="830">
        <v>6</v>
      </c>
      <c r="F10" s="830">
        <v>51</v>
      </c>
      <c r="G10" s="830">
        <v>0</v>
      </c>
      <c r="H10" s="830">
        <v>0</v>
      </c>
      <c r="I10" s="830">
        <v>27</v>
      </c>
      <c r="J10" s="831">
        <v>44</v>
      </c>
    </row>
    <row r="11" spans="1:10" ht="15.95" hidden="1" customHeight="1">
      <c r="A11" s="19"/>
      <c r="B11" s="768" t="s">
        <v>119</v>
      </c>
      <c r="C11" s="830">
        <v>0</v>
      </c>
      <c r="D11" s="830">
        <v>0</v>
      </c>
      <c r="E11" s="830">
        <v>0</v>
      </c>
      <c r="F11" s="830">
        <v>0</v>
      </c>
      <c r="G11" s="830">
        <v>0</v>
      </c>
      <c r="H11" s="830">
        <v>0</v>
      </c>
      <c r="I11" s="830" t="e">
        <f>#REF!</f>
        <v>#REF!</v>
      </c>
      <c r="J11" s="831">
        <v>0</v>
      </c>
    </row>
    <row r="12" spans="1:10" ht="15.95" customHeight="1">
      <c r="A12" s="19"/>
      <c r="B12" s="768" t="s">
        <v>283</v>
      </c>
      <c r="C12" s="830">
        <v>0</v>
      </c>
      <c r="D12" s="830">
        <v>0</v>
      </c>
      <c r="E12" s="830">
        <v>0</v>
      </c>
      <c r="F12" s="830">
        <v>85</v>
      </c>
      <c r="G12" s="830">
        <v>18</v>
      </c>
      <c r="H12" s="830">
        <v>20</v>
      </c>
      <c r="I12" s="830">
        <v>67</v>
      </c>
      <c r="J12" s="831">
        <v>72</v>
      </c>
    </row>
    <row r="13" spans="1:10" ht="24.95" customHeight="1" thickBot="1">
      <c r="A13" s="19"/>
      <c r="B13" s="825" t="s">
        <v>63</v>
      </c>
      <c r="C13" s="826">
        <v>0</v>
      </c>
      <c r="D13" s="826">
        <v>0</v>
      </c>
      <c r="E13" s="826">
        <v>0</v>
      </c>
      <c r="F13" s="826">
        <v>-10</v>
      </c>
      <c r="G13" s="826">
        <v>-9503</v>
      </c>
      <c r="H13" s="826">
        <v>-9285</v>
      </c>
      <c r="I13" s="826">
        <v>-28</v>
      </c>
      <c r="J13" s="827">
        <v>-1</v>
      </c>
    </row>
    <row r="14" spans="1:10" ht="15.95" customHeight="1" thickBot="1">
      <c r="A14" s="19"/>
      <c r="B14" s="817" t="s">
        <v>185</v>
      </c>
      <c r="C14" s="829"/>
      <c r="D14" s="821"/>
      <c r="E14" s="821"/>
      <c r="F14" s="821"/>
      <c r="G14" s="821"/>
      <c r="H14" s="821"/>
      <c r="I14" s="821"/>
      <c r="J14" s="821"/>
    </row>
    <row r="15" spans="1:10" ht="15.95" customHeight="1">
      <c r="A15" s="19"/>
      <c r="B15" s="822" t="s">
        <v>186</v>
      </c>
      <c r="C15" s="823">
        <v>1341</v>
      </c>
      <c r="D15" s="823">
        <v>827</v>
      </c>
      <c r="E15" s="823">
        <v>114</v>
      </c>
      <c r="F15" s="823">
        <v>1574</v>
      </c>
      <c r="G15" s="823">
        <v>1295444</v>
      </c>
      <c r="H15" s="823">
        <v>1357006</v>
      </c>
      <c r="I15" s="823">
        <v>14448</v>
      </c>
      <c r="J15" s="824">
        <v>23711</v>
      </c>
    </row>
    <row r="16" spans="1:10" ht="15.95" customHeight="1" thickBot="1">
      <c r="A16" s="19"/>
      <c r="B16" s="825" t="s">
        <v>187</v>
      </c>
      <c r="C16" s="826">
        <v>0</v>
      </c>
      <c r="D16" s="826">
        <v>0</v>
      </c>
      <c r="E16" s="826">
        <v>0</v>
      </c>
      <c r="F16" s="826">
        <v>0</v>
      </c>
      <c r="G16" s="826">
        <v>1442052</v>
      </c>
      <c r="H16" s="826">
        <v>594695</v>
      </c>
      <c r="I16" s="826">
        <v>12422</v>
      </c>
      <c r="J16" s="827">
        <v>24063</v>
      </c>
    </row>
    <row r="17" spans="1:10">
      <c r="B17" s="9"/>
      <c r="C17" s="9"/>
      <c r="D17" s="9"/>
      <c r="E17" s="9"/>
      <c r="F17" s="9"/>
      <c r="G17" s="9"/>
      <c r="H17" s="9"/>
      <c r="I17" s="9"/>
      <c r="J17" s="9"/>
    </row>
    <row r="18" spans="1:10">
      <c r="B18" s="9"/>
      <c r="C18" s="9"/>
      <c r="D18" s="9"/>
      <c r="E18" s="9"/>
      <c r="F18" s="9"/>
      <c r="G18" s="9"/>
      <c r="H18" s="9"/>
      <c r="I18" s="9"/>
      <c r="J18" s="9"/>
    </row>
    <row r="19" spans="1:10">
      <c r="B19" s="9"/>
      <c r="C19" s="20"/>
      <c r="D19" s="20"/>
      <c r="E19" s="20"/>
      <c r="F19" s="20"/>
      <c r="G19" s="20"/>
      <c r="H19" s="20"/>
      <c r="I19" s="20"/>
      <c r="J19" s="20"/>
    </row>
    <row r="20" spans="1:10">
      <c r="B20" s="9"/>
      <c r="C20" s="20"/>
      <c r="D20" s="20"/>
      <c r="E20" s="20"/>
      <c r="F20" s="20"/>
      <c r="G20" s="20"/>
      <c r="H20" s="20"/>
      <c r="I20" s="20"/>
      <c r="J20" s="20"/>
    </row>
    <row r="21" spans="1:10">
      <c r="B21" s="9"/>
      <c r="C21" s="9"/>
      <c r="D21" s="9"/>
      <c r="E21" s="9"/>
      <c r="F21" s="9"/>
      <c r="G21" s="9"/>
      <c r="H21" s="9"/>
      <c r="I21" s="9"/>
      <c r="J21" s="9"/>
    </row>
    <row r="22" spans="1:10">
      <c r="B22" s="9"/>
      <c r="C22" s="9"/>
      <c r="D22" s="9"/>
      <c r="E22" s="9"/>
      <c r="F22" s="9"/>
      <c r="G22" s="9"/>
      <c r="H22" s="9"/>
      <c r="I22" s="9"/>
      <c r="J22" s="9"/>
    </row>
    <row r="23" spans="1:10"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B25" s="9"/>
      <c r="C25" s="9"/>
      <c r="D25" s="9"/>
      <c r="E25" s="9"/>
      <c r="F25" s="9"/>
      <c r="G25" s="9"/>
      <c r="H25" s="9"/>
      <c r="I25" s="9"/>
      <c r="J25" s="9"/>
    </row>
    <row r="26" spans="1:10">
      <c r="B26" s="9"/>
      <c r="C26" s="9"/>
      <c r="D26" s="9"/>
      <c r="E26" s="9"/>
      <c r="F26" s="9"/>
      <c r="G26" s="9"/>
      <c r="H26" s="9"/>
      <c r="I26" s="9"/>
      <c r="J26" s="9"/>
    </row>
    <row r="27" spans="1:10">
      <c r="B27" s="9"/>
      <c r="C27" s="9"/>
      <c r="D27" s="9"/>
      <c r="E27" s="9"/>
      <c r="F27" s="9"/>
      <c r="G27" s="9"/>
      <c r="H27" s="9"/>
      <c r="I27" s="9"/>
      <c r="J27" s="9"/>
    </row>
    <row r="28" spans="1:10">
      <c r="B28" s="9"/>
      <c r="C28" s="9"/>
      <c r="D28" s="9"/>
      <c r="E28" s="9"/>
      <c r="F28" s="9"/>
      <c r="G28" s="9"/>
      <c r="H28" s="9"/>
      <c r="I28" s="9"/>
      <c r="J28" s="9"/>
    </row>
    <row r="31" spans="1:10">
      <c r="A31" s="5"/>
    </row>
    <row r="32" spans="1:10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  <row r="40" spans="1:1">
      <c r="A40" s="5"/>
    </row>
    <row r="41" spans="1:1">
      <c r="A41" s="5"/>
    </row>
    <row r="42" spans="1:1">
      <c r="A42" s="5"/>
    </row>
    <row r="43" spans="1:1">
      <c r="A43" s="5"/>
    </row>
    <row r="44" spans="1:1">
      <c r="A44" s="5"/>
    </row>
    <row r="45" spans="1:1">
      <c r="A45" s="5"/>
    </row>
    <row r="46" spans="1:1">
      <c r="A46" s="5"/>
    </row>
    <row r="47" spans="1:1">
      <c r="A47" s="5"/>
    </row>
    <row r="48" spans="1:1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</sheetData>
  <mergeCells count="4">
    <mergeCell ref="I2:J2"/>
    <mergeCell ref="C2:D2"/>
    <mergeCell ref="E2:F2"/>
    <mergeCell ref="G2:H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fitToHeight="2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7">
    <tabColor theme="0" tint="-0.14999847407452621"/>
  </sheetPr>
  <dimension ref="A2:I46"/>
  <sheetViews>
    <sheetView topLeftCell="A10" workbookViewId="0">
      <selection activeCell="J19" sqref="J19"/>
    </sheetView>
  </sheetViews>
  <sheetFormatPr defaultRowHeight="12.75"/>
  <cols>
    <col min="1" max="1" width="5.7109375" style="174" customWidth="1"/>
    <col min="2" max="2" width="27.28515625" style="174" customWidth="1"/>
    <col min="3" max="3" width="20.28515625" style="174" customWidth="1"/>
    <col min="4" max="4" width="21.28515625" style="174" customWidth="1"/>
    <col min="5" max="6" width="21.5703125" style="174" customWidth="1"/>
    <col min="7" max="7" width="21.140625" style="174" customWidth="1"/>
    <col min="8" max="8" width="16.7109375" style="174" customWidth="1"/>
    <col min="9" max="16384" width="9.140625" style="174"/>
  </cols>
  <sheetData>
    <row r="2" spans="1:8" ht="15.95" customHeight="1" thickBot="1">
      <c r="A2" s="934"/>
      <c r="B2" s="935"/>
      <c r="C2" s="1139" t="s">
        <v>621</v>
      </c>
      <c r="D2" s="1149"/>
      <c r="E2" s="1149"/>
      <c r="F2" s="1149"/>
      <c r="G2" s="972"/>
      <c r="H2" s="164"/>
    </row>
    <row r="3" spans="1:8" ht="77.099999999999994" customHeight="1">
      <c r="A3" s="934"/>
      <c r="B3" s="935"/>
      <c r="C3" s="937" t="s">
        <v>368</v>
      </c>
      <c r="D3" s="937" t="s">
        <v>369</v>
      </c>
      <c r="E3" s="937" t="s">
        <v>622</v>
      </c>
      <c r="F3" s="938" t="s">
        <v>649</v>
      </c>
      <c r="G3" s="939" t="s">
        <v>256</v>
      </c>
      <c r="H3" s="939"/>
    </row>
    <row r="4" spans="1:8" ht="15.95" customHeight="1" thickBot="1">
      <c r="A4" s="940" t="s">
        <v>198</v>
      </c>
      <c r="B4" s="941" t="s">
        <v>378</v>
      </c>
      <c r="C4" s="942">
        <v>2725108</v>
      </c>
      <c r="D4" s="943">
        <v>252868</v>
      </c>
      <c r="E4" s="943">
        <v>500000</v>
      </c>
      <c r="F4" s="944">
        <v>325000</v>
      </c>
      <c r="G4" s="165"/>
      <c r="H4" s="165"/>
    </row>
    <row r="5" spans="1:8" ht="15.95" customHeight="1" thickBot="1">
      <c r="A5" s="833" t="s">
        <v>199</v>
      </c>
      <c r="B5" s="772" t="s">
        <v>413</v>
      </c>
      <c r="C5" s="770">
        <v>1500000</v>
      </c>
      <c r="D5" s="771">
        <v>170504</v>
      </c>
      <c r="E5" s="771">
        <v>280000</v>
      </c>
      <c r="F5" s="945">
        <v>180000</v>
      </c>
      <c r="G5" s="165"/>
      <c r="H5" s="165"/>
    </row>
    <row r="6" spans="1:8" ht="15.95" customHeight="1" thickBot="1">
      <c r="A6" s="833" t="s">
        <v>200</v>
      </c>
      <c r="B6" s="772" t="s">
        <v>370</v>
      </c>
      <c r="C6" s="770">
        <v>1500000</v>
      </c>
      <c r="D6" s="771">
        <v>194440</v>
      </c>
      <c r="E6" s="771">
        <v>280000</v>
      </c>
      <c r="F6" s="945">
        <v>180000</v>
      </c>
      <c r="G6" s="165"/>
      <c r="H6" s="165"/>
    </row>
    <row r="7" spans="1:8" ht="15.95" customHeight="1" thickBot="1">
      <c r="A7" s="833" t="s">
        <v>201</v>
      </c>
      <c r="B7" s="772" t="s">
        <v>624</v>
      </c>
      <c r="C7" s="770">
        <v>841392</v>
      </c>
      <c r="D7" s="771">
        <v>368824</v>
      </c>
      <c r="E7" s="771">
        <v>0</v>
      </c>
      <c r="F7" s="945">
        <v>0</v>
      </c>
      <c r="G7" s="165"/>
      <c r="H7" s="165"/>
    </row>
    <row r="8" spans="1:8" ht="15.95" customHeight="1" thickBot="1">
      <c r="A8" s="833" t="s">
        <v>202</v>
      </c>
      <c r="B8" s="772" t="s">
        <v>371</v>
      </c>
      <c r="C8" s="770">
        <v>1509926</v>
      </c>
      <c r="D8" s="771">
        <v>348238</v>
      </c>
      <c r="E8" s="771">
        <v>280000</v>
      </c>
      <c r="F8" s="945">
        <v>180000</v>
      </c>
      <c r="G8" s="165"/>
      <c r="H8" s="165"/>
    </row>
    <row r="9" spans="1:8" ht="15.95" customHeight="1" thickBot="1">
      <c r="A9" s="833" t="s">
        <v>203</v>
      </c>
      <c r="B9" s="772" t="s">
        <v>386</v>
      </c>
      <c r="C9" s="770">
        <v>1500000</v>
      </c>
      <c r="D9" s="771">
        <v>185316</v>
      </c>
      <c r="E9" s="771">
        <v>300000</v>
      </c>
      <c r="F9" s="945">
        <v>200000</v>
      </c>
      <c r="G9" s="165"/>
      <c r="H9" s="165"/>
    </row>
    <row r="10" spans="1:8" ht="15.95" customHeight="1" thickBot="1">
      <c r="A10" s="833" t="s">
        <v>204</v>
      </c>
      <c r="B10" s="772" t="s">
        <v>372</v>
      </c>
      <c r="C10" s="770">
        <v>1500000</v>
      </c>
      <c r="D10" s="771">
        <v>203396</v>
      </c>
      <c r="E10" s="771">
        <v>340000</v>
      </c>
      <c r="F10" s="945">
        <v>180000</v>
      </c>
      <c r="G10" s="165"/>
      <c r="H10" s="165"/>
    </row>
    <row r="11" spans="1:8" ht="15.95" customHeight="1" thickBot="1">
      <c r="A11" s="304"/>
      <c r="B11" s="928" t="s">
        <v>122</v>
      </c>
      <c r="C11" s="929">
        <f>SUM(C4:C10)</f>
        <v>11076426</v>
      </c>
      <c r="D11" s="929">
        <f t="shared" ref="D11:F11" si="0">SUM(D4:D10)</f>
        <v>1723586</v>
      </c>
      <c r="E11" s="929">
        <f t="shared" si="0"/>
        <v>1980000</v>
      </c>
      <c r="F11" s="946">
        <f t="shared" si="0"/>
        <v>1245000</v>
      </c>
      <c r="G11" s="973"/>
      <c r="H11" s="832"/>
    </row>
    <row r="12" spans="1:8" ht="33" customHeight="1">
      <c r="B12" s="175"/>
    </row>
    <row r="13" spans="1:8" ht="12.75" hidden="1" customHeight="1">
      <c r="B13" s="1147"/>
      <c r="C13" s="1148"/>
      <c r="D13" s="1148"/>
      <c r="E13" s="1148"/>
      <c r="F13" s="1148"/>
      <c r="G13" s="1148"/>
    </row>
    <row r="14" spans="1:8" hidden="1">
      <c r="B14" s="1148"/>
      <c r="C14" s="1148"/>
      <c r="D14" s="1148"/>
      <c r="E14" s="1148"/>
      <c r="F14" s="1148"/>
      <c r="G14" s="1148"/>
    </row>
    <row r="15" spans="1:8" hidden="1">
      <c r="B15" s="1148"/>
      <c r="C15" s="1148"/>
      <c r="D15" s="1148"/>
      <c r="E15" s="1148"/>
      <c r="F15" s="1148"/>
      <c r="G15" s="1148"/>
    </row>
    <row r="16" spans="1:8" ht="24" hidden="1" customHeight="1">
      <c r="B16" s="1148"/>
      <c r="C16" s="1148"/>
      <c r="D16" s="1148"/>
      <c r="E16" s="1148"/>
      <c r="F16" s="1148"/>
      <c r="G16" s="1148"/>
    </row>
    <row r="17" spans="1:9">
      <c r="B17" s="1099" t="s">
        <v>623</v>
      </c>
    </row>
    <row r="19" spans="1:9" ht="15.95" customHeight="1" thickBot="1">
      <c r="A19" s="934"/>
      <c r="B19" s="935"/>
      <c r="C19" s="1139" t="s">
        <v>621</v>
      </c>
      <c r="D19" s="1146"/>
      <c r="E19" s="1146"/>
      <c r="F19" s="1146"/>
      <c r="G19" s="1146"/>
      <c r="H19" s="164"/>
    </row>
    <row r="20" spans="1:9" ht="63">
      <c r="A20" s="934"/>
      <c r="B20" s="935"/>
      <c r="C20" s="937" t="s">
        <v>368</v>
      </c>
      <c r="D20" s="937" t="s">
        <v>369</v>
      </c>
      <c r="E20" s="937" t="s">
        <v>622</v>
      </c>
      <c r="F20" s="938" t="s">
        <v>649</v>
      </c>
      <c r="G20" s="948" t="s">
        <v>650</v>
      </c>
      <c r="H20" s="939"/>
    </row>
    <row r="21" spans="1:9" ht="15.95" customHeight="1" thickBot="1">
      <c r="A21" s="1150" t="s">
        <v>645</v>
      </c>
      <c r="B21" s="1151"/>
      <c r="C21" s="1151"/>
      <c r="D21" s="1151"/>
      <c r="E21" s="1151"/>
      <c r="F21" s="1152"/>
      <c r="G21" s="1152"/>
      <c r="H21" s="166"/>
      <c r="I21" s="175"/>
    </row>
    <row r="22" spans="1:9" ht="15.95" customHeight="1" thickBot="1">
      <c r="A22" s="833" t="s">
        <v>198</v>
      </c>
      <c r="B22" s="772" t="s">
        <v>387</v>
      </c>
      <c r="C22" s="770">
        <v>781500</v>
      </c>
      <c r="D22" s="771">
        <v>93767.51999999999</v>
      </c>
      <c r="E22" s="771">
        <v>300000</v>
      </c>
      <c r="F22" s="945">
        <v>190000</v>
      </c>
      <c r="G22" s="945">
        <v>0</v>
      </c>
      <c r="H22" s="165"/>
      <c r="I22" s="175"/>
    </row>
    <row r="23" spans="1:9" ht="15.95" customHeight="1" thickBot="1">
      <c r="A23" s="1150" t="s">
        <v>651</v>
      </c>
      <c r="B23" s="1151"/>
      <c r="C23" s="1151"/>
      <c r="D23" s="1151"/>
      <c r="E23" s="1151"/>
      <c r="F23" s="1152"/>
      <c r="G23" s="1152"/>
      <c r="H23" s="166"/>
      <c r="I23" s="175"/>
    </row>
    <row r="24" spans="1:9" ht="15.95" customHeight="1" thickBot="1">
      <c r="A24" s="833" t="s">
        <v>199</v>
      </c>
      <c r="B24" s="772" t="s">
        <v>652</v>
      </c>
      <c r="C24" s="770">
        <v>0</v>
      </c>
      <c r="D24" s="771">
        <v>0</v>
      </c>
      <c r="E24" s="771">
        <v>0</v>
      </c>
      <c r="F24" s="945">
        <v>0</v>
      </c>
      <c r="G24" s="945">
        <v>134205.63</v>
      </c>
      <c r="H24" s="165"/>
      <c r="I24" s="175"/>
    </row>
    <row r="26" spans="1:9">
      <c r="B26" s="175"/>
    </row>
    <row r="28" spans="1:9" ht="48" hidden="1" customHeight="1">
      <c r="B28" s="1145"/>
      <c r="C28" s="1145"/>
      <c r="D28" s="1145"/>
      <c r="E28" s="1145"/>
      <c r="F28" s="1145"/>
      <c r="G28" s="1145"/>
    </row>
    <row r="30" spans="1:9" ht="15.95" customHeight="1" thickBot="1">
      <c r="A30" s="934"/>
      <c r="B30" s="935"/>
      <c r="C30" s="1139" t="s">
        <v>521</v>
      </c>
      <c r="D30" s="1146"/>
      <c r="E30" s="1146"/>
      <c r="F30" s="1146"/>
      <c r="G30" s="1146"/>
      <c r="H30" s="164"/>
    </row>
    <row r="31" spans="1:9" ht="77.099999999999994" customHeight="1">
      <c r="A31" s="934"/>
      <c r="B31" s="935"/>
      <c r="C31" s="937" t="s">
        <v>368</v>
      </c>
      <c r="D31" s="937" t="s">
        <v>369</v>
      </c>
      <c r="E31" s="937" t="s">
        <v>596</v>
      </c>
      <c r="F31" s="938"/>
      <c r="G31" s="948" t="s">
        <v>256</v>
      </c>
      <c r="H31" s="939"/>
    </row>
    <row r="32" spans="1:9" ht="15.95" customHeight="1" thickBot="1">
      <c r="A32" s="940" t="s">
        <v>198</v>
      </c>
      <c r="B32" s="941" t="s">
        <v>378</v>
      </c>
      <c r="C32" s="942">
        <v>2092108</v>
      </c>
      <c r="D32" s="943">
        <v>174833</v>
      </c>
      <c r="E32" s="943">
        <v>650000</v>
      </c>
      <c r="F32" s="944"/>
      <c r="G32" s="944">
        <v>827941</v>
      </c>
      <c r="H32" s="165"/>
    </row>
    <row r="33" spans="1:8" ht="15.95" customHeight="1" thickBot="1">
      <c r="A33" s="833" t="s">
        <v>199</v>
      </c>
      <c r="B33" s="772" t="s">
        <v>413</v>
      </c>
      <c r="C33" s="770">
        <v>1219483</v>
      </c>
      <c r="D33" s="771">
        <v>228872</v>
      </c>
      <c r="E33" s="771">
        <v>360000</v>
      </c>
      <c r="F33" s="945"/>
      <c r="G33" s="945">
        <v>0</v>
      </c>
      <c r="H33" s="165"/>
    </row>
    <row r="34" spans="1:8" ht="15.95" customHeight="1" thickBot="1">
      <c r="A34" s="833" t="s">
        <v>200</v>
      </c>
      <c r="B34" s="772" t="s">
        <v>370</v>
      </c>
      <c r="C34" s="770">
        <v>1200000</v>
      </c>
      <c r="D34" s="771">
        <v>143184</v>
      </c>
      <c r="E34" s="771">
        <v>360000</v>
      </c>
      <c r="F34" s="945"/>
      <c r="G34" s="945">
        <v>658950</v>
      </c>
      <c r="H34" s="165"/>
    </row>
    <row r="35" spans="1:8" ht="15.95" customHeight="1" thickBot="1">
      <c r="A35" s="833" t="s">
        <v>201</v>
      </c>
      <c r="B35" s="772" t="s">
        <v>387</v>
      </c>
      <c r="C35" s="770">
        <v>1263000</v>
      </c>
      <c r="D35" s="771">
        <v>166535</v>
      </c>
      <c r="E35" s="771">
        <v>380000</v>
      </c>
      <c r="F35" s="945"/>
      <c r="G35" s="945">
        <v>0</v>
      </c>
      <c r="H35" s="165"/>
    </row>
    <row r="36" spans="1:8" ht="15.95" customHeight="1" thickBot="1">
      <c r="A36" s="833" t="s">
        <v>202</v>
      </c>
      <c r="B36" s="772" t="s">
        <v>371</v>
      </c>
      <c r="C36" s="770">
        <v>1218561</v>
      </c>
      <c r="D36" s="771">
        <v>366354</v>
      </c>
      <c r="E36" s="771">
        <v>360000</v>
      </c>
      <c r="F36" s="945"/>
      <c r="G36" s="945">
        <v>688900</v>
      </c>
      <c r="H36" s="165"/>
    </row>
    <row r="37" spans="1:8" ht="15.95" customHeight="1" thickBot="1">
      <c r="A37" s="833" t="s">
        <v>203</v>
      </c>
      <c r="B37" s="772" t="s">
        <v>386</v>
      </c>
      <c r="C37" s="770">
        <v>1200000</v>
      </c>
      <c r="D37" s="771">
        <v>156825</v>
      </c>
      <c r="E37" s="771">
        <v>400000</v>
      </c>
      <c r="F37" s="945"/>
      <c r="G37" s="945">
        <v>0</v>
      </c>
      <c r="H37" s="165"/>
    </row>
    <row r="38" spans="1:8" ht="15.95" customHeight="1" thickBot="1">
      <c r="A38" s="833" t="s">
        <v>204</v>
      </c>
      <c r="B38" s="772" t="s">
        <v>372</v>
      </c>
      <c r="C38" s="770">
        <v>1200000</v>
      </c>
      <c r="D38" s="771">
        <v>125670</v>
      </c>
      <c r="E38" s="771">
        <v>360000</v>
      </c>
      <c r="F38" s="945"/>
      <c r="G38" s="945">
        <v>778749</v>
      </c>
      <c r="H38" s="165"/>
    </row>
    <row r="39" spans="1:8" ht="15.95" customHeight="1" thickBot="1">
      <c r="A39" s="304"/>
      <c r="B39" s="928" t="s">
        <v>122</v>
      </c>
      <c r="C39" s="929">
        <f>SUM(C32:C38)</f>
        <v>9393152</v>
      </c>
      <c r="D39" s="929">
        <f t="shared" ref="D39:G39" si="1">SUM(D32:D38)</f>
        <v>1362273</v>
      </c>
      <c r="E39" s="929">
        <f t="shared" si="1"/>
        <v>2870000</v>
      </c>
      <c r="F39" s="946"/>
      <c r="G39" s="946">
        <f t="shared" si="1"/>
        <v>2954540</v>
      </c>
      <c r="H39" s="832"/>
    </row>
    <row r="40" spans="1:8" ht="12" customHeight="1">
      <c r="A40" s="173"/>
      <c r="B40" s="156"/>
      <c r="C40" s="949"/>
      <c r="D40" s="949"/>
      <c r="E40" s="949"/>
      <c r="F40" s="949"/>
      <c r="G40" s="949"/>
      <c r="H40" s="949"/>
    </row>
    <row r="41" spans="1:8" ht="12" customHeight="1">
      <c r="A41" s="173"/>
      <c r="B41" s="1147"/>
      <c r="C41" s="1148"/>
      <c r="D41" s="1148"/>
      <c r="E41" s="1148"/>
      <c r="F41" s="1148"/>
      <c r="G41" s="1148"/>
      <c r="H41" s="936"/>
    </row>
    <row r="42" spans="1:8" ht="12" customHeight="1">
      <c r="A42" s="173"/>
      <c r="B42" s="1148"/>
      <c r="C42" s="1148"/>
      <c r="D42" s="1148"/>
      <c r="E42" s="1148"/>
      <c r="F42" s="1148"/>
      <c r="G42" s="1148"/>
      <c r="H42" s="936"/>
    </row>
    <row r="43" spans="1:8" ht="12" customHeight="1">
      <c r="A43" s="173"/>
      <c r="B43" s="1148"/>
      <c r="C43" s="1148"/>
      <c r="D43" s="1148"/>
      <c r="E43" s="1148"/>
      <c r="F43" s="1148"/>
      <c r="G43" s="1148"/>
      <c r="H43" s="936"/>
    </row>
    <row r="44" spans="1:8" ht="24.75" customHeight="1">
      <c r="A44" s="173"/>
      <c r="B44" s="1148"/>
      <c r="C44" s="1148"/>
      <c r="D44" s="1148"/>
      <c r="E44" s="1148"/>
      <c r="F44" s="1148"/>
      <c r="G44" s="1148"/>
      <c r="H44" s="936"/>
    </row>
    <row r="45" spans="1:8">
      <c r="A45" s="173"/>
      <c r="B45" s="156"/>
      <c r="C45" s="949"/>
      <c r="D45" s="949"/>
      <c r="E45" s="949"/>
      <c r="F45" s="949"/>
      <c r="G45" s="949"/>
      <c r="H45" s="949"/>
    </row>
    <row r="46" spans="1:8" ht="10.5" customHeight="1"/>
  </sheetData>
  <mergeCells count="8">
    <mergeCell ref="B28:G28"/>
    <mergeCell ref="C30:G30"/>
    <mergeCell ref="B41:G44"/>
    <mergeCell ref="C2:F2"/>
    <mergeCell ref="B13:G16"/>
    <mergeCell ref="C19:G19"/>
    <mergeCell ref="A21:G21"/>
    <mergeCell ref="A23:G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L1163"/>
  <sheetViews>
    <sheetView topLeftCell="B31" workbookViewId="0">
      <selection activeCell="F20" sqref="F20"/>
    </sheetView>
  </sheetViews>
  <sheetFormatPr defaultRowHeight="11.25"/>
  <cols>
    <col min="1" max="1" width="2.28515625" style="24" customWidth="1"/>
    <col min="2" max="2" width="59.7109375" style="39" customWidth="1"/>
    <col min="3" max="3" width="6.7109375" style="695" customWidth="1"/>
    <col min="4" max="5" width="15.7109375" style="34" customWidth="1"/>
    <col min="6" max="6" width="15.7109375" style="53" customWidth="1"/>
    <col min="7" max="7" width="11.28515625" style="34" bestFit="1" customWidth="1"/>
    <col min="8" max="8" width="14.28515625" style="34" customWidth="1"/>
    <col min="9" max="9" width="10.140625" style="34" customWidth="1"/>
    <col min="10" max="10" width="11.28515625" style="34" bestFit="1" customWidth="1"/>
    <col min="11" max="11" width="9.140625" style="36"/>
    <col min="12" max="13" width="9.140625" style="34"/>
    <col min="14" max="14" width="14.140625" style="34" customWidth="1"/>
    <col min="15" max="16384" width="9.140625" style="34"/>
  </cols>
  <sheetData>
    <row r="1" spans="2:12" ht="16.5" customHeight="1"/>
    <row r="2" spans="2:12" ht="18" customHeight="1">
      <c r="B2" s="681" t="s">
        <v>231</v>
      </c>
      <c r="C2" s="696" t="s">
        <v>230</v>
      </c>
      <c r="D2" s="290" t="s">
        <v>611</v>
      </c>
      <c r="E2" s="680" t="s">
        <v>618</v>
      </c>
      <c r="F2" s="285"/>
      <c r="G2" s="43"/>
      <c r="H2" s="44"/>
      <c r="I2" s="44"/>
      <c r="J2" s="43"/>
      <c r="K2" s="45"/>
      <c r="L2" s="44"/>
    </row>
    <row r="3" spans="2:12" ht="18" customHeight="1">
      <c r="B3" s="682" t="s">
        <v>232</v>
      </c>
      <c r="C3" s="697">
        <v>17</v>
      </c>
      <c r="D3" s="711">
        <v>9164281</v>
      </c>
      <c r="E3" s="712">
        <v>5938133</v>
      </c>
      <c r="F3" s="283"/>
      <c r="G3" s="46"/>
      <c r="H3" s="47"/>
      <c r="I3" s="45"/>
      <c r="J3" s="44"/>
      <c r="K3" s="46"/>
      <c r="L3" s="44"/>
    </row>
    <row r="4" spans="2:12" ht="18" customHeight="1">
      <c r="B4" s="224" t="s">
        <v>233</v>
      </c>
      <c r="C4" s="227">
        <v>18</v>
      </c>
      <c r="D4" s="711">
        <v>3082855</v>
      </c>
      <c r="E4" s="713">
        <v>1897334</v>
      </c>
      <c r="F4" s="283"/>
      <c r="G4" s="46"/>
      <c r="H4" s="47"/>
      <c r="I4" s="45"/>
      <c r="J4" s="44"/>
      <c r="K4" s="46"/>
      <c r="L4" s="44"/>
    </row>
    <row r="5" spans="2:12" ht="18" customHeight="1">
      <c r="B5" s="224" t="s">
        <v>234</v>
      </c>
      <c r="C5" s="227">
        <v>19</v>
      </c>
      <c r="D5" s="711">
        <v>3800634</v>
      </c>
      <c r="E5" s="713">
        <v>557541</v>
      </c>
      <c r="F5" s="283"/>
      <c r="G5" s="46"/>
      <c r="H5" s="47"/>
      <c r="I5" s="45"/>
      <c r="J5" s="48"/>
      <c r="K5" s="46"/>
      <c r="L5" s="48"/>
    </row>
    <row r="6" spans="2:12" ht="18" customHeight="1">
      <c r="B6" s="224" t="s">
        <v>235</v>
      </c>
      <c r="C6" s="227">
        <v>20</v>
      </c>
      <c r="D6" s="711">
        <v>1808847</v>
      </c>
      <c r="E6" s="713">
        <v>3349328</v>
      </c>
      <c r="F6" s="283"/>
      <c r="G6" s="46"/>
      <c r="H6" s="47"/>
      <c r="I6" s="45"/>
      <c r="J6" s="48"/>
      <c r="K6" s="46"/>
      <c r="L6" s="48"/>
    </row>
    <row r="7" spans="2:12" ht="18" customHeight="1">
      <c r="B7" s="224" t="s">
        <v>236</v>
      </c>
      <c r="C7" s="227">
        <v>22</v>
      </c>
      <c r="D7" s="711">
        <v>81763277</v>
      </c>
      <c r="E7" s="713">
        <v>78433546</v>
      </c>
      <c r="F7" s="283"/>
      <c r="G7" s="46"/>
      <c r="H7" s="47"/>
      <c r="I7" s="45"/>
      <c r="J7" s="48"/>
      <c r="K7" s="46"/>
      <c r="L7" s="48"/>
    </row>
    <row r="8" spans="2:12" ht="30" customHeight="1">
      <c r="B8" s="224" t="s">
        <v>240</v>
      </c>
      <c r="C8" s="227">
        <v>21</v>
      </c>
      <c r="D8" s="711">
        <v>0</v>
      </c>
      <c r="E8" s="713">
        <v>130</v>
      </c>
      <c r="F8" s="283"/>
      <c r="G8" s="46"/>
      <c r="H8" s="47"/>
      <c r="I8" s="45"/>
      <c r="J8" s="48"/>
      <c r="K8" s="46"/>
      <c r="L8" s="48"/>
    </row>
    <row r="9" spans="2:12" ht="18" customHeight="1">
      <c r="B9" s="224" t="s">
        <v>433</v>
      </c>
      <c r="C9" s="227">
        <v>23</v>
      </c>
      <c r="D9" s="711">
        <v>31393352</v>
      </c>
      <c r="E9" s="713">
        <v>30736949</v>
      </c>
      <c r="F9" s="283"/>
      <c r="G9" s="46"/>
      <c r="H9" s="47"/>
      <c r="I9" s="45"/>
      <c r="J9" s="42"/>
      <c r="K9" s="46"/>
      <c r="L9" s="42"/>
    </row>
    <row r="10" spans="2:12" ht="18" customHeight="1">
      <c r="B10" s="224" t="s">
        <v>494</v>
      </c>
      <c r="C10" s="227"/>
      <c r="D10" s="711">
        <v>0</v>
      </c>
      <c r="E10" s="713">
        <v>7359</v>
      </c>
      <c r="F10" s="283"/>
      <c r="G10" s="46"/>
      <c r="H10" s="47"/>
      <c r="I10" s="45"/>
      <c r="J10" s="42"/>
      <c r="K10" s="46"/>
      <c r="L10" s="42"/>
    </row>
    <row r="11" spans="2:12" ht="18" hidden="1" customHeight="1">
      <c r="B11" s="683" t="s">
        <v>444</v>
      </c>
      <c r="C11" s="227">
        <v>24</v>
      </c>
      <c r="D11" s="711">
        <v>0</v>
      </c>
      <c r="E11" s="714">
        <v>0</v>
      </c>
      <c r="F11" s="283"/>
      <c r="G11" s="46"/>
      <c r="H11" s="47"/>
      <c r="I11" s="45"/>
      <c r="J11" s="42"/>
      <c r="K11" s="46"/>
      <c r="L11" s="42"/>
    </row>
    <row r="12" spans="2:12" ht="18" customHeight="1">
      <c r="B12" s="224" t="s">
        <v>340</v>
      </c>
      <c r="C12" s="227">
        <v>24</v>
      </c>
      <c r="D12" s="711">
        <v>582663</v>
      </c>
      <c r="E12" s="713">
        <v>519049</v>
      </c>
      <c r="F12" s="283"/>
      <c r="G12" s="46"/>
      <c r="H12" s="47"/>
      <c r="I12" s="45"/>
      <c r="J12" s="42"/>
      <c r="K12" s="46"/>
      <c r="L12" s="42"/>
    </row>
    <row r="13" spans="2:12" ht="18" customHeight="1">
      <c r="B13" s="224" t="s">
        <v>263</v>
      </c>
      <c r="C13" s="227">
        <v>25</v>
      </c>
      <c r="D13" s="711">
        <v>757371</v>
      </c>
      <c r="E13" s="713">
        <v>744522</v>
      </c>
      <c r="F13" s="283"/>
      <c r="G13" s="46"/>
      <c r="H13" s="47"/>
      <c r="I13" s="45"/>
      <c r="J13" s="42"/>
      <c r="K13" s="46"/>
      <c r="L13" s="42"/>
    </row>
    <row r="14" spans="2:12" ht="18" customHeight="1">
      <c r="B14" s="224" t="s">
        <v>325</v>
      </c>
      <c r="C14" s="227"/>
      <c r="D14" s="711">
        <v>1310</v>
      </c>
      <c r="E14" s="714">
        <v>1850</v>
      </c>
      <c r="F14" s="283"/>
      <c r="G14" s="46"/>
      <c r="H14" s="47"/>
      <c r="I14" s="45"/>
      <c r="J14" s="42"/>
      <c r="K14" s="46"/>
      <c r="L14" s="42"/>
    </row>
    <row r="15" spans="2:12" ht="18" customHeight="1">
      <c r="B15" s="224" t="s">
        <v>264</v>
      </c>
      <c r="C15" s="227">
        <v>33</v>
      </c>
      <c r="D15" s="711">
        <v>540756</v>
      </c>
      <c r="E15" s="713">
        <v>366088</v>
      </c>
      <c r="F15" s="283"/>
      <c r="G15" s="46"/>
      <c r="H15" s="47"/>
      <c r="I15" s="45"/>
      <c r="J15" s="42"/>
      <c r="K15" s="46"/>
      <c r="L15" s="42"/>
    </row>
    <row r="16" spans="2:12" ht="18" customHeight="1" thickBot="1">
      <c r="B16" s="684" t="s">
        <v>265</v>
      </c>
      <c r="C16" s="698">
        <v>26</v>
      </c>
      <c r="D16" s="711">
        <v>848156</v>
      </c>
      <c r="E16" s="715">
        <v>971192</v>
      </c>
      <c r="F16" s="283"/>
      <c r="G16" s="46"/>
      <c r="H16" s="47"/>
      <c r="I16" s="45"/>
      <c r="J16" s="42"/>
      <c r="K16" s="46"/>
      <c r="L16" s="42"/>
    </row>
    <row r="17" spans="2:12" ht="18" customHeight="1" thickBot="1">
      <c r="B17" s="205" t="s">
        <v>390</v>
      </c>
      <c r="C17" s="699"/>
      <c r="D17" s="207">
        <f>SUM(D3:D16)</f>
        <v>133743502</v>
      </c>
      <c r="E17" s="208">
        <f>SUM(E3:E16)</f>
        <v>123523021</v>
      </c>
      <c r="F17" s="62"/>
      <c r="G17" s="46"/>
      <c r="H17" s="47"/>
      <c r="I17" s="45"/>
      <c r="J17" s="42"/>
      <c r="K17" s="46"/>
      <c r="L17" s="42"/>
    </row>
    <row r="18" spans="2:12" ht="5.0999999999999996" customHeight="1">
      <c r="B18" s="685"/>
      <c r="C18" s="700"/>
      <c r="D18" s="716"/>
      <c r="E18" s="717"/>
      <c r="F18" s="286"/>
      <c r="G18" s="46"/>
      <c r="H18" s="47"/>
      <c r="I18" s="45"/>
      <c r="J18" s="42"/>
      <c r="K18" s="46"/>
      <c r="L18" s="42"/>
    </row>
    <row r="19" spans="2:12" s="154" customFormat="1" ht="18" customHeight="1" thickBot="1">
      <c r="B19" s="681" t="s">
        <v>380</v>
      </c>
      <c r="C19" s="701"/>
      <c r="D19" s="701"/>
      <c r="E19" s="718"/>
      <c r="F19" s="300"/>
      <c r="G19" s="301"/>
      <c r="H19" s="301"/>
    </row>
    <row r="20" spans="2:12" s="154" customFormat="1" ht="18" customHeight="1">
      <c r="B20" s="686" t="s">
        <v>379</v>
      </c>
      <c r="C20" s="702"/>
      <c r="D20" s="702"/>
      <c r="E20" s="719"/>
      <c r="F20" s="300"/>
      <c r="G20" s="301"/>
      <c r="H20" s="301"/>
    </row>
    <row r="21" spans="2:12" ht="18" customHeight="1">
      <c r="B21" s="687" t="s">
        <v>90</v>
      </c>
      <c r="C21" s="703"/>
      <c r="D21" s="720">
        <v>0</v>
      </c>
      <c r="E21" s="721">
        <v>0</v>
      </c>
      <c r="F21" s="283"/>
      <c r="G21" s="46"/>
      <c r="H21" s="47"/>
      <c r="I21" s="45"/>
      <c r="J21" s="42"/>
      <c r="K21" s="46"/>
      <c r="L21" s="42"/>
    </row>
    <row r="22" spans="2:12" ht="18" customHeight="1">
      <c r="B22" s="688" t="s">
        <v>267</v>
      </c>
      <c r="C22" s="704">
        <v>27</v>
      </c>
      <c r="D22" s="722">
        <v>8486753</v>
      </c>
      <c r="E22" s="723">
        <v>12019331</v>
      </c>
      <c r="F22" s="283"/>
      <c r="G22" s="46"/>
      <c r="H22" s="47"/>
      <c r="I22" s="45"/>
      <c r="J22" s="42"/>
      <c r="K22" s="46"/>
      <c r="L22" s="42"/>
    </row>
    <row r="23" spans="2:12" ht="18" customHeight="1">
      <c r="B23" s="688" t="s">
        <v>241</v>
      </c>
      <c r="C23" s="704">
        <v>20</v>
      </c>
      <c r="D23" s="722">
        <v>1599266</v>
      </c>
      <c r="E23" s="723">
        <v>3173638</v>
      </c>
      <c r="F23" s="283"/>
      <c r="G23" s="46"/>
      <c r="H23" s="47"/>
      <c r="I23" s="45"/>
      <c r="J23" s="42"/>
      <c r="K23" s="46"/>
      <c r="L23" s="42"/>
    </row>
    <row r="24" spans="2:12" ht="18" customHeight="1">
      <c r="B24" s="688" t="s">
        <v>268</v>
      </c>
      <c r="C24" s="704">
        <v>28</v>
      </c>
      <c r="D24" s="722">
        <v>91417962</v>
      </c>
      <c r="E24" s="723">
        <v>81140866</v>
      </c>
      <c r="F24" s="283"/>
      <c r="G24" s="46"/>
      <c r="H24" s="47"/>
      <c r="I24" s="45"/>
      <c r="J24" s="42"/>
      <c r="K24" s="46"/>
      <c r="L24" s="42"/>
    </row>
    <row r="25" spans="2:12" ht="18" customHeight="1">
      <c r="B25" s="688" t="s">
        <v>269</v>
      </c>
      <c r="C25" s="704">
        <v>29</v>
      </c>
      <c r="D25" s="722">
        <v>12660389</v>
      </c>
      <c r="E25" s="723">
        <v>8946195</v>
      </c>
      <c r="F25" s="283"/>
      <c r="G25" s="46"/>
      <c r="H25" s="47"/>
      <c r="I25" s="45"/>
      <c r="J25" s="42"/>
      <c r="K25" s="46"/>
      <c r="L25" s="42"/>
    </row>
    <row r="26" spans="2:12" ht="30" customHeight="1">
      <c r="B26" s="688" t="s">
        <v>399</v>
      </c>
      <c r="C26" s="704">
        <v>21</v>
      </c>
      <c r="D26" s="722">
        <v>116871</v>
      </c>
      <c r="E26" s="723">
        <v>100098</v>
      </c>
      <c r="F26" s="283"/>
      <c r="G26" s="46"/>
      <c r="H26" s="47"/>
      <c r="I26" s="45"/>
      <c r="J26" s="42"/>
      <c r="K26" s="46"/>
      <c r="L26" s="42"/>
    </row>
    <row r="27" spans="2:12" ht="18" hidden="1" customHeight="1">
      <c r="B27" s="688" t="s">
        <v>445</v>
      </c>
      <c r="C27" s="704">
        <v>24</v>
      </c>
      <c r="D27" s="722">
        <v>0</v>
      </c>
      <c r="E27" s="723">
        <v>0</v>
      </c>
      <c r="F27" s="283"/>
      <c r="G27" s="46"/>
      <c r="H27" s="47"/>
      <c r="I27" s="45"/>
      <c r="J27" s="42"/>
      <c r="K27" s="46"/>
      <c r="L27" s="42"/>
    </row>
    <row r="28" spans="2:12" ht="18" customHeight="1">
      <c r="B28" s="688" t="s">
        <v>270</v>
      </c>
      <c r="C28" s="704">
        <v>31</v>
      </c>
      <c r="D28" s="722">
        <v>2178790</v>
      </c>
      <c r="E28" s="723">
        <v>1764091</v>
      </c>
      <c r="F28" s="283"/>
      <c r="G28" s="46"/>
      <c r="H28" s="47"/>
      <c r="I28" s="45"/>
      <c r="J28" s="42"/>
      <c r="K28" s="46"/>
      <c r="L28" s="42"/>
    </row>
    <row r="29" spans="2:12" ht="18" customHeight="1">
      <c r="B29" s="688" t="s">
        <v>271</v>
      </c>
      <c r="C29" s="704"/>
      <c r="D29" s="722">
        <v>104999</v>
      </c>
      <c r="E29" s="723">
        <v>50126</v>
      </c>
      <c r="F29" s="283"/>
      <c r="G29" s="46"/>
      <c r="H29" s="47"/>
      <c r="I29" s="45"/>
      <c r="J29" s="42"/>
      <c r="K29" s="46"/>
      <c r="L29" s="42"/>
    </row>
    <row r="30" spans="2:12" ht="18" customHeight="1">
      <c r="B30" s="688" t="s">
        <v>272</v>
      </c>
      <c r="C30" s="704">
        <v>33</v>
      </c>
      <c r="D30" s="722">
        <v>1208</v>
      </c>
      <c r="E30" s="723">
        <v>981</v>
      </c>
      <c r="F30" s="283"/>
      <c r="G30" s="46"/>
      <c r="H30" s="47"/>
      <c r="I30" s="45"/>
      <c r="J30" s="42"/>
      <c r="K30" s="46"/>
      <c r="L30" s="42"/>
    </row>
    <row r="31" spans="2:12" ht="18" customHeight="1">
      <c r="B31" s="688" t="s">
        <v>273</v>
      </c>
      <c r="C31" s="704">
        <v>32</v>
      </c>
      <c r="D31" s="722">
        <v>182754</v>
      </c>
      <c r="E31" s="723">
        <v>225416</v>
      </c>
      <c r="F31" s="283"/>
      <c r="G31" s="46"/>
      <c r="H31" s="47"/>
      <c r="I31" s="45"/>
      <c r="J31" s="42"/>
      <c r="K31" s="46"/>
      <c r="L31" s="42"/>
    </row>
    <row r="32" spans="2:12" ht="18" customHeight="1" thickBot="1">
      <c r="B32" s="689" t="s">
        <v>211</v>
      </c>
      <c r="C32" s="705">
        <v>30</v>
      </c>
      <c r="D32" s="722">
        <v>3943349</v>
      </c>
      <c r="E32" s="724">
        <v>3827315</v>
      </c>
      <c r="F32" s="283"/>
      <c r="G32" s="46"/>
      <c r="H32" s="47"/>
      <c r="I32" s="45"/>
      <c r="J32" s="42"/>
      <c r="K32" s="46"/>
      <c r="L32" s="42"/>
    </row>
    <row r="33" spans="1:12" ht="18" customHeight="1" thickBot="1">
      <c r="B33" s="205" t="s">
        <v>274</v>
      </c>
      <c r="C33" s="699"/>
      <c r="D33" s="207">
        <f>SUM(D21:D32)</f>
        <v>120692341</v>
      </c>
      <c r="E33" s="208">
        <f>SUM(E21:E32)</f>
        <v>111248057</v>
      </c>
      <c r="F33" s="62"/>
      <c r="G33" s="46"/>
      <c r="H33" s="47"/>
      <c r="I33" s="45"/>
      <c r="J33" s="42"/>
      <c r="K33" s="46"/>
      <c r="L33" s="42"/>
    </row>
    <row r="34" spans="1:12" ht="5.0999999999999996" customHeight="1">
      <c r="B34" s="690"/>
      <c r="C34" s="706"/>
      <c r="D34" s="725"/>
      <c r="E34" s="726"/>
      <c r="F34" s="287"/>
      <c r="G34" s="42"/>
      <c r="H34" s="47"/>
      <c r="I34" s="45"/>
      <c r="J34" s="42"/>
      <c r="K34" s="51"/>
      <c r="L34" s="42"/>
    </row>
    <row r="35" spans="1:12" s="154" customFormat="1" ht="18" customHeight="1">
      <c r="A35" s="302"/>
      <c r="B35" s="691" t="s">
        <v>222</v>
      </c>
      <c r="C35" s="691"/>
      <c r="D35" s="691"/>
      <c r="E35" s="727"/>
      <c r="F35" s="300"/>
      <c r="G35" s="301"/>
      <c r="H35" s="301"/>
    </row>
    <row r="36" spans="1:12" ht="18" customHeight="1" thickBot="1">
      <c r="B36" s="445" t="s">
        <v>404</v>
      </c>
      <c r="C36" s="707"/>
      <c r="D36" s="728">
        <f>D37+D43+D40</f>
        <v>13023756</v>
      </c>
      <c r="E36" s="729">
        <f>E37+E43+E40</f>
        <v>12242346</v>
      </c>
      <c r="F36" s="62"/>
      <c r="G36" s="42"/>
      <c r="H36" s="47"/>
      <c r="I36" s="45"/>
      <c r="J36" s="42"/>
      <c r="K36" s="51"/>
      <c r="L36" s="42"/>
    </row>
    <row r="37" spans="1:12" ht="18" customHeight="1" thickBot="1">
      <c r="B37" s="739" t="s">
        <v>365</v>
      </c>
      <c r="C37" s="740"/>
      <c r="D37" s="741">
        <f>SUM(D38:D39)</f>
        <v>3551096</v>
      </c>
      <c r="E37" s="742">
        <f>SUM(E38:E39)</f>
        <v>3535758</v>
      </c>
      <c r="F37" s="62"/>
      <c r="G37" s="42"/>
      <c r="H37" s="47"/>
      <c r="I37" s="45"/>
      <c r="J37" s="42"/>
      <c r="K37" s="51"/>
      <c r="L37" s="42"/>
    </row>
    <row r="38" spans="1:12" ht="18" customHeight="1">
      <c r="B38" s="692" t="s">
        <v>366</v>
      </c>
      <c r="C38" s="708">
        <v>38</v>
      </c>
      <c r="D38" s="730">
        <v>169121</v>
      </c>
      <c r="E38" s="731">
        <v>168956</v>
      </c>
      <c r="F38" s="283"/>
      <c r="G38" s="42"/>
      <c r="H38" s="47"/>
      <c r="I38" s="45"/>
      <c r="J38" s="42"/>
      <c r="K38" s="51"/>
      <c r="L38" s="42"/>
    </row>
    <row r="39" spans="1:12" ht="18" customHeight="1" thickBot="1">
      <c r="B39" s="693" t="s">
        <v>8</v>
      </c>
      <c r="C39" s="709">
        <v>39</v>
      </c>
      <c r="D39" s="732">
        <v>3381975</v>
      </c>
      <c r="E39" s="733">
        <v>3366802</v>
      </c>
      <c r="F39" s="283"/>
      <c r="G39" s="42"/>
      <c r="H39" s="47"/>
      <c r="I39" s="45"/>
      <c r="J39" s="42"/>
      <c r="K39" s="51"/>
      <c r="L39" s="42"/>
    </row>
    <row r="40" spans="1:12" ht="18" customHeight="1" thickBot="1">
      <c r="B40" s="739" t="s">
        <v>9</v>
      </c>
      <c r="C40" s="738">
        <v>40</v>
      </c>
      <c r="D40" s="741">
        <f>SUM(D41:D42)</f>
        <v>9486979</v>
      </c>
      <c r="E40" s="742">
        <f>SUM(E41:E42)</f>
        <v>8273782</v>
      </c>
      <c r="F40" s="62"/>
      <c r="G40" s="42"/>
      <c r="H40" s="47"/>
      <c r="I40" s="45"/>
      <c r="J40" s="42"/>
      <c r="K40" s="51"/>
      <c r="L40" s="42"/>
    </row>
    <row r="41" spans="1:12" ht="18" customHeight="1">
      <c r="B41" s="692" t="s">
        <v>10</v>
      </c>
      <c r="C41" s="708"/>
      <c r="D41" s="730">
        <v>8267697</v>
      </c>
      <c r="E41" s="743">
        <v>6972536</v>
      </c>
      <c r="F41" s="283"/>
      <c r="G41" s="42"/>
      <c r="H41" s="47"/>
      <c r="I41" s="45"/>
      <c r="J41" s="42"/>
      <c r="K41" s="51"/>
      <c r="L41" s="42"/>
    </row>
    <row r="42" spans="1:12" ht="18" customHeight="1" thickBot="1">
      <c r="B42" s="744" t="s">
        <v>11</v>
      </c>
      <c r="C42" s="745"/>
      <c r="D42" s="746">
        <v>1219282</v>
      </c>
      <c r="E42" s="747">
        <v>1301246</v>
      </c>
      <c r="F42" s="283"/>
      <c r="G42" s="42"/>
      <c r="H42" s="47"/>
      <c r="I42" s="45"/>
      <c r="J42" s="42"/>
      <c r="K42" s="51"/>
      <c r="L42" s="42"/>
    </row>
    <row r="43" spans="1:12" ht="18" customHeight="1" thickBot="1">
      <c r="B43" s="445" t="s">
        <v>250</v>
      </c>
      <c r="C43" s="745">
        <v>41</v>
      </c>
      <c r="D43" s="728">
        <v>-14319</v>
      </c>
      <c r="E43" s="729">
        <v>432806</v>
      </c>
      <c r="F43" s="62"/>
      <c r="G43" s="42"/>
      <c r="H43" s="47"/>
      <c r="I43" s="45"/>
      <c r="J43" s="42"/>
      <c r="K43" s="51"/>
      <c r="L43" s="42"/>
    </row>
    <row r="44" spans="1:12" ht="5.0999999999999996" customHeight="1" thickBot="1">
      <c r="B44" s="690"/>
      <c r="C44" s="706"/>
      <c r="D44" s="725"/>
      <c r="E44" s="726"/>
      <c r="F44" s="287"/>
      <c r="G44" s="42"/>
      <c r="H44" s="47"/>
      <c r="I44" s="45"/>
      <c r="J44" s="42"/>
      <c r="K44" s="51"/>
      <c r="L44" s="42"/>
    </row>
    <row r="45" spans="1:12" ht="18" customHeight="1" thickBot="1">
      <c r="B45" s="442" t="s">
        <v>363</v>
      </c>
      <c r="C45" s="750"/>
      <c r="D45" s="734">
        <v>27405</v>
      </c>
      <c r="E45" s="735">
        <v>32618</v>
      </c>
      <c r="F45" s="62"/>
      <c r="G45" s="42"/>
      <c r="H45" s="47"/>
      <c r="I45" s="45"/>
      <c r="J45" s="42"/>
      <c r="K45" s="51"/>
      <c r="L45" s="42"/>
    </row>
    <row r="46" spans="1:12" ht="18" customHeight="1" thickBot="1">
      <c r="B46" s="442" t="s">
        <v>223</v>
      </c>
      <c r="C46" s="750"/>
      <c r="D46" s="734">
        <f>D36+D45</f>
        <v>13051161</v>
      </c>
      <c r="E46" s="736">
        <f>E36+E45</f>
        <v>12274964</v>
      </c>
      <c r="F46" s="62"/>
      <c r="G46" s="42"/>
      <c r="H46" s="47"/>
      <c r="I46" s="45"/>
      <c r="J46" s="42"/>
      <c r="K46" s="51"/>
      <c r="L46" s="42"/>
    </row>
    <row r="47" spans="1:12" ht="18" customHeight="1" thickBot="1">
      <c r="B47" s="442" t="s">
        <v>381</v>
      </c>
      <c r="C47" s="750"/>
      <c r="D47" s="734">
        <f>D33+D46</f>
        <v>133743502</v>
      </c>
      <c r="E47" s="736">
        <f>E33+E46</f>
        <v>123523021</v>
      </c>
      <c r="F47" s="62"/>
      <c r="G47" s="42"/>
      <c r="H47" s="47"/>
      <c r="I47" s="45"/>
      <c r="J47" s="42"/>
      <c r="K47" s="51"/>
      <c r="L47" s="42"/>
    </row>
    <row r="48" spans="1:12" ht="5.0999999999999996" customHeight="1" thickBot="1">
      <c r="B48" s="694"/>
      <c r="C48" s="125"/>
      <c r="D48" s="695"/>
      <c r="E48" s="737"/>
      <c r="F48" s="42"/>
      <c r="G48" s="54"/>
      <c r="H48" s="42"/>
      <c r="I48" s="42"/>
      <c r="J48" s="42"/>
      <c r="K48" s="51"/>
      <c r="L48" s="42"/>
    </row>
    <row r="49" spans="2:12" ht="18" customHeight="1" thickBot="1">
      <c r="B49" s="442" t="s">
        <v>534</v>
      </c>
      <c r="C49" s="750">
        <v>49</v>
      </c>
      <c r="D49" s="748">
        <v>20.29</v>
      </c>
      <c r="E49" s="749">
        <v>17.25</v>
      </c>
      <c r="F49" s="284"/>
      <c r="G49" s="55"/>
      <c r="H49" s="46"/>
      <c r="I49" s="46"/>
      <c r="J49" s="42"/>
      <c r="K49" s="51"/>
      <c r="L49" s="42"/>
    </row>
    <row r="50" spans="2:12" ht="18" customHeight="1" thickBot="1">
      <c r="B50" s="442" t="s">
        <v>533</v>
      </c>
      <c r="C50" s="750">
        <v>49</v>
      </c>
      <c r="D50" s="748">
        <v>17.32</v>
      </c>
      <c r="E50" s="749">
        <v>14.29</v>
      </c>
      <c r="F50" s="284"/>
      <c r="G50" s="55"/>
      <c r="H50" s="46"/>
      <c r="I50" s="46"/>
      <c r="J50" s="42"/>
      <c r="K50" s="51"/>
      <c r="L50" s="42"/>
    </row>
    <row r="51" spans="2:12" ht="18" customHeight="1" thickBot="1">
      <c r="B51" s="442" t="s">
        <v>196</v>
      </c>
      <c r="C51" s="710"/>
      <c r="D51" s="734">
        <f>D36</f>
        <v>13023756</v>
      </c>
      <c r="E51" s="736">
        <f>E36</f>
        <v>12242346</v>
      </c>
      <c r="F51" s="62"/>
      <c r="G51" s="56"/>
      <c r="H51" s="57"/>
      <c r="I51" s="57"/>
      <c r="J51" s="42"/>
      <c r="K51" s="51"/>
      <c r="L51" s="42"/>
    </row>
    <row r="52" spans="2:12" ht="18" customHeight="1" thickBot="1">
      <c r="B52" s="442" t="s">
        <v>220</v>
      </c>
      <c r="C52" s="710"/>
      <c r="D52" s="734">
        <f>'[1]Nota 38 Kapitał akcyjny'!E24</f>
        <v>42280127</v>
      </c>
      <c r="E52" s="735">
        <v>42238924</v>
      </c>
      <c r="F52" s="62"/>
      <c r="G52" s="56"/>
      <c r="H52" s="57"/>
      <c r="I52" s="57"/>
      <c r="J52" s="42"/>
      <c r="K52" s="51"/>
      <c r="L52" s="42"/>
    </row>
    <row r="53" spans="2:12" ht="18" customHeight="1" thickBot="1">
      <c r="B53" s="442" t="s">
        <v>221</v>
      </c>
      <c r="C53" s="710"/>
      <c r="D53" s="748">
        <f>D51/D52*1000</f>
        <v>308.03493092629549</v>
      </c>
      <c r="E53" s="749">
        <f>E51/E52*1000</f>
        <v>289.83565016949768</v>
      </c>
      <c r="F53" s="284"/>
      <c r="G53" s="56"/>
      <c r="H53" s="58"/>
      <c r="I53" s="57"/>
      <c r="J53" s="42"/>
      <c r="K53" s="51"/>
      <c r="L53" s="42"/>
    </row>
    <row r="54" spans="2:12" ht="12.6" customHeight="1">
      <c r="D54" s="59"/>
      <c r="E54" s="59"/>
      <c r="F54" s="288"/>
      <c r="G54" s="42"/>
      <c r="H54" s="42"/>
      <c r="I54" s="42"/>
      <c r="J54" s="42"/>
      <c r="K54" s="51"/>
      <c r="L54" s="42"/>
    </row>
    <row r="55" spans="2:12" ht="12.6" customHeight="1">
      <c r="D55" s="59"/>
      <c r="E55" s="59"/>
      <c r="F55" s="288"/>
      <c r="G55" s="42"/>
      <c r="H55" s="42"/>
      <c r="I55" s="42"/>
      <c r="J55" s="42"/>
      <c r="K55" s="51"/>
      <c r="L55" s="42"/>
    </row>
    <row r="56" spans="2:12" ht="12.6" customHeight="1">
      <c r="D56" s="60">
        <f>D17-D47</f>
        <v>0</v>
      </c>
      <c r="E56" s="60">
        <f>E17-E47</f>
        <v>0</v>
      </c>
      <c r="F56" s="289"/>
      <c r="G56" s="42"/>
      <c r="H56" s="42"/>
      <c r="I56" s="42"/>
      <c r="J56" s="42"/>
      <c r="K56" s="51"/>
      <c r="L56" s="42"/>
    </row>
    <row r="57" spans="2:12" ht="12.6" customHeight="1">
      <c r="D57" s="59"/>
      <c r="E57" s="59"/>
      <c r="F57" s="288"/>
    </row>
    <row r="58" spans="2:12" ht="12.6" customHeight="1">
      <c r="D58" s="59"/>
      <c r="E58" s="59"/>
      <c r="F58" s="288"/>
    </row>
    <row r="59" spans="2:12" ht="12.6" customHeight="1">
      <c r="D59" s="59"/>
      <c r="E59" s="59"/>
      <c r="F59" s="288"/>
    </row>
    <row r="60" spans="2:12" ht="12.6" customHeight="1">
      <c r="D60" s="59"/>
      <c r="E60" s="59"/>
      <c r="F60" s="288"/>
    </row>
    <row r="61" spans="2:12" ht="12.6" customHeight="1">
      <c r="D61" s="59"/>
      <c r="E61" s="59"/>
      <c r="F61" s="288"/>
    </row>
    <row r="62" spans="2:12" ht="12.6" customHeight="1">
      <c r="D62" s="59"/>
      <c r="E62" s="59"/>
      <c r="F62" s="288"/>
    </row>
    <row r="63" spans="2:12" ht="12.6" customHeight="1">
      <c r="D63" s="59"/>
      <c r="E63" s="59"/>
      <c r="F63" s="288"/>
    </row>
    <row r="64" spans="2:12" ht="12.6" customHeight="1">
      <c r="D64" s="59"/>
      <c r="E64" s="59"/>
      <c r="F64" s="288"/>
    </row>
    <row r="65" spans="4:6" ht="12.6" customHeight="1">
      <c r="D65" s="59"/>
      <c r="E65" s="59"/>
      <c r="F65" s="288"/>
    </row>
    <row r="66" spans="4:6" ht="12.6" customHeight="1">
      <c r="D66" s="59"/>
      <c r="E66" s="59"/>
      <c r="F66" s="288"/>
    </row>
    <row r="67" spans="4:6" ht="12.6" customHeight="1">
      <c r="D67" s="59"/>
      <c r="E67" s="59"/>
      <c r="F67" s="288"/>
    </row>
    <row r="68" spans="4:6" ht="12.6" customHeight="1">
      <c r="D68" s="59"/>
      <c r="E68" s="59"/>
      <c r="F68" s="288"/>
    </row>
    <row r="69" spans="4:6" ht="12.6" customHeight="1">
      <c r="D69" s="59"/>
      <c r="E69" s="59"/>
      <c r="F69" s="288"/>
    </row>
    <row r="70" spans="4:6" ht="12.6" customHeight="1">
      <c r="D70" s="59"/>
      <c r="E70" s="59"/>
      <c r="F70" s="288"/>
    </row>
    <row r="71" spans="4:6" ht="12.6" customHeight="1">
      <c r="D71" s="59"/>
      <c r="E71" s="59"/>
      <c r="F71" s="288"/>
    </row>
    <row r="72" spans="4:6" ht="12.6" customHeight="1">
      <c r="D72" s="59"/>
      <c r="E72" s="59"/>
      <c r="F72" s="288"/>
    </row>
    <row r="73" spans="4:6" ht="12.6" customHeight="1">
      <c r="D73" s="59"/>
      <c r="E73" s="59"/>
      <c r="F73" s="288"/>
    </row>
    <row r="74" spans="4:6" ht="12.6" customHeight="1">
      <c r="D74" s="59"/>
      <c r="E74" s="59"/>
      <c r="F74" s="288"/>
    </row>
    <row r="75" spans="4:6" ht="12.6" customHeight="1">
      <c r="D75" s="59"/>
      <c r="E75" s="59"/>
      <c r="F75" s="288"/>
    </row>
    <row r="76" spans="4:6" ht="12.6" customHeight="1">
      <c r="D76" s="59"/>
      <c r="E76" s="59"/>
      <c r="F76" s="288"/>
    </row>
    <row r="77" spans="4:6" ht="12.6" customHeight="1">
      <c r="D77" s="59"/>
      <c r="E77" s="59"/>
      <c r="F77" s="288"/>
    </row>
    <row r="78" spans="4:6" ht="12.6" customHeight="1">
      <c r="D78" s="59"/>
      <c r="E78" s="59"/>
      <c r="F78" s="288"/>
    </row>
    <row r="79" spans="4:6" ht="12.6" customHeight="1">
      <c r="D79" s="59"/>
      <c r="E79" s="59"/>
      <c r="F79" s="288"/>
    </row>
    <row r="80" spans="4:6" ht="12.6" customHeight="1">
      <c r="D80" s="59"/>
      <c r="E80" s="59"/>
      <c r="F80" s="288"/>
    </row>
    <row r="81" spans="4:6" ht="12.6" customHeight="1">
      <c r="D81" s="59"/>
      <c r="E81" s="59"/>
      <c r="F81" s="288"/>
    </row>
    <row r="82" spans="4:6" ht="12.6" customHeight="1">
      <c r="D82" s="59"/>
      <c r="E82" s="59"/>
      <c r="F82" s="288"/>
    </row>
    <row r="83" spans="4:6" ht="12.6" customHeight="1">
      <c r="D83" s="59"/>
      <c r="E83" s="59"/>
      <c r="F83" s="288"/>
    </row>
    <row r="84" spans="4:6" ht="12.6" customHeight="1">
      <c r="D84" s="59"/>
      <c r="E84" s="59"/>
      <c r="F84" s="288"/>
    </row>
    <row r="85" spans="4:6" ht="12.6" customHeight="1">
      <c r="D85" s="59"/>
      <c r="E85" s="59"/>
      <c r="F85" s="288"/>
    </row>
    <row r="86" spans="4:6" ht="12.6" customHeight="1">
      <c r="D86" s="59"/>
      <c r="E86" s="59"/>
      <c r="F86" s="288"/>
    </row>
    <row r="87" spans="4:6" ht="12.6" customHeight="1">
      <c r="D87" s="59"/>
      <c r="E87" s="59"/>
      <c r="F87" s="288"/>
    </row>
    <row r="88" spans="4:6" ht="12.6" customHeight="1">
      <c r="D88" s="59"/>
      <c r="E88" s="59"/>
      <c r="F88" s="288"/>
    </row>
    <row r="89" spans="4:6" ht="12.6" customHeight="1">
      <c r="D89" s="59"/>
      <c r="E89" s="59"/>
      <c r="F89" s="288"/>
    </row>
    <row r="90" spans="4:6" ht="12.6" customHeight="1">
      <c r="D90" s="59"/>
      <c r="E90" s="59"/>
      <c r="F90" s="288"/>
    </row>
    <row r="91" spans="4:6" ht="12.6" customHeight="1">
      <c r="D91" s="59"/>
      <c r="E91" s="59"/>
      <c r="F91" s="288"/>
    </row>
    <row r="92" spans="4:6" ht="12.6" customHeight="1">
      <c r="D92" s="59"/>
      <c r="E92" s="59"/>
      <c r="F92" s="288"/>
    </row>
    <row r="93" spans="4:6" ht="12.6" customHeight="1">
      <c r="D93" s="59"/>
      <c r="E93" s="59"/>
      <c r="F93" s="288"/>
    </row>
    <row r="94" spans="4:6" ht="12.6" customHeight="1">
      <c r="D94" s="59"/>
      <c r="E94" s="59"/>
      <c r="F94" s="288"/>
    </row>
    <row r="95" spans="4:6" ht="12.6" customHeight="1">
      <c r="D95" s="59"/>
      <c r="E95" s="59"/>
      <c r="F95" s="288"/>
    </row>
    <row r="96" spans="4:6" ht="12.6" customHeight="1">
      <c r="D96" s="59"/>
      <c r="E96" s="59"/>
      <c r="F96" s="288"/>
    </row>
    <row r="97" spans="4:6" ht="12.6" customHeight="1">
      <c r="D97" s="59"/>
      <c r="E97" s="59"/>
      <c r="F97" s="288"/>
    </row>
    <row r="98" spans="4:6" ht="12.6" customHeight="1">
      <c r="D98" s="59"/>
      <c r="E98" s="59"/>
      <c r="F98" s="288"/>
    </row>
    <row r="99" spans="4:6" ht="12.6" customHeight="1">
      <c r="D99" s="59"/>
      <c r="E99" s="59"/>
      <c r="F99" s="288"/>
    </row>
    <row r="100" spans="4:6" ht="12.6" customHeight="1">
      <c r="D100" s="59"/>
      <c r="E100" s="59"/>
      <c r="F100" s="288"/>
    </row>
    <row r="101" spans="4:6" ht="12.6" customHeight="1">
      <c r="D101" s="59"/>
      <c r="E101" s="59"/>
      <c r="F101" s="288"/>
    </row>
    <row r="102" spans="4:6" ht="12.6" customHeight="1">
      <c r="D102" s="59"/>
      <c r="E102" s="59"/>
      <c r="F102" s="288"/>
    </row>
    <row r="103" spans="4:6" ht="12.6" customHeight="1">
      <c r="D103" s="59"/>
      <c r="E103" s="59"/>
      <c r="F103" s="288"/>
    </row>
    <row r="104" spans="4:6" ht="12.6" customHeight="1">
      <c r="D104" s="59"/>
      <c r="E104" s="59"/>
      <c r="F104" s="288"/>
    </row>
    <row r="105" spans="4:6" ht="12.6" customHeight="1">
      <c r="D105" s="59"/>
      <c r="E105" s="59"/>
      <c r="F105" s="288"/>
    </row>
    <row r="106" spans="4:6" ht="12.6" customHeight="1">
      <c r="D106" s="59"/>
      <c r="E106" s="59"/>
      <c r="F106" s="288"/>
    </row>
    <row r="107" spans="4:6" ht="12.6" customHeight="1">
      <c r="D107" s="59"/>
      <c r="E107" s="59"/>
      <c r="F107" s="288"/>
    </row>
    <row r="108" spans="4:6" ht="12.6" customHeight="1">
      <c r="D108" s="59"/>
      <c r="E108" s="59"/>
      <c r="F108" s="288"/>
    </row>
    <row r="109" spans="4:6" ht="12.6" customHeight="1">
      <c r="D109" s="59"/>
      <c r="E109" s="59"/>
      <c r="F109" s="288"/>
    </row>
    <row r="110" spans="4:6" ht="12.6" customHeight="1">
      <c r="D110" s="59"/>
      <c r="E110" s="59"/>
      <c r="F110" s="288"/>
    </row>
    <row r="111" spans="4:6" ht="12.6" customHeight="1">
      <c r="D111" s="59"/>
      <c r="E111" s="59"/>
      <c r="F111" s="288"/>
    </row>
    <row r="112" spans="4:6" ht="12.6" customHeight="1">
      <c r="D112" s="59"/>
      <c r="E112" s="59"/>
      <c r="F112" s="288"/>
    </row>
    <row r="113" spans="4:6" ht="12.6" customHeight="1">
      <c r="D113" s="59"/>
      <c r="E113" s="59"/>
      <c r="F113" s="288"/>
    </row>
    <row r="114" spans="4:6" ht="12.6" customHeight="1">
      <c r="D114" s="59"/>
      <c r="E114" s="59"/>
      <c r="F114" s="288"/>
    </row>
    <row r="115" spans="4:6" ht="12.6" customHeight="1">
      <c r="D115" s="59"/>
      <c r="E115" s="59"/>
      <c r="F115" s="288"/>
    </row>
    <row r="116" spans="4:6" ht="12.6" customHeight="1">
      <c r="D116" s="59"/>
      <c r="E116" s="59"/>
      <c r="F116" s="288"/>
    </row>
    <row r="117" spans="4:6" ht="12.6" customHeight="1">
      <c r="D117" s="59"/>
      <c r="E117" s="59"/>
      <c r="F117" s="288"/>
    </row>
    <row r="118" spans="4:6" ht="12.6" customHeight="1">
      <c r="D118" s="59"/>
      <c r="E118" s="59"/>
      <c r="F118" s="288"/>
    </row>
    <row r="119" spans="4:6" ht="12.6" customHeight="1">
      <c r="D119" s="59"/>
      <c r="E119" s="59"/>
      <c r="F119" s="288"/>
    </row>
    <row r="120" spans="4:6" ht="12.6" customHeight="1">
      <c r="D120" s="59"/>
      <c r="E120" s="59"/>
      <c r="F120" s="288"/>
    </row>
    <row r="121" spans="4:6" ht="12.6" customHeight="1">
      <c r="D121" s="59"/>
      <c r="E121" s="59"/>
      <c r="F121" s="288"/>
    </row>
    <row r="122" spans="4:6" ht="12.6" customHeight="1">
      <c r="D122" s="59"/>
      <c r="E122" s="59"/>
      <c r="F122" s="288"/>
    </row>
    <row r="123" spans="4:6" ht="12.6" customHeight="1">
      <c r="D123" s="59"/>
      <c r="E123" s="59"/>
      <c r="F123" s="288"/>
    </row>
    <row r="124" spans="4:6" ht="12.6" customHeight="1">
      <c r="D124" s="59"/>
      <c r="E124" s="59"/>
      <c r="F124" s="288"/>
    </row>
    <row r="125" spans="4:6" ht="12.6" customHeight="1">
      <c r="D125" s="59"/>
      <c r="E125" s="59"/>
      <c r="F125" s="288"/>
    </row>
    <row r="126" spans="4:6" ht="12.6" customHeight="1">
      <c r="D126" s="59"/>
      <c r="E126" s="59"/>
      <c r="F126" s="288"/>
    </row>
    <row r="127" spans="4:6" ht="12.6" customHeight="1">
      <c r="D127" s="59"/>
      <c r="E127" s="59"/>
      <c r="F127" s="288"/>
    </row>
    <row r="128" spans="4:6" ht="12.6" customHeight="1">
      <c r="D128" s="59"/>
      <c r="E128" s="59"/>
      <c r="F128" s="288"/>
    </row>
    <row r="129" spans="4:6" ht="12.6" customHeight="1">
      <c r="D129" s="59"/>
      <c r="E129" s="59"/>
      <c r="F129" s="288"/>
    </row>
    <row r="130" spans="4:6" ht="12.6" customHeight="1">
      <c r="D130" s="59"/>
      <c r="E130" s="59"/>
      <c r="F130" s="288"/>
    </row>
    <row r="131" spans="4:6" ht="12.6" customHeight="1">
      <c r="D131" s="59"/>
      <c r="E131" s="59"/>
      <c r="F131" s="288"/>
    </row>
    <row r="132" spans="4:6" ht="12.6" customHeight="1">
      <c r="D132" s="59"/>
      <c r="E132" s="59"/>
      <c r="F132" s="288"/>
    </row>
    <row r="133" spans="4:6" ht="12.6" customHeight="1">
      <c r="D133" s="59"/>
      <c r="E133" s="59"/>
      <c r="F133" s="288"/>
    </row>
    <row r="134" spans="4:6" ht="12.6" customHeight="1">
      <c r="D134" s="59"/>
      <c r="E134" s="59"/>
      <c r="F134" s="288"/>
    </row>
    <row r="135" spans="4:6" ht="12.6" customHeight="1">
      <c r="D135" s="59"/>
      <c r="E135" s="59"/>
      <c r="F135" s="288"/>
    </row>
    <row r="136" spans="4:6" ht="12.6" customHeight="1">
      <c r="D136" s="59"/>
      <c r="E136" s="59"/>
      <c r="F136" s="288"/>
    </row>
    <row r="137" spans="4:6" ht="12.6" customHeight="1">
      <c r="D137" s="59"/>
      <c r="E137" s="59"/>
      <c r="F137" s="288"/>
    </row>
    <row r="138" spans="4:6" ht="12.6" customHeight="1">
      <c r="D138" s="59"/>
      <c r="E138" s="59"/>
      <c r="F138" s="288"/>
    </row>
    <row r="139" spans="4:6" ht="12.6" customHeight="1">
      <c r="D139" s="59"/>
      <c r="E139" s="59"/>
      <c r="F139" s="288"/>
    </row>
    <row r="140" spans="4:6" ht="12.6" customHeight="1">
      <c r="D140" s="59"/>
      <c r="E140" s="59"/>
      <c r="F140" s="288"/>
    </row>
    <row r="141" spans="4:6" ht="12.6" customHeight="1">
      <c r="D141" s="59"/>
      <c r="E141" s="59"/>
      <c r="F141" s="288"/>
    </row>
    <row r="142" spans="4:6" ht="12.6" customHeight="1">
      <c r="D142" s="59"/>
      <c r="E142" s="59"/>
      <c r="F142" s="288"/>
    </row>
    <row r="143" spans="4:6" ht="12.6" customHeight="1">
      <c r="D143" s="59"/>
      <c r="E143" s="59"/>
      <c r="F143" s="288"/>
    </row>
    <row r="144" spans="4:6" ht="12.6" customHeight="1">
      <c r="D144" s="59"/>
      <c r="E144" s="59"/>
      <c r="F144" s="288"/>
    </row>
    <row r="145" spans="4:6" ht="12.6" customHeight="1">
      <c r="D145" s="59"/>
      <c r="E145" s="59"/>
      <c r="F145" s="288"/>
    </row>
    <row r="146" spans="4:6" ht="12.6" customHeight="1">
      <c r="D146" s="59"/>
      <c r="E146" s="59"/>
      <c r="F146" s="288"/>
    </row>
    <row r="147" spans="4:6" ht="12.6" customHeight="1">
      <c r="D147" s="59"/>
      <c r="E147" s="59"/>
      <c r="F147" s="288"/>
    </row>
    <row r="148" spans="4:6" ht="12.6" customHeight="1">
      <c r="D148" s="59"/>
      <c r="E148" s="59"/>
      <c r="F148" s="288"/>
    </row>
    <row r="149" spans="4:6" ht="12.6" customHeight="1">
      <c r="D149" s="59"/>
      <c r="E149" s="59"/>
      <c r="F149" s="288"/>
    </row>
    <row r="150" spans="4:6" ht="12.6" customHeight="1">
      <c r="D150" s="59"/>
      <c r="E150" s="59"/>
      <c r="F150" s="288"/>
    </row>
    <row r="151" spans="4:6" ht="12.6" customHeight="1">
      <c r="D151" s="59"/>
      <c r="E151" s="59"/>
      <c r="F151" s="288"/>
    </row>
    <row r="152" spans="4:6" ht="12.6" customHeight="1">
      <c r="D152" s="59"/>
      <c r="E152" s="59"/>
      <c r="F152" s="288"/>
    </row>
    <row r="153" spans="4:6" ht="12.6" customHeight="1">
      <c r="D153" s="59"/>
      <c r="E153" s="59"/>
      <c r="F153" s="288"/>
    </row>
    <row r="154" spans="4:6" ht="12.6" customHeight="1">
      <c r="D154" s="59"/>
      <c r="E154" s="59"/>
      <c r="F154" s="288"/>
    </row>
    <row r="155" spans="4:6" ht="12.6" customHeight="1">
      <c r="D155" s="59"/>
      <c r="E155" s="59"/>
      <c r="F155" s="288"/>
    </row>
    <row r="156" spans="4:6" ht="12.6" customHeight="1">
      <c r="D156" s="59"/>
      <c r="E156" s="59"/>
      <c r="F156" s="288"/>
    </row>
    <row r="157" spans="4:6" ht="12.6" customHeight="1">
      <c r="D157" s="59"/>
      <c r="E157" s="59"/>
      <c r="F157" s="288"/>
    </row>
    <row r="158" spans="4:6" ht="12.6" customHeight="1">
      <c r="D158" s="59"/>
      <c r="E158" s="59"/>
      <c r="F158" s="288"/>
    </row>
    <row r="159" spans="4:6" ht="12.6" customHeight="1">
      <c r="D159" s="59"/>
      <c r="E159" s="59"/>
      <c r="F159" s="288"/>
    </row>
    <row r="160" spans="4:6" ht="12.6" customHeight="1">
      <c r="D160" s="59"/>
      <c r="E160" s="59"/>
      <c r="F160" s="288"/>
    </row>
    <row r="161" spans="4:6" ht="12.6" customHeight="1">
      <c r="D161" s="59"/>
      <c r="E161" s="59"/>
      <c r="F161" s="288"/>
    </row>
    <row r="162" spans="4:6" ht="12.6" customHeight="1">
      <c r="D162" s="59"/>
      <c r="E162" s="59"/>
      <c r="F162" s="288"/>
    </row>
    <row r="163" spans="4:6" ht="12.6" customHeight="1">
      <c r="D163" s="59"/>
      <c r="E163" s="59"/>
      <c r="F163" s="288"/>
    </row>
    <row r="164" spans="4:6" ht="12.6" customHeight="1">
      <c r="D164" s="59"/>
      <c r="E164" s="59"/>
      <c r="F164" s="288"/>
    </row>
    <row r="165" spans="4:6" ht="12.6" customHeight="1">
      <c r="D165" s="59"/>
      <c r="E165" s="59"/>
      <c r="F165" s="288"/>
    </row>
    <row r="166" spans="4:6" ht="12.6" customHeight="1">
      <c r="D166" s="59"/>
      <c r="E166" s="59"/>
      <c r="F166" s="288"/>
    </row>
    <row r="167" spans="4:6" ht="12.6" customHeight="1">
      <c r="D167" s="59"/>
      <c r="E167" s="59"/>
      <c r="F167" s="288"/>
    </row>
    <row r="168" spans="4:6" ht="12.6" customHeight="1">
      <c r="D168" s="59"/>
      <c r="E168" s="59"/>
      <c r="F168" s="288"/>
    </row>
    <row r="169" spans="4:6" ht="12.6" customHeight="1">
      <c r="D169" s="59"/>
      <c r="E169" s="59"/>
      <c r="F169" s="288"/>
    </row>
    <row r="170" spans="4:6" ht="12.6" customHeight="1">
      <c r="D170" s="59"/>
      <c r="E170" s="59"/>
      <c r="F170" s="288"/>
    </row>
    <row r="171" spans="4:6" ht="12.6" customHeight="1">
      <c r="D171" s="59"/>
      <c r="E171" s="59"/>
      <c r="F171" s="288"/>
    </row>
    <row r="172" spans="4:6" ht="12.6" customHeight="1">
      <c r="D172" s="59"/>
      <c r="E172" s="59"/>
      <c r="F172" s="288"/>
    </row>
    <row r="173" spans="4:6" ht="12.6" customHeight="1">
      <c r="D173" s="59"/>
      <c r="E173" s="59"/>
      <c r="F173" s="288"/>
    </row>
    <row r="174" spans="4:6" ht="12.6" customHeight="1">
      <c r="D174" s="59"/>
      <c r="E174" s="59"/>
      <c r="F174" s="288"/>
    </row>
    <row r="175" spans="4:6" ht="12.6" customHeight="1">
      <c r="D175" s="59"/>
      <c r="E175" s="59"/>
      <c r="F175" s="288"/>
    </row>
    <row r="176" spans="4:6" ht="12.6" customHeight="1">
      <c r="D176" s="59"/>
      <c r="E176" s="59"/>
      <c r="F176" s="288"/>
    </row>
    <row r="177" spans="4:6" ht="12.6" customHeight="1">
      <c r="D177" s="59"/>
      <c r="E177" s="59"/>
      <c r="F177" s="288"/>
    </row>
    <row r="178" spans="4:6" ht="12.6" customHeight="1">
      <c r="D178" s="59"/>
      <c r="E178" s="59"/>
      <c r="F178" s="288"/>
    </row>
    <row r="179" spans="4:6" ht="12.6" customHeight="1">
      <c r="D179" s="59"/>
      <c r="E179" s="59"/>
      <c r="F179" s="288"/>
    </row>
    <row r="180" spans="4:6" ht="12.6" customHeight="1">
      <c r="D180" s="59"/>
      <c r="E180" s="59"/>
      <c r="F180" s="288"/>
    </row>
    <row r="181" spans="4:6" ht="12.6" customHeight="1">
      <c r="D181" s="59"/>
      <c r="E181" s="59"/>
      <c r="F181" s="288"/>
    </row>
    <row r="182" spans="4:6" ht="12.6" customHeight="1">
      <c r="D182" s="59"/>
      <c r="E182" s="59"/>
      <c r="F182" s="288"/>
    </row>
    <row r="183" spans="4:6" ht="12.6" customHeight="1">
      <c r="D183" s="59"/>
      <c r="E183" s="59"/>
      <c r="F183" s="288"/>
    </row>
    <row r="184" spans="4:6" ht="12.6" customHeight="1">
      <c r="D184" s="59"/>
      <c r="E184" s="59"/>
      <c r="F184" s="288"/>
    </row>
    <row r="185" spans="4:6" ht="12.6" customHeight="1">
      <c r="D185" s="59"/>
      <c r="E185" s="59"/>
      <c r="F185" s="288"/>
    </row>
    <row r="186" spans="4:6" ht="12.6" customHeight="1">
      <c r="D186" s="59"/>
      <c r="E186" s="59"/>
      <c r="F186" s="288"/>
    </row>
    <row r="187" spans="4:6" ht="12.6" customHeight="1">
      <c r="D187" s="59"/>
      <c r="E187" s="59"/>
      <c r="F187" s="288"/>
    </row>
    <row r="188" spans="4:6" ht="12.6" customHeight="1">
      <c r="D188" s="59"/>
      <c r="E188" s="59"/>
      <c r="F188" s="288"/>
    </row>
    <row r="189" spans="4:6" ht="12.6" customHeight="1">
      <c r="D189" s="59"/>
      <c r="E189" s="59"/>
      <c r="F189" s="288"/>
    </row>
    <row r="190" spans="4:6" ht="12.6" customHeight="1">
      <c r="D190" s="59"/>
      <c r="E190" s="59"/>
      <c r="F190" s="288"/>
    </row>
    <row r="191" spans="4:6" ht="12.6" customHeight="1">
      <c r="D191" s="59"/>
      <c r="E191" s="59"/>
      <c r="F191" s="288"/>
    </row>
    <row r="192" spans="4:6" ht="12.6" customHeight="1">
      <c r="D192" s="59"/>
      <c r="E192" s="59"/>
      <c r="F192" s="288"/>
    </row>
    <row r="193" spans="4:6" ht="12.6" customHeight="1">
      <c r="D193" s="59"/>
      <c r="E193" s="59"/>
      <c r="F193" s="288"/>
    </row>
    <row r="194" spans="4:6" ht="12.6" customHeight="1">
      <c r="D194" s="59"/>
      <c r="E194" s="59"/>
      <c r="F194" s="288"/>
    </row>
    <row r="195" spans="4:6" ht="12.6" customHeight="1">
      <c r="D195" s="59"/>
      <c r="E195" s="59"/>
      <c r="F195" s="288"/>
    </row>
    <row r="196" spans="4:6" ht="12.6" customHeight="1">
      <c r="D196" s="59"/>
      <c r="E196" s="59"/>
      <c r="F196" s="288"/>
    </row>
    <row r="197" spans="4:6" ht="12.6" customHeight="1">
      <c r="D197" s="59"/>
      <c r="E197" s="59"/>
      <c r="F197" s="288"/>
    </row>
    <row r="198" spans="4:6" ht="12.6" customHeight="1">
      <c r="D198" s="59"/>
      <c r="E198" s="59"/>
      <c r="F198" s="288"/>
    </row>
    <row r="199" spans="4:6" ht="12.6" customHeight="1">
      <c r="D199" s="59"/>
      <c r="E199" s="59"/>
      <c r="F199" s="288"/>
    </row>
    <row r="200" spans="4:6" ht="12.6" customHeight="1">
      <c r="D200" s="59"/>
      <c r="E200" s="59"/>
      <c r="F200" s="288"/>
    </row>
    <row r="201" spans="4:6" ht="12.6" customHeight="1">
      <c r="D201" s="59"/>
      <c r="E201" s="59"/>
      <c r="F201" s="288"/>
    </row>
    <row r="202" spans="4:6" ht="12.6" customHeight="1">
      <c r="D202" s="59"/>
      <c r="E202" s="59"/>
      <c r="F202" s="288"/>
    </row>
    <row r="203" spans="4:6" ht="12.6" customHeight="1">
      <c r="D203" s="59"/>
      <c r="E203" s="59"/>
      <c r="F203" s="288"/>
    </row>
    <row r="204" spans="4:6" ht="12.6" customHeight="1">
      <c r="D204" s="59"/>
      <c r="E204" s="59"/>
      <c r="F204" s="288"/>
    </row>
    <row r="205" spans="4:6" ht="12.6" customHeight="1">
      <c r="D205" s="59"/>
      <c r="E205" s="59"/>
      <c r="F205" s="288"/>
    </row>
    <row r="206" spans="4:6" ht="12.6" customHeight="1">
      <c r="D206" s="59"/>
      <c r="E206" s="59"/>
      <c r="F206" s="288"/>
    </row>
    <row r="207" spans="4:6" ht="12.6" customHeight="1">
      <c r="D207" s="59"/>
      <c r="E207" s="59"/>
      <c r="F207" s="288"/>
    </row>
    <row r="208" spans="4:6" ht="12.6" customHeight="1">
      <c r="D208" s="59"/>
      <c r="E208" s="59"/>
      <c r="F208" s="288"/>
    </row>
    <row r="209" spans="4:6" ht="12.6" customHeight="1">
      <c r="D209" s="59"/>
      <c r="E209" s="59"/>
      <c r="F209" s="288"/>
    </row>
    <row r="210" spans="4:6" ht="12.6" customHeight="1">
      <c r="D210" s="59"/>
      <c r="E210" s="59"/>
      <c r="F210" s="288"/>
    </row>
    <row r="211" spans="4:6" ht="12.6" customHeight="1">
      <c r="D211" s="59"/>
      <c r="E211" s="59"/>
      <c r="F211" s="288"/>
    </row>
    <row r="212" spans="4:6" ht="12.6" customHeight="1">
      <c r="D212" s="59"/>
      <c r="E212" s="59"/>
      <c r="F212" s="288"/>
    </row>
    <row r="213" spans="4:6" ht="12.6" customHeight="1">
      <c r="D213" s="59"/>
      <c r="E213" s="59"/>
      <c r="F213" s="288"/>
    </row>
    <row r="214" spans="4:6" ht="12.6" customHeight="1">
      <c r="D214" s="59"/>
      <c r="E214" s="59"/>
      <c r="F214" s="288"/>
    </row>
    <row r="215" spans="4:6" ht="12.6" customHeight="1">
      <c r="D215" s="59"/>
      <c r="E215" s="59"/>
      <c r="F215" s="288"/>
    </row>
    <row r="216" spans="4:6" ht="12.6" customHeight="1">
      <c r="D216" s="59"/>
      <c r="E216" s="59"/>
      <c r="F216" s="288"/>
    </row>
    <row r="217" spans="4:6" ht="12.6" customHeight="1">
      <c r="D217" s="59"/>
      <c r="E217" s="59"/>
      <c r="F217" s="288"/>
    </row>
    <row r="218" spans="4:6" ht="12.6" customHeight="1">
      <c r="D218" s="59"/>
      <c r="E218" s="59"/>
      <c r="F218" s="288"/>
    </row>
    <row r="219" spans="4:6" ht="12.6" customHeight="1">
      <c r="D219" s="59"/>
      <c r="E219" s="59"/>
      <c r="F219" s="288"/>
    </row>
    <row r="220" spans="4:6" ht="12.6" customHeight="1">
      <c r="D220" s="59"/>
      <c r="E220" s="59"/>
      <c r="F220" s="288"/>
    </row>
    <row r="221" spans="4:6" ht="12.6" customHeight="1">
      <c r="D221" s="59"/>
      <c r="E221" s="59"/>
      <c r="F221" s="288"/>
    </row>
    <row r="222" spans="4:6" ht="12.6" customHeight="1">
      <c r="D222" s="59"/>
      <c r="E222" s="59"/>
      <c r="F222" s="288"/>
    </row>
    <row r="223" spans="4:6" ht="12.6" customHeight="1">
      <c r="D223" s="59"/>
      <c r="E223" s="59"/>
      <c r="F223" s="288"/>
    </row>
    <row r="224" spans="4:6" ht="12.6" customHeight="1">
      <c r="D224" s="59"/>
      <c r="E224" s="59"/>
      <c r="F224" s="288"/>
    </row>
    <row r="225" spans="4:6" ht="12.6" customHeight="1">
      <c r="D225" s="59"/>
      <c r="E225" s="59"/>
      <c r="F225" s="288"/>
    </row>
    <row r="226" spans="4:6" ht="12.6" customHeight="1">
      <c r="D226" s="59"/>
      <c r="E226" s="59"/>
      <c r="F226" s="288"/>
    </row>
    <row r="227" spans="4:6" ht="12.6" customHeight="1">
      <c r="D227" s="59"/>
      <c r="E227" s="59"/>
      <c r="F227" s="288"/>
    </row>
    <row r="228" spans="4:6" ht="12.6" customHeight="1">
      <c r="D228" s="59"/>
      <c r="E228" s="59"/>
      <c r="F228" s="288"/>
    </row>
    <row r="229" spans="4:6" ht="12.6" customHeight="1">
      <c r="D229" s="59"/>
      <c r="E229" s="59"/>
      <c r="F229" s="288"/>
    </row>
    <row r="230" spans="4:6" ht="12.6" customHeight="1">
      <c r="D230" s="59"/>
      <c r="E230" s="59"/>
      <c r="F230" s="288"/>
    </row>
    <row r="231" spans="4:6" ht="12.6" customHeight="1">
      <c r="D231" s="59"/>
      <c r="E231" s="59"/>
      <c r="F231" s="288"/>
    </row>
    <row r="232" spans="4:6" ht="12.6" customHeight="1">
      <c r="D232" s="59"/>
      <c r="E232" s="59"/>
      <c r="F232" s="288"/>
    </row>
    <row r="233" spans="4:6" ht="12.6" customHeight="1">
      <c r="D233" s="59"/>
      <c r="E233" s="59"/>
      <c r="F233" s="288"/>
    </row>
    <row r="234" spans="4:6" ht="12.6" customHeight="1">
      <c r="D234" s="59"/>
      <c r="E234" s="59"/>
      <c r="F234" s="288"/>
    </row>
    <row r="235" spans="4:6" ht="12.6" customHeight="1">
      <c r="D235" s="59"/>
      <c r="E235" s="59"/>
      <c r="F235" s="288"/>
    </row>
    <row r="236" spans="4:6" ht="12.6" customHeight="1">
      <c r="D236" s="59"/>
      <c r="E236" s="59"/>
      <c r="F236" s="288"/>
    </row>
    <row r="237" spans="4:6" ht="12.6" customHeight="1">
      <c r="D237" s="59"/>
      <c r="E237" s="59"/>
      <c r="F237" s="288"/>
    </row>
    <row r="238" spans="4:6" ht="12.6" customHeight="1">
      <c r="D238" s="59"/>
      <c r="E238" s="59"/>
      <c r="F238" s="288"/>
    </row>
    <row r="239" spans="4:6" ht="12.6" customHeight="1">
      <c r="D239" s="59"/>
      <c r="E239" s="59"/>
      <c r="F239" s="288"/>
    </row>
    <row r="240" spans="4:6" ht="12.6" customHeight="1">
      <c r="D240" s="59"/>
      <c r="E240" s="59"/>
      <c r="F240" s="288"/>
    </row>
    <row r="241" spans="4:6" ht="12.6" customHeight="1">
      <c r="D241" s="59"/>
      <c r="E241" s="59"/>
      <c r="F241" s="288"/>
    </row>
    <row r="242" spans="4:6" ht="12.6" customHeight="1">
      <c r="D242" s="59"/>
      <c r="E242" s="59"/>
      <c r="F242" s="288"/>
    </row>
    <row r="243" spans="4:6" ht="12.6" customHeight="1">
      <c r="D243" s="59"/>
      <c r="E243" s="59"/>
      <c r="F243" s="288"/>
    </row>
    <row r="244" spans="4:6" ht="12.6" customHeight="1">
      <c r="D244" s="59"/>
      <c r="E244" s="59"/>
      <c r="F244" s="288"/>
    </row>
    <row r="245" spans="4:6" ht="12.6" customHeight="1">
      <c r="D245" s="59"/>
      <c r="E245" s="59"/>
      <c r="F245" s="288"/>
    </row>
    <row r="246" spans="4:6" ht="12.6" customHeight="1">
      <c r="D246" s="59"/>
      <c r="E246" s="59"/>
      <c r="F246" s="288"/>
    </row>
    <row r="247" spans="4:6" ht="12.6" customHeight="1">
      <c r="D247" s="59"/>
      <c r="E247" s="59"/>
      <c r="F247" s="288"/>
    </row>
    <row r="248" spans="4:6" ht="12.6" customHeight="1">
      <c r="D248" s="59"/>
      <c r="E248" s="59"/>
      <c r="F248" s="288"/>
    </row>
    <row r="249" spans="4:6" ht="12.6" customHeight="1">
      <c r="D249" s="59"/>
      <c r="E249" s="59"/>
      <c r="F249" s="288"/>
    </row>
    <row r="250" spans="4:6" ht="12.6" customHeight="1">
      <c r="D250" s="59"/>
      <c r="E250" s="59"/>
      <c r="F250" s="288"/>
    </row>
    <row r="251" spans="4:6" ht="12.6" customHeight="1">
      <c r="D251" s="59"/>
      <c r="E251" s="59"/>
      <c r="F251" s="288"/>
    </row>
    <row r="252" spans="4:6" ht="12.6" customHeight="1">
      <c r="D252" s="59"/>
      <c r="E252" s="59"/>
      <c r="F252" s="288"/>
    </row>
    <row r="253" spans="4:6" ht="12.6" customHeight="1">
      <c r="D253" s="59"/>
      <c r="E253" s="59"/>
      <c r="F253" s="288"/>
    </row>
    <row r="254" spans="4:6" ht="12.6" customHeight="1">
      <c r="D254" s="59"/>
      <c r="E254" s="59"/>
      <c r="F254" s="288"/>
    </row>
    <row r="255" spans="4:6" ht="12.6" customHeight="1">
      <c r="D255" s="59"/>
      <c r="E255" s="59"/>
      <c r="F255" s="288"/>
    </row>
    <row r="256" spans="4:6" ht="12.6" customHeight="1">
      <c r="D256" s="59"/>
      <c r="E256" s="59"/>
      <c r="F256" s="288"/>
    </row>
    <row r="257" spans="4:6" ht="12.6" customHeight="1">
      <c r="D257" s="59"/>
      <c r="E257" s="59"/>
      <c r="F257" s="288"/>
    </row>
    <row r="258" spans="4:6" ht="12.6" customHeight="1">
      <c r="D258" s="59"/>
      <c r="E258" s="59"/>
      <c r="F258" s="288"/>
    </row>
    <row r="259" spans="4:6" ht="12.6" customHeight="1">
      <c r="D259" s="59"/>
      <c r="E259" s="59"/>
      <c r="F259" s="288"/>
    </row>
    <row r="260" spans="4:6" ht="12.6" customHeight="1">
      <c r="D260" s="59"/>
      <c r="E260" s="59"/>
      <c r="F260" s="288"/>
    </row>
    <row r="261" spans="4:6" ht="12.6" customHeight="1">
      <c r="D261" s="59"/>
      <c r="E261" s="59"/>
      <c r="F261" s="288"/>
    </row>
    <row r="262" spans="4:6" ht="12.6" customHeight="1">
      <c r="D262" s="59"/>
      <c r="E262" s="59"/>
      <c r="F262" s="288"/>
    </row>
    <row r="263" spans="4:6" ht="12.6" customHeight="1">
      <c r="D263" s="59"/>
      <c r="E263" s="59"/>
      <c r="F263" s="288"/>
    </row>
    <row r="264" spans="4:6" ht="12.6" customHeight="1">
      <c r="D264" s="59"/>
      <c r="E264" s="59"/>
      <c r="F264" s="288"/>
    </row>
    <row r="265" spans="4:6" ht="12.6" customHeight="1">
      <c r="D265" s="59"/>
      <c r="E265" s="59"/>
      <c r="F265" s="288"/>
    </row>
    <row r="266" spans="4:6" ht="12.6" customHeight="1">
      <c r="D266" s="59"/>
      <c r="E266" s="59"/>
      <c r="F266" s="288"/>
    </row>
    <row r="267" spans="4:6" ht="12.6" customHeight="1">
      <c r="D267" s="59"/>
      <c r="E267" s="59"/>
      <c r="F267" s="288"/>
    </row>
    <row r="268" spans="4:6" ht="12.6" customHeight="1">
      <c r="D268" s="59"/>
      <c r="E268" s="59"/>
      <c r="F268" s="288"/>
    </row>
    <row r="269" spans="4:6" ht="12.6" customHeight="1">
      <c r="D269" s="59"/>
      <c r="E269" s="59"/>
      <c r="F269" s="288"/>
    </row>
    <row r="270" spans="4:6" ht="12.6" customHeight="1">
      <c r="D270" s="59"/>
      <c r="E270" s="59"/>
      <c r="F270" s="288"/>
    </row>
    <row r="271" spans="4:6" ht="12.6" customHeight="1">
      <c r="D271" s="59"/>
      <c r="E271" s="59"/>
      <c r="F271" s="288"/>
    </row>
    <row r="272" spans="4:6" ht="12.6" customHeight="1">
      <c r="D272" s="59"/>
      <c r="E272" s="59"/>
      <c r="F272" s="288"/>
    </row>
    <row r="273" spans="4:6" ht="12.6" customHeight="1">
      <c r="D273" s="59"/>
      <c r="E273" s="59"/>
      <c r="F273" s="288"/>
    </row>
    <row r="274" spans="4:6" ht="12.6" customHeight="1">
      <c r="D274" s="59"/>
      <c r="E274" s="59"/>
      <c r="F274" s="288"/>
    </row>
    <row r="275" spans="4:6" ht="12.6" customHeight="1">
      <c r="D275" s="59"/>
      <c r="E275" s="59"/>
      <c r="F275" s="288"/>
    </row>
    <row r="276" spans="4:6" ht="12.6" customHeight="1">
      <c r="D276" s="59"/>
      <c r="E276" s="59"/>
      <c r="F276" s="288"/>
    </row>
    <row r="277" spans="4:6" ht="12.6" customHeight="1">
      <c r="D277" s="59"/>
      <c r="E277" s="59"/>
      <c r="F277" s="288"/>
    </row>
    <row r="278" spans="4:6" ht="12.6" customHeight="1">
      <c r="D278" s="59"/>
      <c r="E278" s="59"/>
      <c r="F278" s="288"/>
    </row>
    <row r="279" spans="4:6" ht="12.6" customHeight="1">
      <c r="D279" s="59"/>
      <c r="E279" s="59"/>
      <c r="F279" s="288"/>
    </row>
    <row r="280" spans="4:6" ht="12.6" customHeight="1">
      <c r="D280" s="59"/>
      <c r="E280" s="59"/>
      <c r="F280" s="288"/>
    </row>
    <row r="281" spans="4:6" ht="12.6" customHeight="1">
      <c r="D281" s="59"/>
      <c r="E281" s="59"/>
      <c r="F281" s="288"/>
    </row>
    <row r="282" spans="4:6" ht="12.6" customHeight="1">
      <c r="D282" s="59"/>
      <c r="E282" s="59"/>
      <c r="F282" s="288"/>
    </row>
    <row r="283" spans="4:6" ht="12.6" customHeight="1">
      <c r="D283" s="59"/>
      <c r="E283" s="59"/>
      <c r="F283" s="288"/>
    </row>
    <row r="284" spans="4:6" ht="12.6" customHeight="1">
      <c r="D284" s="59"/>
      <c r="E284" s="59"/>
      <c r="F284" s="288"/>
    </row>
    <row r="285" spans="4:6" ht="12.6" customHeight="1">
      <c r="D285" s="59"/>
      <c r="E285" s="59"/>
      <c r="F285" s="288"/>
    </row>
    <row r="286" spans="4:6" ht="12.6" customHeight="1">
      <c r="D286" s="59"/>
      <c r="E286" s="59"/>
      <c r="F286" s="288"/>
    </row>
    <row r="287" spans="4:6" ht="12.6" customHeight="1">
      <c r="D287" s="59"/>
      <c r="E287" s="59"/>
      <c r="F287" s="288"/>
    </row>
    <row r="288" spans="4:6" ht="12.6" customHeight="1">
      <c r="D288" s="59"/>
      <c r="E288" s="59"/>
      <c r="F288" s="288"/>
    </row>
    <row r="289" spans="4:6" ht="12.6" customHeight="1">
      <c r="D289" s="59"/>
      <c r="E289" s="59"/>
      <c r="F289" s="288"/>
    </row>
    <row r="290" spans="4:6" ht="12.6" customHeight="1">
      <c r="D290" s="59"/>
      <c r="E290" s="59"/>
      <c r="F290" s="288"/>
    </row>
    <row r="291" spans="4:6" ht="12.6" customHeight="1">
      <c r="D291" s="59"/>
      <c r="E291" s="59"/>
      <c r="F291" s="288"/>
    </row>
    <row r="292" spans="4:6" ht="12.6" customHeight="1">
      <c r="D292" s="59"/>
      <c r="E292" s="59"/>
      <c r="F292" s="288"/>
    </row>
    <row r="293" spans="4:6" ht="12.6" customHeight="1">
      <c r="D293" s="59"/>
      <c r="E293" s="59"/>
      <c r="F293" s="288"/>
    </row>
    <row r="294" spans="4:6" ht="12.6" customHeight="1">
      <c r="D294" s="59"/>
      <c r="E294" s="59"/>
      <c r="F294" s="288"/>
    </row>
    <row r="295" spans="4:6" ht="12.6" customHeight="1">
      <c r="D295" s="59"/>
      <c r="E295" s="59"/>
      <c r="F295" s="288"/>
    </row>
    <row r="296" spans="4:6" ht="12.6" customHeight="1">
      <c r="D296" s="59"/>
      <c r="E296" s="59"/>
      <c r="F296" s="288"/>
    </row>
    <row r="297" spans="4:6" ht="12.6" customHeight="1">
      <c r="D297" s="59"/>
      <c r="E297" s="59"/>
      <c r="F297" s="288"/>
    </row>
    <row r="298" spans="4:6" ht="12.6" customHeight="1">
      <c r="D298" s="59"/>
      <c r="E298" s="59"/>
      <c r="F298" s="288"/>
    </row>
    <row r="299" spans="4:6" ht="12.6" customHeight="1">
      <c r="D299" s="59"/>
      <c r="E299" s="59"/>
      <c r="F299" s="288"/>
    </row>
    <row r="300" spans="4:6" ht="12.6" customHeight="1">
      <c r="D300" s="59"/>
      <c r="E300" s="59"/>
      <c r="F300" s="288"/>
    </row>
    <row r="301" spans="4:6" ht="12.6" customHeight="1">
      <c r="D301" s="59"/>
      <c r="E301" s="59"/>
      <c r="F301" s="288"/>
    </row>
    <row r="302" spans="4:6" ht="12.6" customHeight="1">
      <c r="D302" s="59"/>
      <c r="E302" s="59"/>
      <c r="F302" s="288"/>
    </row>
    <row r="303" spans="4:6" ht="12.6" customHeight="1">
      <c r="D303" s="59"/>
      <c r="E303" s="59"/>
      <c r="F303" s="288"/>
    </row>
    <row r="304" spans="4:6" ht="12.6" customHeight="1">
      <c r="D304" s="59"/>
      <c r="E304" s="59"/>
      <c r="F304" s="288"/>
    </row>
    <row r="305" spans="4:6" ht="12.6" customHeight="1">
      <c r="D305" s="59"/>
      <c r="E305" s="59"/>
      <c r="F305" s="288"/>
    </row>
    <row r="306" spans="4:6" ht="12.6" customHeight="1">
      <c r="D306" s="59"/>
      <c r="E306" s="59"/>
      <c r="F306" s="288"/>
    </row>
    <row r="307" spans="4:6" ht="12.6" customHeight="1">
      <c r="D307" s="59"/>
      <c r="E307" s="59"/>
      <c r="F307" s="288"/>
    </row>
    <row r="308" spans="4:6" ht="12.6" customHeight="1">
      <c r="D308" s="59"/>
      <c r="E308" s="59"/>
      <c r="F308" s="288"/>
    </row>
    <row r="309" spans="4:6" ht="12.6" customHeight="1">
      <c r="D309" s="59"/>
      <c r="E309" s="59"/>
      <c r="F309" s="288"/>
    </row>
    <row r="310" spans="4:6" ht="12.6" customHeight="1">
      <c r="D310" s="59"/>
      <c r="E310" s="59"/>
      <c r="F310" s="288"/>
    </row>
    <row r="311" spans="4:6" ht="12.6" customHeight="1">
      <c r="D311" s="59"/>
      <c r="E311" s="59"/>
      <c r="F311" s="288"/>
    </row>
    <row r="312" spans="4:6" ht="12.6" customHeight="1">
      <c r="D312" s="59"/>
      <c r="E312" s="59"/>
      <c r="F312" s="288"/>
    </row>
    <row r="313" spans="4:6" ht="12.6" customHeight="1">
      <c r="D313" s="59"/>
      <c r="E313" s="59"/>
      <c r="F313" s="288"/>
    </row>
    <row r="314" spans="4:6" ht="12.6" customHeight="1">
      <c r="D314" s="59"/>
      <c r="E314" s="59"/>
      <c r="F314" s="288"/>
    </row>
    <row r="315" spans="4:6" ht="12.6" customHeight="1">
      <c r="D315" s="59"/>
      <c r="E315" s="59"/>
      <c r="F315" s="288"/>
    </row>
    <row r="316" spans="4:6" ht="12.6" customHeight="1">
      <c r="D316" s="59"/>
      <c r="E316" s="59"/>
      <c r="F316" s="288"/>
    </row>
    <row r="317" spans="4:6" ht="12.6" customHeight="1">
      <c r="D317" s="59"/>
      <c r="E317" s="59"/>
      <c r="F317" s="288"/>
    </row>
    <row r="318" spans="4:6" ht="12.6" customHeight="1">
      <c r="D318" s="59"/>
      <c r="E318" s="59"/>
      <c r="F318" s="288"/>
    </row>
    <row r="319" spans="4:6" ht="12.6" customHeight="1">
      <c r="D319" s="59"/>
      <c r="E319" s="59"/>
      <c r="F319" s="288"/>
    </row>
    <row r="320" spans="4:6" ht="12.6" customHeight="1">
      <c r="D320" s="59"/>
      <c r="E320" s="59"/>
      <c r="F320" s="288"/>
    </row>
    <row r="321" spans="4:6" ht="12.6" customHeight="1">
      <c r="D321" s="59"/>
      <c r="E321" s="59"/>
      <c r="F321" s="288"/>
    </row>
    <row r="322" spans="4:6" ht="12.6" customHeight="1">
      <c r="D322" s="59"/>
      <c r="E322" s="59"/>
      <c r="F322" s="288"/>
    </row>
    <row r="323" spans="4:6" ht="12.6" customHeight="1">
      <c r="D323" s="59"/>
      <c r="E323" s="59"/>
      <c r="F323" s="288"/>
    </row>
    <row r="324" spans="4:6" ht="12.6" customHeight="1">
      <c r="D324" s="59"/>
      <c r="E324" s="59"/>
      <c r="F324" s="288"/>
    </row>
    <row r="325" spans="4:6" ht="12.6" customHeight="1">
      <c r="D325" s="59"/>
      <c r="E325" s="59"/>
      <c r="F325" s="288"/>
    </row>
    <row r="326" spans="4:6" ht="12.6" customHeight="1">
      <c r="D326" s="59"/>
      <c r="E326" s="59"/>
      <c r="F326" s="288"/>
    </row>
    <row r="327" spans="4:6" ht="12.6" customHeight="1">
      <c r="D327" s="59"/>
      <c r="E327" s="59"/>
      <c r="F327" s="288"/>
    </row>
    <row r="328" spans="4:6" ht="12.6" customHeight="1">
      <c r="D328" s="59"/>
      <c r="E328" s="59"/>
      <c r="F328" s="288"/>
    </row>
    <row r="329" spans="4:6" ht="12.6" customHeight="1">
      <c r="D329" s="59"/>
      <c r="E329" s="59"/>
      <c r="F329" s="288"/>
    </row>
    <row r="330" spans="4:6">
      <c r="D330" s="59"/>
      <c r="E330" s="59"/>
      <c r="F330" s="288"/>
    </row>
    <row r="331" spans="4:6">
      <c r="D331" s="59"/>
      <c r="E331" s="59"/>
      <c r="F331" s="288"/>
    </row>
    <row r="332" spans="4:6">
      <c r="D332" s="59"/>
      <c r="E332" s="59"/>
      <c r="F332" s="288"/>
    </row>
    <row r="333" spans="4:6">
      <c r="D333" s="59"/>
      <c r="E333" s="59"/>
      <c r="F333" s="288"/>
    </row>
    <row r="334" spans="4:6">
      <c r="D334" s="59"/>
      <c r="E334" s="59"/>
      <c r="F334" s="288"/>
    </row>
    <row r="335" spans="4:6">
      <c r="D335" s="59"/>
      <c r="E335" s="59"/>
      <c r="F335" s="288"/>
    </row>
    <row r="336" spans="4:6">
      <c r="D336" s="59"/>
      <c r="E336" s="59"/>
      <c r="F336" s="288"/>
    </row>
    <row r="337" spans="4:6">
      <c r="D337" s="59"/>
      <c r="E337" s="59"/>
      <c r="F337" s="288"/>
    </row>
    <row r="338" spans="4:6">
      <c r="D338" s="59"/>
      <c r="E338" s="59"/>
      <c r="F338" s="288"/>
    </row>
    <row r="339" spans="4:6">
      <c r="D339" s="59"/>
      <c r="E339" s="59"/>
      <c r="F339" s="288"/>
    </row>
    <row r="340" spans="4:6">
      <c r="D340" s="59"/>
      <c r="E340" s="59"/>
      <c r="F340" s="288"/>
    </row>
    <row r="341" spans="4:6">
      <c r="D341" s="59"/>
      <c r="E341" s="59"/>
      <c r="F341" s="288"/>
    </row>
    <row r="342" spans="4:6">
      <c r="D342" s="59"/>
      <c r="E342" s="59"/>
      <c r="F342" s="288"/>
    </row>
    <row r="343" spans="4:6">
      <c r="D343" s="59"/>
      <c r="E343" s="59"/>
      <c r="F343" s="288"/>
    </row>
    <row r="344" spans="4:6">
      <c r="D344" s="59"/>
      <c r="E344" s="59"/>
      <c r="F344" s="288"/>
    </row>
    <row r="345" spans="4:6">
      <c r="D345" s="59"/>
      <c r="E345" s="59"/>
      <c r="F345" s="288"/>
    </row>
    <row r="346" spans="4:6">
      <c r="D346" s="59"/>
      <c r="E346" s="59"/>
      <c r="F346" s="288"/>
    </row>
    <row r="347" spans="4:6">
      <c r="D347" s="59"/>
      <c r="E347" s="59"/>
      <c r="F347" s="288"/>
    </row>
    <row r="348" spans="4:6">
      <c r="D348" s="59"/>
      <c r="E348" s="59"/>
      <c r="F348" s="288"/>
    </row>
    <row r="349" spans="4:6">
      <c r="D349" s="59"/>
      <c r="E349" s="59"/>
      <c r="F349" s="288"/>
    </row>
    <row r="350" spans="4:6">
      <c r="D350" s="59"/>
      <c r="E350" s="59"/>
      <c r="F350" s="288"/>
    </row>
    <row r="351" spans="4:6">
      <c r="D351" s="59"/>
      <c r="E351" s="59"/>
      <c r="F351" s="288"/>
    </row>
    <row r="352" spans="4:6">
      <c r="D352" s="59"/>
      <c r="E352" s="59"/>
      <c r="F352" s="288"/>
    </row>
    <row r="353" spans="4:6">
      <c r="D353" s="59"/>
      <c r="E353" s="59"/>
      <c r="F353" s="288"/>
    </row>
    <row r="354" spans="4:6">
      <c r="D354" s="59"/>
      <c r="E354" s="59"/>
      <c r="F354" s="288"/>
    </row>
    <row r="355" spans="4:6">
      <c r="D355" s="59"/>
      <c r="E355" s="59"/>
      <c r="F355" s="288"/>
    </row>
    <row r="356" spans="4:6">
      <c r="D356" s="59"/>
      <c r="E356" s="59"/>
      <c r="F356" s="288"/>
    </row>
    <row r="357" spans="4:6">
      <c r="D357" s="59"/>
      <c r="E357" s="59"/>
      <c r="F357" s="288"/>
    </row>
    <row r="358" spans="4:6">
      <c r="D358" s="59"/>
      <c r="E358" s="59"/>
      <c r="F358" s="288"/>
    </row>
    <row r="359" spans="4:6">
      <c r="D359" s="59"/>
      <c r="E359" s="59"/>
      <c r="F359" s="288"/>
    </row>
    <row r="360" spans="4:6">
      <c r="D360" s="59"/>
      <c r="E360" s="59"/>
      <c r="F360" s="288"/>
    </row>
    <row r="361" spans="4:6">
      <c r="D361" s="59"/>
      <c r="E361" s="59"/>
      <c r="F361" s="288"/>
    </row>
    <row r="362" spans="4:6">
      <c r="D362" s="59"/>
      <c r="E362" s="59"/>
      <c r="F362" s="288"/>
    </row>
    <row r="363" spans="4:6">
      <c r="D363" s="59"/>
      <c r="E363" s="59"/>
      <c r="F363" s="288"/>
    </row>
    <row r="364" spans="4:6">
      <c r="D364" s="59"/>
      <c r="E364" s="59"/>
      <c r="F364" s="288"/>
    </row>
    <row r="365" spans="4:6">
      <c r="D365" s="59"/>
      <c r="E365" s="59"/>
      <c r="F365" s="288"/>
    </row>
    <row r="366" spans="4:6">
      <c r="D366" s="59"/>
      <c r="E366" s="59"/>
      <c r="F366" s="288"/>
    </row>
    <row r="367" spans="4:6">
      <c r="D367" s="59"/>
      <c r="E367" s="59"/>
      <c r="F367" s="288"/>
    </row>
    <row r="368" spans="4:6">
      <c r="D368" s="59"/>
      <c r="E368" s="59"/>
      <c r="F368" s="288"/>
    </row>
    <row r="369" spans="4:6">
      <c r="D369" s="59"/>
      <c r="E369" s="59"/>
      <c r="F369" s="288"/>
    </row>
    <row r="370" spans="4:6">
      <c r="D370" s="59"/>
      <c r="E370" s="59"/>
      <c r="F370" s="288"/>
    </row>
    <row r="371" spans="4:6">
      <c r="D371" s="59"/>
      <c r="E371" s="59"/>
      <c r="F371" s="288"/>
    </row>
    <row r="372" spans="4:6">
      <c r="D372" s="59"/>
      <c r="E372" s="59"/>
      <c r="F372" s="288"/>
    </row>
    <row r="373" spans="4:6">
      <c r="D373" s="59"/>
      <c r="E373" s="59"/>
      <c r="F373" s="288"/>
    </row>
    <row r="374" spans="4:6">
      <c r="D374" s="59"/>
      <c r="E374" s="59"/>
      <c r="F374" s="288"/>
    </row>
    <row r="375" spans="4:6">
      <c r="D375" s="59"/>
      <c r="E375" s="59"/>
      <c r="F375" s="288"/>
    </row>
    <row r="376" spans="4:6">
      <c r="D376" s="59"/>
      <c r="E376" s="59"/>
      <c r="F376" s="288"/>
    </row>
    <row r="377" spans="4:6">
      <c r="D377" s="59"/>
      <c r="E377" s="59"/>
      <c r="F377" s="288"/>
    </row>
    <row r="378" spans="4:6">
      <c r="D378" s="59"/>
      <c r="E378" s="59"/>
      <c r="F378" s="288"/>
    </row>
    <row r="379" spans="4:6">
      <c r="D379" s="59"/>
      <c r="E379" s="59"/>
      <c r="F379" s="288"/>
    </row>
    <row r="380" spans="4:6">
      <c r="D380" s="59"/>
      <c r="E380" s="59"/>
      <c r="F380" s="288"/>
    </row>
    <row r="381" spans="4:6">
      <c r="D381" s="59"/>
      <c r="E381" s="59"/>
      <c r="F381" s="288"/>
    </row>
    <row r="382" spans="4:6">
      <c r="D382" s="59"/>
      <c r="E382" s="59"/>
      <c r="F382" s="288"/>
    </row>
    <row r="383" spans="4:6">
      <c r="D383" s="59"/>
      <c r="E383" s="59"/>
      <c r="F383" s="288"/>
    </row>
    <row r="384" spans="4:6">
      <c r="D384" s="59"/>
      <c r="E384" s="59"/>
      <c r="F384" s="288"/>
    </row>
    <row r="385" spans="4:6">
      <c r="D385" s="59"/>
      <c r="E385" s="59"/>
      <c r="F385" s="288"/>
    </row>
    <row r="386" spans="4:6">
      <c r="D386" s="59"/>
      <c r="E386" s="59"/>
      <c r="F386" s="288"/>
    </row>
    <row r="387" spans="4:6">
      <c r="D387" s="59"/>
      <c r="E387" s="59"/>
      <c r="F387" s="288"/>
    </row>
    <row r="388" spans="4:6">
      <c r="D388" s="59"/>
      <c r="E388" s="59"/>
      <c r="F388" s="288"/>
    </row>
    <row r="389" spans="4:6">
      <c r="D389" s="59"/>
      <c r="E389" s="59"/>
      <c r="F389" s="288"/>
    </row>
    <row r="390" spans="4:6">
      <c r="D390" s="59"/>
      <c r="E390" s="59"/>
      <c r="F390" s="288"/>
    </row>
    <row r="391" spans="4:6">
      <c r="D391" s="59"/>
      <c r="E391" s="59"/>
      <c r="F391" s="288"/>
    </row>
    <row r="392" spans="4:6">
      <c r="D392" s="59"/>
      <c r="E392" s="59"/>
      <c r="F392" s="288"/>
    </row>
    <row r="393" spans="4:6">
      <c r="D393" s="59"/>
      <c r="E393" s="59"/>
      <c r="F393" s="288"/>
    </row>
    <row r="394" spans="4:6">
      <c r="D394" s="59"/>
      <c r="E394" s="59"/>
      <c r="F394" s="288"/>
    </row>
    <row r="395" spans="4:6">
      <c r="D395" s="59"/>
      <c r="E395" s="59"/>
      <c r="F395" s="288"/>
    </row>
    <row r="396" spans="4:6">
      <c r="D396" s="59"/>
      <c r="E396" s="59"/>
      <c r="F396" s="288"/>
    </row>
    <row r="397" spans="4:6">
      <c r="D397" s="59"/>
      <c r="E397" s="59"/>
      <c r="F397" s="288"/>
    </row>
    <row r="398" spans="4:6">
      <c r="D398" s="59"/>
      <c r="E398" s="59"/>
      <c r="F398" s="288"/>
    </row>
    <row r="399" spans="4:6">
      <c r="D399" s="59"/>
      <c r="E399" s="59"/>
      <c r="F399" s="288"/>
    </row>
    <row r="400" spans="4:6">
      <c r="D400" s="59"/>
      <c r="E400" s="59"/>
      <c r="F400" s="288"/>
    </row>
    <row r="401" spans="4:6">
      <c r="D401" s="59"/>
      <c r="E401" s="59"/>
      <c r="F401" s="288"/>
    </row>
    <row r="402" spans="4:6">
      <c r="D402" s="59"/>
      <c r="E402" s="59"/>
      <c r="F402" s="288"/>
    </row>
    <row r="403" spans="4:6">
      <c r="D403" s="59"/>
      <c r="E403" s="59"/>
      <c r="F403" s="288"/>
    </row>
    <row r="404" spans="4:6">
      <c r="D404" s="59"/>
      <c r="E404" s="59"/>
      <c r="F404" s="288"/>
    </row>
    <row r="405" spans="4:6">
      <c r="D405" s="59"/>
      <c r="E405" s="59"/>
      <c r="F405" s="288"/>
    </row>
    <row r="406" spans="4:6">
      <c r="D406" s="59"/>
      <c r="E406" s="59"/>
      <c r="F406" s="288"/>
    </row>
    <row r="407" spans="4:6">
      <c r="D407" s="59"/>
      <c r="E407" s="59"/>
      <c r="F407" s="288"/>
    </row>
    <row r="408" spans="4:6">
      <c r="D408" s="59"/>
      <c r="E408" s="59"/>
      <c r="F408" s="288"/>
    </row>
    <row r="409" spans="4:6">
      <c r="D409" s="59"/>
      <c r="E409" s="59"/>
      <c r="F409" s="288"/>
    </row>
    <row r="410" spans="4:6">
      <c r="D410" s="59"/>
      <c r="E410" s="59"/>
      <c r="F410" s="288"/>
    </row>
    <row r="411" spans="4:6">
      <c r="D411" s="59"/>
      <c r="E411" s="59"/>
      <c r="F411" s="288"/>
    </row>
    <row r="412" spans="4:6">
      <c r="D412" s="59"/>
      <c r="E412" s="59"/>
      <c r="F412" s="288"/>
    </row>
    <row r="413" spans="4:6">
      <c r="D413" s="59"/>
      <c r="E413" s="59"/>
      <c r="F413" s="288"/>
    </row>
    <row r="414" spans="4:6">
      <c r="D414" s="59"/>
      <c r="E414" s="59"/>
      <c r="F414" s="288"/>
    </row>
    <row r="415" spans="4:6">
      <c r="D415" s="59"/>
      <c r="E415" s="59"/>
      <c r="F415" s="288"/>
    </row>
    <row r="416" spans="4:6">
      <c r="D416" s="59"/>
      <c r="E416" s="59"/>
      <c r="F416" s="288"/>
    </row>
    <row r="417" spans="4:6">
      <c r="D417" s="59"/>
      <c r="E417" s="59"/>
      <c r="F417" s="288"/>
    </row>
    <row r="418" spans="4:6">
      <c r="D418" s="59"/>
      <c r="E418" s="59"/>
      <c r="F418" s="288"/>
    </row>
    <row r="419" spans="4:6">
      <c r="D419" s="59"/>
      <c r="E419" s="59"/>
      <c r="F419" s="288"/>
    </row>
    <row r="420" spans="4:6">
      <c r="D420" s="59"/>
      <c r="E420" s="59"/>
      <c r="F420" s="288"/>
    </row>
    <row r="421" spans="4:6">
      <c r="D421" s="59"/>
      <c r="E421" s="59"/>
      <c r="F421" s="288"/>
    </row>
    <row r="422" spans="4:6">
      <c r="D422" s="59"/>
      <c r="E422" s="59"/>
      <c r="F422" s="288"/>
    </row>
    <row r="423" spans="4:6">
      <c r="D423" s="59"/>
      <c r="E423" s="59"/>
      <c r="F423" s="288"/>
    </row>
    <row r="424" spans="4:6">
      <c r="D424" s="59"/>
      <c r="E424" s="59"/>
      <c r="F424" s="288"/>
    </row>
    <row r="425" spans="4:6">
      <c r="D425" s="59"/>
      <c r="E425" s="59"/>
      <c r="F425" s="288"/>
    </row>
    <row r="426" spans="4:6">
      <c r="D426" s="59"/>
      <c r="E426" s="59"/>
      <c r="F426" s="288"/>
    </row>
    <row r="427" spans="4:6">
      <c r="D427" s="59"/>
      <c r="E427" s="59"/>
      <c r="F427" s="288"/>
    </row>
    <row r="428" spans="4:6">
      <c r="D428" s="59"/>
      <c r="E428" s="59"/>
      <c r="F428" s="288"/>
    </row>
    <row r="429" spans="4:6">
      <c r="D429" s="59"/>
      <c r="E429" s="59"/>
      <c r="F429" s="288"/>
    </row>
    <row r="430" spans="4:6">
      <c r="D430" s="59"/>
      <c r="E430" s="59"/>
      <c r="F430" s="288"/>
    </row>
    <row r="431" spans="4:6">
      <c r="D431" s="59"/>
      <c r="E431" s="59"/>
      <c r="F431" s="288"/>
    </row>
    <row r="432" spans="4:6">
      <c r="D432" s="59"/>
      <c r="E432" s="59"/>
      <c r="F432" s="288"/>
    </row>
    <row r="433" spans="4:6">
      <c r="D433" s="59"/>
      <c r="E433" s="59"/>
      <c r="F433" s="288"/>
    </row>
    <row r="434" spans="4:6">
      <c r="D434" s="59"/>
      <c r="E434" s="59"/>
      <c r="F434" s="288"/>
    </row>
    <row r="435" spans="4:6">
      <c r="D435" s="59"/>
      <c r="E435" s="59"/>
      <c r="F435" s="288"/>
    </row>
    <row r="436" spans="4:6">
      <c r="D436" s="59"/>
      <c r="E436" s="59"/>
      <c r="F436" s="288"/>
    </row>
    <row r="437" spans="4:6">
      <c r="D437" s="59"/>
      <c r="E437" s="59"/>
      <c r="F437" s="288"/>
    </row>
    <row r="438" spans="4:6">
      <c r="D438" s="59"/>
      <c r="E438" s="59"/>
      <c r="F438" s="288"/>
    </row>
    <row r="439" spans="4:6">
      <c r="D439" s="59"/>
      <c r="E439" s="59"/>
      <c r="F439" s="288"/>
    </row>
    <row r="440" spans="4:6">
      <c r="D440" s="59"/>
      <c r="E440" s="59"/>
      <c r="F440" s="288"/>
    </row>
    <row r="441" spans="4:6">
      <c r="D441" s="59"/>
      <c r="E441" s="59"/>
      <c r="F441" s="288"/>
    </row>
    <row r="442" spans="4:6">
      <c r="D442" s="59"/>
      <c r="E442" s="59"/>
      <c r="F442" s="288"/>
    </row>
    <row r="443" spans="4:6">
      <c r="D443" s="59"/>
      <c r="E443" s="59"/>
      <c r="F443" s="288"/>
    </row>
    <row r="444" spans="4:6">
      <c r="D444" s="59"/>
      <c r="E444" s="59"/>
      <c r="F444" s="288"/>
    </row>
    <row r="445" spans="4:6">
      <c r="D445" s="59"/>
      <c r="E445" s="59"/>
      <c r="F445" s="288"/>
    </row>
    <row r="446" spans="4:6">
      <c r="D446" s="59"/>
      <c r="E446" s="59"/>
      <c r="F446" s="288"/>
    </row>
    <row r="447" spans="4:6">
      <c r="D447" s="59"/>
      <c r="E447" s="59"/>
      <c r="F447" s="288"/>
    </row>
    <row r="448" spans="4:6">
      <c r="D448" s="59"/>
      <c r="E448" s="59"/>
      <c r="F448" s="288"/>
    </row>
    <row r="449" spans="4:6">
      <c r="D449" s="59"/>
      <c r="E449" s="59"/>
      <c r="F449" s="288"/>
    </row>
    <row r="450" spans="4:6">
      <c r="D450" s="59"/>
      <c r="E450" s="59"/>
      <c r="F450" s="288"/>
    </row>
    <row r="451" spans="4:6">
      <c r="D451" s="59"/>
      <c r="E451" s="59"/>
      <c r="F451" s="288"/>
    </row>
    <row r="452" spans="4:6">
      <c r="D452" s="59"/>
      <c r="E452" s="59"/>
      <c r="F452" s="288"/>
    </row>
    <row r="453" spans="4:6">
      <c r="D453" s="59"/>
      <c r="E453" s="59"/>
      <c r="F453" s="288"/>
    </row>
    <row r="454" spans="4:6">
      <c r="D454" s="59"/>
      <c r="E454" s="59"/>
      <c r="F454" s="288"/>
    </row>
    <row r="455" spans="4:6">
      <c r="D455" s="59"/>
      <c r="E455" s="59"/>
      <c r="F455" s="288"/>
    </row>
    <row r="456" spans="4:6">
      <c r="D456" s="59"/>
      <c r="E456" s="59"/>
      <c r="F456" s="288"/>
    </row>
    <row r="457" spans="4:6">
      <c r="D457" s="59"/>
      <c r="E457" s="59"/>
      <c r="F457" s="288"/>
    </row>
    <row r="458" spans="4:6">
      <c r="D458" s="59"/>
      <c r="E458" s="59"/>
      <c r="F458" s="288"/>
    </row>
    <row r="459" spans="4:6">
      <c r="D459" s="59"/>
      <c r="E459" s="59"/>
      <c r="F459" s="288"/>
    </row>
    <row r="460" spans="4:6">
      <c r="D460" s="59"/>
      <c r="E460" s="59"/>
      <c r="F460" s="288"/>
    </row>
    <row r="461" spans="4:6">
      <c r="D461" s="59"/>
      <c r="E461" s="59"/>
      <c r="F461" s="288"/>
    </row>
    <row r="462" spans="4:6">
      <c r="D462" s="59"/>
      <c r="E462" s="59"/>
      <c r="F462" s="288"/>
    </row>
    <row r="463" spans="4:6">
      <c r="D463" s="59"/>
      <c r="E463" s="59"/>
      <c r="F463" s="288"/>
    </row>
    <row r="464" spans="4:6">
      <c r="D464" s="59"/>
      <c r="E464" s="59"/>
      <c r="F464" s="288"/>
    </row>
    <row r="465" spans="4:6">
      <c r="D465" s="59"/>
      <c r="E465" s="59"/>
      <c r="F465" s="288"/>
    </row>
    <row r="466" spans="4:6">
      <c r="D466" s="59"/>
      <c r="E466" s="59"/>
      <c r="F466" s="288"/>
    </row>
    <row r="467" spans="4:6">
      <c r="D467" s="59"/>
      <c r="E467" s="59"/>
      <c r="F467" s="288"/>
    </row>
    <row r="468" spans="4:6">
      <c r="D468" s="59"/>
      <c r="E468" s="59"/>
      <c r="F468" s="288"/>
    </row>
    <row r="469" spans="4:6">
      <c r="D469" s="59"/>
      <c r="E469" s="59"/>
      <c r="F469" s="288"/>
    </row>
    <row r="470" spans="4:6">
      <c r="D470" s="59"/>
      <c r="E470" s="59"/>
      <c r="F470" s="288"/>
    </row>
    <row r="471" spans="4:6">
      <c r="D471" s="59"/>
      <c r="E471" s="59"/>
      <c r="F471" s="288"/>
    </row>
    <row r="472" spans="4:6">
      <c r="D472" s="59"/>
      <c r="E472" s="59"/>
      <c r="F472" s="288"/>
    </row>
    <row r="473" spans="4:6">
      <c r="D473" s="59"/>
      <c r="E473" s="59"/>
      <c r="F473" s="288"/>
    </row>
    <row r="474" spans="4:6">
      <c r="D474" s="59"/>
      <c r="E474" s="59"/>
      <c r="F474" s="288"/>
    </row>
    <row r="475" spans="4:6">
      <c r="D475" s="59"/>
      <c r="E475" s="59"/>
      <c r="F475" s="288"/>
    </row>
    <row r="476" spans="4:6">
      <c r="D476" s="59"/>
      <c r="E476" s="59"/>
      <c r="F476" s="288"/>
    </row>
    <row r="477" spans="4:6">
      <c r="D477" s="59"/>
      <c r="E477" s="59"/>
      <c r="F477" s="288"/>
    </row>
    <row r="478" spans="4:6">
      <c r="D478" s="59"/>
      <c r="E478" s="59"/>
      <c r="F478" s="288"/>
    </row>
    <row r="479" spans="4:6">
      <c r="D479" s="59"/>
      <c r="E479" s="59"/>
      <c r="F479" s="288"/>
    </row>
    <row r="480" spans="4:6">
      <c r="D480" s="59"/>
      <c r="E480" s="59"/>
      <c r="F480" s="288"/>
    </row>
    <row r="481" spans="4:6">
      <c r="D481" s="59"/>
      <c r="E481" s="59"/>
      <c r="F481" s="288"/>
    </row>
    <row r="482" spans="4:6">
      <c r="D482" s="59"/>
      <c r="E482" s="59"/>
      <c r="F482" s="288"/>
    </row>
    <row r="483" spans="4:6">
      <c r="D483" s="59"/>
      <c r="E483" s="59"/>
      <c r="F483" s="288"/>
    </row>
    <row r="484" spans="4:6">
      <c r="D484" s="59"/>
      <c r="E484" s="59"/>
      <c r="F484" s="288"/>
    </row>
    <row r="485" spans="4:6">
      <c r="D485" s="59"/>
      <c r="E485" s="59"/>
      <c r="F485" s="288"/>
    </row>
    <row r="486" spans="4:6">
      <c r="D486" s="59"/>
      <c r="E486" s="59"/>
      <c r="F486" s="288"/>
    </row>
    <row r="487" spans="4:6">
      <c r="D487" s="59"/>
      <c r="E487" s="59"/>
      <c r="F487" s="288"/>
    </row>
    <row r="488" spans="4:6">
      <c r="D488" s="59"/>
      <c r="E488" s="59"/>
      <c r="F488" s="288"/>
    </row>
    <row r="489" spans="4:6">
      <c r="D489" s="59"/>
      <c r="E489" s="59"/>
      <c r="F489" s="288"/>
    </row>
    <row r="490" spans="4:6">
      <c r="D490" s="59"/>
      <c r="E490" s="59"/>
      <c r="F490" s="288"/>
    </row>
    <row r="491" spans="4:6">
      <c r="D491" s="59"/>
      <c r="E491" s="59"/>
      <c r="F491" s="288"/>
    </row>
    <row r="492" spans="4:6">
      <c r="D492" s="59"/>
      <c r="E492" s="59"/>
      <c r="F492" s="288"/>
    </row>
    <row r="493" spans="4:6">
      <c r="D493" s="59"/>
      <c r="E493" s="59"/>
      <c r="F493" s="288"/>
    </row>
    <row r="494" spans="4:6">
      <c r="D494" s="59"/>
      <c r="E494" s="59"/>
      <c r="F494" s="288"/>
    </row>
    <row r="495" spans="4:6">
      <c r="D495" s="59"/>
      <c r="E495" s="59"/>
      <c r="F495" s="288"/>
    </row>
    <row r="496" spans="4:6">
      <c r="D496" s="59"/>
      <c r="E496" s="59"/>
      <c r="F496" s="288"/>
    </row>
    <row r="497" spans="4:6">
      <c r="D497" s="59"/>
      <c r="E497" s="59"/>
      <c r="F497" s="288"/>
    </row>
    <row r="498" spans="4:6">
      <c r="D498" s="59"/>
      <c r="E498" s="59"/>
      <c r="F498" s="288"/>
    </row>
    <row r="499" spans="4:6">
      <c r="D499" s="59"/>
      <c r="E499" s="59"/>
      <c r="F499" s="288"/>
    </row>
    <row r="500" spans="4:6">
      <c r="D500" s="59"/>
      <c r="E500" s="59"/>
      <c r="F500" s="288"/>
    </row>
    <row r="501" spans="4:6">
      <c r="D501" s="59"/>
      <c r="E501" s="59"/>
      <c r="F501" s="288"/>
    </row>
    <row r="502" spans="4:6">
      <c r="D502" s="59"/>
      <c r="E502" s="59"/>
      <c r="F502" s="288"/>
    </row>
    <row r="503" spans="4:6">
      <c r="D503" s="59"/>
      <c r="E503" s="59"/>
      <c r="F503" s="288"/>
    </row>
    <row r="504" spans="4:6">
      <c r="D504" s="59"/>
      <c r="E504" s="59"/>
      <c r="F504" s="288"/>
    </row>
    <row r="505" spans="4:6">
      <c r="D505" s="59"/>
      <c r="E505" s="59"/>
      <c r="F505" s="288"/>
    </row>
    <row r="506" spans="4:6">
      <c r="D506" s="59"/>
      <c r="E506" s="59"/>
      <c r="F506" s="288"/>
    </row>
    <row r="507" spans="4:6">
      <c r="D507" s="59"/>
      <c r="E507" s="59"/>
      <c r="F507" s="288"/>
    </row>
    <row r="508" spans="4:6">
      <c r="D508" s="59"/>
      <c r="E508" s="59"/>
      <c r="F508" s="288"/>
    </row>
    <row r="509" spans="4:6">
      <c r="D509" s="59"/>
      <c r="E509" s="59"/>
      <c r="F509" s="288"/>
    </row>
    <row r="510" spans="4:6">
      <c r="D510" s="59"/>
      <c r="E510" s="59"/>
      <c r="F510" s="288"/>
    </row>
    <row r="511" spans="4:6">
      <c r="D511" s="59"/>
      <c r="E511" s="59"/>
      <c r="F511" s="288"/>
    </row>
    <row r="512" spans="4:6">
      <c r="D512" s="59"/>
      <c r="E512" s="59"/>
      <c r="F512" s="288"/>
    </row>
    <row r="513" spans="4:6">
      <c r="D513" s="59"/>
      <c r="E513" s="59"/>
      <c r="F513" s="288"/>
    </row>
    <row r="514" spans="4:6">
      <c r="D514" s="59"/>
      <c r="E514" s="59"/>
      <c r="F514" s="288"/>
    </row>
    <row r="515" spans="4:6">
      <c r="D515" s="59"/>
      <c r="E515" s="59"/>
      <c r="F515" s="288"/>
    </row>
    <row r="516" spans="4:6">
      <c r="D516" s="59"/>
      <c r="E516" s="59"/>
      <c r="F516" s="288"/>
    </row>
    <row r="517" spans="4:6">
      <c r="D517" s="59"/>
      <c r="E517" s="59"/>
      <c r="F517" s="288"/>
    </row>
    <row r="518" spans="4:6">
      <c r="D518" s="59"/>
      <c r="E518" s="59"/>
      <c r="F518" s="288"/>
    </row>
    <row r="519" spans="4:6">
      <c r="D519" s="59"/>
      <c r="E519" s="59"/>
      <c r="F519" s="288"/>
    </row>
    <row r="520" spans="4:6">
      <c r="D520" s="59"/>
      <c r="E520" s="59"/>
      <c r="F520" s="288"/>
    </row>
    <row r="521" spans="4:6">
      <c r="D521" s="59"/>
      <c r="E521" s="59"/>
      <c r="F521" s="288"/>
    </row>
    <row r="522" spans="4:6">
      <c r="D522" s="59"/>
      <c r="E522" s="59"/>
      <c r="F522" s="288"/>
    </row>
    <row r="523" spans="4:6">
      <c r="D523" s="59"/>
      <c r="E523" s="59"/>
      <c r="F523" s="288"/>
    </row>
    <row r="524" spans="4:6">
      <c r="D524" s="59"/>
      <c r="E524" s="59"/>
      <c r="F524" s="288"/>
    </row>
    <row r="525" spans="4:6">
      <c r="D525" s="59"/>
      <c r="E525" s="59"/>
      <c r="F525" s="288"/>
    </row>
    <row r="526" spans="4:6">
      <c r="D526" s="59"/>
      <c r="E526" s="59"/>
      <c r="F526" s="288"/>
    </row>
    <row r="527" spans="4:6">
      <c r="D527" s="59"/>
      <c r="E527" s="59"/>
      <c r="F527" s="288"/>
    </row>
    <row r="528" spans="4:6">
      <c r="D528" s="59"/>
      <c r="E528" s="59"/>
      <c r="F528" s="288"/>
    </row>
    <row r="529" spans="4:6">
      <c r="D529" s="59"/>
      <c r="E529" s="59"/>
      <c r="F529" s="288"/>
    </row>
    <row r="530" spans="4:6">
      <c r="D530" s="59"/>
      <c r="E530" s="59"/>
      <c r="F530" s="288"/>
    </row>
    <row r="531" spans="4:6">
      <c r="D531" s="59"/>
      <c r="E531" s="59"/>
      <c r="F531" s="288"/>
    </row>
    <row r="532" spans="4:6">
      <c r="D532" s="59"/>
      <c r="E532" s="59"/>
      <c r="F532" s="288"/>
    </row>
    <row r="533" spans="4:6">
      <c r="D533" s="59"/>
      <c r="E533" s="59"/>
      <c r="F533" s="288"/>
    </row>
    <row r="534" spans="4:6">
      <c r="D534" s="59"/>
      <c r="E534" s="59"/>
      <c r="F534" s="288"/>
    </row>
    <row r="535" spans="4:6">
      <c r="D535" s="59"/>
      <c r="E535" s="59"/>
      <c r="F535" s="288"/>
    </row>
    <row r="536" spans="4:6">
      <c r="D536" s="59"/>
      <c r="E536" s="59"/>
      <c r="F536" s="288"/>
    </row>
    <row r="537" spans="4:6">
      <c r="D537" s="59"/>
      <c r="E537" s="59"/>
      <c r="F537" s="288"/>
    </row>
    <row r="538" spans="4:6">
      <c r="D538" s="59"/>
      <c r="E538" s="59"/>
      <c r="F538" s="288"/>
    </row>
    <row r="539" spans="4:6">
      <c r="D539" s="59"/>
      <c r="E539" s="59"/>
      <c r="F539" s="288"/>
    </row>
    <row r="540" spans="4:6">
      <c r="D540" s="59"/>
      <c r="E540" s="59"/>
      <c r="F540" s="288"/>
    </row>
    <row r="541" spans="4:6">
      <c r="D541" s="59"/>
      <c r="E541" s="59"/>
      <c r="F541" s="288"/>
    </row>
    <row r="542" spans="4:6">
      <c r="D542" s="59"/>
      <c r="E542" s="59"/>
      <c r="F542" s="288"/>
    </row>
    <row r="543" spans="4:6">
      <c r="D543" s="59"/>
      <c r="E543" s="59"/>
      <c r="F543" s="288"/>
    </row>
    <row r="544" spans="4:6">
      <c r="D544" s="59"/>
      <c r="E544" s="59"/>
      <c r="F544" s="288"/>
    </row>
    <row r="545" spans="4:6">
      <c r="D545" s="59"/>
      <c r="E545" s="59"/>
      <c r="F545" s="288"/>
    </row>
    <row r="546" spans="4:6">
      <c r="D546" s="59"/>
      <c r="E546" s="59"/>
      <c r="F546" s="288"/>
    </row>
    <row r="547" spans="4:6">
      <c r="D547" s="59"/>
      <c r="E547" s="59"/>
      <c r="F547" s="288"/>
    </row>
    <row r="548" spans="4:6">
      <c r="D548" s="59"/>
      <c r="E548" s="59"/>
      <c r="F548" s="288"/>
    </row>
    <row r="549" spans="4:6">
      <c r="D549" s="59"/>
      <c r="E549" s="59"/>
      <c r="F549" s="288"/>
    </row>
    <row r="550" spans="4:6">
      <c r="D550" s="59"/>
      <c r="E550" s="59"/>
      <c r="F550" s="288"/>
    </row>
    <row r="551" spans="4:6">
      <c r="D551" s="59"/>
      <c r="E551" s="59"/>
      <c r="F551" s="288"/>
    </row>
    <row r="552" spans="4:6">
      <c r="D552" s="59"/>
      <c r="E552" s="59"/>
      <c r="F552" s="288"/>
    </row>
    <row r="553" spans="4:6">
      <c r="D553" s="59"/>
      <c r="E553" s="59"/>
      <c r="F553" s="288"/>
    </row>
    <row r="554" spans="4:6">
      <c r="D554" s="59"/>
      <c r="E554" s="59"/>
      <c r="F554" s="288"/>
    </row>
    <row r="555" spans="4:6">
      <c r="D555" s="59"/>
      <c r="E555" s="59"/>
      <c r="F555" s="288"/>
    </row>
    <row r="556" spans="4:6">
      <c r="D556" s="59"/>
      <c r="E556" s="59"/>
      <c r="F556" s="288"/>
    </row>
    <row r="557" spans="4:6">
      <c r="D557" s="59"/>
      <c r="E557" s="59"/>
      <c r="F557" s="288"/>
    </row>
    <row r="558" spans="4:6">
      <c r="D558" s="59"/>
      <c r="E558" s="59"/>
      <c r="F558" s="288"/>
    </row>
    <row r="559" spans="4:6">
      <c r="D559" s="59"/>
      <c r="E559" s="59"/>
      <c r="F559" s="288"/>
    </row>
    <row r="560" spans="4:6">
      <c r="D560" s="59"/>
      <c r="E560" s="59"/>
      <c r="F560" s="288"/>
    </row>
    <row r="561" spans="4:6">
      <c r="D561" s="59"/>
      <c r="E561" s="59"/>
      <c r="F561" s="288"/>
    </row>
    <row r="562" spans="4:6">
      <c r="D562" s="59"/>
      <c r="E562" s="59"/>
      <c r="F562" s="288"/>
    </row>
    <row r="563" spans="4:6">
      <c r="D563" s="59"/>
      <c r="E563" s="59"/>
      <c r="F563" s="288"/>
    </row>
    <row r="564" spans="4:6">
      <c r="D564" s="59"/>
      <c r="E564" s="59"/>
      <c r="F564" s="288"/>
    </row>
    <row r="565" spans="4:6">
      <c r="D565" s="59"/>
      <c r="E565" s="59"/>
      <c r="F565" s="288"/>
    </row>
    <row r="566" spans="4:6">
      <c r="D566" s="59"/>
      <c r="E566" s="59"/>
      <c r="F566" s="288"/>
    </row>
    <row r="567" spans="4:6">
      <c r="D567" s="59"/>
      <c r="E567" s="59"/>
      <c r="F567" s="288"/>
    </row>
    <row r="568" spans="4:6">
      <c r="D568" s="59"/>
      <c r="E568" s="59"/>
      <c r="F568" s="288"/>
    </row>
    <row r="569" spans="4:6">
      <c r="D569" s="59"/>
      <c r="E569" s="59"/>
      <c r="F569" s="288"/>
    </row>
    <row r="570" spans="4:6">
      <c r="D570" s="59"/>
      <c r="E570" s="59"/>
      <c r="F570" s="288"/>
    </row>
    <row r="571" spans="4:6">
      <c r="D571" s="59"/>
      <c r="E571" s="59"/>
      <c r="F571" s="288"/>
    </row>
    <row r="572" spans="4:6">
      <c r="D572" s="59"/>
      <c r="E572" s="59"/>
      <c r="F572" s="288"/>
    </row>
    <row r="573" spans="4:6">
      <c r="D573" s="59"/>
      <c r="E573" s="59"/>
      <c r="F573" s="288"/>
    </row>
    <row r="574" spans="4:6">
      <c r="D574" s="59"/>
      <c r="E574" s="59"/>
      <c r="F574" s="288"/>
    </row>
    <row r="575" spans="4:6">
      <c r="D575" s="59"/>
      <c r="E575" s="59"/>
      <c r="F575" s="288"/>
    </row>
    <row r="576" spans="4:6">
      <c r="D576" s="59"/>
      <c r="E576" s="59"/>
      <c r="F576" s="288"/>
    </row>
    <row r="577" spans="4:6">
      <c r="D577" s="59"/>
      <c r="E577" s="59"/>
      <c r="F577" s="288"/>
    </row>
    <row r="578" spans="4:6">
      <c r="D578" s="59"/>
      <c r="E578" s="59"/>
      <c r="F578" s="288"/>
    </row>
    <row r="579" spans="4:6">
      <c r="D579" s="59"/>
      <c r="E579" s="59"/>
      <c r="F579" s="288"/>
    </row>
    <row r="580" spans="4:6">
      <c r="D580" s="59"/>
      <c r="E580" s="59"/>
      <c r="F580" s="288"/>
    </row>
    <row r="581" spans="4:6">
      <c r="D581" s="59"/>
      <c r="E581" s="59"/>
      <c r="F581" s="288"/>
    </row>
    <row r="582" spans="4:6">
      <c r="D582" s="59"/>
      <c r="E582" s="59"/>
      <c r="F582" s="288"/>
    </row>
    <row r="583" spans="4:6">
      <c r="D583" s="59"/>
      <c r="E583" s="59"/>
      <c r="F583" s="288"/>
    </row>
    <row r="584" spans="4:6">
      <c r="D584" s="59"/>
      <c r="E584" s="59"/>
      <c r="F584" s="288"/>
    </row>
    <row r="585" spans="4:6">
      <c r="D585" s="59"/>
      <c r="E585" s="59"/>
      <c r="F585" s="288"/>
    </row>
    <row r="586" spans="4:6">
      <c r="D586" s="59"/>
      <c r="E586" s="59"/>
      <c r="F586" s="288"/>
    </row>
    <row r="587" spans="4:6">
      <c r="D587" s="59"/>
      <c r="E587" s="59"/>
      <c r="F587" s="288"/>
    </row>
    <row r="588" spans="4:6">
      <c r="D588" s="59"/>
      <c r="E588" s="59"/>
      <c r="F588" s="288"/>
    </row>
    <row r="589" spans="4:6">
      <c r="D589" s="59"/>
      <c r="E589" s="59"/>
      <c r="F589" s="288"/>
    </row>
    <row r="590" spans="4:6">
      <c r="D590" s="59"/>
      <c r="E590" s="59"/>
      <c r="F590" s="288"/>
    </row>
    <row r="591" spans="4:6">
      <c r="D591" s="59"/>
      <c r="E591" s="59"/>
      <c r="F591" s="288"/>
    </row>
    <row r="592" spans="4:6">
      <c r="D592" s="59"/>
      <c r="E592" s="59"/>
      <c r="F592" s="288"/>
    </row>
    <row r="593" spans="4:6">
      <c r="D593" s="59"/>
      <c r="E593" s="59"/>
      <c r="F593" s="288"/>
    </row>
    <row r="594" spans="4:6">
      <c r="D594" s="59"/>
      <c r="E594" s="59"/>
      <c r="F594" s="288"/>
    </row>
    <row r="595" spans="4:6">
      <c r="D595" s="59"/>
      <c r="E595" s="59"/>
      <c r="F595" s="288"/>
    </row>
    <row r="596" spans="4:6">
      <c r="D596" s="59"/>
      <c r="E596" s="59"/>
      <c r="F596" s="288"/>
    </row>
    <row r="597" spans="4:6">
      <c r="D597" s="59"/>
      <c r="E597" s="59"/>
      <c r="F597" s="288"/>
    </row>
    <row r="598" spans="4:6">
      <c r="D598" s="59"/>
      <c r="E598" s="59"/>
      <c r="F598" s="288"/>
    </row>
    <row r="599" spans="4:6">
      <c r="D599" s="59"/>
      <c r="E599" s="59"/>
      <c r="F599" s="288"/>
    </row>
    <row r="600" spans="4:6">
      <c r="D600" s="59"/>
      <c r="E600" s="59"/>
      <c r="F600" s="288"/>
    </row>
    <row r="601" spans="4:6">
      <c r="D601" s="59"/>
      <c r="E601" s="59"/>
      <c r="F601" s="288"/>
    </row>
    <row r="602" spans="4:6">
      <c r="D602" s="59"/>
      <c r="E602" s="59"/>
      <c r="F602" s="288"/>
    </row>
    <row r="603" spans="4:6">
      <c r="D603" s="59"/>
      <c r="E603" s="59"/>
      <c r="F603" s="288"/>
    </row>
    <row r="604" spans="4:6">
      <c r="D604" s="59"/>
      <c r="E604" s="59"/>
      <c r="F604" s="288"/>
    </row>
    <row r="605" spans="4:6">
      <c r="D605" s="59"/>
      <c r="E605" s="59"/>
      <c r="F605" s="288"/>
    </row>
    <row r="606" spans="4:6">
      <c r="D606" s="59"/>
      <c r="E606" s="59"/>
      <c r="F606" s="288"/>
    </row>
    <row r="607" spans="4:6">
      <c r="D607" s="59"/>
      <c r="E607" s="59"/>
      <c r="F607" s="288"/>
    </row>
    <row r="608" spans="4:6">
      <c r="D608" s="59"/>
      <c r="E608" s="59"/>
      <c r="F608" s="288"/>
    </row>
    <row r="609" spans="4:6">
      <c r="D609" s="59"/>
      <c r="E609" s="59"/>
      <c r="F609" s="288"/>
    </row>
    <row r="610" spans="4:6">
      <c r="D610" s="59"/>
      <c r="E610" s="59"/>
      <c r="F610" s="288"/>
    </row>
    <row r="611" spans="4:6">
      <c r="D611" s="59"/>
      <c r="E611" s="59"/>
      <c r="F611" s="288"/>
    </row>
    <row r="612" spans="4:6">
      <c r="D612" s="59"/>
      <c r="E612" s="59"/>
      <c r="F612" s="288"/>
    </row>
    <row r="613" spans="4:6">
      <c r="D613" s="59"/>
      <c r="E613" s="59"/>
      <c r="F613" s="288"/>
    </row>
    <row r="614" spans="4:6">
      <c r="D614" s="59"/>
      <c r="E614" s="59"/>
      <c r="F614" s="288"/>
    </row>
    <row r="615" spans="4:6">
      <c r="D615" s="59"/>
      <c r="E615" s="59"/>
      <c r="F615" s="288"/>
    </row>
    <row r="616" spans="4:6">
      <c r="D616" s="59"/>
      <c r="E616" s="59"/>
      <c r="F616" s="288"/>
    </row>
    <row r="617" spans="4:6">
      <c r="D617" s="59"/>
      <c r="E617" s="59"/>
      <c r="F617" s="288"/>
    </row>
    <row r="618" spans="4:6">
      <c r="D618" s="59"/>
      <c r="E618" s="59"/>
      <c r="F618" s="288"/>
    </row>
    <row r="619" spans="4:6">
      <c r="D619" s="59"/>
      <c r="E619" s="59"/>
      <c r="F619" s="288"/>
    </row>
    <row r="620" spans="4:6">
      <c r="D620" s="59"/>
      <c r="E620" s="59"/>
      <c r="F620" s="288"/>
    </row>
    <row r="621" spans="4:6">
      <c r="D621" s="59"/>
      <c r="E621" s="59"/>
      <c r="F621" s="288"/>
    </row>
    <row r="622" spans="4:6">
      <c r="D622" s="59"/>
      <c r="E622" s="59"/>
      <c r="F622" s="288"/>
    </row>
    <row r="623" spans="4:6">
      <c r="D623" s="59"/>
      <c r="E623" s="59"/>
      <c r="F623" s="288"/>
    </row>
    <row r="624" spans="4:6">
      <c r="D624" s="59"/>
      <c r="E624" s="59"/>
      <c r="F624" s="288"/>
    </row>
    <row r="625" spans="4:6">
      <c r="D625" s="59"/>
      <c r="E625" s="59"/>
      <c r="F625" s="288"/>
    </row>
    <row r="626" spans="4:6">
      <c r="D626" s="59"/>
      <c r="E626" s="59"/>
      <c r="F626" s="288"/>
    </row>
    <row r="627" spans="4:6">
      <c r="D627" s="59"/>
      <c r="E627" s="59"/>
      <c r="F627" s="288"/>
    </row>
    <row r="628" spans="4:6">
      <c r="D628" s="59"/>
      <c r="E628" s="59"/>
      <c r="F628" s="288"/>
    </row>
    <row r="629" spans="4:6">
      <c r="D629" s="59"/>
      <c r="E629" s="59"/>
      <c r="F629" s="288"/>
    </row>
    <row r="630" spans="4:6">
      <c r="D630" s="59"/>
      <c r="E630" s="59"/>
      <c r="F630" s="288"/>
    </row>
    <row r="631" spans="4:6">
      <c r="D631" s="59"/>
      <c r="E631" s="59"/>
      <c r="F631" s="288"/>
    </row>
    <row r="632" spans="4:6">
      <c r="D632" s="59"/>
      <c r="E632" s="59"/>
      <c r="F632" s="288"/>
    </row>
    <row r="633" spans="4:6">
      <c r="D633" s="59"/>
      <c r="E633" s="59"/>
      <c r="F633" s="288"/>
    </row>
    <row r="634" spans="4:6">
      <c r="D634" s="59"/>
      <c r="E634" s="59"/>
      <c r="F634" s="288"/>
    </row>
    <row r="635" spans="4:6">
      <c r="D635" s="59"/>
      <c r="E635" s="59"/>
      <c r="F635" s="288"/>
    </row>
    <row r="636" spans="4:6">
      <c r="D636" s="59"/>
      <c r="E636" s="59"/>
      <c r="F636" s="288"/>
    </row>
    <row r="637" spans="4:6">
      <c r="D637" s="59"/>
      <c r="E637" s="59"/>
      <c r="F637" s="288"/>
    </row>
    <row r="638" spans="4:6">
      <c r="D638" s="59"/>
      <c r="E638" s="59"/>
      <c r="F638" s="288"/>
    </row>
    <row r="639" spans="4:6">
      <c r="D639" s="59"/>
      <c r="E639" s="59"/>
      <c r="F639" s="288"/>
    </row>
    <row r="640" spans="4:6">
      <c r="D640" s="59"/>
      <c r="E640" s="59"/>
      <c r="F640" s="288"/>
    </row>
    <row r="641" spans="4:6">
      <c r="D641" s="59"/>
      <c r="E641" s="59"/>
      <c r="F641" s="288"/>
    </row>
    <row r="642" spans="4:6">
      <c r="D642" s="59"/>
      <c r="E642" s="59"/>
      <c r="F642" s="288"/>
    </row>
    <row r="643" spans="4:6">
      <c r="D643" s="59"/>
      <c r="E643" s="59"/>
      <c r="F643" s="288"/>
    </row>
    <row r="644" spans="4:6">
      <c r="D644" s="59"/>
      <c r="E644" s="59"/>
      <c r="F644" s="288"/>
    </row>
    <row r="645" spans="4:6">
      <c r="D645" s="59"/>
      <c r="E645" s="59"/>
      <c r="F645" s="288"/>
    </row>
    <row r="646" spans="4:6">
      <c r="D646" s="59"/>
      <c r="E646" s="59"/>
      <c r="F646" s="288"/>
    </row>
    <row r="647" spans="4:6">
      <c r="D647" s="59"/>
      <c r="E647" s="59"/>
      <c r="F647" s="288"/>
    </row>
    <row r="648" spans="4:6">
      <c r="D648" s="59"/>
      <c r="E648" s="59"/>
      <c r="F648" s="288"/>
    </row>
    <row r="649" spans="4:6">
      <c r="D649" s="59"/>
      <c r="E649" s="59"/>
      <c r="F649" s="288"/>
    </row>
    <row r="650" spans="4:6">
      <c r="D650" s="59"/>
      <c r="E650" s="59"/>
      <c r="F650" s="288"/>
    </row>
    <row r="651" spans="4:6">
      <c r="D651" s="59"/>
      <c r="E651" s="59"/>
      <c r="F651" s="288"/>
    </row>
    <row r="652" spans="4:6">
      <c r="D652" s="59"/>
      <c r="E652" s="59"/>
      <c r="F652" s="288"/>
    </row>
    <row r="653" spans="4:6">
      <c r="D653" s="59"/>
      <c r="E653" s="59"/>
      <c r="F653" s="288"/>
    </row>
    <row r="654" spans="4:6">
      <c r="D654" s="59"/>
      <c r="E654" s="59"/>
      <c r="F654" s="288"/>
    </row>
    <row r="655" spans="4:6">
      <c r="D655" s="59"/>
      <c r="E655" s="59"/>
      <c r="F655" s="288"/>
    </row>
    <row r="656" spans="4:6">
      <c r="D656" s="59"/>
      <c r="E656" s="59"/>
      <c r="F656" s="288"/>
    </row>
    <row r="657" spans="4:6">
      <c r="D657" s="59"/>
      <c r="E657" s="59"/>
      <c r="F657" s="288"/>
    </row>
    <row r="658" spans="4:6">
      <c r="D658" s="59"/>
      <c r="E658" s="59"/>
      <c r="F658" s="288"/>
    </row>
    <row r="659" spans="4:6">
      <c r="D659" s="59"/>
      <c r="E659" s="59"/>
      <c r="F659" s="288"/>
    </row>
    <row r="660" spans="4:6">
      <c r="D660" s="59"/>
      <c r="E660" s="59"/>
      <c r="F660" s="288"/>
    </row>
    <row r="661" spans="4:6">
      <c r="D661" s="59"/>
      <c r="E661" s="59"/>
      <c r="F661" s="288"/>
    </row>
    <row r="662" spans="4:6">
      <c r="D662" s="59"/>
      <c r="E662" s="59"/>
      <c r="F662" s="288"/>
    </row>
    <row r="663" spans="4:6">
      <c r="D663" s="59"/>
      <c r="E663" s="59"/>
      <c r="F663" s="288"/>
    </row>
    <row r="664" spans="4:6">
      <c r="D664" s="59"/>
      <c r="E664" s="59"/>
      <c r="F664" s="288"/>
    </row>
    <row r="665" spans="4:6">
      <c r="D665" s="59"/>
      <c r="E665" s="59"/>
      <c r="F665" s="288"/>
    </row>
    <row r="666" spans="4:6">
      <c r="D666" s="59"/>
      <c r="E666" s="59"/>
      <c r="F666" s="288"/>
    </row>
    <row r="667" spans="4:6">
      <c r="D667" s="59"/>
      <c r="E667" s="59"/>
      <c r="F667" s="288"/>
    </row>
    <row r="668" spans="4:6">
      <c r="D668" s="59"/>
      <c r="E668" s="59"/>
      <c r="F668" s="288"/>
    </row>
    <row r="669" spans="4:6">
      <c r="D669" s="59"/>
      <c r="E669" s="59"/>
      <c r="F669" s="288"/>
    </row>
    <row r="670" spans="4:6">
      <c r="D670" s="59"/>
      <c r="E670" s="59"/>
      <c r="F670" s="288"/>
    </row>
    <row r="671" spans="4:6">
      <c r="D671" s="59"/>
      <c r="E671" s="59"/>
      <c r="F671" s="288"/>
    </row>
    <row r="672" spans="4:6">
      <c r="D672" s="59"/>
      <c r="E672" s="59"/>
      <c r="F672" s="288"/>
    </row>
    <row r="673" spans="4:6">
      <c r="D673" s="59"/>
      <c r="E673" s="59"/>
      <c r="F673" s="288"/>
    </row>
    <row r="674" spans="4:6">
      <c r="D674" s="59"/>
      <c r="E674" s="59"/>
      <c r="F674" s="288"/>
    </row>
    <row r="675" spans="4:6">
      <c r="D675" s="59"/>
      <c r="E675" s="59"/>
      <c r="F675" s="288"/>
    </row>
    <row r="676" spans="4:6">
      <c r="D676" s="59"/>
      <c r="E676" s="59"/>
      <c r="F676" s="288"/>
    </row>
    <row r="677" spans="4:6">
      <c r="D677" s="59"/>
      <c r="E677" s="59"/>
      <c r="F677" s="288"/>
    </row>
    <row r="678" spans="4:6">
      <c r="D678" s="59"/>
      <c r="E678" s="59"/>
      <c r="F678" s="288"/>
    </row>
    <row r="679" spans="4:6">
      <c r="D679" s="59"/>
      <c r="E679" s="59"/>
      <c r="F679" s="288"/>
    </row>
    <row r="680" spans="4:6">
      <c r="D680" s="59"/>
      <c r="E680" s="59"/>
      <c r="F680" s="288"/>
    </row>
    <row r="681" spans="4:6">
      <c r="D681" s="59"/>
      <c r="E681" s="59"/>
      <c r="F681" s="288"/>
    </row>
    <row r="682" spans="4:6">
      <c r="D682" s="59"/>
      <c r="E682" s="59"/>
      <c r="F682" s="288"/>
    </row>
    <row r="683" spans="4:6">
      <c r="D683" s="59"/>
      <c r="E683" s="59"/>
      <c r="F683" s="288"/>
    </row>
    <row r="684" spans="4:6">
      <c r="D684" s="59"/>
      <c r="E684" s="59"/>
      <c r="F684" s="288"/>
    </row>
    <row r="685" spans="4:6">
      <c r="D685" s="59"/>
      <c r="E685" s="59"/>
      <c r="F685" s="288"/>
    </row>
    <row r="686" spans="4:6">
      <c r="D686" s="59"/>
      <c r="E686" s="59"/>
      <c r="F686" s="288"/>
    </row>
    <row r="687" spans="4:6">
      <c r="D687" s="59"/>
      <c r="E687" s="59"/>
      <c r="F687" s="288"/>
    </row>
    <row r="688" spans="4:6">
      <c r="D688" s="59"/>
      <c r="E688" s="59"/>
      <c r="F688" s="288"/>
    </row>
    <row r="689" spans="4:6">
      <c r="D689" s="59"/>
      <c r="E689" s="59"/>
      <c r="F689" s="288"/>
    </row>
    <row r="690" spans="4:6">
      <c r="D690" s="59"/>
      <c r="E690" s="59"/>
      <c r="F690" s="288"/>
    </row>
    <row r="691" spans="4:6">
      <c r="D691" s="59"/>
      <c r="E691" s="59"/>
      <c r="F691" s="288"/>
    </row>
    <row r="692" spans="4:6">
      <c r="D692" s="59"/>
      <c r="E692" s="59"/>
      <c r="F692" s="288"/>
    </row>
    <row r="693" spans="4:6">
      <c r="D693" s="59"/>
      <c r="E693" s="59"/>
      <c r="F693" s="288"/>
    </row>
    <row r="694" spans="4:6">
      <c r="D694" s="59"/>
      <c r="E694" s="59"/>
      <c r="F694" s="288"/>
    </row>
    <row r="695" spans="4:6">
      <c r="D695" s="59"/>
      <c r="E695" s="59"/>
      <c r="F695" s="288"/>
    </row>
    <row r="696" spans="4:6">
      <c r="D696" s="59"/>
      <c r="E696" s="59"/>
      <c r="F696" s="288"/>
    </row>
    <row r="697" spans="4:6">
      <c r="D697" s="59"/>
      <c r="E697" s="59"/>
      <c r="F697" s="288"/>
    </row>
    <row r="698" spans="4:6">
      <c r="D698" s="59"/>
      <c r="E698" s="59"/>
      <c r="F698" s="288"/>
    </row>
    <row r="699" spans="4:6">
      <c r="D699" s="59"/>
      <c r="E699" s="59"/>
      <c r="F699" s="288"/>
    </row>
    <row r="700" spans="4:6">
      <c r="D700" s="59"/>
      <c r="E700" s="59"/>
      <c r="F700" s="288"/>
    </row>
    <row r="701" spans="4:6">
      <c r="D701" s="59"/>
      <c r="E701" s="59"/>
      <c r="F701" s="288"/>
    </row>
    <row r="702" spans="4:6">
      <c r="D702" s="59"/>
      <c r="E702" s="59"/>
      <c r="F702" s="288"/>
    </row>
    <row r="703" spans="4:6">
      <c r="D703" s="59"/>
      <c r="E703" s="59"/>
      <c r="F703" s="288"/>
    </row>
    <row r="704" spans="4:6">
      <c r="D704" s="59"/>
      <c r="E704" s="59"/>
      <c r="F704" s="288"/>
    </row>
    <row r="705" spans="4:6">
      <c r="D705" s="59"/>
      <c r="E705" s="59"/>
      <c r="F705" s="288"/>
    </row>
    <row r="706" spans="4:6">
      <c r="D706" s="59"/>
      <c r="E706" s="59"/>
      <c r="F706" s="288"/>
    </row>
    <row r="707" spans="4:6">
      <c r="D707" s="59"/>
      <c r="E707" s="59"/>
      <c r="F707" s="288"/>
    </row>
    <row r="708" spans="4:6">
      <c r="D708" s="59"/>
      <c r="E708" s="59"/>
      <c r="F708" s="288"/>
    </row>
    <row r="709" spans="4:6">
      <c r="D709" s="59"/>
      <c r="E709" s="59"/>
      <c r="F709" s="288"/>
    </row>
    <row r="710" spans="4:6">
      <c r="D710" s="59"/>
      <c r="E710" s="59"/>
      <c r="F710" s="288"/>
    </row>
    <row r="711" spans="4:6">
      <c r="D711" s="59"/>
      <c r="E711" s="59"/>
      <c r="F711" s="288"/>
    </row>
    <row r="712" spans="4:6">
      <c r="D712" s="59"/>
      <c r="E712" s="59"/>
      <c r="F712" s="288"/>
    </row>
    <row r="713" spans="4:6">
      <c r="D713" s="59"/>
      <c r="E713" s="59"/>
      <c r="F713" s="288"/>
    </row>
    <row r="714" spans="4:6">
      <c r="D714" s="59"/>
      <c r="E714" s="59"/>
      <c r="F714" s="288"/>
    </row>
    <row r="715" spans="4:6">
      <c r="D715" s="59"/>
      <c r="E715" s="59"/>
      <c r="F715" s="288"/>
    </row>
    <row r="716" spans="4:6">
      <c r="D716" s="59"/>
      <c r="E716" s="59"/>
      <c r="F716" s="288"/>
    </row>
    <row r="717" spans="4:6">
      <c r="D717" s="59"/>
      <c r="E717" s="59"/>
      <c r="F717" s="288"/>
    </row>
    <row r="718" spans="4:6">
      <c r="D718" s="59"/>
      <c r="E718" s="59"/>
      <c r="F718" s="288"/>
    </row>
    <row r="719" spans="4:6">
      <c r="D719" s="59"/>
      <c r="E719" s="59"/>
      <c r="F719" s="288"/>
    </row>
    <row r="720" spans="4:6">
      <c r="D720" s="59"/>
      <c r="E720" s="59"/>
      <c r="F720" s="288"/>
    </row>
    <row r="721" spans="4:6">
      <c r="D721" s="59"/>
      <c r="E721" s="59"/>
      <c r="F721" s="288"/>
    </row>
    <row r="722" spans="4:6">
      <c r="D722" s="59"/>
      <c r="E722" s="59"/>
      <c r="F722" s="288"/>
    </row>
    <row r="723" spans="4:6">
      <c r="D723" s="59"/>
      <c r="E723" s="59"/>
      <c r="F723" s="288"/>
    </row>
    <row r="724" spans="4:6">
      <c r="D724" s="59"/>
      <c r="E724" s="59"/>
      <c r="F724" s="288"/>
    </row>
    <row r="725" spans="4:6">
      <c r="D725" s="59"/>
      <c r="E725" s="59"/>
      <c r="F725" s="288"/>
    </row>
    <row r="726" spans="4:6">
      <c r="D726" s="59"/>
      <c r="E726" s="59"/>
      <c r="F726" s="288"/>
    </row>
    <row r="727" spans="4:6">
      <c r="D727" s="59"/>
      <c r="E727" s="59"/>
      <c r="F727" s="288"/>
    </row>
    <row r="728" spans="4:6">
      <c r="D728" s="59"/>
      <c r="E728" s="59"/>
      <c r="F728" s="288"/>
    </row>
    <row r="729" spans="4:6">
      <c r="D729" s="59"/>
      <c r="E729" s="59"/>
      <c r="F729" s="288"/>
    </row>
    <row r="730" spans="4:6">
      <c r="D730" s="59"/>
      <c r="E730" s="59"/>
      <c r="F730" s="288"/>
    </row>
    <row r="731" spans="4:6">
      <c r="D731" s="59"/>
      <c r="E731" s="59"/>
      <c r="F731" s="288"/>
    </row>
    <row r="732" spans="4:6">
      <c r="D732" s="59"/>
      <c r="E732" s="59"/>
      <c r="F732" s="288"/>
    </row>
    <row r="733" spans="4:6">
      <c r="D733" s="59"/>
      <c r="E733" s="59"/>
      <c r="F733" s="288"/>
    </row>
    <row r="734" spans="4:6">
      <c r="D734" s="59"/>
      <c r="E734" s="59"/>
      <c r="F734" s="288"/>
    </row>
    <row r="735" spans="4:6">
      <c r="D735" s="59"/>
      <c r="E735" s="59"/>
      <c r="F735" s="288"/>
    </row>
    <row r="736" spans="4:6">
      <c r="D736" s="59"/>
      <c r="E736" s="59"/>
      <c r="F736" s="288"/>
    </row>
    <row r="737" spans="4:6">
      <c r="D737" s="59"/>
      <c r="E737" s="59"/>
      <c r="F737" s="288"/>
    </row>
    <row r="738" spans="4:6">
      <c r="D738" s="59"/>
      <c r="E738" s="59"/>
      <c r="F738" s="288"/>
    </row>
    <row r="739" spans="4:6">
      <c r="D739" s="59"/>
      <c r="E739" s="59"/>
      <c r="F739" s="288"/>
    </row>
    <row r="740" spans="4:6">
      <c r="D740" s="59"/>
      <c r="E740" s="59"/>
      <c r="F740" s="288"/>
    </row>
    <row r="741" spans="4:6">
      <c r="D741" s="59"/>
      <c r="E741" s="59"/>
      <c r="F741" s="288"/>
    </row>
    <row r="742" spans="4:6">
      <c r="D742" s="59"/>
      <c r="E742" s="59"/>
      <c r="F742" s="288"/>
    </row>
    <row r="743" spans="4:6">
      <c r="D743" s="59"/>
      <c r="E743" s="59"/>
      <c r="F743" s="288"/>
    </row>
    <row r="744" spans="4:6">
      <c r="D744" s="59"/>
      <c r="E744" s="59"/>
      <c r="F744" s="288"/>
    </row>
    <row r="745" spans="4:6">
      <c r="D745" s="59"/>
      <c r="E745" s="59"/>
      <c r="F745" s="288"/>
    </row>
    <row r="746" spans="4:6">
      <c r="D746" s="59"/>
      <c r="E746" s="59"/>
      <c r="F746" s="288"/>
    </row>
    <row r="747" spans="4:6">
      <c r="D747" s="59"/>
      <c r="E747" s="59"/>
      <c r="F747" s="288"/>
    </row>
    <row r="748" spans="4:6">
      <c r="D748" s="59"/>
      <c r="E748" s="59"/>
      <c r="F748" s="288"/>
    </row>
    <row r="749" spans="4:6">
      <c r="D749" s="59"/>
      <c r="E749" s="59"/>
      <c r="F749" s="288"/>
    </row>
    <row r="750" spans="4:6">
      <c r="D750" s="59"/>
      <c r="E750" s="59"/>
      <c r="F750" s="288"/>
    </row>
    <row r="751" spans="4:6">
      <c r="D751" s="59"/>
      <c r="E751" s="59"/>
      <c r="F751" s="288"/>
    </row>
    <row r="752" spans="4:6">
      <c r="D752" s="59"/>
      <c r="E752" s="59"/>
      <c r="F752" s="288"/>
    </row>
    <row r="753" spans="4:6">
      <c r="D753" s="59"/>
      <c r="E753" s="59"/>
      <c r="F753" s="288"/>
    </row>
    <row r="754" spans="4:6">
      <c r="D754" s="59"/>
      <c r="E754" s="59"/>
      <c r="F754" s="288"/>
    </row>
    <row r="755" spans="4:6">
      <c r="D755" s="59"/>
      <c r="E755" s="59"/>
      <c r="F755" s="288"/>
    </row>
    <row r="756" spans="4:6">
      <c r="D756" s="59"/>
      <c r="E756" s="59"/>
      <c r="F756" s="288"/>
    </row>
    <row r="757" spans="4:6">
      <c r="D757" s="59"/>
      <c r="E757" s="59"/>
      <c r="F757" s="288"/>
    </row>
    <row r="758" spans="4:6">
      <c r="D758" s="59"/>
      <c r="E758" s="59"/>
      <c r="F758" s="288"/>
    </row>
    <row r="759" spans="4:6">
      <c r="D759" s="59"/>
      <c r="E759" s="59"/>
      <c r="F759" s="288"/>
    </row>
    <row r="760" spans="4:6">
      <c r="D760" s="59"/>
      <c r="E760" s="59"/>
      <c r="F760" s="288"/>
    </row>
    <row r="761" spans="4:6">
      <c r="D761" s="59"/>
      <c r="E761" s="59"/>
      <c r="F761" s="288"/>
    </row>
    <row r="762" spans="4:6">
      <c r="D762" s="59"/>
      <c r="E762" s="59"/>
      <c r="F762" s="288"/>
    </row>
    <row r="763" spans="4:6">
      <c r="D763" s="59"/>
      <c r="E763" s="59"/>
      <c r="F763" s="288"/>
    </row>
    <row r="764" spans="4:6">
      <c r="D764" s="59"/>
      <c r="E764" s="59"/>
      <c r="F764" s="288"/>
    </row>
    <row r="765" spans="4:6">
      <c r="D765" s="59"/>
      <c r="E765" s="59"/>
      <c r="F765" s="288"/>
    </row>
    <row r="766" spans="4:6">
      <c r="D766" s="59"/>
      <c r="E766" s="59"/>
      <c r="F766" s="288"/>
    </row>
    <row r="767" spans="4:6">
      <c r="D767" s="59"/>
      <c r="E767" s="59"/>
      <c r="F767" s="288"/>
    </row>
    <row r="768" spans="4:6">
      <c r="D768" s="59"/>
      <c r="E768" s="59"/>
      <c r="F768" s="288"/>
    </row>
    <row r="769" spans="4:6">
      <c r="D769" s="59"/>
      <c r="E769" s="59"/>
      <c r="F769" s="288"/>
    </row>
    <row r="770" spans="4:6">
      <c r="D770" s="59"/>
      <c r="E770" s="59"/>
      <c r="F770" s="288"/>
    </row>
    <row r="771" spans="4:6">
      <c r="D771" s="59"/>
      <c r="E771" s="59"/>
      <c r="F771" s="288"/>
    </row>
    <row r="772" spans="4:6">
      <c r="D772" s="59"/>
      <c r="E772" s="59"/>
      <c r="F772" s="288"/>
    </row>
    <row r="773" spans="4:6">
      <c r="D773" s="59"/>
      <c r="E773" s="59"/>
      <c r="F773" s="288"/>
    </row>
    <row r="774" spans="4:6">
      <c r="D774" s="59"/>
      <c r="E774" s="59"/>
      <c r="F774" s="288"/>
    </row>
    <row r="775" spans="4:6">
      <c r="D775" s="59"/>
      <c r="E775" s="59"/>
      <c r="F775" s="288"/>
    </row>
    <row r="776" spans="4:6">
      <c r="D776" s="59"/>
      <c r="E776" s="59"/>
      <c r="F776" s="288"/>
    </row>
    <row r="777" spans="4:6">
      <c r="D777" s="59"/>
      <c r="E777" s="59"/>
      <c r="F777" s="288"/>
    </row>
    <row r="778" spans="4:6">
      <c r="D778" s="59"/>
      <c r="E778" s="59"/>
      <c r="F778" s="288"/>
    </row>
    <row r="779" spans="4:6">
      <c r="D779" s="59"/>
      <c r="E779" s="59"/>
      <c r="F779" s="288"/>
    </row>
    <row r="780" spans="4:6">
      <c r="D780" s="59"/>
      <c r="E780" s="59"/>
      <c r="F780" s="288"/>
    </row>
    <row r="781" spans="4:6">
      <c r="D781" s="59"/>
      <c r="E781" s="59"/>
      <c r="F781" s="288"/>
    </row>
    <row r="782" spans="4:6">
      <c r="D782" s="59"/>
      <c r="E782" s="59"/>
      <c r="F782" s="288"/>
    </row>
    <row r="783" spans="4:6">
      <c r="D783" s="59"/>
      <c r="E783" s="59"/>
      <c r="F783" s="288"/>
    </row>
    <row r="784" spans="4:6">
      <c r="D784" s="59"/>
      <c r="E784" s="59"/>
      <c r="F784" s="288"/>
    </row>
    <row r="785" spans="4:6">
      <c r="D785" s="59"/>
      <c r="E785" s="59"/>
      <c r="F785" s="288"/>
    </row>
    <row r="786" spans="4:6">
      <c r="D786" s="59"/>
      <c r="E786" s="59"/>
      <c r="F786" s="288"/>
    </row>
    <row r="787" spans="4:6">
      <c r="D787" s="59"/>
      <c r="E787" s="59"/>
      <c r="F787" s="288"/>
    </row>
    <row r="788" spans="4:6">
      <c r="D788" s="59"/>
      <c r="E788" s="59"/>
      <c r="F788" s="288"/>
    </row>
    <row r="789" spans="4:6">
      <c r="D789" s="59"/>
      <c r="E789" s="59"/>
      <c r="F789" s="288"/>
    </row>
    <row r="790" spans="4:6">
      <c r="D790" s="59"/>
      <c r="E790" s="59"/>
      <c r="F790" s="288"/>
    </row>
    <row r="791" spans="4:6">
      <c r="D791" s="59"/>
      <c r="E791" s="59"/>
      <c r="F791" s="288"/>
    </row>
    <row r="792" spans="4:6">
      <c r="D792" s="59"/>
      <c r="E792" s="59"/>
      <c r="F792" s="288"/>
    </row>
    <row r="793" spans="4:6">
      <c r="D793" s="59"/>
      <c r="E793" s="59"/>
      <c r="F793" s="288"/>
    </row>
    <row r="794" spans="4:6">
      <c r="D794" s="59"/>
      <c r="E794" s="59"/>
      <c r="F794" s="288"/>
    </row>
    <row r="795" spans="4:6">
      <c r="D795" s="59"/>
      <c r="E795" s="59"/>
      <c r="F795" s="288"/>
    </row>
    <row r="796" spans="4:6">
      <c r="D796" s="59"/>
      <c r="E796" s="59"/>
      <c r="F796" s="288"/>
    </row>
    <row r="797" spans="4:6">
      <c r="D797" s="59"/>
      <c r="E797" s="59"/>
      <c r="F797" s="288"/>
    </row>
    <row r="798" spans="4:6">
      <c r="D798" s="59"/>
      <c r="E798" s="59"/>
      <c r="F798" s="288"/>
    </row>
    <row r="799" spans="4:6">
      <c r="D799" s="59"/>
      <c r="E799" s="59"/>
      <c r="F799" s="288"/>
    </row>
    <row r="800" spans="4:6">
      <c r="D800" s="59"/>
      <c r="E800" s="59"/>
      <c r="F800" s="288"/>
    </row>
    <row r="801" spans="4:6">
      <c r="D801" s="59"/>
      <c r="E801" s="59"/>
      <c r="F801" s="288"/>
    </row>
    <row r="802" spans="4:6">
      <c r="D802" s="59"/>
      <c r="E802" s="59"/>
      <c r="F802" s="288"/>
    </row>
    <row r="803" spans="4:6">
      <c r="D803" s="59"/>
      <c r="E803" s="59"/>
      <c r="F803" s="288"/>
    </row>
    <row r="804" spans="4:6">
      <c r="D804" s="59"/>
      <c r="E804" s="59"/>
      <c r="F804" s="288"/>
    </row>
    <row r="805" spans="4:6">
      <c r="D805" s="59"/>
      <c r="E805" s="59"/>
      <c r="F805" s="288"/>
    </row>
    <row r="806" spans="4:6">
      <c r="D806" s="59"/>
      <c r="E806" s="59"/>
      <c r="F806" s="288"/>
    </row>
    <row r="807" spans="4:6">
      <c r="D807" s="59"/>
      <c r="E807" s="59"/>
      <c r="F807" s="288"/>
    </row>
    <row r="808" spans="4:6">
      <c r="D808" s="59"/>
      <c r="E808" s="59"/>
      <c r="F808" s="288"/>
    </row>
    <row r="809" spans="4:6">
      <c r="D809" s="59"/>
      <c r="E809" s="59"/>
      <c r="F809" s="288"/>
    </row>
    <row r="810" spans="4:6">
      <c r="D810" s="59"/>
      <c r="E810" s="59"/>
      <c r="F810" s="288"/>
    </row>
    <row r="811" spans="4:6">
      <c r="D811" s="59"/>
      <c r="E811" s="59"/>
      <c r="F811" s="288"/>
    </row>
    <row r="812" spans="4:6">
      <c r="D812" s="59"/>
      <c r="E812" s="59"/>
      <c r="F812" s="288"/>
    </row>
    <row r="813" spans="4:6">
      <c r="D813" s="59"/>
      <c r="E813" s="59"/>
      <c r="F813" s="288"/>
    </row>
    <row r="814" spans="4:6">
      <c r="D814" s="59"/>
      <c r="E814" s="59"/>
      <c r="F814" s="288"/>
    </row>
    <row r="815" spans="4:6">
      <c r="D815" s="59"/>
      <c r="E815" s="59"/>
      <c r="F815" s="288"/>
    </row>
    <row r="816" spans="4:6">
      <c r="D816" s="59"/>
      <c r="E816" s="59"/>
      <c r="F816" s="288"/>
    </row>
    <row r="817" spans="4:6">
      <c r="D817" s="59"/>
      <c r="E817" s="59"/>
      <c r="F817" s="288"/>
    </row>
    <row r="818" spans="4:6">
      <c r="D818" s="59"/>
      <c r="E818" s="59"/>
      <c r="F818" s="288"/>
    </row>
    <row r="819" spans="4:6">
      <c r="D819" s="59"/>
      <c r="E819" s="59"/>
      <c r="F819" s="288"/>
    </row>
    <row r="820" spans="4:6">
      <c r="D820" s="59"/>
      <c r="E820" s="59"/>
      <c r="F820" s="288"/>
    </row>
    <row r="821" spans="4:6">
      <c r="D821" s="59"/>
      <c r="E821" s="59"/>
      <c r="F821" s="288"/>
    </row>
    <row r="822" spans="4:6">
      <c r="D822" s="59"/>
      <c r="E822" s="59"/>
      <c r="F822" s="288"/>
    </row>
    <row r="823" spans="4:6">
      <c r="D823" s="59"/>
      <c r="E823" s="59"/>
      <c r="F823" s="288"/>
    </row>
    <row r="824" spans="4:6">
      <c r="D824" s="59"/>
      <c r="E824" s="59"/>
      <c r="F824" s="288"/>
    </row>
    <row r="825" spans="4:6">
      <c r="D825" s="59"/>
      <c r="E825" s="59"/>
      <c r="F825" s="288"/>
    </row>
    <row r="826" spans="4:6">
      <c r="D826" s="59"/>
      <c r="E826" s="59"/>
      <c r="F826" s="288"/>
    </row>
    <row r="827" spans="4:6">
      <c r="D827" s="59"/>
      <c r="E827" s="59"/>
      <c r="F827" s="288"/>
    </row>
    <row r="828" spans="4:6">
      <c r="D828" s="59"/>
      <c r="E828" s="59"/>
      <c r="F828" s="288"/>
    </row>
    <row r="829" spans="4:6">
      <c r="D829" s="59"/>
      <c r="E829" s="59"/>
      <c r="F829" s="288"/>
    </row>
    <row r="830" spans="4:6">
      <c r="D830" s="59"/>
      <c r="E830" s="59"/>
      <c r="F830" s="288"/>
    </row>
    <row r="831" spans="4:6">
      <c r="D831" s="59"/>
      <c r="E831" s="59"/>
      <c r="F831" s="288"/>
    </row>
    <row r="832" spans="4:6">
      <c r="D832" s="59"/>
      <c r="E832" s="59"/>
      <c r="F832" s="288"/>
    </row>
    <row r="833" spans="4:6">
      <c r="D833" s="59"/>
      <c r="E833" s="59"/>
      <c r="F833" s="288"/>
    </row>
    <row r="834" spans="4:6">
      <c r="D834" s="59"/>
      <c r="E834" s="59"/>
      <c r="F834" s="288"/>
    </row>
    <row r="835" spans="4:6">
      <c r="D835" s="59"/>
      <c r="E835" s="59"/>
      <c r="F835" s="288"/>
    </row>
    <row r="836" spans="4:6">
      <c r="D836" s="59"/>
      <c r="E836" s="59"/>
      <c r="F836" s="288"/>
    </row>
    <row r="837" spans="4:6">
      <c r="D837" s="59"/>
      <c r="E837" s="59"/>
      <c r="F837" s="288"/>
    </row>
    <row r="838" spans="4:6">
      <c r="D838" s="59"/>
      <c r="E838" s="59"/>
      <c r="F838" s="288"/>
    </row>
    <row r="839" spans="4:6">
      <c r="D839" s="59"/>
      <c r="E839" s="59"/>
      <c r="F839" s="288"/>
    </row>
    <row r="840" spans="4:6">
      <c r="D840" s="59"/>
      <c r="E840" s="59"/>
      <c r="F840" s="288"/>
    </row>
    <row r="841" spans="4:6">
      <c r="D841" s="59"/>
      <c r="E841" s="59"/>
      <c r="F841" s="288"/>
    </row>
    <row r="842" spans="4:6">
      <c r="D842" s="59"/>
      <c r="E842" s="59"/>
      <c r="F842" s="288"/>
    </row>
    <row r="843" spans="4:6">
      <c r="D843" s="59"/>
      <c r="E843" s="59"/>
      <c r="F843" s="288"/>
    </row>
    <row r="844" spans="4:6">
      <c r="D844" s="59"/>
      <c r="E844" s="59"/>
      <c r="F844" s="288"/>
    </row>
    <row r="845" spans="4:6">
      <c r="D845" s="59"/>
      <c r="E845" s="59"/>
      <c r="F845" s="288"/>
    </row>
    <row r="846" spans="4:6">
      <c r="D846" s="59"/>
      <c r="E846" s="59"/>
      <c r="F846" s="288"/>
    </row>
    <row r="847" spans="4:6">
      <c r="D847" s="59"/>
      <c r="E847" s="59"/>
      <c r="F847" s="288"/>
    </row>
    <row r="848" spans="4:6">
      <c r="D848" s="59"/>
      <c r="E848" s="59"/>
      <c r="F848" s="288"/>
    </row>
    <row r="849" spans="4:6">
      <c r="D849" s="59"/>
      <c r="E849" s="59"/>
      <c r="F849" s="288"/>
    </row>
    <row r="850" spans="4:6">
      <c r="D850" s="59"/>
      <c r="E850" s="59"/>
      <c r="F850" s="288"/>
    </row>
    <row r="851" spans="4:6">
      <c r="D851" s="59"/>
      <c r="E851" s="59"/>
      <c r="F851" s="288"/>
    </row>
    <row r="852" spans="4:6">
      <c r="D852" s="59"/>
      <c r="E852" s="59"/>
      <c r="F852" s="288"/>
    </row>
    <row r="853" spans="4:6">
      <c r="D853" s="59"/>
      <c r="E853" s="59"/>
      <c r="F853" s="288"/>
    </row>
    <row r="854" spans="4:6">
      <c r="D854" s="59"/>
      <c r="E854" s="59"/>
      <c r="F854" s="288"/>
    </row>
    <row r="855" spans="4:6">
      <c r="D855" s="59"/>
      <c r="E855" s="59"/>
      <c r="F855" s="288"/>
    </row>
    <row r="856" spans="4:6">
      <c r="D856" s="59"/>
      <c r="E856" s="59"/>
      <c r="F856" s="288"/>
    </row>
    <row r="857" spans="4:6">
      <c r="D857" s="59"/>
      <c r="E857" s="59"/>
      <c r="F857" s="288"/>
    </row>
    <row r="858" spans="4:6">
      <c r="D858" s="59"/>
      <c r="E858" s="59"/>
      <c r="F858" s="288"/>
    </row>
    <row r="859" spans="4:6">
      <c r="D859" s="59"/>
      <c r="E859" s="59"/>
      <c r="F859" s="288"/>
    </row>
    <row r="860" spans="4:6">
      <c r="D860" s="59"/>
      <c r="E860" s="59"/>
      <c r="F860" s="288"/>
    </row>
    <row r="861" spans="4:6">
      <c r="D861" s="59"/>
      <c r="E861" s="59"/>
      <c r="F861" s="288"/>
    </row>
    <row r="862" spans="4:6">
      <c r="D862" s="59"/>
      <c r="E862" s="59"/>
      <c r="F862" s="288"/>
    </row>
    <row r="863" spans="4:6">
      <c r="D863" s="59"/>
      <c r="E863" s="59"/>
      <c r="F863" s="288"/>
    </row>
    <row r="864" spans="4:6">
      <c r="D864" s="59"/>
      <c r="E864" s="59"/>
      <c r="F864" s="288"/>
    </row>
    <row r="865" spans="4:6">
      <c r="D865" s="59"/>
      <c r="E865" s="59"/>
      <c r="F865" s="288"/>
    </row>
    <row r="866" spans="4:6">
      <c r="D866" s="59"/>
      <c r="E866" s="59"/>
      <c r="F866" s="288"/>
    </row>
    <row r="867" spans="4:6">
      <c r="D867" s="59"/>
      <c r="E867" s="59"/>
      <c r="F867" s="288"/>
    </row>
    <row r="868" spans="4:6">
      <c r="D868" s="59"/>
      <c r="E868" s="59"/>
      <c r="F868" s="288"/>
    </row>
    <row r="869" spans="4:6">
      <c r="D869" s="59"/>
      <c r="E869" s="59"/>
      <c r="F869" s="288"/>
    </row>
    <row r="870" spans="4:6">
      <c r="D870" s="59"/>
      <c r="E870" s="59"/>
      <c r="F870" s="288"/>
    </row>
    <row r="871" spans="4:6">
      <c r="D871" s="59"/>
      <c r="E871" s="59"/>
      <c r="F871" s="288"/>
    </row>
    <row r="872" spans="4:6">
      <c r="D872" s="59"/>
      <c r="E872" s="59"/>
      <c r="F872" s="288"/>
    </row>
    <row r="873" spans="4:6">
      <c r="D873" s="59"/>
      <c r="E873" s="59"/>
      <c r="F873" s="288"/>
    </row>
    <row r="874" spans="4:6">
      <c r="D874" s="59"/>
      <c r="E874" s="59"/>
      <c r="F874" s="288"/>
    </row>
    <row r="875" spans="4:6">
      <c r="D875" s="59"/>
      <c r="E875" s="59"/>
      <c r="F875" s="288"/>
    </row>
    <row r="876" spans="4:6">
      <c r="D876" s="59"/>
      <c r="E876" s="59"/>
      <c r="F876" s="288"/>
    </row>
    <row r="877" spans="4:6">
      <c r="D877" s="59"/>
      <c r="E877" s="59"/>
      <c r="F877" s="288"/>
    </row>
    <row r="878" spans="4:6">
      <c r="D878" s="59"/>
      <c r="E878" s="59"/>
      <c r="F878" s="288"/>
    </row>
    <row r="879" spans="4:6">
      <c r="D879" s="59"/>
      <c r="E879" s="59"/>
      <c r="F879" s="288"/>
    </row>
    <row r="880" spans="4:6">
      <c r="D880" s="59"/>
      <c r="E880" s="59"/>
      <c r="F880" s="288"/>
    </row>
    <row r="881" spans="4:6">
      <c r="D881" s="59"/>
      <c r="E881" s="59"/>
      <c r="F881" s="288"/>
    </row>
    <row r="882" spans="4:6">
      <c r="D882" s="59"/>
      <c r="E882" s="59"/>
      <c r="F882" s="288"/>
    </row>
    <row r="883" spans="4:6">
      <c r="D883" s="59"/>
      <c r="E883" s="59"/>
      <c r="F883" s="288"/>
    </row>
    <row r="884" spans="4:6">
      <c r="D884" s="59"/>
      <c r="E884" s="59"/>
      <c r="F884" s="288"/>
    </row>
    <row r="885" spans="4:6">
      <c r="D885" s="59"/>
      <c r="E885" s="59"/>
      <c r="F885" s="288"/>
    </row>
    <row r="886" spans="4:6">
      <c r="D886" s="59"/>
      <c r="E886" s="59"/>
      <c r="F886" s="288"/>
    </row>
    <row r="887" spans="4:6">
      <c r="D887" s="59"/>
      <c r="E887" s="59"/>
      <c r="F887" s="288"/>
    </row>
    <row r="888" spans="4:6">
      <c r="D888" s="59"/>
      <c r="E888" s="59"/>
      <c r="F888" s="288"/>
    </row>
    <row r="889" spans="4:6">
      <c r="D889" s="59"/>
      <c r="E889" s="59"/>
      <c r="F889" s="288"/>
    </row>
    <row r="890" spans="4:6">
      <c r="D890" s="59"/>
      <c r="E890" s="59"/>
      <c r="F890" s="288"/>
    </row>
    <row r="891" spans="4:6">
      <c r="D891" s="59"/>
      <c r="E891" s="59"/>
      <c r="F891" s="288"/>
    </row>
    <row r="892" spans="4:6">
      <c r="D892" s="59"/>
      <c r="E892" s="59"/>
      <c r="F892" s="288"/>
    </row>
    <row r="893" spans="4:6">
      <c r="D893" s="59"/>
      <c r="E893" s="59"/>
      <c r="F893" s="288"/>
    </row>
    <row r="894" spans="4:6">
      <c r="D894" s="59"/>
      <c r="E894" s="59"/>
      <c r="F894" s="288"/>
    </row>
    <row r="895" spans="4:6">
      <c r="D895" s="59"/>
      <c r="E895" s="59"/>
      <c r="F895" s="288"/>
    </row>
    <row r="896" spans="4:6">
      <c r="D896" s="59"/>
      <c r="E896" s="59"/>
      <c r="F896" s="288"/>
    </row>
    <row r="897" spans="4:6">
      <c r="D897" s="59"/>
      <c r="E897" s="59"/>
      <c r="F897" s="288"/>
    </row>
    <row r="898" spans="4:6">
      <c r="D898" s="59"/>
      <c r="E898" s="59"/>
      <c r="F898" s="288"/>
    </row>
    <row r="899" spans="4:6">
      <c r="D899" s="59"/>
      <c r="E899" s="59"/>
      <c r="F899" s="288"/>
    </row>
    <row r="900" spans="4:6">
      <c r="D900" s="59"/>
      <c r="E900" s="59"/>
      <c r="F900" s="288"/>
    </row>
    <row r="901" spans="4:6">
      <c r="D901" s="59"/>
      <c r="E901" s="59"/>
      <c r="F901" s="288"/>
    </row>
    <row r="902" spans="4:6">
      <c r="D902" s="59"/>
      <c r="E902" s="59"/>
      <c r="F902" s="288"/>
    </row>
    <row r="903" spans="4:6">
      <c r="D903" s="59"/>
      <c r="E903" s="59"/>
      <c r="F903" s="288"/>
    </row>
    <row r="904" spans="4:6">
      <c r="D904" s="59"/>
      <c r="E904" s="59"/>
      <c r="F904" s="288"/>
    </row>
    <row r="905" spans="4:6">
      <c r="D905" s="59"/>
      <c r="E905" s="59"/>
      <c r="F905" s="288"/>
    </row>
    <row r="906" spans="4:6">
      <c r="D906" s="59"/>
      <c r="E906" s="59"/>
      <c r="F906" s="288"/>
    </row>
    <row r="907" spans="4:6">
      <c r="D907" s="59"/>
      <c r="E907" s="59"/>
      <c r="F907" s="288"/>
    </row>
    <row r="908" spans="4:6">
      <c r="D908" s="59"/>
      <c r="E908" s="59"/>
      <c r="F908" s="288"/>
    </row>
    <row r="909" spans="4:6">
      <c r="D909" s="59"/>
      <c r="E909" s="59"/>
      <c r="F909" s="288"/>
    </row>
    <row r="910" spans="4:6">
      <c r="D910" s="59"/>
      <c r="E910" s="59"/>
      <c r="F910" s="288"/>
    </row>
    <row r="911" spans="4:6">
      <c r="D911" s="59"/>
      <c r="E911" s="59"/>
      <c r="F911" s="288"/>
    </row>
    <row r="912" spans="4:6">
      <c r="D912" s="59"/>
      <c r="E912" s="59"/>
      <c r="F912" s="288"/>
    </row>
    <row r="913" spans="4:6">
      <c r="D913" s="59"/>
      <c r="E913" s="59"/>
      <c r="F913" s="288"/>
    </row>
    <row r="914" spans="4:6">
      <c r="D914" s="59"/>
      <c r="E914" s="59"/>
      <c r="F914" s="288"/>
    </row>
    <row r="915" spans="4:6">
      <c r="D915" s="59"/>
      <c r="E915" s="59"/>
      <c r="F915" s="288"/>
    </row>
    <row r="916" spans="4:6">
      <c r="D916" s="59"/>
      <c r="E916" s="59"/>
      <c r="F916" s="288"/>
    </row>
    <row r="917" spans="4:6">
      <c r="D917" s="59"/>
      <c r="E917" s="59"/>
      <c r="F917" s="288"/>
    </row>
    <row r="918" spans="4:6">
      <c r="D918" s="59"/>
      <c r="E918" s="59"/>
      <c r="F918" s="288"/>
    </row>
    <row r="919" spans="4:6">
      <c r="D919" s="59"/>
      <c r="E919" s="59"/>
      <c r="F919" s="288"/>
    </row>
    <row r="920" spans="4:6">
      <c r="D920" s="59"/>
      <c r="E920" s="59"/>
      <c r="F920" s="288"/>
    </row>
    <row r="921" spans="4:6">
      <c r="D921" s="59"/>
      <c r="E921" s="59"/>
      <c r="F921" s="288"/>
    </row>
    <row r="922" spans="4:6">
      <c r="D922" s="59"/>
      <c r="E922" s="59"/>
      <c r="F922" s="288"/>
    </row>
    <row r="923" spans="4:6">
      <c r="D923" s="59"/>
      <c r="E923" s="59"/>
      <c r="F923" s="288"/>
    </row>
    <row r="924" spans="4:6">
      <c r="D924" s="59"/>
      <c r="E924" s="59"/>
      <c r="F924" s="288"/>
    </row>
    <row r="925" spans="4:6">
      <c r="D925" s="59"/>
      <c r="E925" s="59"/>
      <c r="F925" s="288"/>
    </row>
    <row r="926" spans="4:6">
      <c r="D926" s="59"/>
      <c r="E926" s="59"/>
      <c r="F926" s="288"/>
    </row>
    <row r="927" spans="4:6">
      <c r="D927" s="59"/>
      <c r="E927" s="59"/>
      <c r="F927" s="288"/>
    </row>
    <row r="928" spans="4:6">
      <c r="D928" s="59"/>
      <c r="E928" s="59"/>
      <c r="F928" s="288"/>
    </row>
    <row r="929" spans="4:6">
      <c r="D929" s="59"/>
      <c r="E929" s="59"/>
      <c r="F929" s="288"/>
    </row>
    <row r="930" spans="4:6">
      <c r="D930" s="59"/>
      <c r="E930" s="59"/>
      <c r="F930" s="288"/>
    </row>
    <row r="931" spans="4:6">
      <c r="D931" s="59"/>
      <c r="E931" s="59"/>
      <c r="F931" s="288"/>
    </row>
    <row r="932" spans="4:6">
      <c r="D932" s="59"/>
      <c r="E932" s="59"/>
      <c r="F932" s="288"/>
    </row>
    <row r="933" spans="4:6">
      <c r="D933" s="59"/>
      <c r="E933" s="59"/>
      <c r="F933" s="288"/>
    </row>
    <row r="934" spans="4:6">
      <c r="D934" s="59"/>
      <c r="E934" s="59"/>
      <c r="F934" s="288"/>
    </row>
    <row r="935" spans="4:6">
      <c r="D935" s="59"/>
      <c r="E935" s="59"/>
      <c r="F935" s="288"/>
    </row>
    <row r="936" spans="4:6">
      <c r="D936" s="59"/>
      <c r="E936" s="59"/>
      <c r="F936" s="288"/>
    </row>
    <row r="937" spans="4:6">
      <c r="D937" s="59"/>
      <c r="E937" s="59"/>
      <c r="F937" s="288"/>
    </row>
    <row r="938" spans="4:6">
      <c r="D938" s="59"/>
      <c r="E938" s="59"/>
      <c r="F938" s="288"/>
    </row>
    <row r="939" spans="4:6">
      <c r="D939" s="59"/>
      <c r="E939" s="59"/>
      <c r="F939" s="288"/>
    </row>
    <row r="940" spans="4:6">
      <c r="D940" s="59"/>
      <c r="E940" s="59"/>
      <c r="F940" s="288"/>
    </row>
    <row r="941" spans="4:6">
      <c r="D941" s="59"/>
      <c r="E941" s="59"/>
      <c r="F941" s="288"/>
    </row>
    <row r="942" spans="4:6">
      <c r="D942" s="59"/>
      <c r="E942" s="59"/>
      <c r="F942" s="288"/>
    </row>
    <row r="943" spans="4:6">
      <c r="D943" s="59"/>
      <c r="E943" s="59"/>
      <c r="F943" s="288"/>
    </row>
    <row r="944" spans="4:6">
      <c r="D944" s="59"/>
      <c r="E944" s="59"/>
      <c r="F944" s="288"/>
    </row>
    <row r="945" spans="4:6">
      <c r="D945" s="59"/>
      <c r="E945" s="59"/>
      <c r="F945" s="288"/>
    </row>
    <row r="946" spans="4:6">
      <c r="D946" s="59"/>
      <c r="E946" s="59"/>
      <c r="F946" s="288"/>
    </row>
    <row r="947" spans="4:6">
      <c r="D947" s="59"/>
      <c r="E947" s="59"/>
      <c r="F947" s="288"/>
    </row>
    <row r="948" spans="4:6">
      <c r="D948" s="59"/>
      <c r="E948" s="59"/>
      <c r="F948" s="288"/>
    </row>
    <row r="949" spans="4:6">
      <c r="D949" s="59"/>
      <c r="E949" s="59"/>
      <c r="F949" s="288"/>
    </row>
    <row r="950" spans="4:6">
      <c r="D950" s="59"/>
      <c r="E950" s="59"/>
      <c r="F950" s="288"/>
    </row>
    <row r="951" spans="4:6">
      <c r="D951" s="59"/>
      <c r="E951" s="59"/>
      <c r="F951" s="288"/>
    </row>
    <row r="952" spans="4:6">
      <c r="D952" s="59"/>
      <c r="E952" s="59"/>
      <c r="F952" s="288"/>
    </row>
    <row r="953" spans="4:6">
      <c r="D953" s="59"/>
      <c r="E953" s="59"/>
      <c r="F953" s="288"/>
    </row>
    <row r="954" spans="4:6">
      <c r="D954" s="59"/>
      <c r="E954" s="59"/>
      <c r="F954" s="288"/>
    </row>
    <row r="955" spans="4:6">
      <c r="D955" s="59"/>
      <c r="E955" s="59"/>
      <c r="F955" s="288"/>
    </row>
    <row r="956" spans="4:6">
      <c r="D956" s="59"/>
      <c r="E956" s="59"/>
      <c r="F956" s="288"/>
    </row>
    <row r="957" spans="4:6">
      <c r="D957" s="59"/>
      <c r="E957" s="59"/>
      <c r="F957" s="288"/>
    </row>
    <row r="958" spans="4:6">
      <c r="D958" s="59"/>
      <c r="E958" s="59"/>
      <c r="F958" s="288"/>
    </row>
    <row r="959" spans="4:6">
      <c r="D959" s="59"/>
      <c r="E959" s="59"/>
      <c r="F959" s="288"/>
    </row>
    <row r="960" spans="4:6">
      <c r="D960" s="59"/>
      <c r="E960" s="59"/>
      <c r="F960" s="288"/>
    </row>
    <row r="961" spans="4:6">
      <c r="D961" s="59"/>
      <c r="E961" s="59"/>
      <c r="F961" s="288"/>
    </row>
    <row r="962" spans="4:6">
      <c r="D962" s="59"/>
      <c r="E962" s="59"/>
      <c r="F962" s="288"/>
    </row>
    <row r="963" spans="4:6">
      <c r="D963" s="59"/>
      <c r="E963" s="59"/>
      <c r="F963" s="288"/>
    </row>
    <row r="964" spans="4:6">
      <c r="D964" s="59"/>
      <c r="E964" s="59"/>
      <c r="F964" s="288"/>
    </row>
    <row r="965" spans="4:6">
      <c r="D965" s="59"/>
      <c r="E965" s="59"/>
      <c r="F965" s="288"/>
    </row>
    <row r="966" spans="4:6">
      <c r="D966" s="59"/>
      <c r="E966" s="59"/>
      <c r="F966" s="288"/>
    </row>
    <row r="967" spans="4:6">
      <c r="D967" s="59"/>
      <c r="E967" s="59"/>
      <c r="F967" s="288"/>
    </row>
    <row r="968" spans="4:6">
      <c r="D968" s="59"/>
      <c r="E968" s="59"/>
      <c r="F968" s="288"/>
    </row>
    <row r="969" spans="4:6">
      <c r="D969" s="59"/>
      <c r="E969" s="59"/>
      <c r="F969" s="288"/>
    </row>
    <row r="970" spans="4:6">
      <c r="D970" s="59"/>
      <c r="E970" s="59"/>
      <c r="F970" s="288"/>
    </row>
    <row r="971" spans="4:6">
      <c r="D971" s="59"/>
      <c r="E971" s="59"/>
      <c r="F971" s="288"/>
    </row>
    <row r="972" spans="4:6">
      <c r="D972" s="59"/>
      <c r="E972" s="59"/>
      <c r="F972" s="288"/>
    </row>
    <row r="973" spans="4:6">
      <c r="D973" s="59"/>
      <c r="E973" s="59"/>
      <c r="F973" s="288"/>
    </row>
    <row r="974" spans="4:6">
      <c r="D974" s="59"/>
      <c r="E974" s="59"/>
      <c r="F974" s="288"/>
    </row>
    <row r="975" spans="4:6">
      <c r="D975" s="59"/>
      <c r="E975" s="59"/>
      <c r="F975" s="288"/>
    </row>
    <row r="976" spans="4:6">
      <c r="D976" s="59"/>
      <c r="E976" s="59"/>
      <c r="F976" s="288"/>
    </row>
    <row r="977" spans="4:6">
      <c r="D977" s="59"/>
      <c r="E977" s="59"/>
      <c r="F977" s="288"/>
    </row>
    <row r="978" spans="4:6">
      <c r="D978" s="59"/>
      <c r="E978" s="59"/>
      <c r="F978" s="288"/>
    </row>
    <row r="979" spans="4:6">
      <c r="D979" s="59"/>
      <c r="E979" s="59"/>
      <c r="F979" s="288"/>
    </row>
    <row r="980" spans="4:6">
      <c r="D980" s="59"/>
      <c r="E980" s="59"/>
      <c r="F980" s="288"/>
    </row>
    <row r="981" spans="4:6">
      <c r="D981" s="59"/>
      <c r="E981" s="59"/>
      <c r="F981" s="288"/>
    </row>
    <row r="982" spans="4:6">
      <c r="D982" s="59"/>
      <c r="E982" s="59"/>
      <c r="F982" s="288"/>
    </row>
    <row r="983" spans="4:6">
      <c r="D983" s="59"/>
      <c r="E983" s="59"/>
      <c r="F983" s="288"/>
    </row>
    <row r="984" spans="4:6">
      <c r="D984" s="59"/>
      <c r="E984" s="59"/>
      <c r="F984" s="288"/>
    </row>
    <row r="985" spans="4:6">
      <c r="D985" s="59"/>
      <c r="E985" s="59"/>
      <c r="F985" s="288"/>
    </row>
    <row r="986" spans="4:6">
      <c r="D986" s="59"/>
      <c r="E986" s="59"/>
      <c r="F986" s="288"/>
    </row>
    <row r="987" spans="4:6">
      <c r="D987" s="59"/>
      <c r="E987" s="59"/>
      <c r="F987" s="288"/>
    </row>
    <row r="988" spans="4:6">
      <c r="D988" s="59"/>
      <c r="E988" s="59"/>
      <c r="F988" s="288"/>
    </row>
    <row r="989" spans="4:6">
      <c r="D989" s="59"/>
      <c r="E989" s="59"/>
      <c r="F989" s="288"/>
    </row>
    <row r="990" spans="4:6">
      <c r="D990" s="59"/>
      <c r="E990" s="59"/>
      <c r="F990" s="288"/>
    </row>
    <row r="991" spans="4:6">
      <c r="D991" s="59"/>
      <c r="E991" s="59"/>
      <c r="F991" s="288"/>
    </row>
    <row r="992" spans="4:6">
      <c r="D992" s="59"/>
      <c r="E992" s="59"/>
      <c r="F992" s="288"/>
    </row>
    <row r="993" spans="4:6">
      <c r="D993" s="59"/>
      <c r="E993" s="59"/>
      <c r="F993" s="288"/>
    </row>
    <row r="994" spans="4:6">
      <c r="D994" s="59"/>
      <c r="E994" s="59"/>
      <c r="F994" s="288"/>
    </row>
    <row r="995" spans="4:6">
      <c r="D995" s="59"/>
      <c r="E995" s="59"/>
      <c r="F995" s="288"/>
    </row>
    <row r="996" spans="4:6">
      <c r="D996" s="59"/>
      <c r="E996" s="59"/>
      <c r="F996" s="288"/>
    </row>
    <row r="997" spans="4:6">
      <c r="D997" s="59"/>
      <c r="E997" s="59"/>
      <c r="F997" s="288"/>
    </row>
    <row r="998" spans="4:6">
      <c r="D998" s="59"/>
      <c r="E998" s="59"/>
      <c r="F998" s="288"/>
    </row>
    <row r="999" spans="4:6">
      <c r="D999" s="59"/>
      <c r="E999" s="59"/>
      <c r="F999" s="288"/>
    </row>
    <row r="1000" spans="4:6">
      <c r="D1000" s="59"/>
      <c r="E1000" s="59"/>
      <c r="F1000" s="288"/>
    </row>
    <row r="1001" spans="4:6">
      <c r="D1001" s="59"/>
      <c r="E1001" s="59"/>
      <c r="F1001" s="288"/>
    </row>
    <row r="1002" spans="4:6">
      <c r="D1002" s="59"/>
      <c r="E1002" s="59"/>
      <c r="F1002" s="288"/>
    </row>
    <row r="1003" spans="4:6">
      <c r="D1003" s="59"/>
      <c r="E1003" s="59"/>
      <c r="F1003" s="288"/>
    </row>
    <row r="1004" spans="4:6">
      <c r="D1004" s="59"/>
      <c r="E1004" s="59"/>
      <c r="F1004" s="288"/>
    </row>
    <row r="1005" spans="4:6">
      <c r="D1005" s="59"/>
      <c r="E1005" s="59"/>
      <c r="F1005" s="288"/>
    </row>
    <row r="1006" spans="4:6">
      <c r="D1006" s="59"/>
      <c r="E1006" s="59"/>
      <c r="F1006" s="288"/>
    </row>
    <row r="1007" spans="4:6">
      <c r="D1007" s="59"/>
      <c r="E1007" s="59"/>
      <c r="F1007" s="288"/>
    </row>
    <row r="1008" spans="4:6">
      <c r="D1008" s="59"/>
      <c r="E1008" s="59"/>
      <c r="F1008" s="288"/>
    </row>
    <row r="1009" spans="4:6">
      <c r="D1009" s="59"/>
      <c r="E1009" s="59"/>
      <c r="F1009" s="288"/>
    </row>
    <row r="1010" spans="4:6">
      <c r="D1010" s="59"/>
      <c r="E1010" s="59"/>
      <c r="F1010" s="288"/>
    </row>
    <row r="1011" spans="4:6">
      <c r="D1011" s="59"/>
      <c r="E1011" s="59"/>
      <c r="F1011" s="288"/>
    </row>
    <row r="1012" spans="4:6">
      <c r="D1012" s="59"/>
      <c r="E1012" s="59"/>
      <c r="F1012" s="288"/>
    </row>
    <row r="1013" spans="4:6">
      <c r="D1013" s="59"/>
      <c r="E1013" s="59"/>
      <c r="F1013" s="288"/>
    </row>
    <row r="1014" spans="4:6">
      <c r="D1014" s="59"/>
      <c r="E1014" s="59"/>
      <c r="F1014" s="288"/>
    </row>
    <row r="1015" spans="4:6">
      <c r="D1015" s="59"/>
      <c r="E1015" s="59"/>
      <c r="F1015" s="288"/>
    </row>
    <row r="1016" spans="4:6">
      <c r="D1016" s="59"/>
      <c r="E1016" s="59"/>
      <c r="F1016" s="288"/>
    </row>
    <row r="1017" spans="4:6">
      <c r="D1017" s="59"/>
      <c r="E1017" s="59"/>
      <c r="F1017" s="288"/>
    </row>
    <row r="1018" spans="4:6">
      <c r="D1018" s="59"/>
      <c r="E1018" s="59"/>
      <c r="F1018" s="288"/>
    </row>
    <row r="1019" spans="4:6">
      <c r="D1019" s="59"/>
      <c r="E1019" s="59"/>
      <c r="F1019" s="288"/>
    </row>
    <row r="1020" spans="4:6">
      <c r="D1020" s="59"/>
      <c r="E1020" s="59"/>
      <c r="F1020" s="288"/>
    </row>
    <row r="1021" spans="4:6">
      <c r="D1021" s="59"/>
      <c r="E1021" s="59"/>
      <c r="F1021" s="288"/>
    </row>
    <row r="1022" spans="4:6">
      <c r="D1022" s="59"/>
      <c r="E1022" s="59"/>
      <c r="F1022" s="288"/>
    </row>
    <row r="1023" spans="4:6">
      <c r="D1023" s="59"/>
      <c r="E1023" s="59"/>
      <c r="F1023" s="288"/>
    </row>
    <row r="1024" spans="4:6">
      <c r="D1024" s="59"/>
      <c r="E1024" s="59"/>
      <c r="F1024" s="288"/>
    </row>
    <row r="1025" spans="4:6">
      <c r="D1025" s="59"/>
      <c r="E1025" s="59"/>
      <c r="F1025" s="288"/>
    </row>
    <row r="1026" spans="4:6">
      <c r="D1026" s="59"/>
      <c r="E1026" s="59"/>
      <c r="F1026" s="288"/>
    </row>
    <row r="1027" spans="4:6">
      <c r="D1027" s="59"/>
      <c r="E1027" s="59"/>
      <c r="F1027" s="288"/>
    </row>
    <row r="1028" spans="4:6">
      <c r="D1028" s="59"/>
      <c r="E1028" s="59"/>
      <c r="F1028" s="288"/>
    </row>
    <row r="1029" spans="4:6">
      <c r="D1029" s="59"/>
      <c r="E1029" s="59"/>
      <c r="F1029" s="288"/>
    </row>
    <row r="1030" spans="4:6">
      <c r="D1030" s="59"/>
      <c r="E1030" s="59"/>
      <c r="F1030" s="288"/>
    </row>
    <row r="1031" spans="4:6">
      <c r="D1031" s="59"/>
      <c r="E1031" s="59"/>
      <c r="F1031" s="288"/>
    </row>
    <row r="1032" spans="4:6">
      <c r="D1032" s="59"/>
      <c r="E1032" s="59"/>
      <c r="F1032" s="288"/>
    </row>
    <row r="1033" spans="4:6">
      <c r="D1033" s="59"/>
      <c r="E1033" s="59"/>
      <c r="F1033" s="288"/>
    </row>
    <row r="1034" spans="4:6">
      <c r="D1034" s="59"/>
      <c r="E1034" s="59"/>
      <c r="F1034" s="288"/>
    </row>
    <row r="1035" spans="4:6">
      <c r="D1035" s="59"/>
      <c r="E1035" s="59"/>
      <c r="F1035" s="288"/>
    </row>
    <row r="1036" spans="4:6">
      <c r="D1036" s="59"/>
      <c r="E1036" s="59"/>
      <c r="F1036" s="288"/>
    </row>
    <row r="1037" spans="4:6">
      <c r="D1037" s="59"/>
      <c r="E1037" s="59"/>
      <c r="F1037" s="288"/>
    </row>
    <row r="1038" spans="4:6">
      <c r="D1038" s="59"/>
      <c r="E1038" s="59"/>
      <c r="F1038" s="288"/>
    </row>
    <row r="1039" spans="4:6">
      <c r="D1039" s="59"/>
      <c r="E1039" s="59"/>
      <c r="F1039" s="288"/>
    </row>
    <row r="1040" spans="4:6">
      <c r="D1040" s="59"/>
      <c r="E1040" s="59"/>
      <c r="F1040" s="288"/>
    </row>
    <row r="1041" spans="4:6">
      <c r="D1041" s="59"/>
      <c r="E1041" s="59"/>
      <c r="F1041" s="288"/>
    </row>
    <row r="1042" spans="4:6">
      <c r="D1042" s="59"/>
      <c r="E1042" s="59"/>
      <c r="F1042" s="288"/>
    </row>
    <row r="1043" spans="4:6">
      <c r="D1043" s="59"/>
      <c r="E1043" s="59"/>
      <c r="F1043" s="288"/>
    </row>
    <row r="1044" spans="4:6">
      <c r="D1044" s="59"/>
      <c r="E1044" s="59"/>
      <c r="F1044" s="288"/>
    </row>
    <row r="1045" spans="4:6">
      <c r="D1045" s="59"/>
      <c r="E1045" s="59"/>
      <c r="F1045" s="288"/>
    </row>
    <row r="1046" spans="4:6">
      <c r="D1046" s="59"/>
      <c r="E1046" s="59"/>
      <c r="F1046" s="288"/>
    </row>
    <row r="1047" spans="4:6">
      <c r="D1047" s="59"/>
      <c r="E1047" s="59"/>
      <c r="F1047" s="288"/>
    </row>
    <row r="1048" spans="4:6">
      <c r="D1048" s="59"/>
      <c r="E1048" s="59"/>
      <c r="F1048" s="288"/>
    </row>
    <row r="1049" spans="4:6">
      <c r="D1049" s="59"/>
      <c r="E1049" s="59"/>
      <c r="F1049" s="288"/>
    </row>
    <row r="1050" spans="4:6">
      <c r="D1050" s="59"/>
      <c r="E1050" s="59"/>
      <c r="F1050" s="288"/>
    </row>
    <row r="1051" spans="4:6">
      <c r="D1051" s="59"/>
      <c r="E1051" s="59"/>
      <c r="F1051" s="288"/>
    </row>
    <row r="1052" spans="4:6">
      <c r="D1052" s="59"/>
      <c r="E1052" s="59"/>
      <c r="F1052" s="288"/>
    </row>
    <row r="1053" spans="4:6">
      <c r="D1053" s="59"/>
      <c r="E1053" s="59"/>
      <c r="F1053" s="288"/>
    </row>
    <row r="1054" spans="4:6">
      <c r="D1054" s="59"/>
      <c r="E1054" s="59"/>
      <c r="F1054" s="288"/>
    </row>
    <row r="1055" spans="4:6">
      <c r="D1055" s="59"/>
      <c r="E1055" s="59"/>
      <c r="F1055" s="288"/>
    </row>
    <row r="1056" spans="4:6">
      <c r="D1056" s="59"/>
      <c r="E1056" s="59"/>
      <c r="F1056" s="288"/>
    </row>
    <row r="1057" spans="4:6">
      <c r="D1057" s="59"/>
      <c r="E1057" s="59"/>
      <c r="F1057" s="288"/>
    </row>
    <row r="1058" spans="4:6">
      <c r="D1058" s="59"/>
      <c r="E1058" s="59"/>
      <c r="F1058" s="288"/>
    </row>
    <row r="1059" spans="4:6">
      <c r="D1059" s="59"/>
      <c r="E1059" s="59"/>
      <c r="F1059" s="288"/>
    </row>
    <row r="1060" spans="4:6">
      <c r="D1060" s="59"/>
      <c r="E1060" s="59"/>
      <c r="F1060" s="288"/>
    </row>
    <row r="1061" spans="4:6">
      <c r="D1061" s="59"/>
      <c r="E1061" s="59"/>
      <c r="F1061" s="288"/>
    </row>
    <row r="1062" spans="4:6">
      <c r="D1062" s="59"/>
      <c r="E1062" s="59"/>
      <c r="F1062" s="288"/>
    </row>
    <row r="1063" spans="4:6">
      <c r="D1063" s="59"/>
      <c r="E1063" s="59"/>
      <c r="F1063" s="288"/>
    </row>
    <row r="1064" spans="4:6">
      <c r="D1064" s="59"/>
      <c r="E1064" s="59"/>
      <c r="F1064" s="288"/>
    </row>
    <row r="1065" spans="4:6">
      <c r="D1065" s="59"/>
      <c r="E1065" s="59"/>
      <c r="F1065" s="288"/>
    </row>
    <row r="1066" spans="4:6">
      <c r="D1066" s="59"/>
      <c r="E1066" s="59"/>
      <c r="F1066" s="288"/>
    </row>
    <row r="1067" spans="4:6">
      <c r="D1067" s="59"/>
      <c r="E1067" s="59"/>
      <c r="F1067" s="288"/>
    </row>
    <row r="1068" spans="4:6">
      <c r="D1068" s="59"/>
      <c r="E1068" s="59"/>
      <c r="F1068" s="288"/>
    </row>
    <row r="1069" spans="4:6">
      <c r="D1069" s="59"/>
      <c r="E1069" s="59"/>
      <c r="F1069" s="288"/>
    </row>
    <row r="1070" spans="4:6">
      <c r="D1070" s="59"/>
      <c r="E1070" s="59"/>
      <c r="F1070" s="288"/>
    </row>
    <row r="1071" spans="4:6">
      <c r="D1071" s="59"/>
      <c r="E1071" s="59"/>
      <c r="F1071" s="288"/>
    </row>
    <row r="1072" spans="4:6">
      <c r="D1072" s="59"/>
      <c r="E1072" s="59"/>
      <c r="F1072" s="288"/>
    </row>
    <row r="1073" spans="4:6">
      <c r="D1073" s="59"/>
      <c r="E1073" s="59"/>
      <c r="F1073" s="288"/>
    </row>
    <row r="1074" spans="4:6">
      <c r="D1074" s="59"/>
      <c r="E1074" s="59"/>
      <c r="F1074" s="288"/>
    </row>
    <row r="1075" spans="4:6">
      <c r="D1075" s="59"/>
      <c r="E1075" s="59"/>
      <c r="F1075" s="288"/>
    </row>
    <row r="1076" spans="4:6">
      <c r="D1076" s="59"/>
      <c r="E1076" s="59"/>
      <c r="F1076" s="288"/>
    </row>
    <row r="1077" spans="4:6">
      <c r="D1077" s="59"/>
      <c r="E1077" s="59"/>
      <c r="F1077" s="288"/>
    </row>
    <row r="1078" spans="4:6">
      <c r="D1078" s="59"/>
      <c r="E1078" s="59"/>
      <c r="F1078" s="288"/>
    </row>
    <row r="1079" spans="4:6">
      <c r="D1079" s="59"/>
      <c r="E1079" s="59"/>
      <c r="F1079" s="288"/>
    </row>
    <row r="1080" spans="4:6">
      <c r="D1080" s="59"/>
      <c r="E1080" s="59"/>
      <c r="F1080" s="288"/>
    </row>
    <row r="1081" spans="4:6">
      <c r="D1081" s="59"/>
      <c r="E1081" s="59"/>
      <c r="F1081" s="288"/>
    </row>
    <row r="1082" spans="4:6">
      <c r="D1082" s="59"/>
      <c r="E1082" s="59"/>
      <c r="F1082" s="288"/>
    </row>
    <row r="1083" spans="4:6">
      <c r="D1083" s="59"/>
      <c r="E1083" s="59"/>
      <c r="F1083" s="288"/>
    </row>
    <row r="1084" spans="4:6">
      <c r="D1084" s="59"/>
      <c r="E1084" s="59"/>
      <c r="F1084" s="288"/>
    </row>
    <row r="1085" spans="4:6">
      <c r="D1085" s="59"/>
      <c r="E1085" s="59"/>
      <c r="F1085" s="288"/>
    </row>
    <row r="1086" spans="4:6">
      <c r="D1086" s="59"/>
      <c r="E1086" s="59"/>
      <c r="F1086" s="288"/>
    </row>
    <row r="1087" spans="4:6">
      <c r="D1087" s="59"/>
      <c r="E1087" s="59"/>
      <c r="F1087" s="288"/>
    </row>
    <row r="1088" spans="4:6">
      <c r="D1088" s="59"/>
      <c r="E1088" s="59"/>
      <c r="F1088" s="288"/>
    </row>
    <row r="1089" spans="4:6">
      <c r="D1089" s="59"/>
      <c r="E1089" s="59"/>
      <c r="F1089" s="288"/>
    </row>
    <row r="1090" spans="4:6">
      <c r="D1090" s="59"/>
      <c r="E1090" s="59"/>
      <c r="F1090" s="288"/>
    </row>
    <row r="1091" spans="4:6">
      <c r="D1091" s="59"/>
      <c r="E1091" s="59"/>
      <c r="F1091" s="288"/>
    </row>
    <row r="1092" spans="4:6">
      <c r="D1092" s="59"/>
      <c r="E1092" s="59"/>
      <c r="F1092" s="288"/>
    </row>
    <row r="1093" spans="4:6">
      <c r="D1093" s="59"/>
      <c r="E1093" s="59"/>
      <c r="F1093" s="288"/>
    </row>
    <row r="1094" spans="4:6">
      <c r="D1094" s="59"/>
      <c r="E1094" s="59"/>
      <c r="F1094" s="288"/>
    </row>
    <row r="1095" spans="4:6">
      <c r="D1095" s="59"/>
      <c r="E1095" s="59"/>
      <c r="F1095" s="288"/>
    </row>
    <row r="1096" spans="4:6">
      <c r="D1096" s="59"/>
      <c r="E1096" s="59"/>
      <c r="F1096" s="288"/>
    </row>
    <row r="1097" spans="4:6">
      <c r="D1097" s="59"/>
      <c r="E1097" s="59"/>
      <c r="F1097" s="288"/>
    </row>
    <row r="1098" spans="4:6">
      <c r="D1098" s="59"/>
      <c r="E1098" s="59"/>
      <c r="F1098" s="288"/>
    </row>
    <row r="1099" spans="4:6">
      <c r="D1099" s="59"/>
      <c r="E1099" s="59"/>
      <c r="F1099" s="288"/>
    </row>
    <row r="1100" spans="4:6">
      <c r="D1100" s="59"/>
      <c r="E1100" s="59"/>
      <c r="F1100" s="288"/>
    </row>
    <row r="1101" spans="4:6">
      <c r="D1101" s="59"/>
      <c r="E1101" s="59"/>
      <c r="F1101" s="288"/>
    </row>
    <row r="1102" spans="4:6">
      <c r="D1102" s="59"/>
      <c r="E1102" s="59"/>
      <c r="F1102" s="288"/>
    </row>
    <row r="1103" spans="4:6">
      <c r="D1103" s="59"/>
      <c r="E1103" s="59"/>
      <c r="F1103" s="288"/>
    </row>
    <row r="1104" spans="4:6">
      <c r="D1104" s="59"/>
      <c r="E1104" s="59"/>
      <c r="F1104" s="288"/>
    </row>
    <row r="1105" spans="4:6">
      <c r="D1105" s="59"/>
      <c r="E1105" s="59"/>
      <c r="F1105" s="288"/>
    </row>
    <row r="1106" spans="4:6">
      <c r="D1106" s="59"/>
      <c r="E1106" s="59"/>
      <c r="F1106" s="288"/>
    </row>
    <row r="1107" spans="4:6">
      <c r="D1107" s="59"/>
      <c r="E1107" s="59"/>
      <c r="F1107" s="288"/>
    </row>
    <row r="1108" spans="4:6">
      <c r="D1108" s="59"/>
      <c r="E1108" s="59"/>
      <c r="F1108" s="288"/>
    </row>
    <row r="1109" spans="4:6">
      <c r="D1109" s="59"/>
      <c r="E1109" s="59"/>
      <c r="F1109" s="288"/>
    </row>
    <row r="1110" spans="4:6">
      <c r="D1110" s="59"/>
      <c r="E1110" s="59"/>
      <c r="F1110" s="288"/>
    </row>
    <row r="1111" spans="4:6">
      <c r="D1111" s="59"/>
      <c r="E1111" s="59"/>
      <c r="F1111" s="288"/>
    </row>
    <row r="1112" spans="4:6">
      <c r="D1112" s="59"/>
      <c r="E1112" s="59"/>
      <c r="F1112" s="288"/>
    </row>
    <row r="1113" spans="4:6">
      <c r="D1113" s="59"/>
      <c r="E1113" s="59"/>
      <c r="F1113" s="288"/>
    </row>
    <row r="1114" spans="4:6">
      <c r="D1114" s="59"/>
      <c r="E1114" s="59"/>
      <c r="F1114" s="288"/>
    </row>
    <row r="1115" spans="4:6">
      <c r="D1115" s="59"/>
      <c r="E1115" s="59"/>
      <c r="F1115" s="288"/>
    </row>
    <row r="1116" spans="4:6">
      <c r="D1116" s="59"/>
      <c r="E1116" s="59"/>
      <c r="F1116" s="288"/>
    </row>
    <row r="1117" spans="4:6">
      <c r="D1117" s="59"/>
      <c r="E1117" s="59"/>
      <c r="F1117" s="288"/>
    </row>
    <row r="1118" spans="4:6">
      <c r="D1118" s="59"/>
      <c r="E1118" s="59"/>
      <c r="F1118" s="288"/>
    </row>
    <row r="1119" spans="4:6">
      <c r="D1119" s="59"/>
      <c r="E1119" s="59"/>
      <c r="F1119" s="288"/>
    </row>
    <row r="1120" spans="4:6">
      <c r="D1120" s="59"/>
      <c r="E1120" s="59"/>
      <c r="F1120" s="288"/>
    </row>
    <row r="1121" spans="4:6">
      <c r="D1121" s="59"/>
      <c r="E1121" s="59"/>
      <c r="F1121" s="288"/>
    </row>
    <row r="1122" spans="4:6">
      <c r="D1122" s="59"/>
      <c r="E1122" s="59"/>
      <c r="F1122" s="288"/>
    </row>
    <row r="1123" spans="4:6">
      <c r="D1123" s="59"/>
      <c r="E1123" s="59"/>
      <c r="F1123" s="288"/>
    </row>
    <row r="1124" spans="4:6">
      <c r="D1124" s="59"/>
      <c r="E1124" s="59"/>
      <c r="F1124" s="288"/>
    </row>
    <row r="1125" spans="4:6">
      <c r="D1125" s="59"/>
      <c r="E1125" s="59"/>
      <c r="F1125" s="288"/>
    </row>
    <row r="1126" spans="4:6">
      <c r="D1126" s="59"/>
      <c r="E1126" s="59"/>
      <c r="F1126" s="288"/>
    </row>
    <row r="1127" spans="4:6">
      <c r="D1127" s="59"/>
      <c r="E1127" s="59"/>
      <c r="F1127" s="288"/>
    </row>
    <row r="1128" spans="4:6">
      <c r="D1128" s="59"/>
      <c r="E1128" s="59"/>
      <c r="F1128" s="288"/>
    </row>
    <row r="1129" spans="4:6">
      <c r="D1129" s="59"/>
      <c r="E1129" s="59"/>
      <c r="F1129" s="288"/>
    </row>
    <row r="1130" spans="4:6">
      <c r="D1130" s="59"/>
      <c r="E1130" s="59"/>
      <c r="F1130" s="288"/>
    </row>
    <row r="1131" spans="4:6">
      <c r="D1131" s="59"/>
      <c r="E1131" s="59"/>
      <c r="F1131" s="288"/>
    </row>
    <row r="1132" spans="4:6">
      <c r="D1132" s="59"/>
      <c r="E1132" s="59"/>
      <c r="F1132" s="288"/>
    </row>
    <row r="1133" spans="4:6">
      <c r="D1133" s="59"/>
      <c r="E1133" s="59"/>
      <c r="F1133" s="288"/>
    </row>
    <row r="1134" spans="4:6">
      <c r="D1134" s="59"/>
      <c r="E1134" s="59"/>
      <c r="F1134" s="288"/>
    </row>
    <row r="1135" spans="4:6">
      <c r="D1135" s="59"/>
      <c r="E1135" s="59"/>
      <c r="F1135" s="288"/>
    </row>
    <row r="1136" spans="4:6">
      <c r="D1136" s="59"/>
      <c r="E1136" s="59"/>
      <c r="F1136" s="288"/>
    </row>
    <row r="1137" spans="4:6">
      <c r="D1137" s="59"/>
      <c r="E1137" s="59"/>
      <c r="F1137" s="288"/>
    </row>
    <row r="1138" spans="4:6">
      <c r="D1138" s="59"/>
      <c r="E1138" s="59"/>
      <c r="F1138" s="288"/>
    </row>
    <row r="1139" spans="4:6">
      <c r="D1139" s="59"/>
      <c r="E1139" s="59"/>
      <c r="F1139" s="288"/>
    </row>
    <row r="1140" spans="4:6">
      <c r="D1140" s="59"/>
      <c r="E1140" s="59"/>
      <c r="F1140" s="288"/>
    </row>
    <row r="1141" spans="4:6">
      <c r="D1141" s="59"/>
      <c r="E1141" s="59"/>
      <c r="F1141" s="288"/>
    </row>
    <row r="1142" spans="4:6">
      <c r="D1142" s="59"/>
      <c r="E1142" s="59"/>
      <c r="F1142" s="288"/>
    </row>
    <row r="1143" spans="4:6">
      <c r="D1143" s="59"/>
      <c r="E1143" s="59"/>
      <c r="F1143" s="288"/>
    </row>
    <row r="1144" spans="4:6">
      <c r="D1144" s="59"/>
      <c r="E1144" s="59"/>
      <c r="F1144" s="288"/>
    </row>
    <row r="1145" spans="4:6">
      <c r="D1145" s="59"/>
      <c r="E1145" s="59"/>
      <c r="F1145" s="288"/>
    </row>
    <row r="1146" spans="4:6">
      <c r="D1146" s="59"/>
      <c r="E1146" s="59"/>
      <c r="F1146" s="288"/>
    </row>
    <row r="1147" spans="4:6">
      <c r="D1147" s="59"/>
      <c r="E1147" s="59"/>
      <c r="F1147" s="288"/>
    </row>
    <row r="1148" spans="4:6">
      <c r="D1148" s="59"/>
      <c r="E1148" s="59"/>
      <c r="F1148" s="288"/>
    </row>
    <row r="1149" spans="4:6">
      <c r="D1149" s="59"/>
      <c r="E1149" s="59"/>
      <c r="F1149" s="288"/>
    </row>
    <row r="1150" spans="4:6">
      <c r="D1150" s="59"/>
      <c r="E1150" s="59"/>
      <c r="F1150" s="288"/>
    </row>
    <row r="1151" spans="4:6">
      <c r="D1151" s="59"/>
      <c r="E1151" s="59"/>
      <c r="F1151" s="288"/>
    </row>
    <row r="1152" spans="4:6">
      <c r="D1152" s="59"/>
      <c r="E1152" s="59"/>
      <c r="F1152" s="288"/>
    </row>
    <row r="1153" spans="4:6">
      <c r="D1153" s="59"/>
      <c r="E1153" s="59"/>
      <c r="F1153" s="288"/>
    </row>
    <row r="1154" spans="4:6">
      <c r="D1154" s="59"/>
      <c r="E1154" s="59"/>
      <c r="F1154" s="288"/>
    </row>
    <row r="1155" spans="4:6">
      <c r="D1155" s="59"/>
      <c r="E1155" s="59"/>
      <c r="F1155" s="288"/>
    </row>
    <row r="1156" spans="4:6">
      <c r="D1156" s="59"/>
      <c r="E1156" s="59"/>
      <c r="F1156" s="288"/>
    </row>
    <row r="1157" spans="4:6">
      <c r="D1157" s="59"/>
      <c r="E1157" s="59"/>
      <c r="F1157" s="288"/>
    </row>
    <row r="1158" spans="4:6">
      <c r="D1158" s="59"/>
      <c r="E1158" s="59"/>
      <c r="F1158" s="288"/>
    </row>
    <row r="1159" spans="4:6">
      <c r="D1159" s="59"/>
      <c r="E1159" s="59"/>
      <c r="F1159" s="288"/>
    </row>
    <row r="1160" spans="4:6">
      <c r="D1160" s="59"/>
      <c r="E1160" s="59"/>
      <c r="F1160" s="288"/>
    </row>
    <row r="1161" spans="4:6">
      <c r="D1161" s="59"/>
      <c r="E1161" s="59"/>
      <c r="F1161" s="288"/>
    </row>
    <row r="1162" spans="4:6">
      <c r="D1162" s="59"/>
      <c r="E1162" s="59"/>
      <c r="F1162" s="288"/>
    </row>
    <row r="1163" spans="4:6">
      <c r="D1163" s="59"/>
      <c r="E1163" s="59"/>
      <c r="F1163" s="288"/>
    </row>
  </sheetData>
  <phoneticPr fontId="2" type="noConversion"/>
  <pageMargins left="0.75" right="0.75" top="0.64" bottom="1" header="0.5" footer="0.5"/>
  <pageSetup paperSize="9" scale="51" fitToHeight="3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8">
    <tabColor theme="0" tint="-0.14999847407452621"/>
  </sheetPr>
  <dimension ref="A3:D29"/>
  <sheetViews>
    <sheetView workbookViewId="0">
      <selection activeCell="E33" sqref="E33"/>
    </sheetView>
  </sheetViews>
  <sheetFormatPr defaultRowHeight="10.5"/>
  <cols>
    <col min="1" max="1" width="3.7109375" style="173" customWidth="1"/>
    <col min="2" max="3" width="27.28515625" style="155" customWidth="1"/>
    <col min="4" max="4" width="26.7109375" style="155" customWidth="1"/>
    <col min="5" max="5" width="22" style="155" customWidth="1"/>
    <col min="6" max="16384" width="9.140625" style="155"/>
  </cols>
  <sheetData>
    <row r="3" spans="1:4" ht="28.5" customHeight="1" thickBot="1">
      <c r="A3" s="934"/>
      <c r="B3" s="915"/>
      <c r="C3" s="916" t="s">
        <v>621</v>
      </c>
      <c r="D3" s="917" t="s">
        <v>521</v>
      </c>
    </row>
    <row r="4" spans="1:4" ht="15" customHeight="1">
      <c r="A4" s="408" t="s">
        <v>198</v>
      </c>
      <c r="B4" s="918" t="s">
        <v>374</v>
      </c>
      <c r="C4" s="438">
        <v>367235</v>
      </c>
      <c r="D4" s="919">
        <v>367235</v>
      </c>
    </row>
    <row r="5" spans="1:4" ht="15" customHeight="1">
      <c r="A5" s="409" t="s">
        <v>199</v>
      </c>
      <c r="B5" s="410" t="s">
        <v>373</v>
      </c>
      <c r="C5" s="416">
        <v>252000</v>
      </c>
      <c r="D5" s="367">
        <v>252000</v>
      </c>
    </row>
    <row r="6" spans="1:4" ht="15" customHeight="1">
      <c r="A6" s="409" t="s">
        <v>200</v>
      </c>
      <c r="B6" s="410" t="s">
        <v>641</v>
      </c>
      <c r="C6" s="416">
        <v>0</v>
      </c>
      <c r="D6" s="367">
        <v>0</v>
      </c>
    </row>
    <row r="7" spans="1:4" ht="15" customHeight="1">
      <c r="A7" s="409" t="s">
        <v>201</v>
      </c>
      <c r="B7" s="410" t="s">
        <v>388</v>
      </c>
      <c r="C7" s="416">
        <v>0</v>
      </c>
      <c r="D7" s="367">
        <v>0</v>
      </c>
    </row>
    <row r="8" spans="1:4" ht="15" customHeight="1">
      <c r="A8" s="409" t="s">
        <v>202</v>
      </c>
      <c r="B8" s="410" t="s">
        <v>387</v>
      </c>
      <c r="C8" s="416">
        <v>0</v>
      </c>
      <c r="D8" s="367">
        <v>0</v>
      </c>
    </row>
    <row r="9" spans="1:4" ht="15" customHeight="1">
      <c r="A9" s="409" t="s">
        <v>203</v>
      </c>
      <c r="B9" s="410" t="s">
        <v>642</v>
      </c>
      <c r="C9" s="416">
        <v>0</v>
      </c>
      <c r="D9" s="367">
        <v>0</v>
      </c>
    </row>
    <row r="10" spans="1:4" ht="15" customHeight="1">
      <c r="A10" s="409" t="s">
        <v>204</v>
      </c>
      <c r="B10" s="410" t="s">
        <v>22</v>
      </c>
      <c r="C10" s="416">
        <v>216000</v>
      </c>
      <c r="D10" s="367">
        <v>216000</v>
      </c>
    </row>
    <row r="11" spans="1:4" ht="15" customHeight="1">
      <c r="A11" s="409" t="s">
        <v>323</v>
      </c>
      <c r="B11" s="920" t="s">
        <v>375</v>
      </c>
      <c r="C11" s="416">
        <v>220225</v>
      </c>
      <c r="D11" s="367">
        <v>220225</v>
      </c>
    </row>
    <row r="12" spans="1:4" ht="15" customHeight="1">
      <c r="A12" s="409" t="s">
        <v>324</v>
      </c>
      <c r="B12" s="920" t="s">
        <v>454</v>
      </c>
      <c r="C12" s="416">
        <v>221435</v>
      </c>
      <c r="D12" s="367">
        <v>221435</v>
      </c>
    </row>
    <row r="13" spans="1:4" ht="15" customHeight="1">
      <c r="A13" s="409" t="s">
        <v>19</v>
      </c>
      <c r="B13" s="920" t="s">
        <v>376</v>
      </c>
      <c r="C13" s="416">
        <v>221435</v>
      </c>
      <c r="D13" s="367">
        <v>221435</v>
      </c>
    </row>
    <row r="14" spans="1:4" ht="15" customHeight="1">
      <c r="A14" s="409" t="s">
        <v>20</v>
      </c>
      <c r="B14" s="410" t="s">
        <v>321</v>
      </c>
      <c r="C14" s="416">
        <v>149435</v>
      </c>
      <c r="D14" s="367">
        <v>149435</v>
      </c>
    </row>
    <row r="15" spans="1:4" ht="15" customHeight="1" thickBot="1">
      <c r="A15" s="411" t="s">
        <v>21</v>
      </c>
      <c r="B15" s="412" t="s">
        <v>377</v>
      </c>
      <c r="C15" s="430">
        <v>216000</v>
      </c>
      <c r="D15" s="370">
        <v>216000</v>
      </c>
    </row>
    <row r="16" spans="1:4" ht="15" customHeight="1">
      <c r="A16" s="921"/>
      <c r="B16" s="922" t="s">
        <v>625</v>
      </c>
      <c r="C16" s="438">
        <v>0</v>
      </c>
      <c r="D16" s="372">
        <v>0</v>
      </c>
    </row>
    <row r="17" spans="1:4" ht="14.25" customHeight="1">
      <c r="A17" s="923"/>
      <c r="B17" s="924" t="s">
        <v>643</v>
      </c>
      <c r="C17" s="925">
        <v>0</v>
      </c>
      <c r="D17" s="926">
        <v>0</v>
      </c>
    </row>
    <row r="18" spans="1:4" ht="15" customHeight="1" thickBot="1">
      <c r="A18" s="411"/>
      <c r="B18" s="927" t="s">
        <v>644</v>
      </c>
      <c r="C18" s="430">
        <v>0</v>
      </c>
      <c r="D18" s="370">
        <v>0</v>
      </c>
    </row>
    <row r="19" spans="1:4" ht="11.25" thickBot="1">
      <c r="A19" s="304"/>
      <c r="B19" s="928" t="s">
        <v>122</v>
      </c>
      <c r="C19" s="929">
        <f>SUM(C4:C18)</f>
        <v>1863765</v>
      </c>
      <c r="D19" s="655">
        <f>SUM(D4:D18)</f>
        <v>1863765</v>
      </c>
    </row>
    <row r="20" spans="1:4">
      <c r="D20" s="930"/>
    </row>
    <row r="21" spans="1:4">
      <c r="D21" s="930"/>
    </row>
    <row r="22" spans="1:4" ht="10.5" customHeight="1">
      <c r="B22" s="1153"/>
      <c r="C22" s="1154"/>
      <c r="D22" s="1154"/>
    </row>
    <row r="23" spans="1:4" ht="12.75" customHeight="1">
      <c r="B23" s="1153"/>
      <c r="C23" s="1155"/>
      <c r="D23" s="1155"/>
    </row>
    <row r="24" spans="1:4" ht="12.75" customHeight="1">
      <c r="B24" s="1153"/>
      <c r="C24" s="1155"/>
      <c r="D24" s="1155"/>
    </row>
    <row r="25" spans="1:4" ht="10.5" customHeight="1">
      <c r="B25" s="1153"/>
      <c r="C25" s="1154"/>
      <c r="D25" s="1154"/>
    </row>
    <row r="26" spans="1:4">
      <c r="B26" s="933"/>
    </row>
    <row r="27" spans="1:4">
      <c r="B27" s="933"/>
    </row>
    <row r="28" spans="1:4">
      <c r="B28" s="933"/>
    </row>
    <row r="29" spans="1:4">
      <c r="B29" s="933"/>
    </row>
  </sheetData>
  <mergeCells count="4">
    <mergeCell ref="B22:D22"/>
    <mergeCell ref="B23:D23"/>
    <mergeCell ref="B24:D24"/>
    <mergeCell ref="B25:D2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1"/>
  <sheetViews>
    <sheetView workbookViewId="0">
      <selection activeCell="E33" sqref="E33"/>
    </sheetView>
  </sheetViews>
  <sheetFormatPr defaultColWidth="42.5703125" defaultRowHeight="13.5"/>
  <cols>
    <col min="1" max="1" width="4.28515625" style="168" customWidth="1"/>
    <col min="2" max="2" width="46.42578125" style="168" customWidth="1"/>
    <col min="3" max="6" width="17.85546875" style="982" customWidth="1"/>
    <col min="7" max="16384" width="42.5703125" style="168"/>
  </cols>
  <sheetData>
    <row r="1" spans="1:6" ht="15" thickBot="1">
      <c r="A1" s="983"/>
      <c r="B1" s="1156" t="s">
        <v>226</v>
      </c>
      <c r="C1" s="1158" t="s">
        <v>611</v>
      </c>
      <c r="D1" s="1158"/>
      <c r="E1" s="1159" t="s">
        <v>495</v>
      </c>
      <c r="F1" s="1160"/>
    </row>
    <row r="2" spans="1:6" ht="45.75" thickBot="1">
      <c r="A2" s="984"/>
      <c r="B2" s="1157"/>
      <c r="C2" s="974" t="s">
        <v>227</v>
      </c>
      <c r="D2" s="974" t="s">
        <v>228</v>
      </c>
      <c r="E2" s="974" t="s">
        <v>227</v>
      </c>
      <c r="F2" s="975" t="s">
        <v>228</v>
      </c>
    </row>
    <row r="3" spans="1:6" ht="18.95" customHeight="1" thickBot="1">
      <c r="A3" s="985"/>
      <c r="B3" s="976" t="s">
        <v>619</v>
      </c>
      <c r="C3" s="977">
        <v>1</v>
      </c>
      <c r="D3" s="978" t="s">
        <v>229</v>
      </c>
      <c r="E3" s="977">
        <v>1</v>
      </c>
      <c r="F3" s="979" t="s">
        <v>229</v>
      </c>
    </row>
    <row r="4" spans="1:6" ht="18.95" customHeight="1" thickBot="1">
      <c r="A4" s="985"/>
      <c r="B4" s="976" t="s">
        <v>436</v>
      </c>
      <c r="C4" s="980">
        <v>0</v>
      </c>
      <c r="D4" s="980">
        <v>0</v>
      </c>
      <c r="E4" s="977">
        <v>1</v>
      </c>
      <c r="F4" s="979" t="s">
        <v>229</v>
      </c>
    </row>
    <row r="5" spans="1:6" ht="18.95" customHeight="1" thickBot="1">
      <c r="A5" s="985"/>
      <c r="B5" s="976" t="s">
        <v>419</v>
      </c>
      <c r="C5" s="977">
        <v>1</v>
      </c>
      <c r="D5" s="978" t="s">
        <v>229</v>
      </c>
      <c r="E5" s="977">
        <v>1</v>
      </c>
      <c r="F5" s="979" t="s">
        <v>229</v>
      </c>
    </row>
    <row r="6" spans="1:6" ht="18.95" customHeight="1" thickBot="1">
      <c r="A6" s="985"/>
      <c r="B6" s="976" t="s">
        <v>418</v>
      </c>
      <c r="C6" s="977">
        <v>1</v>
      </c>
      <c r="D6" s="978" t="s">
        <v>229</v>
      </c>
      <c r="E6" s="977">
        <v>1</v>
      </c>
      <c r="F6" s="979" t="s">
        <v>229</v>
      </c>
    </row>
    <row r="7" spans="1:6" ht="18.95" customHeight="1" thickBot="1">
      <c r="A7" s="985"/>
      <c r="B7" s="976" t="s">
        <v>417</v>
      </c>
      <c r="C7" s="977">
        <v>1</v>
      </c>
      <c r="D7" s="978" t="s">
        <v>229</v>
      </c>
      <c r="E7" s="977">
        <v>1</v>
      </c>
      <c r="F7" s="979" t="s">
        <v>229</v>
      </c>
    </row>
    <row r="8" spans="1:6" ht="18.95" customHeight="1" thickBot="1">
      <c r="A8" s="985"/>
      <c r="B8" s="976" t="s">
        <v>416</v>
      </c>
      <c r="C8" s="977">
        <v>1</v>
      </c>
      <c r="D8" s="978" t="s">
        <v>229</v>
      </c>
      <c r="E8" s="977">
        <v>1</v>
      </c>
      <c r="F8" s="979" t="s">
        <v>229</v>
      </c>
    </row>
    <row r="9" spans="1:6" ht="18.95" customHeight="1" thickBot="1">
      <c r="A9" s="985"/>
      <c r="B9" s="976" t="s">
        <v>415</v>
      </c>
      <c r="C9" s="980">
        <v>0</v>
      </c>
      <c r="D9" s="980">
        <v>0</v>
      </c>
      <c r="E9" s="977">
        <v>1</v>
      </c>
      <c r="F9" s="979" t="s">
        <v>229</v>
      </c>
    </row>
    <row r="10" spans="1:6" ht="18.95" customHeight="1" thickBot="1">
      <c r="A10" s="985"/>
      <c r="B10" s="976" t="s">
        <v>37</v>
      </c>
      <c r="C10" s="977">
        <v>1</v>
      </c>
      <c r="D10" s="978" t="s">
        <v>229</v>
      </c>
      <c r="E10" s="977">
        <v>1</v>
      </c>
      <c r="F10" s="979" t="s">
        <v>229</v>
      </c>
    </row>
    <row r="11" spans="1:6" ht="18.95" customHeight="1" thickBot="1">
      <c r="A11" s="985"/>
      <c r="B11" s="976" t="s">
        <v>455</v>
      </c>
      <c r="C11" s="981">
        <v>0.99997999999999998</v>
      </c>
      <c r="D11" s="978" t="s">
        <v>229</v>
      </c>
      <c r="E11" s="981">
        <v>0.99997999999999998</v>
      </c>
      <c r="F11" s="979" t="s">
        <v>229</v>
      </c>
    </row>
  </sheetData>
  <mergeCells count="3">
    <mergeCell ref="B1:B2"/>
    <mergeCell ref="C1:D1"/>
    <mergeCell ref="E1: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G32"/>
  <sheetViews>
    <sheetView workbookViewId="0">
      <selection activeCell="B2" sqref="B2"/>
    </sheetView>
  </sheetViews>
  <sheetFormatPr defaultRowHeight="10.5"/>
  <cols>
    <col min="1" max="1" width="4.42578125" style="173" customWidth="1"/>
    <col min="2" max="2" width="58.85546875" style="146" customWidth="1"/>
    <col min="3" max="3" width="16.7109375" style="146" hidden="1" customWidth="1"/>
    <col min="4" max="4" width="16.7109375" style="146" customWidth="1"/>
    <col min="5" max="5" width="16.7109375" style="146" hidden="1" customWidth="1"/>
    <col min="6" max="6" width="16.7109375" style="146" customWidth="1"/>
    <col min="7" max="7" width="9" style="146" customWidth="1"/>
    <col min="8" max="16384" width="9.140625" style="146"/>
  </cols>
  <sheetData>
    <row r="2" spans="1:7" ht="12.75">
      <c r="B2" s="1100" t="s">
        <v>701</v>
      </c>
    </row>
    <row r="3" spans="1:7" ht="10.5" customHeight="1"/>
    <row r="4" spans="1:7" s="991" customFormat="1" ht="50.1" customHeight="1">
      <c r="A4" s="986"/>
      <c r="B4" s="987"/>
      <c r="C4" s="988" t="s">
        <v>671</v>
      </c>
      <c r="D4" s="988" t="s">
        <v>672</v>
      </c>
      <c r="E4" s="988" t="s">
        <v>673</v>
      </c>
      <c r="F4" s="989" t="s">
        <v>674</v>
      </c>
      <c r="G4" s="990"/>
    </row>
    <row r="5" spans="1:7" ht="17.100000000000001" customHeight="1">
      <c r="A5" s="992"/>
      <c r="B5" s="291" t="s">
        <v>275</v>
      </c>
      <c r="C5" s="774" t="e">
        <f>D5-#REF!</f>
        <v>#REF!</v>
      </c>
      <c r="D5" s="774">
        <f>3872568+2</f>
        <v>3872570</v>
      </c>
      <c r="E5" s="774" t="e">
        <f>F5-#REF!</f>
        <v>#REF!</v>
      </c>
      <c r="F5" s="775">
        <f>'[2]Przekształcenie_P&amp;L'!E4</f>
        <v>3655896</v>
      </c>
      <c r="G5" s="993"/>
    </row>
    <row r="6" spans="1:7" ht="17.100000000000001" customHeight="1" thickBot="1">
      <c r="A6" s="992"/>
      <c r="B6" s="957" t="s">
        <v>276</v>
      </c>
      <c r="C6" s="994" t="e">
        <f>D6-#REF!</f>
        <v>#REF!</v>
      </c>
      <c r="D6" s="994">
        <f>-1039995-2</f>
        <v>-1039997</v>
      </c>
      <c r="E6" s="994" t="e">
        <f>F6-#REF!</f>
        <v>#REF!</v>
      </c>
      <c r="F6" s="995">
        <f>'[2]Przekształcenie_P&amp;L'!E5</f>
        <v>-1149114</v>
      </c>
      <c r="G6" s="993"/>
    </row>
    <row r="7" spans="1:7" ht="17.100000000000001" customHeight="1" thickBot="1">
      <c r="A7" s="992"/>
      <c r="B7" s="304" t="s">
        <v>277</v>
      </c>
      <c r="C7" s="996" t="e">
        <f>SUM(C5:C6)</f>
        <v>#REF!</v>
      </c>
      <c r="D7" s="996">
        <f>SUM(D5:D6)</f>
        <v>2832573</v>
      </c>
      <c r="E7" s="996" t="e">
        <f>SUM(E5:E6)</f>
        <v>#REF!</v>
      </c>
      <c r="F7" s="997">
        <f>SUM(F5:F6)</f>
        <v>2506782</v>
      </c>
      <c r="G7" s="99"/>
    </row>
    <row r="8" spans="1:7" ht="17.100000000000001" customHeight="1">
      <c r="A8" s="992"/>
      <c r="B8" s="356" t="s">
        <v>278</v>
      </c>
      <c r="C8" s="998" t="e">
        <f>D8-#REF!</f>
        <v>#REF!</v>
      </c>
      <c r="D8" s="998">
        <v>1550843</v>
      </c>
      <c r="E8" s="998" t="e">
        <f>F8-#REF!</f>
        <v>#REF!</v>
      </c>
      <c r="F8" s="999">
        <f>'[2]Przekształcenie_P&amp;L'!E7</f>
        <v>1448741</v>
      </c>
      <c r="G8" s="993"/>
    </row>
    <row r="9" spans="1:7" ht="17.100000000000001" customHeight="1" thickBot="1">
      <c r="A9" s="992"/>
      <c r="B9" s="957" t="s">
        <v>279</v>
      </c>
      <c r="C9" s="994" t="e">
        <f>D9-#REF!</f>
        <v>#REF!</v>
      </c>
      <c r="D9" s="994">
        <v>-643864</v>
      </c>
      <c r="E9" s="994" t="e">
        <f>F9-#REF!</f>
        <v>#REF!</v>
      </c>
      <c r="F9" s="995">
        <f>'[2]Przekształcenie_P&amp;L'!E8</f>
        <v>-535835</v>
      </c>
      <c r="G9" s="993"/>
    </row>
    <row r="10" spans="1:7" ht="17.100000000000001" customHeight="1" thickBot="1">
      <c r="A10" s="992"/>
      <c r="B10" s="304" t="s">
        <v>280</v>
      </c>
      <c r="C10" s="996" t="e">
        <f>SUM(C8:C9)</f>
        <v>#REF!</v>
      </c>
      <c r="D10" s="996">
        <f>SUM(D8:D9)</f>
        <v>906979</v>
      </c>
      <c r="E10" s="996" t="e">
        <f>SUM(E8:E9)</f>
        <v>#REF!</v>
      </c>
      <c r="F10" s="997">
        <f>SUM(F8:F9)</f>
        <v>912906</v>
      </c>
      <c r="G10" s="99"/>
    </row>
    <row r="11" spans="1:7" ht="17.100000000000001" customHeight="1">
      <c r="A11" s="992"/>
      <c r="B11" s="1000" t="s">
        <v>281</v>
      </c>
      <c r="C11" s="1001" t="e">
        <f>D11-#REF!</f>
        <v>#REF!</v>
      </c>
      <c r="D11" s="1001">
        <v>35921</v>
      </c>
      <c r="E11" s="1001" t="e">
        <f>F11-#REF!</f>
        <v>#REF!</v>
      </c>
      <c r="F11" s="1002">
        <f>'[2]Przekształcenie_P&amp;L'!E10</f>
        <v>17540</v>
      </c>
      <c r="G11" s="993"/>
    </row>
    <row r="12" spans="1:7" ht="17.100000000000001" customHeight="1">
      <c r="A12" s="992"/>
      <c r="B12" s="294" t="s">
        <v>675</v>
      </c>
      <c r="C12" s="777" t="e">
        <f>C13+C14</f>
        <v>#REF!</v>
      </c>
      <c r="D12" s="777">
        <f>D13+D14</f>
        <v>244636</v>
      </c>
      <c r="E12" s="777" t="e">
        <f>E13+E14</f>
        <v>#REF!</v>
      </c>
      <c r="F12" s="778">
        <f>F13+F14</f>
        <v>292020</v>
      </c>
      <c r="G12" s="993"/>
    </row>
    <row r="13" spans="1:7" ht="17.100000000000001" customHeight="1">
      <c r="A13" s="992"/>
      <c r="B13" s="1003" t="s">
        <v>302</v>
      </c>
      <c r="C13" s="1004" t="e">
        <f>D13-#REF!</f>
        <v>#REF!</v>
      </c>
      <c r="D13" s="1004">
        <v>270451</v>
      </c>
      <c r="E13" s="1004" t="e">
        <f>F13-#REF!</f>
        <v>#REF!</v>
      </c>
      <c r="F13" s="1005">
        <f>'[2]Przekształcenie_P&amp;L'!E12</f>
        <v>288558</v>
      </c>
      <c r="G13" s="1006"/>
    </row>
    <row r="14" spans="1:7" ht="24.95" customHeight="1">
      <c r="A14" s="992"/>
      <c r="B14" s="1003" t="s">
        <v>244</v>
      </c>
      <c r="C14" s="1004" t="e">
        <f>D14-#REF!</f>
        <v>#REF!</v>
      </c>
      <c r="D14" s="1004">
        <f>-25820+5</f>
        <v>-25815</v>
      </c>
      <c r="E14" s="1004" t="e">
        <f>F14-#REF!</f>
        <v>#REF!</v>
      </c>
      <c r="F14" s="1005">
        <f>'[2]Przekształcenie_P&amp;L'!E13</f>
        <v>3462</v>
      </c>
      <c r="G14" s="1006"/>
    </row>
    <row r="15" spans="1:7" ht="24.95" customHeight="1">
      <c r="A15" s="992"/>
      <c r="B15" s="294" t="s">
        <v>490</v>
      </c>
      <c r="C15" s="777" t="e">
        <f>SUM(C16:C17)</f>
        <v>#REF!</v>
      </c>
      <c r="D15" s="777">
        <f>SUM(D16:D17)</f>
        <v>241026</v>
      </c>
      <c r="E15" s="777" t="e">
        <f>SUM(E16:E17)</f>
        <v>#REF!</v>
      </c>
      <c r="F15" s="778">
        <f>SUM(F16:F17)</f>
        <v>329836</v>
      </c>
      <c r="G15" s="993"/>
    </row>
    <row r="16" spans="1:7" ht="17.100000000000001" customHeight="1">
      <c r="A16" s="992"/>
      <c r="B16" s="1003" t="s">
        <v>491</v>
      </c>
      <c r="C16" s="1004" t="e">
        <f>D16-#REF!</f>
        <v>#REF!</v>
      </c>
      <c r="D16" s="1004">
        <f>261482+5</f>
        <v>261487</v>
      </c>
      <c r="E16" s="1004" t="e">
        <f>F16-#REF!</f>
        <v>#REF!</v>
      </c>
      <c r="F16" s="1005">
        <f>'[2]Przekształcenie_P&amp;L'!E15</f>
        <v>133213</v>
      </c>
      <c r="G16" s="1006"/>
    </row>
    <row r="17" spans="1:7" ht="17.100000000000001" customHeight="1">
      <c r="A17" s="992"/>
      <c r="B17" s="1003" t="s">
        <v>492</v>
      </c>
      <c r="C17" s="1004" t="e">
        <f>D17-#REF!</f>
        <v>#REF!</v>
      </c>
      <c r="D17" s="1004">
        <v>-20461</v>
      </c>
      <c r="E17" s="1004" t="e">
        <f>F17-#REF!</f>
        <v>#REF!</v>
      </c>
      <c r="F17" s="1005">
        <f>'[2]Przekształcenie_P&amp;L'!E16</f>
        <v>196623</v>
      </c>
      <c r="G17" s="1006"/>
    </row>
    <row r="18" spans="1:7" ht="17.100000000000001" hidden="1" customHeight="1">
      <c r="A18" s="992"/>
      <c r="B18" s="294" t="s">
        <v>493</v>
      </c>
      <c r="C18" s="777" t="e">
        <f>D18-#REF!</f>
        <v>#REF!</v>
      </c>
      <c r="D18" s="777">
        <v>0</v>
      </c>
      <c r="E18" s="777" t="e">
        <f>F18-#REF!</f>
        <v>#REF!</v>
      </c>
      <c r="F18" s="778">
        <v>0</v>
      </c>
      <c r="G18" s="1006"/>
    </row>
    <row r="19" spans="1:7" ht="17.100000000000001" customHeight="1">
      <c r="A19" s="992"/>
      <c r="B19" s="294" t="s">
        <v>283</v>
      </c>
      <c r="C19" s="777" t="e">
        <f>D19-#REF!</f>
        <v>#REF!</v>
      </c>
      <c r="D19" s="777">
        <f>120902-13-1</f>
        <v>120888</v>
      </c>
      <c r="E19" s="777" t="e">
        <f>F19-#REF!</f>
        <v>#REF!</v>
      </c>
      <c r="F19" s="778">
        <f>'[2]Przekształcenie_P&amp;L'!E17</f>
        <v>107338</v>
      </c>
      <c r="G19" s="993"/>
    </row>
    <row r="20" spans="1:7" ht="17.100000000000001" customHeight="1">
      <c r="A20" s="992"/>
      <c r="B20" s="294" t="s">
        <v>225</v>
      </c>
      <c r="C20" s="777" t="e">
        <f>D20-#REF!</f>
        <v>#REF!</v>
      </c>
      <c r="D20" s="777">
        <v>-365394</v>
      </c>
      <c r="E20" s="777" t="e">
        <f>F20-#REF!</f>
        <v>#REF!</v>
      </c>
      <c r="F20" s="778">
        <f>'[2]Przekształcenie_P&amp;L'!E18</f>
        <v>-421222</v>
      </c>
      <c r="G20" s="993"/>
    </row>
    <row r="21" spans="1:7" ht="17.100000000000001" customHeight="1">
      <c r="A21" s="992"/>
      <c r="B21" s="294" t="s">
        <v>284</v>
      </c>
      <c r="C21" s="777" t="e">
        <f>D21-#REF!</f>
        <v>#REF!</v>
      </c>
      <c r="D21" s="777">
        <f>-1728036+3</f>
        <v>-1728033</v>
      </c>
      <c r="E21" s="777" t="e">
        <f>F21-#REF!</f>
        <v>#REF!</v>
      </c>
      <c r="F21" s="778">
        <f>'[2]Przekształcenie_P&amp;L'!E19</f>
        <v>-1834166</v>
      </c>
      <c r="G21" s="993"/>
    </row>
    <row r="22" spans="1:7" ht="17.100000000000001" customHeight="1">
      <c r="A22" s="992"/>
      <c r="B22" s="294" t="s">
        <v>289</v>
      </c>
      <c r="C22" s="777" t="e">
        <f>D22-#REF!</f>
        <v>#REF!</v>
      </c>
      <c r="D22" s="777">
        <f>-223339+1</f>
        <v>-223338</v>
      </c>
      <c r="E22" s="777" t="e">
        <f>F22-#REF!</f>
        <v>#REF!</v>
      </c>
      <c r="F22" s="778">
        <f>'[2]Przekształcenie_P&amp;L'!E20</f>
        <v>-199146</v>
      </c>
      <c r="G22" s="993"/>
    </row>
    <row r="23" spans="1:7" ht="17.100000000000001" customHeight="1" thickBot="1">
      <c r="A23" s="992"/>
      <c r="B23" s="957" t="s">
        <v>285</v>
      </c>
      <c r="C23" s="994" t="e">
        <f>D23-#REF!</f>
        <v>#REF!</v>
      </c>
      <c r="D23" s="994">
        <v>-106077</v>
      </c>
      <c r="E23" s="994" t="e">
        <f>F23-#REF!</f>
        <v>#REF!</v>
      </c>
      <c r="F23" s="995">
        <f>'[2]Przekształcenie_P&amp;L'!E21</f>
        <v>-99105</v>
      </c>
      <c r="G23" s="993"/>
    </row>
    <row r="24" spans="1:7" ht="17.100000000000001" customHeight="1" thickBot="1">
      <c r="A24" s="992"/>
      <c r="B24" s="304" t="s">
        <v>286</v>
      </c>
      <c r="C24" s="996" t="e">
        <f>C7+C10+C11+C12+C15+C19+C20+C21+C22+C23+C18</f>
        <v>#REF!</v>
      </c>
      <c r="D24" s="996">
        <f>D7+D10+D11+D12+D15+D19+D20+D21+D22+D23+D18</f>
        <v>1959181</v>
      </c>
      <c r="E24" s="996" t="e">
        <f>E7+E10+E11+E12+E15+E19+E20+E21+E22+E23+E18</f>
        <v>#REF!</v>
      </c>
      <c r="F24" s="997">
        <f>SUM(F7,F10:F12,F15,F19:F23)</f>
        <v>1612783</v>
      </c>
      <c r="G24" s="99"/>
    </row>
    <row r="25" spans="1:7" ht="17.100000000000001" customHeight="1" thickBot="1">
      <c r="A25" s="992"/>
      <c r="B25" s="769" t="s">
        <v>610</v>
      </c>
      <c r="C25" s="1007" t="e">
        <f>D25-#REF!</f>
        <v>#REF!</v>
      </c>
      <c r="D25" s="1007">
        <v>-328939</v>
      </c>
      <c r="E25" s="1007" t="e">
        <f>F25-#REF!</f>
        <v>#REF!</v>
      </c>
      <c r="F25" s="1008">
        <f>'[2]Przekształcenie_P&amp;L'!E23</f>
        <v>-3650</v>
      </c>
      <c r="G25" s="993"/>
    </row>
    <row r="26" spans="1:7" ht="17.100000000000001" customHeight="1" thickBot="1">
      <c r="A26" s="992"/>
      <c r="B26" s="304" t="s">
        <v>676</v>
      </c>
      <c r="C26" s="996" t="e">
        <f>SUM(C24:C25)</f>
        <v>#REF!</v>
      </c>
      <c r="D26" s="996">
        <f>SUM(D24:D25)</f>
        <v>1630242</v>
      </c>
      <c r="E26" s="996" t="e">
        <f>SUM(E24:E25)</f>
        <v>#REF!</v>
      </c>
      <c r="F26" s="997">
        <f>SUM(F24:F25)</f>
        <v>1609133</v>
      </c>
      <c r="G26" s="99"/>
    </row>
    <row r="27" spans="1:7" ht="17.100000000000001" customHeight="1" thickBot="1">
      <c r="A27" s="992"/>
      <c r="B27" s="769" t="s">
        <v>288</v>
      </c>
      <c r="C27" s="1007" t="e">
        <f>D27-#REF!</f>
        <v>#REF!</v>
      </c>
      <c r="D27" s="1007">
        <f>-410960</f>
        <v>-410960</v>
      </c>
      <c r="E27" s="1007" t="e">
        <f>F27-#REF!</f>
        <v>#REF!</v>
      </c>
      <c r="F27" s="1008">
        <f>'[2]Przekształcenie_P&amp;L'!E25</f>
        <v>-307887</v>
      </c>
      <c r="G27" s="993"/>
    </row>
    <row r="28" spans="1:7" ht="17.100000000000001" customHeight="1" thickBot="1">
      <c r="A28" s="992"/>
      <c r="B28" s="304" t="s">
        <v>677</v>
      </c>
      <c r="C28" s="996" t="e">
        <f>SUM(C26:C27)</f>
        <v>#REF!</v>
      </c>
      <c r="D28" s="996">
        <f>SUM(D26:D27)</f>
        <v>1219282</v>
      </c>
      <c r="E28" s="996" t="e">
        <f>SUM(E26:E27)</f>
        <v>#REF!</v>
      </c>
      <c r="F28" s="997">
        <f>SUM(F26:F27)</f>
        <v>1301246</v>
      </c>
      <c r="G28" s="99"/>
    </row>
    <row r="29" spans="1:7" ht="17.100000000000001" customHeight="1" thickBot="1">
      <c r="A29" s="992"/>
      <c r="B29" s="192" t="s">
        <v>116</v>
      </c>
      <c r="C29" s="1009"/>
      <c r="D29" s="1009"/>
      <c r="E29" s="1009"/>
      <c r="F29" s="1009"/>
      <c r="G29" s="99"/>
    </row>
    <row r="30" spans="1:7" ht="17.100000000000001" customHeight="1">
      <c r="A30" s="992"/>
      <c r="B30" s="1010" t="s">
        <v>402</v>
      </c>
      <c r="C30" s="998" t="e">
        <f>D30-#REF!</f>
        <v>#REF!</v>
      </c>
      <c r="D30" s="998">
        <f>D28</f>
        <v>1219282</v>
      </c>
      <c r="E30" s="998" t="e">
        <f>F30-#REF!</f>
        <v>#REF!</v>
      </c>
      <c r="F30" s="999">
        <f>'[2]Przekształcenie_P&amp;L'!E28</f>
        <v>1301246</v>
      </c>
      <c r="G30" s="99"/>
    </row>
    <row r="31" spans="1:7" ht="17.100000000000001" customHeight="1" thickBot="1">
      <c r="A31" s="992"/>
      <c r="B31" s="931" t="s">
        <v>361</v>
      </c>
      <c r="C31" s="1011" t="e">
        <f>D31-#REF!</f>
        <v>#REF!</v>
      </c>
      <c r="D31" s="1011">
        <v>0</v>
      </c>
      <c r="E31" s="1011" t="e">
        <f>F31-#REF!</f>
        <v>#REF!</v>
      </c>
      <c r="F31" s="1012">
        <v>0</v>
      </c>
      <c r="G31" s="99"/>
    </row>
    <row r="32" spans="1:7" ht="12.75">
      <c r="A32" s="992"/>
      <c r="B32" s="1013"/>
      <c r="C32" s="1014"/>
      <c r="D32" s="1014"/>
      <c r="E32" s="1014"/>
      <c r="F32" s="1014"/>
      <c r="G32" s="99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G324"/>
  <sheetViews>
    <sheetView workbookViewId="0">
      <selection activeCell="B2" sqref="B2"/>
    </sheetView>
  </sheetViews>
  <sheetFormatPr defaultRowHeight="10.5"/>
  <cols>
    <col min="1" max="1" width="2.28515625" style="173" customWidth="1"/>
    <col min="2" max="2" width="63.7109375" style="970" customWidth="1"/>
    <col min="3" max="3" width="16.42578125" style="155" customWidth="1"/>
    <col min="4" max="4" width="16.42578125" style="155" hidden="1" customWidth="1"/>
    <col min="5" max="6" width="16.42578125" style="155" customWidth="1"/>
    <col min="7" max="7" width="14.28515625" style="1015" customWidth="1"/>
    <col min="8" max="16384" width="9.140625" style="155"/>
  </cols>
  <sheetData>
    <row r="2" spans="2:6" ht="12.75">
      <c r="B2" s="1100" t="s">
        <v>701</v>
      </c>
    </row>
    <row r="3" spans="2:6" ht="16.5" customHeight="1"/>
    <row r="4" spans="2:6" ht="29.25" customHeight="1">
      <c r="B4" s="855" t="s">
        <v>231</v>
      </c>
      <c r="C4" s="916" t="s">
        <v>611</v>
      </c>
      <c r="D4" s="1016" t="s">
        <v>678</v>
      </c>
      <c r="E4" s="1017" t="s">
        <v>679</v>
      </c>
      <c r="F4" s="1017" t="s">
        <v>680</v>
      </c>
    </row>
    <row r="5" spans="2:6" ht="18" customHeight="1">
      <c r="B5" s="1018" t="s">
        <v>232</v>
      </c>
      <c r="C5" s="1019">
        <v>9164281</v>
      </c>
      <c r="D5" s="1019">
        <v>6433220</v>
      </c>
      <c r="E5" s="1019">
        <v>5938132</v>
      </c>
      <c r="F5" s="1020">
        <v>3054548</v>
      </c>
    </row>
    <row r="6" spans="2:6" ht="18" customHeight="1">
      <c r="B6" s="1021" t="s">
        <v>233</v>
      </c>
      <c r="C6" s="1022">
        <f>3082042-2</f>
        <v>3082040</v>
      </c>
      <c r="D6" s="1022">
        <v>1680780</v>
      </c>
      <c r="E6" s="1022">
        <v>1897233</v>
      </c>
      <c r="F6" s="1023">
        <v>3727309</v>
      </c>
    </row>
    <row r="7" spans="2:6" ht="18" customHeight="1">
      <c r="B7" s="1021" t="s">
        <v>234</v>
      </c>
      <c r="C7" s="1022">
        <v>3800634</v>
      </c>
      <c r="D7" s="1022">
        <v>3233150</v>
      </c>
      <c r="E7" s="1022">
        <v>557541</v>
      </c>
      <c r="F7" s="1023">
        <v>1156450</v>
      </c>
    </row>
    <row r="8" spans="2:6" ht="18" customHeight="1">
      <c r="B8" s="1021" t="s">
        <v>235</v>
      </c>
      <c r="C8" s="1022">
        <v>1808847</v>
      </c>
      <c r="D8" s="1022">
        <v>2411457</v>
      </c>
      <c r="E8" s="1022">
        <v>3349328</v>
      </c>
      <c r="F8" s="1023">
        <v>4865517</v>
      </c>
    </row>
    <row r="9" spans="2:6" ht="18" customHeight="1">
      <c r="B9" s="1021" t="s">
        <v>236</v>
      </c>
      <c r="C9" s="1022">
        <v>81787015</v>
      </c>
      <c r="D9" s="1022">
        <v>80782788</v>
      </c>
      <c r="E9" s="1022">
        <v>78464673</v>
      </c>
      <c r="F9" s="1023">
        <v>74697423</v>
      </c>
    </row>
    <row r="10" spans="2:6" ht="24.95" customHeight="1">
      <c r="B10" s="1021" t="s">
        <v>240</v>
      </c>
      <c r="C10" s="416">
        <v>0</v>
      </c>
      <c r="D10" s="1022">
        <v>73</v>
      </c>
      <c r="E10" s="1022">
        <v>130</v>
      </c>
      <c r="F10" s="1023">
        <v>461</v>
      </c>
    </row>
    <row r="11" spans="2:6" ht="18" customHeight="1">
      <c r="B11" s="1021" t="s">
        <v>433</v>
      </c>
      <c r="C11" s="416">
        <v>31617735</v>
      </c>
      <c r="D11" s="416">
        <v>31897953</v>
      </c>
      <c r="E11" s="416">
        <v>30973487</v>
      </c>
      <c r="F11" s="1024">
        <v>28139847</v>
      </c>
    </row>
    <row r="12" spans="2:6" ht="18" customHeight="1">
      <c r="B12" s="1021" t="s">
        <v>444</v>
      </c>
      <c r="C12" s="416">
        <v>0</v>
      </c>
      <c r="D12" s="416">
        <v>0</v>
      </c>
      <c r="E12" s="416">
        <v>0</v>
      </c>
      <c r="F12" s="1024">
        <v>291829</v>
      </c>
    </row>
    <row r="13" spans="2:6" ht="18" customHeight="1">
      <c r="B13" s="1021" t="s">
        <v>340</v>
      </c>
      <c r="C13" s="1022">
        <v>582663</v>
      </c>
      <c r="D13" s="1022">
        <v>503561</v>
      </c>
      <c r="E13" s="1022">
        <v>519049</v>
      </c>
      <c r="F13" s="1023">
        <v>456522</v>
      </c>
    </row>
    <row r="14" spans="2:6" ht="18" customHeight="1">
      <c r="B14" s="1021" t="s">
        <v>263</v>
      </c>
      <c r="C14" s="1022">
        <v>752910</v>
      </c>
      <c r="D14" s="1022">
        <v>718334</v>
      </c>
      <c r="E14" s="1022">
        <v>739978</v>
      </c>
      <c r="F14" s="1023">
        <v>708103</v>
      </c>
    </row>
    <row r="15" spans="2:6" ht="18" customHeight="1">
      <c r="B15" s="1021" t="s">
        <v>325</v>
      </c>
      <c r="C15" s="1022">
        <v>1314</v>
      </c>
      <c r="D15" s="1022">
        <v>610</v>
      </c>
      <c r="E15" s="1022">
        <v>1721</v>
      </c>
      <c r="F15" s="1023">
        <v>61336</v>
      </c>
    </row>
    <row r="16" spans="2:6" ht="18" customHeight="1">
      <c r="B16" s="1021" t="s">
        <v>264</v>
      </c>
      <c r="C16" s="1022">
        <v>540392</v>
      </c>
      <c r="D16" s="1022">
        <v>451359</v>
      </c>
      <c r="E16" s="1022">
        <v>357207</v>
      </c>
      <c r="F16" s="1023">
        <v>238980</v>
      </c>
    </row>
    <row r="17" spans="2:6" ht="18" customHeight="1" thickBot="1">
      <c r="B17" s="1025" t="s">
        <v>265</v>
      </c>
      <c r="C17" s="1026">
        <f>554961+1</f>
        <v>554962</v>
      </c>
      <c r="D17" s="1026">
        <v>608916</v>
      </c>
      <c r="E17" s="1026">
        <v>702967</v>
      </c>
      <c r="F17" s="1027">
        <v>509114</v>
      </c>
    </row>
    <row r="18" spans="2:6" ht="18" customHeight="1" thickBot="1">
      <c r="B18" s="1028" t="s">
        <v>390</v>
      </c>
      <c r="C18" s="766">
        <f>SUM(C5:C17)</f>
        <v>133692793</v>
      </c>
      <c r="D18" s="766">
        <f>SUM(D5:D17)</f>
        <v>128722201</v>
      </c>
      <c r="E18" s="766">
        <f>SUM(E5:E17)</f>
        <v>123501446</v>
      </c>
      <c r="F18" s="767">
        <f>SUM(F5:F17)</f>
        <v>117907439</v>
      </c>
    </row>
    <row r="19" spans="2:6" ht="6.95" customHeight="1">
      <c r="C19" s="173"/>
      <c r="D19" s="173"/>
      <c r="E19" s="173"/>
      <c r="F19" s="173"/>
    </row>
    <row r="20" spans="2:6" ht="20.100000000000001" customHeight="1" thickBot="1">
      <c r="B20" s="971" t="s">
        <v>380</v>
      </c>
      <c r="C20" s="1029"/>
      <c r="D20" s="1029"/>
      <c r="E20" s="1029"/>
      <c r="F20" s="1030"/>
    </row>
    <row r="21" spans="2:6" ht="20.100000000000001" customHeight="1">
      <c r="B21" s="1031" t="s">
        <v>681</v>
      </c>
      <c r="C21" s="1032"/>
      <c r="D21" s="1032"/>
      <c r="E21" s="1032"/>
      <c r="F21" s="1033"/>
    </row>
    <row r="22" spans="2:6" ht="18" customHeight="1">
      <c r="B22" s="291" t="s">
        <v>90</v>
      </c>
      <c r="C22" s="429">
        <v>0</v>
      </c>
      <c r="D22" s="429">
        <v>1</v>
      </c>
      <c r="E22" s="429">
        <v>0</v>
      </c>
      <c r="F22" s="874">
        <v>0</v>
      </c>
    </row>
    <row r="23" spans="2:6" ht="18" customHeight="1">
      <c r="B23" s="294" t="s">
        <v>267</v>
      </c>
      <c r="C23" s="416">
        <f>8486753-1</f>
        <v>8486752</v>
      </c>
      <c r="D23" s="416">
        <v>12058197</v>
      </c>
      <c r="E23" s="416">
        <v>12019331</v>
      </c>
      <c r="F23" s="1024">
        <v>13383829</v>
      </c>
    </row>
    <row r="24" spans="2:6" ht="18" customHeight="1">
      <c r="B24" s="294" t="s">
        <v>241</v>
      </c>
      <c r="C24" s="416">
        <f>1599266-1</f>
        <v>1599265</v>
      </c>
      <c r="D24" s="416">
        <v>2157160</v>
      </c>
      <c r="E24" s="416">
        <v>3173638</v>
      </c>
      <c r="F24" s="1024">
        <v>4719056</v>
      </c>
    </row>
    <row r="25" spans="2:6" ht="18" customHeight="1">
      <c r="B25" s="294" t="s">
        <v>268</v>
      </c>
      <c r="C25" s="416">
        <v>91462396</v>
      </c>
      <c r="D25" s="416">
        <v>85376175</v>
      </c>
      <c r="E25" s="416">
        <v>81185025</v>
      </c>
      <c r="F25" s="1024">
        <v>72615316</v>
      </c>
    </row>
    <row r="26" spans="2:6" ht="18" customHeight="1">
      <c r="B26" s="294" t="s">
        <v>269</v>
      </c>
      <c r="C26" s="416">
        <f>12660389-1</f>
        <v>12660388</v>
      </c>
      <c r="D26" s="416">
        <v>10115496</v>
      </c>
      <c r="E26" s="416">
        <v>8946195</v>
      </c>
      <c r="F26" s="1024">
        <v>10341742</v>
      </c>
    </row>
    <row r="27" spans="2:6" ht="24.95" customHeight="1">
      <c r="B27" s="294" t="s">
        <v>399</v>
      </c>
      <c r="C27" s="416">
        <v>116871</v>
      </c>
      <c r="D27" s="416">
        <v>206247</v>
      </c>
      <c r="E27" s="416">
        <v>100098</v>
      </c>
      <c r="F27" s="1024">
        <v>103382</v>
      </c>
    </row>
    <row r="28" spans="2:6" ht="18" customHeight="1">
      <c r="B28" s="294" t="s">
        <v>445</v>
      </c>
      <c r="C28" s="416">
        <v>0</v>
      </c>
      <c r="D28" s="416">
        <v>0</v>
      </c>
      <c r="E28" s="416">
        <v>0</v>
      </c>
      <c r="F28" s="1024">
        <v>91793</v>
      </c>
    </row>
    <row r="29" spans="2:6" ht="18" customHeight="1">
      <c r="B29" s="294" t="s">
        <v>270</v>
      </c>
      <c r="C29" s="416">
        <f>2111221+2</f>
        <v>2111223</v>
      </c>
      <c r="D29" s="416">
        <v>1899432</v>
      </c>
      <c r="E29" s="416">
        <v>1730975</v>
      </c>
      <c r="F29" s="1024">
        <v>1301051</v>
      </c>
    </row>
    <row r="30" spans="2:6" ht="18" customHeight="1">
      <c r="B30" s="294" t="s">
        <v>271</v>
      </c>
      <c r="C30" s="416">
        <f>104877+1</f>
        <v>104878</v>
      </c>
      <c r="D30" s="416">
        <v>59328</v>
      </c>
      <c r="E30" s="416">
        <v>50126</v>
      </c>
      <c r="F30" s="1024">
        <v>1441</v>
      </c>
    </row>
    <row r="31" spans="2:6" ht="18" customHeight="1">
      <c r="B31" s="294" t="s">
        <v>272</v>
      </c>
      <c r="C31" s="416">
        <v>1208</v>
      </c>
      <c r="D31" s="416">
        <v>909</v>
      </c>
      <c r="E31" s="416">
        <v>981</v>
      </c>
      <c r="F31" s="1024">
        <v>1980</v>
      </c>
    </row>
    <row r="32" spans="2:6" ht="18" customHeight="1">
      <c r="B32" s="294" t="s">
        <v>273</v>
      </c>
      <c r="C32" s="416">
        <v>182707</v>
      </c>
      <c r="D32" s="416">
        <v>176833</v>
      </c>
      <c r="E32" s="416">
        <v>225416</v>
      </c>
      <c r="F32" s="1024">
        <v>176881</v>
      </c>
    </row>
    <row r="33" spans="2:6" ht="18" customHeight="1" thickBot="1">
      <c r="B33" s="294" t="s">
        <v>211</v>
      </c>
      <c r="C33" s="416">
        <v>3943349</v>
      </c>
      <c r="D33" s="416">
        <v>3910457</v>
      </c>
      <c r="E33" s="416">
        <v>3827315</v>
      </c>
      <c r="F33" s="1024">
        <v>4127724</v>
      </c>
    </row>
    <row r="34" spans="2:6" ht="18" customHeight="1" thickBot="1">
      <c r="B34" s="1028" t="s">
        <v>274</v>
      </c>
      <c r="C34" s="766">
        <f>SUM(C22:C33)</f>
        <v>120669037</v>
      </c>
      <c r="D34" s="766">
        <f>SUM(D22:D33)</f>
        <v>115960235</v>
      </c>
      <c r="E34" s="766">
        <f>SUM(E22:E33)</f>
        <v>111259100</v>
      </c>
      <c r="F34" s="767">
        <f>SUM(F22:F33)</f>
        <v>106864195</v>
      </c>
    </row>
    <row r="35" spans="2:6" ht="6.95" customHeight="1">
      <c r="C35" s="178"/>
      <c r="D35" s="178"/>
      <c r="E35" s="178"/>
      <c r="F35" s="178"/>
    </row>
    <row r="36" spans="2:6" ht="20.100000000000001" customHeight="1">
      <c r="B36" s="855" t="s">
        <v>222</v>
      </c>
      <c r="C36" s="916"/>
      <c r="D36" s="1016"/>
      <c r="E36" s="1017"/>
      <c r="F36" s="1017"/>
    </row>
    <row r="37" spans="2:6" ht="18" customHeight="1" thickBot="1">
      <c r="B37" s="1034" t="s">
        <v>404</v>
      </c>
      <c r="C37" s="1035">
        <f>C38+C41+C44</f>
        <v>13023756</v>
      </c>
      <c r="D37" s="1035">
        <f>D38+D41+D44</f>
        <v>12761966</v>
      </c>
      <c r="E37" s="1035">
        <f>E38+E41+E44</f>
        <v>12242346</v>
      </c>
      <c r="F37" s="1036">
        <f>F38+F41+F44</f>
        <v>11043242</v>
      </c>
    </row>
    <row r="38" spans="2:6" ht="18" customHeight="1" thickBot="1">
      <c r="B38" s="1028" t="s">
        <v>365</v>
      </c>
      <c r="C38" s="766">
        <f>SUM(C39:C40)</f>
        <v>3551096</v>
      </c>
      <c r="D38" s="766">
        <f>SUM(D39:D40)</f>
        <v>3535758</v>
      </c>
      <c r="E38" s="766">
        <f>SUM(E39:E40)</f>
        <v>3535758</v>
      </c>
      <c r="F38" s="767">
        <f>SUM(F39:F40)</f>
        <v>3523903</v>
      </c>
    </row>
    <row r="39" spans="2:6" ht="18" customHeight="1">
      <c r="B39" s="1037" t="s">
        <v>366</v>
      </c>
      <c r="C39" s="1038">
        <v>169121</v>
      </c>
      <c r="D39" s="1038">
        <v>168956</v>
      </c>
      <c r="E39" s="1038">
        <v>168956</v>
      </c>
      <c r="F39" s="1039">
        <v>168840</v>
      </c>
    </row>
    <row r="40" spans="2:6" ht="18" customHeight="1" thickBot="1">
      <c r="B40" s="1040" t="s">
        <v>8</v>
      </c>
      <c r="C40" s="1041">
        <v>3381975</v>
      </c>
      <c r="D40" s="1041">
        <v>3366802</v>
      </c>
      <c r="E40" s="1041">
        <v>3366802</v>
      </c>
      <c r="F40" s="1042">
        <v>3355063</v>
      </c>
    </row>
    <row r="41" spans="2:6" ht="18" customHeight="1" thickBot="1">
      <c r="B41" s="1043" t="s">
        <v>9</v>
      </c>
      <c r="C41" s="1044">
        <f>SUM(C42:C43)</f>
        <v>9486979</v>
      </c>
      <c r="D41" s="1044">
        <f>SUM(D42:D43)</f>
        <v>8975689</v>
      </c>
      <c r="E41" s="1044">
        <f>SUM(E42:E43)</f>
        <v>8273782</v>
      </c>
      <c r="F41" s="1045">
        <f>SUM(F42:F43)</f>
        <v>6969816</v>
      </c>
    </row>
    <row r="42" spans="2:6" ht="18" customHeight="1">
      <c r="B42" s="1037" t="s">
        <v>10</v>
      </c>
      <c r="C42" s="1038">
        <v>8267697</v>
      </c>
      <c r="D42" s="1038">
        <v>8279404</v>
      </c>
      <c r="E42" s="1038">
        <v>6972536</v>
      </c>
      <c r="F42" s="1039">
        <v>6969816</v>
      </c>
    </row>
    <row r="43" spans="2:6" ht="18" customHeight="1" thickBot="1">
      <c r="B43" s="1040" t="s">
        <v>11</v>
      </c>
      <c r="C43" s="1041">
        <v>1219282</v>
      </c>
      <c r="D43" s="1041">
        <v>696285</v>
      </c>
      <c r="E43" s="1041">
        <v>1301246</v>
      </c>
      <c r="F43" s="1042">
        <v>0</v>
      </c>
    </row>
    <row r="44" spans="2:6" ht="18" customHeight="1" thickBot="1">
      <c r="B44" s="1028" t="s">
        <v>250</v>
      </c>
      <c r="C44" s="1044">
        <f>-14319</f>
        <v>-14319</v>
      </c>
      <c r="D44" s="1044">
        <v>250519</v>
      </c>
      <c r="E44" s="1044">
        <v>432806</v>
      </c>
      <c r="F44" s="1045">
        <v>549523</v>
      </c>
    </row>
    <row r="45" spans="2:6" ht="6.95" customHeight="1" thickBot="1">
      <c r="B45" s="1046"/>
      <c r="C45" s="1047"/>
      <c r="D45" s="1047"/>
      <c r="E45" s="1047"/>
      <c r="F45" s="1047"/>
    </row>
    <row r="46" spans="2:6" ht="18" customHeight="1" thickBot="1">
      <c r="B46" s="1028" t="s">
        <v>363</v>
      </c>
      <c r="C46" s="1044">
        <v>0</v>
      </c>
      <c r="D46" s="1044">
        <v>0</v>
      </c>
      <c r="E46" s="1044">
        <v>0</v>
      </c>
      <c r="F46" s="1045">
        <v>2</v>
      </c>
    </row>
    <row r="47" spans="2:6" ht="18" customHeight="1" thickBot="1">
      <c r="B47" s="1028" t="s">
        <v>223</v>
      </c>
      <c r="C47" s="1044">
        <f>C37+C46</f>
        <v>13023756</v>
      </c>
      <c r="D47" s="1044">
        <f>D37+D46</f>
        <v>12761966</v>
      </c>
      <c r="E47" s="1044">
        <f>E37+E46</f>
        <v>12242346</v>
      </c>
      <c r="F47" s="1045">
        <f>F37+F46</f>
        <v>11043244</v>
      </c>
    </row>
    <row r="48" spans="2:6" ht="18" customHeight="1" thickBot="1">
      <c r="B48" s="1028" t="s">
        <v>381</v>
      </c>
      <c r="C48" s="1044">
        <f>C34+C47</f>
        <v>133692793</v>
      </c>
      <c r="D48" s="1044">
        <f>D34+D47</f>
        <v>128722201</v>
      </c>
      <c r="E48" s="1044">
        <f>E34+E47</f>
        <v>123501446</v>
      </c>
      <c r="F48" s="1045">
        <f>F34+F47</f>
        <v>117907439</v>
      </c>
    </row>
    <row r="49" spans="1:7" ht="6.95" customHeight="1">
      <c r="B49" s="426"/>
      <c r="C49" s="1048"/>
      <c r="D49" s="1048"/>
      <c r="E49" s="1048"/>
      <c r="F49" s="1048"/>
    </row>
    <row r="50" spans="1:7" ht="12.6" customHeight="1"/>
    <row r="51" spans="1:7" ht="12.6" customHeight="1">
      <c r="C51" s="1049"/>
      <c r="D51" s="1049"/>
      <c r="E51" s="1049"/>
      <c r="F51" s="1049"/>
    </row>
    <row r="52" spans="1:7" ht="12.6" customHeight="1"/>
    <row r="53" spans="1:7" s="153" customFormat="1" ht="12.6" customHeight="1">
      <c r="A53" s="1050"/>
      <c r="B53" s="525"/>
      <c r="C53" s="947"/>
      <c r="D53" s="947"/>
      <c r="E53" s="947"/>
      <c r="F53" s="947"/>
      <c r="G53" s="1051"/>
    </row>
    <row r="54" spans="1:7" ht="12.6" customHeight="1"/>
    <row r="55" spans="1:7" ht="12.6" customHeight="1"/>
    <row r="56" spans="1:7" ht="12.6" customHeight="1"/>
    <row r="57" spans="1:7" ht="12.6" customHeight="1"/>
    <row r="58" spans="1:7" ht="12.6" customHeight="1"/>
    <row r="59" spans="1:7" ht="12.6" customHeight="1"/>
    <row r="60" spans="1:7" ht="12.6" customHeight="1"/>
    <row r="61" spans="1:7" ht="12.6" customHeight="1"/>
    <row r="62" spans="1:7" ht="12.6" customHeight="1"/>
    <row r="63" spans="1:7" ht="12.6" customHeight="1"/>
    <row r="64" spans="1:7" ht="12.6" customHeight="1"/>
    <row r="65" ht="12.6" customHeight="1"/>
    <row r="66" ht="12.6" customHeight="1"/>
    <row r="67" ht="12.6" customHeight="1"/>
    <row r="68" ht="12.6" customHeight="1"/>
    <row r="69" ht="12.6" customHeight="1"/>
    <row r="70" ht="12.6" customHeight="1"/>
    <row r="71" ht="12.6" customHeight="1"/>
    <row r="72" ht="12.6" customHeight="1"/>
    <row r="73" ht="12.6" customHeight="1"/>
    <row r="74" ht="12.6" customHeight="1"/>
    <row r="75" ht="12.6" customHeight="1"/>
    <row r="76" ht="12.6" customHeight="1"/>
    <row r="77" ht="12.6" customHeight="1"/>
    <row r="78" ht="12.6" customHeight="1"/>
    <row r="79" ht="12.6" customHeight="1"/>
    <row r="80" ht="12.6" customHeight="1"/>
    <row r="81" ht="12.6" customHeight="1"/>
    <row r="82" ht="12.6" customHeight="1"/>
    <row r="83" ht="12.6" customHeight="1"/>
    <row r="84" ht="12.6" customHeight="1"/>
    <row r="85" ht="12.6" customHeight="1"/>
    <row r="86" ht="12.6" customHeight="1"/>
    <row r="87" ht="12.6" customHeight="1"/>
    <row r="88" ht="12.6" customHeight="1"/>
    <row r="89" ht="12.6" customHeight="1"/>
    <row r="90" ht="12.6" customHeight="1"/>
    <row r="91" ht="12.6" customHeight="1"/>
    <row r="92" ht="12.6" customHeight="1"/>
    <row r="93" ht="12.6" customHeight="1"/>
    <row r="94" ht="12.6" customHeight="1"/>
    <row r="95" ht="12.6" customHeight="1"/>
    <row r="96" ht="12.6" customHeight="1"/>
    <row r="97" ht="12.6" customHeight="1"/>
    <row r="98" ht="12.6" customHeight="1"/>
    <row r="99" ht="12.6" customHeight="1"/>
    <row r="100" ht="12.6" customHeight="1"/>
    <row r="101" ht="12.6" customHeight="1"/>
    <row r="102" ht="12.6" customHeight="1"/>
    <row r="103" ht="12.6" customHeight="1"/>
    <row r="104" ht="12.6" customHeight="1"/>
    <row r="105" ht="12.6" customHeight="1"/>
    <row r="106" ht="12.6" customHeight="1"/>
    <row r="107" ht="12.6" customHeight="1"/>
    <row r="108" ht="12.6" customHeight="1"/>
    <row r="109" ht="12.6" customHeight="1"/>
    <row r="110" ht="12.6" customHeight="1"/>
    <row r="111" ht="12.6" customHeight="1"/>
    <row r="112" ht="12.6" customHeight="1"/>
    <row r="113" ht="12.6" customHeight="1"/>
    <row r="114" ht="12.6" customHeight="1"/>
    <row r="115" ht="12.6" customHeight="1"/>
    <row r="116" ht="12.6" customHeight="1"/>
    <row r="117" ht="12.6" customHeight="1"/>
    <row r="118" ht="12.6" customHeight="1"/>
    <row r="119" ht="12.6" customHeight="1"/>
    <row r="120" ht="12.6" customHeight="1"/>
    <row r="121" ht="12.6" customHeight="1"/>
    <row r="122" ht="12.6" customHeight="1"/>
    <row r="123" ht="12.6" customHeight="1"/>
    <row r="124" ht="12.6" customHeight="1"/>
    <row r="125" ht="12.6" customHeight="1"/>
    <row r="126" ht="12.6" customHeight="1"/>
    <row r="127" ht="12.6" customHeight="1"/>
    <row r="128" ht="12.6" customHeight="1"/>
    <row r="129" ht="12.6" customHeight="1"/>
    <row r="130" ht="12.6" customHeight="1"/>
    <row r="131" ht="12.6" customHeight="1"/>
    <row r="132" ht="12.6" customHeight="1"/>
    <row r="133" ht="12.6" customHeight="1"/>
    <row r="134" ht="12.6" customHeight="1"/>
    <row r="135" ht="12.6" customHeight="1"/>
    <row r="136" ht="12.6" customHeight="1"/>
    <row r="137" ht="12.6" customHeight="1"/>
    <row r="138" ht="12.6" customHeight="1"/>
    <row r="139" ht="12.6" customHeight="1"/>
    <row r="140" ht="12.6" customHeight="1"/>
    <row r="141" ht="12.6" customHeight="1"/>
    <row r="142" ht="12.6" customHeight="1"/>
    <row r="143" ht="12.6" customHeight="1"/>
    <row r="144" ht="12.6" customHeight="1"/>
    <row r="145" ht="12.6" customHeight="1"/>
    <row r="146" ht="12.6" customHeight="1"/>
    <row r="147" ht="12.6" customHeight="1"/>
    <row r="148" ht="12.6" customHeight="1"/>
    <row r="149" ht="12.6" customHeight="1"/>
    <row r="150" ht="12.6" customHeight="1"/>
    <row r="151" ht="12.6" customHeight="1"/>
    <row r="152" ht="12.6" customHeight="1"/>
    <row r="153" ht="12.6" customHeight="1"/>
    <row r="154" ht="12.6" customHeight="1"/>
    <row r="155" ht="12.6" customHeight="1"/>
    <row r="156" ht="12.6" customHeight="1"/>
    <row r="157" ht="12.6" customHeight="1"/>
    <row r="158" ht="12.6" customHeight="1"/>
    <row r="159" ht="12.6" customHeight="1"/>
    <row r="160" ht="12.6" customHeight="1"/>
    <row r="161" ht="12.6" customHeight="1"/>
    <row r="162" ht="12.6" customHeight="1"/>
    <row r="163" ht="12.6" customHeight="1"/>
    <row r="164" ht="12.6" customHeight="1"/>
    <row r="165" ht="12.6" customHeight="1"/>
    <row r="166" ht="12.6" customHeight="1"/>
    <row r="167" ht="12.6" customHeight="1"/>
    <row r="168" ht="12.6" customHeight="1"/>
    <row r="169" ht="12.6" customHeight="1"/>
    <row r="170" ht="12.6" customHeight="1"/>
    <row r="171" ht="12.6" customHeight="1"/>
    <row r="172" ht="12.6" customHeight="1"/>
    <row r="173" ht="12.6" customHeight="1"/>
    <row r="174" ht="12.6" customHeight="1"/>
    <row r="175" ht="12.6" customHeight="1"/>
    <row r="176" ht="12.6" customHeight="1"/>
    <row r="177" ht="12.6" customHeight="1"/>
    <row r="178" ht="12.6" customHeight="1"/>
    <row r="179" ht="12.6" customHeight="1"/>
    <row r="180" ht="12.6" customHeight="1"/>
    <row r="181" ht="12.6" customHeight="1"/>
    <row r="182" ht="12.6" customHeight="1"/>
    <row r="183" ht="12.6" customHeight="1"/>
    <row r="184" ht="12.6" customHeight="1"/>
    <row r="185" ht="12.6" customHeight="1"/>
    <row r="186" ht="12.6" customHeight="1"/>
    <row r="187" ht="12.6" customHeight="1"/>
    <row r="188" ht="12.6" customHeight="1"/>
    <row r="189" ht="12.6" customHeight="1"/>
    <row r="190" ht="12.6" customHeight="1"/>
    <row r="191" ht="12.6" customHeight="1"/>
    <row r="192" ht="12.6" customHeight="1"/>
    <row r="193" ht="12.6" customHeight="1"/>
    <row r="194" ht="12.6" customHeight="1"/>
    <row r="195" ht="12.6" customHeight="1"/>
    <row r="196" ht="12.6" customHeight="1"/>
    <row r="197" ht="12.6" customHeight="1"/>
    <row r="198" ht="12.6" customHeight="1"/>
    <row r="199" ht="12.6" customHeight="1"/>
    <row r="200" ht="12.6" customHeight="1"/>
    <row r="201" ht="12.6" customHeight="1"/>
    <row r="202" ht="12.6" customHeight="1"/>
    <row r="203" ht="12.6" customHeight="1"/>
    <row r="204" ht="12.6" customHeight="1"/>
    <row r="205" ht="12.6" customHeight="1"/>
    <row r="206" ht="12.6" customHeight="1"/>
    <row r="207" ht="12.6" customHeight="1"/>
    <row r="208" ht="12.6" customHeight="1"/>
    <row r="209" ht="12.6" customHeight="1"/>
    <row r="210" ht="12.6" customHeight="1"/>
    <row r="211" ht="12.6" customHeight="1"/>
    <row r="212" ht="12.6" customHeight="1"/>
    <row r="213" ht="12.6" customHeight="1"/>
    <row r="214" ht="12.6" customHeight="1"/>
    <row r="215" ht="12.6" customHeight="1"/>
    <row r="216" ht="12.6" customHeight="1"/>
    <row r="217" ht="12.6" customHeight="1"/>
    <row r="218" ht="12.6" customHeight="1"/>
    <row r="219" ht="12.6" customHeight="1"/>
    <row r="220" ht="12.6" customHeight="1"/>
    <row r="221" ht="12.6" customHeight="1"/>
    <row r="222" ht="12.6" customHeight="1"/>
    <row r="223" ht="12.6" customHeight="1"/>
    <row r="224" ht="12.6" customHeight="1"/>
    <row r="225" ht="12.6" customHeight="1"/>
    <row r="226" ht="12.6" customHeight="1"/>
    <row r="227" ht="12.6" customHeight="1"/>
    <row r="228" ht="12.6" customHeight="1"/>
    <row r="229" ht="12.6" customHeight="1"/>
    <row r="230" ht="12.6" customHeight="1"/>
    <row r="231" ht="12.6" customHeight="1"/>
    <row r="232" ht="12.6" customHeight="1"/>
    <row r="233" ht="12.6" customHeight="1"/>
    <row r="234" ht="12.6" customHeight="1"/>
    <row r="235" ht="12.6" customHeight="1"/>
    <row r="236" ht="12.6" customHeight="1"/>
    <row r="237" ht="12.6" customHeight="1"/>
    <row r="238" ht="12.6" customHeight="1"/>
    <row r="239" ht="12.6" customHeight="1"/>
    <row r="240" ht="12.6" customHeight="1"/>
    <row r="241" ht="12.6" customHeight="1"/>
    <row r="242" ht="12.6" customHeight="1"/>
    <row r="243" ht="12.6" customHeight="1"/>
    <row r="244" ht="12.6" customHeight="1"/>
    <row r="245" ht="12.6" customHeight="1"/>
    <row r="246" ht="12.6" customHeight="1"/>
    <row r="247" ht="12.6" customHeight="1"/>
    <row r="248" ht="12.6" customHeight="1"/>
    <row r="249" ht="12.6" customHeight="1"/>
    <row r="250" ht="12.6" customHeight="1"/>
    <row r="251" ht="12.6" customHeight="1"/>
    <row r="252" ht="12.6" customHeight="1"/>
    <row r="253" ht="12.6" customHeight="1"/>
    <row r="254" ht="12.6" customHeight="1"/>
    <row r="255" ht="12.6" customHeight="1"/>
    <row r="256" ht="12.6" customHeight="1"/>
    <row r="257" ht="12.6" customHeight="1"/>
    <row r="258" ht="12.6" customHeight="1"/>
    <row r="259" ht="12.6" customHeight="1"/>
    <row r="260" ht="12.6" customHeight="1"/>
    <row r="261" ht="12.6" customHeight="1"/>
    <row r="262" ht="12.6" customHeight="1"/>
    <row r="263" ht="12.6" customHeight="1"/>
    <row r="264" ht="12.6" customHeight="1"/>
    <row r="265" ht="12.6" customHeight="1"/>
    <row r="266" ht="12.6" customHeight="1"/>
    <row r="267" ht="12.6" customHeight="1"/>
    <row r="268" ht="12.6" customHeight="1"/>
    <row r="269" ht="12.6" customHeight="1"/>
    <row r="270" ht="12.6" customHeight="1"/>
    <row r="271" ht="12.6" customHeight="1"/>
    <row r="272" ht="12.6" customHeight="1"/>
    <row r="273" ht="12.6" customHeight="1"/>
    <row r="274" ht="12.6" customHeight="1"/>
    <row r="275" ht="12.6" customHeight="1"/>
    <row r="276" ht="12.6" customHeight="1"/>
    <row r="277" ht="12.6" customHeight="1"/>
    <row r="278" ht="12.6" customHeight="1"/>
    <row r="279" ht="12.6" customHeight="1"/>
    <row r="280" ht="12.6" customHeight="1"/>
    <row r="281" ht="12.6" customHeight="1"/>
    <row r="282" ht="12.6" customHeight="1"/>
    <row r="283" ht="12.6" customHeight="1"/>
    <row r="284" ht="12.6" customHeight="1"/>
    <row r="285" ht="12.6" customHeight="1"/>
    <row r="286" ht="12.6" customHeight="1"/>
    <row r="287" ht="12.6" customHeight="1"/>
    <row r="288" ht="12.6" customHeight="1"/>
    <row r="289" ht="12.6" customHeight="1"/>
    <row r="290" ht="12.6" customHeight="1"/>
    <row r="291" ht="12.6" customHeight="1"/>
    <row r="292" ht="12.6" customHeight="1"/>
    <row r="293" ht="12.6" customHeight="1"/>
    <row r="294" ht="12.6" customHeight="1"/>
    <row r="295" ht="12.6" customHeight="1"/>
    <row r="296" ht="12.6" customHeight="1"/>
    <row r="297" ht="12.6" customHeight="1"/>
    <row r="298" ht="12.6" customHeight="1"/>
    <row r="299" ht="12.6" customHeight="1"/>
    <row r="300" ht="12.6" customHeight="1"/>
    <row r="301" ht="12.6" customHeight="1"/>
    <row r="302" ht="12.6" customHeight="1"/>
    <row r="303" ht="12.6" customHeight="1"/>
    <row r="304" ht="12.6" customHeight="1"/>
    <row r="305" ht="12.6" customHeight="1"/>
    <row r="306" ht="12.6" customHeight="1"/>
    <row r="307" ht="12.6" customHeight="1"/>
    <row r="308" ht="12.6" customHeight="1"/>
    <row r="309" ht="12.6" customHeight="1"/>
    <row r="310" ht="12.6" customHeight="1"/>
    <row r="311" ht="12.6" customHeight="1"/>
    <row r="312" ht="12.6" customHeight="1"/>
    <row r="313" ht="12.6" customHeight="1"/>
    <row r="314" ht="12.6" customHeight="1"/>
    <row r="315" ht="12.6" customHeight="1"/>
    <row r="316" ht="12.6" customHeight="1"/>
    <row r="317" ht="12.6" customHeight="1"/>
    <row r="318" ht="12.6" customHeight="1"/>
    <row r="319" ht="12.6" customHeight="1"/>
    <row r="320" ht="12.6" customHeight="1"/>
    <row r="321" ht="12.6" customHeight="1"/>
    <row r="322" ht="12.6" customHeight="1"/>
    <row r="323" ht="12.6" customHeight="1"/>
    <row r="324" ht="12.6" customHeight="1"/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120"/>
  <sheetViews>
    <sheetView topLeftCell="A24" workbookViewId="0">
      <selection activeCell="B2" sqref="B2"/>
    </sheetView>
  </sheetViews>
  <sheetFormatPr defaultRowHeight="10.5"/>
  <cols>
    <col min="1" max="1" width="2.140625" style="173" customWidth="1"/>
    <col min="2" max="2" width="52.140625" style="970" customWidth="1"/>
    <col min="3" max="3" width="7.5703125" style="970" hidden="1" customWidth="1"/>
    <col min="4" max="4" width="23.5703125" style="155" customWidth="1"/>
    <col min="5" max="5" width="13.7109375" style="155" customWidth="1"/>
    <col min="6" max="6" width="23.5703125" style="155" customWidth="1"/>
    <col min="7" max="7" width="9.140625" style="155"/>
    <col min="8" max="8" width="9.140625" style="157"/>
    <col min="9" max="9" width="12.42578125" style="155" bestFit="1" customWidth="1"/>
    <col min="10" max="10" width="9.140625" style="155"/>
    <col min="11" max="11" width="12.7109375" style="155" customWidth="1"/>
    <col min="12" max="16384" width="9.140625" style="155"/>
  </cols>
  <sheetData>
    <row r="1" spans="1:11">
      <c r="B1" s="1087"/>
      <c r="C1" s="1087"/>
    </row>
    <row r="2" spans="1:11" ht="12.75">
      <c r="B2" s="1100" t="s">
        <v>701</v>
      </c>
      <c r="C2" s="1087"/>
    </row>
    <row r="3" spans="1:11" ht="12.75">
      <c r="B3" s="1100"/>
      <c r="C3" s="1087"/>
    </row>
    <row r="4" spans="1:11" ht="12.75">
      <c r="B4" s="1101" t="s">
        <v>682</v>
      </c>
    </row>
    <row r="6" spans="1:11" ht="30" customHeight="1">
      <c r="A6" s="155"/>
      <c r="B6" s="855" t="s">
        <v>231</v>
      </c>
      <c r="C6" s="1052" t="s">
        <v>230</v>
      </c>
      <c r="D6" s="916" t="s">
        <v>683</v>
      </c>
      <c r="E6" s="917" t="s">
        <v>684</v>
      </c>
      <c r="F6" s="917" t="s">
        <v>685</v>
      </c>
      <c r="I6" s="1053"/>
    </row>
    <row r="7" spans="1:11" ht="15.95" customHeight="1">
      <c r="A7" s="155"/>
      <c r="B7" s="291" t="s">
        <v>433</v>
      </c>
      <c r="C7" s="1054"/>
      <c r="D7" s="774">
        <v>27906260</v>
      </c>
      <c r="E7" s="774">
        <v>233587</v>
      </c>
      <c r="F7" s="775">
        <f>SUM(D7:E7)</f>
        <v>28139847</v>
      </c>
      <c r="H7" s="1055"/>
      <c r="I7" s="444"/>
      <c r="J7" s="444"/>
      <c r="K7" s="444"/>
    </row>
    <row r="8" spans="1:11" ht="15.95" customHeight="1" thickBot="1">
      <c r="B8" s="1056" t="s">
        <v>686</v>
      </c>
      <c r="C8" s="1057"/>
      <c r="D8" s="780">
        <f>117673852-D7</f>
        <v>89767592</v>
      </c>
      <c r="E8" s="780">
        <v>0</v>
      </c>
      <c r="F8" s="781">
        <f>SUM(D8:E8)</f>
        <v>89767592</v>
      </c>
      <c r="H8" s="1055"/>
      <c r="I8" s="444"/>
      <c r="J8" s="444"/>
      <c r="K8" s="444"/>
    </row>
    <row r="9" spans="1:11" ht="15.95" customHeight="1" thickBot="1">
      <c r="B9" s="296" t="s">
        <v>390</v>
      </c>
      <c r="C9" s="1058"/>
      <c r="D9" s="996">
        <f>SUM(D7:D8)</f>
        <v>117673852</v>
      </c>
      <c r="E9" s="996">
        <f>SUM(E7:E8)</f>
        <v>233587</v>
      </c>
      <c r="F9" s="997">
        <f>SUM(D9:E9)</f>
        <v>117907439</v>
      </c>
      <c r="H9" s="1059"/>
      <c r="I9" s="930"/>
      <c r="J9" s="444"/>
      <c r="K9" s="444"/>
    </row>
    <row r="10" spans="1:11" ht="6" customHeight="1">
      <c r="D10" s="62"/>
      <c r="E10" s="62"/>
      <c r="F10" s="62"/>
      <c r="H10" s="1060"/>
      <c r="I10" s="930"/>
      <c r="J10" s="444"/>
      <c r="K10" s="444"/>
    </row>
    <row r="11" spans="1:11" ht="15.95" customHeight="1" thickBot="1">
      <c r="A11" s="155"/>
      <c r="B11" s="855" t="s">
        <v>380</v>
      </c>
      <c r="C11" s="1052"/>
      <c r="D11" s="916"/>
      <c r="E11" s="917"/>
      <c r="F11" s="917"/>
      <c r="H11" s="1061"/>
    </row>
    <row r="12" spans="1:11" ht="15.95" customHeight="1" thickBot="1">
      <c r="A12" s="155"/>
      <c r="B12" s="1062" t="s">
        <v>681</v>
      </c>
      <c r="C12" s="1032"/>
      <c r="D12" s="1063"/>
      <c r="E12" s="1063"/>
      <c r="F12" s="1064"/>
      <c r="H12" s="1061"/>
    </row>
    <row r="13" spans="1:11" ht="15.95" hidden="1" customHeight="1">
      <c r="B13" s="291" t="s">
        <v>270</v>
      </c>
      <c r="C13" s="1054"/>
      <c r="D13" s="774">
        <v>0</v>
      </c>
      <c r="E13" s="774">
        <v>0</v>
      </c>
      <c r="F13" s="775">
        <f>SUM(D13:E13)</f>
        <v>0</v>
      </c>
      <c r="H13" s="1055"/>
      <c r="I13" s="444"/>
      <c r="J13" s="444"/>
      <c r="K13" s="444"/>
    </row>
    <row r="14" spans="1:11" ht="15.95" hidden="1" customHeight="1">
      <c r="B14" s="1056" t="s">
        <v>687</v>
      </c>
      <c r="C14" s="1057"/>
      <c r="D14" s="780">
        <v>106864195</v>
      </c>
      <c r="E14" s="780">
        <v>0</v>
      </c>
      <c r="F14" s="781">
        <f>SUM(D14:E14)</f>
        <v>106864195</v>
      </c>
      <c r="H14" s="1055"/>
      <c r="I14" s="444"/>
      <c r="J14" s="444"/>
      <c r="K14" s="444"/>
    </row>
    <row r="15" spans="1:11" ht="18.95" customHeight="1" thickBot="1">
      <c r="A15" s="155"/>
      <c r="B15" s="296" t="s">
        <v>274</v>
      </c>
      <c r="C15" s="1058"/>
      <c r="D15" s="996">
        <f>SUM(D13:D14)</f>
        <v>106864195</v>
      </c>
      <c r="E15" s="996">
        <f>SUM(E13:E14)</f>
        <v>0</v>
      </c>
      <c r="F15" s="997">
        <f>SUM(F13:F14)</f>
        <v>106864195</v>
      </c>
      <c r="H15" s="1059"/>
      <c r="I15" s="930"/>
      <c r="J15" s="444"/>
      <c r="K15" s="444"/>
    </row>
    <row r="16" spans="1:11" ht="6" customHeight="1">
      <c r="A16" s="155"/>
      <c r="D16" s="283"/>
      <c r="E16" s="283"/>
      <c r="F16" s="283"/>
      <c r="I16" s="444"/>
      <c r="J16" s="444"/>
      <c r="K16" s="444"/>
    </row>
    <row r="17" spans="1:11" ht="15.95" customHeight="1">
      <c r="A17" s="155"/>
      <c r="B17" s="855" t="s">
        <v>222</v>
      </c>
      <c r="C17" s="1052"/>
      <c r="D17" s="916"/>
      <c r="E17" s="917"/>
      <c r="F17" s="917"/>
      <c r="H17" s="1061"/>
      <c r="I17" s="444"/>
      <c r="J17" s="444"/>
      <c r="K17" s="444"/>
    </row>
    <row r="18" spans="1:11" ht="15.95" customHeight="1" thickBot="1">
      <c r="A18" s="155"/>
      <c r="B18" s="914" t="s">
        <v>688</v>
      </c>
      <c r="C18" s="1065"/>
      <c r="D18" s="1066">
        <f>D19+D20+D23</f>
        <v>10809655</v>
      </c>
      <c r="E18" s="1066">
        <f>E19+E20+E23</f>
        <v>233587</v>
      </c>
      <c r="F18" s="1067">
        <f t="shared" ref="F18:F23" si="0">SUM(D18:E18)</f>
        <v>11043242</v>
      </c>
      <c r="H18" s="1061"/>
      <c r="I18" s="444"/>
      <c r="J18" s="444"/>
      <c r="K18" s="444"/>
    </row>
    <row r="19" spans="1:11" ht="15.95" customHeight="1" thickBot="1">
      <c r="A19" s="155"/>
      <c r="B19" s="304" t="s">
        <v>12</v>
      </c>
      <c r="C19" s="1068"/>
      <c r="D19" s="996">
        <v>3523903</v>
      </c>
      <c r="E19" s="996"/>
      <c r="F19" s="997">
        <f t="shared" si="0"/>
        <v>3523903</v>
      </c>
      <c r="H19" s="1061"/>
      <c r="I19" s="444"/>
      <c r="J19" s="444"/>
      <c r="K19" s="444"/>
    </row>
    <row r="20" spans="1:11" ht="15.95" customHeight="1" thickBot="1">
      <c r="A20" s="155"/>
      <c r="B20" s="304" t="s">
        <v>9</v>
      </c>
      <c r="C20" s="1068"/>
      <c r="D20" s="996">
        <f>SUM(D21:D22)</f>
        <v>6736229</v>
      </c>
      <c r="E20" s="996">
        <f t="shared" ref="E20" si="1">SUM(E21:E22)</f>
        <v>233587</v>
      </c>
      <c r="F20" s="997">
        <f t="shared" si="0"/>
        <v>6969816</v>
      </c>
      <c r="H20" s="1061"/>
      <c r="I20" s="444"/>
      <c r="J20" s="444"/>
      <c r="K20" s="444"/>
    </row>
    <row r="21" spans="1:11" ht="15.95" customHeight="1">
      <c r="A21" s="155"/>
      <c r="B21" s="1010" t="s">
        <v>10</v>
      </c>
      <c r="C21" s="1069"/>
      <c r="D21" s="998">
        <f>5512997+1223232</f>
        <v>6736229</v>
      </c>
      <c r="E21" s="998">
        <f>170151+63436</f>
        <v>233587</v>
      </c>
      <c r="F21" s="999">
        <f t="shared" si="0"/>
        <v>6969816</v>
      </c>
      <c r="H21" s="1061"/>
      <c r="I21" s="444"/>
      <c r="J21" s="444"/>
      <c r="K21" s="444"/>
    </row>
    <row r="22" spans="1:11" ht="15.95" customHeight="1" thickBot="1">
      <c r="A22" s="155"/>
      <c r="B22" s="1070" t="s">
        <v>11</v>
      </c>
      <c r="C22" s="1071"/>
      <c r="D22" s="994">
        <v>0</v>
      </c>
      <c r="E22" s="994">
        <v>0</v>
      </c>
      <c r="F22" s="995">
        <f t="shared" si="0"/>
        <v>0</v>
      </c>
      <c r="H22" s="1061"/>
      <c r="I22" s="444"/>
      <c r="J22" s="444"/>
      <c r="K22" s="444"/>
    </row>
    <row r="23" spans="1:11" ht="15.95" customHeight="1" thickBot="1">
      <c r="A23" s="155"/>
      <c r="B23" s="304" t="s">
        <v>250</v>
      </c>
      <c r="C23" s="1068"/>
      <c r="D23" s="996">
        <v>549523</v>
      </c>
      <c r="E23" s="996">
        <v>0</v>
      </c>
      <c r="F23" s="997">
        <f t="shared" si="0"/>
        <v>549523</v>
      </c>
      <c r="H23" s="1061"/>
      <c r="I23" s="444"/>
      <c r="J23" s="444"/>
      <c r="K23" s="444"/>
    </row>
    <row r="24" spans="1:11" ht="6" customHeight="1" thickBot="1">
      <c r="A24" s="155"/>
      <c r="B24" s="192"/>
      <c r="C24" s="192"/>
      <c r="D24" s="1009"/>
      <c r="E24" s="1009"/>
      <c r="F24" s="1009"/>
      <c r="H24" s="1061"/>
      <c r="I24" s="444"/>
      <c r="J24" s="444"/>
      <c r="K24" s="444"/>
    </row>
    <row r="25" spans="1:11" ht="15.95" customHeight="1" thickBot="1">
      <c r="A25" s="155"/>
      <c r="B25" s="304" t="s">
        <v>363</v>
      </c>
      <c r="C25" s="1068"/>
      <c r="D25" s="996">
        <v>2</v>
      </c>
      <c r="E25" s="996">
        <v>0</v>
      </c>
      <c r="F25" s="997">
        <f>SUM(D25:E25)</f>
        <v>2</v>
      </c>
      <c r="H25" s="1061"/>
      <c r="I25" s="444"/>
      <c r="J25" s="444"/>
      <c r="K25" s="444"/>
    </row>
    <row r="26" spans="1:11" ht="15.95" customHeight="1" thickBot="1">
      <c r="A26" s="155"/>
      <c r="B26" s="304" t="s">
        <v>223</v>
      </c>
      <c r="C26" s="1068"/>
      <c r="D26" s="996">
        <f>SUM(D19,D20,D23,D25)</f>
        <v>10809657</v>
      </c>
      <c r="E26" s="996">
        <f>SUM(E19,E20,E23,E25)</f>
        <v>233587</v>
      </c>
      <c r="F26" s="997">
        <f>SUM(D26:E26)</f>
        <v>11043244</v>
      </c>
      <c r="H26" s="1061"/>
      <c r="I26" s="444"/>
      <c r="J26" s="444"/>
      <c r="K26" s="444"/>
    </row>
    <row r="27" spans="1:11" ht="15.95" customHeight="1" thickBot="1">
      <c r="A27" s="155"/>
      <c r="B27" s="304" t="s">
        <v>381</v>
      </c>
      <c r="C27" s="1068"/>
      <c r="D27" s="996">
        <f>D15+D26</f>
        <v>117673852</v>
      </c>
      <c r="E27" s="996">
        <f>E15+E26</f>
        <v>233587</v>
      </c>
      <c r="F27" s="997">
        <f>SUM(D27:E27)</f>
        <v>117907439</v>
      </c>
      <c r="H27" s="1060"/>
      <c r="I27" s="930"/>
      <c r="J27" s="444"/>
      <c r="K27" s="444"/>
    </row>
    <row r="28" spans="1:11" ht="15.95" customHeight="1">
      <c r="A28" s="155"/>
      <c r="B28" s="192"/>
      <c r="C28" s="192"/>
      <c r="D28" s="1009"/>
      <c r="E28" s="1009"/>
      <c r="F28" s="1009"/>
      <c r="H28" s="1060"/>
      <c r="I28" s="930"/>
      <c r="J28" s="444"/>
      <c r="K28" s="444"/>
    </row>
    <row r="29" spans="1:11" ht="14.25" customHeight="1">
      <c r="A29" s="155"/>
      <c r="B29" s="1101" t="s">
        <v>495</v>
      </c>
      <c r="C29" s="421"/>
      <c r="D29" s="165"/>
      <c r="E29" s="165"/>
      <c r="F29" s="165"/>
    </row>
    <row r="30" spans="1:11">
      <c r="A30" s="155"/>
      <c r="D30" s="283"/>
      <c r="E30" s="283"/>
      <c r="F30" s="283"/>
    </row>
    <row r="31" spans="1:11" ht="30" customHeight="1">
      <c r="A31" s="155"/>
      <c r="B31" s="855" t="s">
        <v>231</v>
      </c>
      <c r="C31" s="1052" t="s">
        <v>230</v>
      </c>
      <c r="D31" s="916" t="s">
        <v>689</v>
      </c>
      <c r="E31" s="917" t="s">
        <v>684</v>
      </c>
      <c r="F31" s="917" t="s">
        <v>690</v>
      </c>
      <c r="I31" s="1053"/>
    </row>
    <row r="32" spans="1:11" ht="15.95" customHeight="1">
      <c r="A32" s="155"/>
      <c r="B32" s="291" t="s">
        <v>433</v>
      </c>
      <c r="C32" s="1054"/>
      <c r="D32" s="774">
        <v>30980449</v>
      </c>
      <c r="E32" s="774">
        <v>-6962</v>
      </c>
      <c r="F32" s="775">
        <f>SUM(D32:E32)</f>
        <v>30973487</v>
      </c>
      <c r="H32" s="1055"/>
      <c r="I32" s="444"/>
      <c r="J32" s="444"/>
      <c r="K32" s="444"/>
    </row>
    <row r="33" spans="1:11" ht="15.95" customHeight="1" thickBot="1">
      <c r="B33" s="1056" t="s">
        <v>686</v>
      </c>
      <c r="C33" s="1057"/>
      <c r="D33" s="780">
        <f>123508408-D32</f>
        <v>92527959</v>
      </c>
      <c r="E33" s="780">
        <v>0</v>
      </c>
      <c r="F33" s="781">
        <f>SUM(D33:E33)</f>
        <v>92527959</v>
      </c>
      <c r="H33" s="1055"/>
      <c r="I33" s="444"/>
      <c r="J33" s="444"/>
      <c r="K33" s="444"/>
    </row>
    <row r="34" spans="1:11" ht="15.95" customHeight="1" thickBot="1">
      <c r="B34" s="296" t="s">
        <v>390</v>
      </c>
      <c r="C34" s="1058"/>
      <c r="D34" s="996">
        <f>SUM(D32:D33)</f>
        <v>123508408</v>
      </c>
      <c r="E34" s="996">
        <f>SUM(E32:E33)</f>
        <v>-6962</v>
      </c>
      <c r="F34" s="997">
        <f>SUM(D34:E34)</f>
        <v>123501446</v>
      </c>
      <c r="H34" s="1059"/>
      <c r="I34" s="930"/>
      <c r="J34" s="444"/>
      <c r="K34" s="444"/>
    </row>
    <row r="35" spans="1:11" ht="6" customHeight="1">
      <c r="D35" s="62"/>
      <c r="E35" s="62"/>
      <c r="F35" s="62"/>
      <c r="H35" s="1060"/>
      <c r="I35" s="930"/>
      <c r="J35" s="444"/>
      <c r="K35" s="444"/>
    </row>
    <row r="36" spans="1:11" ht="15.95" customHeight="1" thickBot="1">
      <c r="A36" s="155"/>
      <c r="B36" s="855" t="s">
        <v>380</v>
      </c>
      <c r="C36" s="1052"/>
      <c r="D36" s="916"/>
      <c r="E36" s="917"/>
      <c r="F36" s="917"/>
      <c r="H36" s="1061"/>
    </row>
    <row r="37" spans="1:11" ht="15.95" customHeight="1">
      <c r="A37" s="155"/>
      <c r="B37" s="1062" t="s">
        <v>681</v>
      </c>
      <c r="C37" s="1032"/>
      <c r="D37" s="1063"/>
      <c r="E37" s="1063"/>
      <c r="F37" s="1064"/>
      <c r="H37" s="1061"/>
    </row>
    <row r="38" spans="1:11" ht="15.95" customHeight="1">
      <c r="B38" s="291" t="s">
        <v>270</v>
      </c>
      <c r="C38" s="1054"/>
      <c r="D38" s="774">
        <v>1708139</v>
      </c>
      <c r="E38" s="774">
        <v>22836</v>
      </c>
      <c r="F38" s="775">
        <f>SUM(D38:E38)</f>
        <v>1730975</v>
      </c>
      <c r="H38" s="1055"/>
      <c r="I38" s="444"/>
      <c r="J38" s="444"/>
      <c r="K38" s="444"/>
    </row>
    <row r="39" spans="1:11" ht="15.95" customHeight="1" thickBot="1">
      <c r="B39" s="1056" t="s">
        <v>687</v>
      </c>
      <c r="C39" s="1057"/>
      <c r="D39" s="780">
        <f>111236264-D38</f>
        <v>109528125</v>
      </c>
      <c r="E39" s="780">
        <v>0</v>
      </c>
      <c r="F39" s="781">
        <f>SUM(D39:E39)</f>
        <v>109528125</v>
      </c>
      <c r="H39" s="1055"/>
      <c r="I39" s="444"/>
      <c r="J39" s="444"/>
      <c r="K39" s="444"/>
    </row>
    <row r="40" spans="1:11" ht="15.95" customHeight="1" thickBot="1">
      <c r="A40" s="155"/>
      <c r="B40" s="296" t="s">
        <v>274</v>
      </c>
      <c r="C40" s="1058"/>
      <c r="D40" s="996">
        <f>SUM(D38:D39)</f>
        <v>111236264</v>
      </c>
      <c r="E40" s="996">
        <f t="shared" ref="E40:F40" si="2">SUM(E38:E39)</f>
        <v>22836</v>
      </c>
      <c r="F40" s="997">
        <f t="shared" si="2"/>
        <v>111259100</v>
      </c>
      <c r="H40" s="1059"/>
      <c r="I40" s="930"/>
      <c r="J40" s="444"/>
      <c r="K40" s="444"/>
    </row>
    <row r="41" spans="1:11" ht="6" customHeight="1">
      <c r="A41" s="155"/>
      <c r="D41" s="283"/>
      <c r="E41" s="283"/>
      <c r="F41" s="283"/>
      <c r="I41" s="444"/>
      <c r="J41" s="444"/>
      <c r="K41" s="444"/>
    </row>
    <row r="42" spans="1:11" ht="15.95" customHeight="1">
      <c r="A42" s="155"/>
      <c r="B42" s="855" t="s">
        <v>222</v>
      </c>
      <c r="C42" s="1052"/>
      <c r="D42" s="916"/>
      <c r="E42" s="917"/>
      <c r="F42" s="917"/>
      <c r="H42" s="1061"/>
      <c r="I42" s="444"/>
      <c r="J42" s="444"/>
      <c r="K42" s="444"/>
    </row>
    <row r="43" spans="1:11" ht="15.95" customHeight="1" thickBot="1">
      <c r="A43" s="155"/>
      <c r="B43" s="914" t="s">
        <v>688</v>
      </c>
      <c r="C43" s="1065"/>
      <c r="D43" s="1066">
        <f>D44+D45+D48</f>
        <v>12272144</v>
      </c>
      <c r="E43" s="1066">
        <f t="shared" ref="E43:F43" si="3">E44+E45+E48</f>
        <v>-29798</v>
      </c>
      <c r="F43" s="1067">
        <f t="shared" si="3"/>
        <v>12242346</v>
      </c>
      <c r="H43" s="1061"/>
      <c r="I43" s="444"/>
      <c r="J43" s="444"/>
      <c r="K43" s="444"/>
    </row>
    <row r="44" spans="1:11" ht="15.95" customHeight="1" thickBot="1">
      <c r="A44" s="155"/>
      <c r="B44" s="304" t="s">
        <v>12</v>
      </c>
      <c r="C44" s="1068"/>
      <c r="D44" s="996">
        <v>3535758</v>
      </c>
      <c r="E44" s="996">
        <v>0</v>
      </c>
      <c r="F44" s="997">
        <f>SUM(D44:E44)</f>
        <v>3535758</v>
      </c>
      <c r="H44" s="1061"/>
      <c r="I44" s="444"/>
      <c r="J44" s="444"/>
      <c r="K44" s="444"/>
    </row>
    <row r="45" spans="1:11" ht="15.95" customHeight="1" thickBot="1">
      <c r="A45" s="155"/>
      <c r="B45" s="304" t="s">
        <v>9</v>
      </c>
      <c r="C45" s="1068"/>
      <c r="D45" s="996">
        <f>SUM(D46:D47)</f>
        <v>8303580</v>
      </c>
      <c r="E45" s="996">
        <f t="shared" ref="E45" si="4">SUM(E46:E47)</f>
        <v>-29798</v>
      </c>
      <c r="F45" s="997">
        <f>SUM(D45:E45)</f>
        <v>8273782</v>
      </c>
      <c r="H45" s="1061"/>
      <c r="I45" s="444"/>
      <c r="J45" s="444"/>
      <c r="K45" s="444"/>
    </row>
    <row r="46" spans="1:11" ht="15.95" customHeight="1">
      <c r="A46" s="155"/>
      <c r="B46" s="1010" t="s">
        <v>10</v>
      </c>
      <c r="C46" s="1069"/>
      <c r="D46" s="998">
        <v>6983272</v>
      </c>
      <c r="E46" s="998">
        <v>-10736</v>
      </c>
      <c r="F46" s="999">
        <f>SUM(D46:E46)</f>
        <v>6972536</v>
      </c>
      <c r="H46" s="1061"/>
      <c r="I46" s="444"/>
      <c r="J46" s="444"/>
      <c r="K46" s="444"/>
    </row>
    <row r="47" spans="1:11" ht="15.95" customHeight="1" thickBot="1">
      <c r="A47" s="155"/>
      <c r="B47" s="1070" t="s">
        <v>11</v>
      </c>
      <c r="C47" s="1071"/>
      <c r="D47" s="994">
        <v>1320308</v>
      </c>
      <c r="E47" s="994">
        <v>-19062</v>
      </c>
      <c r="F47" s="995">
        <f>SUM(D47:E47)</f>
        <v>1301246</v>
      </c>
      <c r="H47" s="1061"/>
      <c r="I47" s="444"/>
      <c r="J47" s="444"/>
      <c r="K47" s="444"/>
    </row>
    <row r="48" spans="1:11" ht="15.95" customHeight="1" thickBot="1">
      <c r="A48" s="155"/>
      <c r="B48" s="304" t="s">
        <v>250</v>
      </c>
      <c r="C48" s="1068"/>
      <c r="D48" s="996">
        <v>432806</v>
      </c>
      <c r="E48" s="996">
        <v>0</v>
      </c>
      <c r="F48" s="997">
        <f>SUM(D48:E48)</f>
        <v>432806</v>
      </c>
      <c r="H48" s="1061"/>
      <c r="I48" s="444"/>
      <c r="J48" s="444"/>
      <c r="K48" s="444"/>
    </row>
    <row r="49" spans="1:11" ht="6" customHeight="1" thickBot="1">
      <c r="A49" s="155"/>
      <c r="B49" s="192"/>
      <c r="C49" s="192"/>
      <c r="D49" s="1009"/>
      <c r="E49" s="1009"/>
      <c r="F49" s="1009"/>
      <c r="H49" s="1061"/>
      <c r="I49" s="444"/>
      <c r="J49" s="444"/>
      <c r="K49" s="444"/>
    </row>
    <row r="50" spans="1:11" ht="15.95" customHeight="1" thickBot="1">
      <c r="A50" s="155"/>
      <c r="B50" s="304" t="s">
        <v>363</v>
      </c>
      <c r="C50" s="1068"/>
      <c r="D50" s="996">
        <v>0</v>
      </c>
      <c r="E50" s="996">
        <v>0</v>
      </c>
      <c r="F50" s="997">
        <f>SUM(D50:E50)</f>
        <v>0</v>
      </c>
      <c r="H50" s="1061"/>
      <c r="I50" s="444"/>
      <c r="J50" s="444"/>
      <c r="K50" s="444"/>
    </row>
    <row r="51" spans="1:11" ht="15.95" customHeight="1" thickBot="1">
      <c r="A51" s="155"/>
      <c r="B51" s="304" t="s">
        <v>223</v>
      </c>
      <c r="C51" s="1068"/>
      <c r="D51" s="996">
        <f>SUM(D44,D45,D48)</f>
        <v>12272144</v>
      </c>
      <c r="E51" s="996">
        <f>SUM(E44,E45,E48)</f>
        <v>-29798</v>
      </c>
      <c r="F51" s="997">
        <f>SUM(D51:E51)</f>
        <v>12242346</v>
      </c>
      <c r="H51" s="1061"/>
      <c r="I51" s="444"/>
      <c r="J51" s="444"/>
      <c r="K51" s="444"/>
    </row>
    <row r="52" spans="1:11" ht="15.95" customHeight="1" thickBot="1">
      <c r="A52" s="155"/>
      <c r="B52" s="304" t="s">
        <v>381</v>
      </c>
      <c r="C52" s="1068"/>
      <c r="D52" s="996">
        <f>D40+D51</f>
        <v>123508408</v>
      </c>
      <c r="E52" s="996">
        <f>E40+E51</f>
        <v>-6962</v>
      </c>
      <c r="F52" s="997">
        <f>SUM(D52:E52)</f>
        <v>123501446</v>
      </c>
      <c r="H52" s="1060"/>
      <c r="I52" s="930"/>
      <c r="J52" s="444"/>
      <c r="K52" s="444"/>
    </row>
    <row r="53" spans="1:11" ht="15.95" customHeight="1">
      <c r="A53" s="155"/>
      <c r="B53" s="192"/>
      <c r="C53" s="192"/>
      <c r="D53" s="1009"/>
      <c r="E53" s="1009"/>
      <c r="F53" s="1009"/>
      <c r="H53" s="1061"/>
      <c r="I53" s="930"/>
      <c r="J53" s="444"/>
      <c r="K53" s="444"/>
    </row>
    <row r="54" spans="1:11">
      <c r="A54" s="155"/>
      <c r="B54" s="155"/>
      <c r="C54" s="155"/>
      <c r="D54" s="1072"/>
      <c r="E54" s="1072"/>
      <c r="F54" s="1072"/>
      <c r="H54" s="155"/>
    </row>
    <row r="55" spans="1:11">
      <c r="A55" s="155"/>
      <c r="B55" s="155"/>
      <c r="C55" s="155"/>
      <c r="D55" s="1072"/>
      <c r="E55" s="1072"/>
      <c r="F55" s="1072"/>
      <c r="H55" s="155"/>
    </row>
    <row r="56" spans="1:11">
      <c r="A56" s="155"/>
      <c r="B56" s="155"/>
      <c r="C56" s="155"/>
      <c r="D56" s="1072"/>
      <c r="E56" s="1072"/>
      <c r="F56" s="1072"/>
      <c r="H56" s="155"/>
    </row>
    <row r="57" spans="1:11">
      <c r="A57" s="155"/>
      <c r="B57" s="155"/>
      <c r="C57" s="155"/>
      <c r="D57" s="1072"/>
      <c r="E57" s="1072"/>
      <c r="F57" s="1072"/>
      <c r="H57" s="155"/>
    </row>
    <row r="58" spans="1:11">
      <c r="A58" s="155"/>
      <c r="B58" s="155"/>
      <c r="C58" s="155"/>
      <c r="D58" s="1072"/>
      <c r="E58" s="1072"/>
      <c r="F58" s="1072"/>
      <c r="H58" s="155"/>
    </row>
    <row r="59" spans="1:11">
      <c r="A59" s="155"/>
      <c r="B59" s="155"/>
      <c r="C59" s="155"/>
      <c r="D59" s="1072"/>
      <c r="E59" s="1072"/>
      <c r="F59" s="1072"/>
      <c r="H59" s="155"/>
    </row>
    <row r="60" spans="1:11">
      <c r="A60" s="155"/>
      <c r="B60" s="155"/>
      <c r="C60" s="155"/>
      <c r="D60" s="1072"/>
      <c r="E60" s="1072"/>
      <c r="F60" s="1072"/>
      <c r="H60" s="155"/>
    </row>
    <row r="61" spans="1:11">
      <c r="A61" s="155"/>
      <c r="B61" s="155"/>
      <c r="C61" s="155"/>
      <c r="D61" s="1072"/>
      <c r="E61" s="1072"/>
      <c r="F61" s="1072"/>
      <c r="H61" s="155"/>
    </row>
    <row r="62" spans="1:11">
      <c r="A62" s="155"/>
      <c r="B62" s="155"/>
      <c r="C62" s="155"/>
      <c r="D62" s="1072"/>
      <c r="E62" s="1072"/>
      <c r="F62" s="1072"/>
      <c r="H62" s="155"/>
    </row>
    <row r="63" spans="1:11">
      <c r="A63" s="155"/>
      <c r="B63" s="155"/>
      <c r="C63" s="155"/>
      <c r="D63" s="1072"/>
      <c r="E63" s="1072"/>
      <c r="F63" s="1072"/>
      <c r="H63" s="155"/>
    </row>
    <row r="64" spans="1:11">
      <c r="A64" s="155"/>
      <c r="B64" s="155"/>
      <c r="C64" s="155"/>
      <c r="D64" s="1072"/>
      <c r="E64" s="1072"/>
      <c r="F64" s="1072"/>
      <c r="H64" s="155"/>
    </row>
    <row r="65" spans="1:8">
      <c r="A65" s="155"/>
      <c r="B65" s="155"/>
      <c r="C65" s="155"/>
      <c r="D65" s="1072"/>
      <c r="E65" s="1072"/>
      <c r="F65" s="1072"/>
      <c r="H65" s="155"/>
    </row>
    <row r="66" spans="1:8">
      <c r="A66" s="155"/>
      <c r="B66" s="155"/>
      <c r="C66" s="155"/>
      <c r="D66" s="1072"/>
      <c r="E66" s="1072"/>
      <c r="F66" s="1072"/>
      <c r="H66" s="155"/>
    </row>
    <row r="67" spans="1:8">
      <c r="A67" s="155"/>
      <c r="B67" s="155"/>
      <c r="C67" s="155"/>
      <c r="D67" s="1072"/>
      <c r="E67" s="1072"/>
      <c r="F67" s="1072"/>
      <c r="H67" s="155"/>
    </row>
    <row r="68" spans="1:8">
      <c r="A68" s="155"/>
      <c r="B68" s="155"/>
      <c r="C68" s="155"/>
      <c r="D68" s="1072"/>
      <c r="E68" s="1072"/>
      <c r="F68" s="1072"/>
      <c r="H68" s="155"/>
    </row>
    <row r="69" spans="1:8">
      <c r="A69" s="155"/>
      <c r="B69" s="155"/>
      <c r="C69" s="155"/>
      <c r="D69" s="1072"/>
      <c r="E69" s="1072"/>
      <c r="F69" s="1072"/>
      <c r="H69" s="155"/>
    </row>
    <row r="70" spans="1:8">
      <c r="A70" s="155"/>
      <c r="B70" s="155"/>
      <c r="C70" s="155"/>
      <c r="D70" s="1072"/>
      <c r="E70" s="1072"/>
      <c r="F70" s="1072"/>
      <c r="H70" s="155"/>
    </row>
    <row r="71" spans="1:8">
      <c r="A71" s="155"/>
      <c r="B71" s="155"/>
      <c r="C71" s="155"/>
      <c r="D71" s="1072"/>
      <c r="E71" s="1072"/>
      <c r="F71" s="1072"/>
      <c r="H71" s="155"/>
    </row>
    <row r="72" spans="1:8">
      <c r="A72" s="155"/>
      <c r="B72" s="155"/>
      <c r="C72" s="155"/>
      <c r="D72" s="1072"/>
      <c r="E72" s="1072"/>
      <c r="F72" s="1072"/>
      <c r="H72" s="155"/>
    </row>
    <row r="73" spans="1:8">
      <c r="A73" s="155"/>
      <c r="B73" s="155"/>
      <c r="C73" s="155"/>
      <c r="D73" s="1072"/>
      <c r="E73" s="1072"/>
      <c r="F73" s="1072"/>
      <c r="H73" s="155"/>
    </row>
    <row r="74" spans="1:8">
      <c r="A74" s="155"/>
      <c r="B74" s="155"/>
      <c r="C74" s="155"/>
      <c r="D74" s="1072"/>
      <c r="E74" s="1072"/>
      <c r="F74" s="1072"/>
      <c r="H74" s="155"/>
    </row>
    <row r="75" spans="1:8">
      <c r="A75" s="155"/>
      <c r="B75" s="155"/>
      <c r="C75" s="155"/>
      <c r="D75" s="1072"/>
      <c r="E75" s="1072"/>
      <c r="F75" s="1072"/>
      <c r="H75" s="155"/>
    </row>
    <row r="76" spans="1:8">
      <c r="A76" s="155"/>
      <c r="B76" s="155"/>
      <c r="C76" s="155"/>
      <c r="D76" s="1072"/>
      <c r="E76" s="1072"/>
      <c r="F76" s="1072"/>
      <c r="H76" s="155"/>
    </row>
    <row r="77" spans="1:8">
      <c r="A77" s="155"/>
      <c r="B77" s="155"/>
      <c r="C77" s="155"/>
      <c r="D77" s="1072"/>
      <c r="E77" s="1072"/>
      <c r="F77" s="1072"/>
      <c r="H77" s="155"/>
    </row>
    <row r="78" spans="1:8">
      <c r="A78" s="155"/>
      <c r="B78" s="155"/>
      <c r="C78" s="155"/>
      <c r="D78" s="1072"/>
      <c r="E78" s="1072"/>
      <c r="F78" s="1072"/>
      <c r="H78" s="155"/>
    </row>
    <row r="79" spans="1:8">
      <c r="A79" s="155"/>
      <c r="B79" s="155"/>
      <c r="C79" s="155"/>
      <c r="D79" s="1072"/>
      <c r="E79" s="1072"/>
      <c r="F79" s="1072"/>
      <c r="H79" s="155"/>
    </row>
    <row r="80" spans="1:8">
      <c r="A80" s="155"/>
      <c r="B80" s="155"/>
      <c r="C80" s="155"/>
      <c r="D80" s="1072"/>
      <c r="E80" s="1072"/>
      <c r="F80" s="1072"/>
      <c r="H80" s="155"/>
    </row>
    <row r="81" spans="1:8">
      <c r="A81" s="155"/>
      <c r="B81" s="155"/>
      <c r="C81" s="155"/>
      <c r="D81" s="1072"/>
      <c r="E81" s="1072"/>
      <c r="F81" s="1072"/>
      <c r="H81" s="155"/>
    </row>
    <row r="82" spans="1:8">
      <c r="A82" s="155"/>
      <c r="B82" s="155"/>
      <c r="C82" s="155"/>
      <c r="D82" s="1072"/>
      <c r="E82" s="1072"/>
      <c r="F82" s="1072"/>
      <c r="H82" s="155"/>
    </row>
    <row r="83" spans="1:8">
      <c r="A83" s="155"/>
      <c r="B83" s="155"/>
      <c r="C83" s="155"/>
      <c r="D83" s="1072"/>
      <c r="E83" s="1072"/>
      <c r="F83" s="1072"/>
      <c r="H83" s="155"/>
    </row>
    <row r="84" spans="1:8">
      <c r="A84" s="155"/>
      <c r="B84" s="155"/>
      <c r="C84" s="155"/>
      <c r="D84" s="1072"/>
      <c r="E84" s="1072"/>
      <c r="F84" s="1072"/>
      <c r="H84" s="155"/>
    </row>
    <row r="85" spans="1:8">
      <c r="A85" s="155"/>
      <c r="B85" s="155"/>
      <c r="C85" s="155"/>
      <c r="D85" s="1072"/>
      <c r="E85" s="1072"/>
      <c r="F85" s="1072"/>
      <c r="H85" s="155"/>
    </row>
    <row r="86" spans="1:8">
      <c r="A86" s="155"/>
      <c r="B86" s="155"/>
      <c r="C86" s="155"/>
      <c r="D86" s="1072"/>
      <c r="E86" s="1072"/>
      <c r="F86" s="1072"/>
      <c r="H86" s="155"/>
    </row>
    <row r="87" spans="1:8">
      <c r="A87" s="155"/>
      <c r="B87" s="155"/>
      <c r="C87" s="155"/>
      <c r="D87" s="1072"/>
      <c r="E87" s="1072"/>
      <c r="F87" s="1072"/>
      <c r="H87" s="155"/>
    </row>
    <row r="88" spans="1:8">
      <c r="A88" s="155"/>
      <c r="B88" s="155"/>
      <c r="C88" s="155"/>
      <c r="D88" s="1072"/>
      <c r="E88" s="1072"/>
      <c r="F88" s="1072"/>
      <c r="H88" s="155"/>
    </row>
    <row r="89" spans="1:8">
      <c r="A89" s="155"/>
      <c r="B89" s="155"/>
      <c r="C89" s="155"/>
      <c r="D89" s="1072"/>
      <c r="E89" s="1072"/>
      <c r="F89" s="1072"/>
      <c r="H89" s="155"/>
    </row>
    <row r="90" spans="1:8">
      <c r="A90" s="155"/>
      <c r="B90" s="155"/>
      <c r="C90" s="155"/>
      <c r="D90" s="1072"/>
      <c r="E90" s="1072"/>
      <c r="F90" s="1072"/>
      <c r="H90" s="155"/>
    </row>
    <row r="91" spans="1:8">
      <c r="A91" s="155"/>
      <c r="B91" s="155"/>
      <c r="C91" s="155"/>
      <c r="D91" s="1072"/>
      <c r="E91" s="1072"/>
      <c r="F91" s="1072"/>
      <c r="H91" s="155"/>
    </row>
    <row r="92" spans="1:8">
      <c r="A92" s="155"/>
      <c r="B92" s="155"/>
      <c r="C92" s="155"/>
      <c r="D92" s="1072"/>
      <c r="E92" s="1072"/>
      <c r="F92" s="1072"/>
      <c r="H92" s="155"/>
    </row>
    <row r="93" spans="1:8">
      <c r="A93" s="155"/>
      <c r="B93" s="155"/>
      <c r="C93" s="155"/>
      <c r="D93" s="1072"/>
      <c r="E93" s="1072"/>
      <c r="F93" s="1072"/>
      <c r="H93" s="155"/>
    </row>
    <row r="94" spans="1:8">
      <c r="A94" s="155"/>
      <c r="B94" s="155"/>
      <c r="C94" s="155"/>
      <c r="D94" s="1072"/>
      <c r="E94" s="1072"/>
      <c r="F94" s="1072"/>
      <c r="H94" s="155"/>
    </row>
    <row r="95" spans="1:8">
      <c r="A95" s="155"/>
      <c r="B95" s="155"/>
      <c r="C95" s="155"/>
      <c r="D95" s="1072"/>
      <c r="E95" s="1072"/>
      <c r="F95" s="1072"/>
      <c r="H95" s="155"/>
    </row>
    <row r="96" spans="1:8">
      <c r="A96" s="155"/>
      <c r="B96" s="155"/>
      <c r="C96" s="155"/>
      <c r="D96" s="1072"/>
      <c r="E96" s="1072"/>
      <c r="F96" s="1072"/>
      <c r="H96" s="155"/>
    </row>
    <row r="97" spans="1:8">
      <c r="A97" s="155"/>
      <c r="B97" s="155"/>
      <c r="C97" s="155"/>
      <c r="D97" s="1072"/>
      <c r="E97" s="1072"/>
      <c r="F97" s="1072"/>
      <c r="H97" s="155"/>
    </row>
    <row r="98" spans="1:8">
      <c r="A98" s="155"/>
      <c r="B98" s="155"/>
      <c r="C98" s="155"/>
      <c r="D98" s="1072"/>
      <c r="E98" s="1072"/>
      <c r="F98" s="1072"/>
      <c r="H98" s="155"/>
    </row>
    <row r="99" spans="1:8">
      <c r="A99" s="155"/>
      <c r="B99" s="155"/>
      <c r="C99" s="155"/>
      <c r="D99" s="1072"/>
      <c r="E99" s="1072"/>
      <c r="F99" s="1072"/>
      <c r="H99" s="155"/>
    </row>
    <row r="100" spans="1:8">
      <c r="A100" s="155"/>
      <c r="B100" s="155"/>
      <c r="C100" s="155"/>
      <c r="D100" s="1072"/>
      <c r="E100" s="1072"/>
      <c r="F100" s="1072"/>
      <c r="H100" s="155"/>
    </row>
    <row r="101" spans="1:8">
      <c r="A101" s="155"/>
      <c r="B101" s="155"/>
      <c r="C101" s="155"/>
      <c r="D101" s="1072"/>
      <c r="E101" s="1072"/>
      <c r="F101" s="1072"/>
      <c r="H101" s="155"/>
    </row>
    <row r="102" spans="1:8">
      <c r="A102" s="155"/>
      <c r="B102" s="155"/>
      <c r="C102" s="155"/>
      <c r="D102" s="1072"/>
      <c r="E102" s="1072"/>
      <c r="F102" s="1072"/>
      <c r="H102" s="155"/>
    </row>
    <row r="103" spans="1:8">
      <c r="A103" s="155"/>
      <c r="B103" s="155"/>
      <c r="C103" s="155"/>
      <c r="D103" s="1072"/>
      <c r="E103" s="1072"/>
      <c r="F103" s="1072"/>
      <c r="H103" s="155"/>
    </row>
    <row r="104" spans="1:8">
      <c r="A104" s="155"/>
      <c r="B104" s="155"/>
      <c r="C104" s="155"/>
      <c r="D104" s="1072"/>
      <c r="E104" s="1072"/>
      <c r="F104" s="1072"/>
      <c r="H104" s="155"/>
    </row>
    <row r="105" spans="1:8">
      <c r="A105" s="155"/>
      <c r="B105" s="155"/>
      <c r="C105" s="155"/>
      <c r="D105" s="1072"/>
      <c r="E105" s="1072"/>
      <c r="F105" s="1072"/>
      <c r="H105" s="155"/>
    </row>
    <row r="106" spans="1:8">
      <c r="A106" s="155"/>
      <c r="B106" s="155"/>
      <c r="C106" s="155"/>
      <c r="D106" s="1072"/>
      <c r="E106" s="1072"/>
      <c r="F106" s="1072"/>
      <c r="H106" s="155"/>
    </row>
    <row r="107" spans="1:8">
      <c r="A107" s="155"/>
      <c r="B107" s="155"/>
      <c r="C107" s="155"/>
      <c r="D107" s="1072"/>
      <c r="E107" s="1072"/>
      <c r="F107" s="1072"/>
      <c r="H107" s="155"/>
    </row>
    <row r="108" spans="1:8">
      <c r="A108" s="155"/>
      <c r="B108" s="155"/>
      <c r="C108" s="155"/>
      <c r="D108" s="1072"/>
      <c r="E108" s="1072"/>
      <c r="F108" s="1072"/>
      <c r="H108" s="155"/>
    </row>
    <row r="109" spans="1:8">
      <c r="A109" s="155"/>
      <c r="B109" s="155"/>
      <c r="C109" s="155"/>
      <c r="D109" s="1072"/>
      <c r="E109" s="1072"/>
      <c r="F109" s="1072"/>
      <c r="H109" s="155"/>
    </row>
    <row r="110" spans="1:8">
      <c r="A110" s="155"/>
      <c r="B110" s="155"/>
      <c r="C110" s="155"/>
      <c r="D110" s="1072"/>
      <c r="E110" s="1072"/>
      <c r="F110" s="1072"/>
      <c r="H110" s="155"/>
    </row>
    <row r="111" spans="1:8">
      <c r="A111" s="155"/>
      <c r="B111" s="155"/>
      <c r="C111" s="155"/>
      <c r="D111" s="1072"/>
      <c r="E111" s="1072"/>
      <c r="F111" s="1072"/>
      <c r="H111" s="155"/>
    </row>
    <row r="112" spans="1:8">
      <c r="A112" s="155"/>
      <c r="B112" s="155"/>
      <c r="C112" s="155"/>
      <c r="D112" s="1072"/>
      <c r="E112" s="1072"/>
      <c r="F112" s="1072"/>
      <c r="H112" s="155"/>
    </row>
    <row r="113" spans="1:8">
      <c r="A113" s="155"/>
      <c r="B113" s="155"/>
      <c r="C113" s="155"/>
      <c r="D113" s="1072"/>
      <c r="E113" s="1072"/>
      <c r="F113" s="1072"/>
      <c r="H113" s="155"/>
    </row>
    <row r="114" spans="1:8">
      <c r="A114" s="155"/>
      <c r="B114" s="155"/>
      <c r="C114" s="155"/>
      <c r="D114" s="1072"/>
      <c r="E114" s="1072"/>
      <c r="F114" s="1072"/>
      <c r="H114" s="155"/>
    </row>
    <row r="115" spans="1:8">
      <c r="A115" s="155"/>
      <c r="B115" s="155"/>
      <c r="C115" s="155"/>
      <c r="D115" s="1072"/>
      <c r="E115" s="1072"/>
      <c r="F115" s="1072"/>
      <c r="H115" s="155"/>
    </row>
    <row r="116" spans="1:8">
      <c r="A116" s="155"/>
      <c r="B116" s="155"/>
      <c r="C116" s="155"/>
      <c r="D116" s="1072"/>
      <c r="E116" s="1072"/>
      <c r="F116" s="1072"/>
      <c r="H116" s="155"/>
    </row>
    <row r="117" spans="1:8">
      <c r="A117" s="155"/>
      <c r="B117" s="155"/>
      <c r="C117" s="155"/>
      <c r="D117" s="1072"/>
      <c r="E117" s="1072"/>
      <c r="F117" s="1072"/>
      <c r="H117" s="155"/>
    </row>
    <row r="118" spans="1:8">
      <c r="A118" s="155"/>
      <c r="B118" s="155"/>
      <c r="C118" s="155"/>
      <c r="D118" s="1072"/>
      <c r="E118" s="1072"/>
      <c r="F118" s="1072"/>
      <c r="H118" s="155"/>
    </row>
    <row r="119" spans="1:8">
      <c r="A119" s="155"/>
      <c r="B119" s="155"/>
      <c r="C119" s="155"/>
      <c r="D119" s="1072"/>
      <c r="E119" s="1072"/>
      <c r="F119" s="1072"/>
      <c r="H119" s="155"/>
    </row>
    <row r="120" spans="1:8">
      <c r="A120" s="155"/>
      <c r="B120" s="155"/>
      <c r="C120" s="155"/>
      <c r="D120" s="1072"/>
      <c r="E120" s="1072"/>
      <c r="F120" s="1072"/>
      <c r="H120" s="155"/>
    </row>
    <row r="121" spans="1:8">
      <c r="A121" s="155"/>
      <c r="B121" s="155"/>
      <c r="C121" s="155"/>
      <c r="D121" s="1072"/>
      <c r="E121" s="1072"/>
      <c r="F121" s="1072"/>
      <c r="H121" s="155"/>
    </row>
    <row r="122" spans="1:8">
      <c r="A122" s="155"/>
      <c r="B122" s="155"/>
      <c r="C122" s="155"/>
      <c r="D122" s="1072"/>
      <c r="E122" s="1072"/>
      <c r="F122" s="1072"/>
      <c r="H122" s="155"/>
    </row>
    <row r="123" spans="1:8">
      <c r="A123" s="155"/>
      <c r="B123" s="155"/>
      <c r="C123" s="155"/>
      <c r="D123" s="1072"/>
      <c r="E123" s="1072"/>
      <c r="F123" s="1072"/>
      <c r="H123" s="155"/>
    </row>
    <row r="124" spans="1:8">
      <c r="A124" s="155"/>
      <c r="B124" s="155"/>
      <c r="C124" s="155"/>
      <c r="D124" s="1072"/>
      <c r="E124" s="1072"/>
      <c r="F124" s="1072"/>
      <c r="H124" s="155"/>
    </row>
    <row r="125" spans="1:8">
      <c r="A125" s="155"/>
      <c r="B125" s="155"/>
      <c r="C125" s="155"/>
      <c r="D125" s="1072"/>
      <c r="E125" s="1072"/>
      <c r="F125" s="1072"/>
      <c r="H125" s="155"/>
    </row>
    <row r="126" spans="1:8">
      <c r="A126" s="155"/>
      <c r="B126" s="155"/>
      <c r="C126" s="155"/>
      <c r="D126" s="1072"/>
      <c r="E126" s="1072"/>
      <c r="F126" s="1072"/>
      <c r="H126" s="155"/>
    </row>
    <row r="127" spans="1:8">
      <c r="A127" s="155"/>
      <c r="B127" s="155"/>
      <c r="C127" s="155"/>
      <c r="D127" s="1072"/>
      <c r="E127" s="1072"/>
      <c r="F127" s="1072"/>
      <c r="H127" s="155"/>
    </row>
    <row r="128" spans="1:8">
      <c r="A128" s="155"/>
      <c r="B128" s="155"/>
      <c r="C128" s="155"/>
      <c r="D128" s="1072"/>
      <c r="E128" s="1072"/>
      <c r="F128" s="1072"/>
      <c r="H128" s="155"/>
    </row>
    <row r="129" spans="1:8">
      <c r="A129" s="155"/>
      <c r="B129" s="155"/>
      <c r="C129" s="155"/>
      <c r="D129" s="1072"/>
      <c r="E129" s="1072"/>
      <c r="F129" s="1072"/>
      <c r="H129" s="155"/>
    </row>
    <row r="130" spans="1:8">
      <c r="A130" s="155"/>
      <c r="B130" s="155"/>
      <c r="C130" s="155"/>
      <c r="D130" s="1072"/>
      <c r="E130" s="1072"/>
      <c r="F130" s="1072"/>
      <c r="H130" s="155"/>
    </row>
    <row r="131" spans="1:8">
      <c r="A131" s="155"/>
      <c r="B131" s="155"/>
      <c r="C131" s="155"/>
      <c r="D131" s="1072"/>
      <c r="E131" s="1072"/>
      <c r="F131" s="1072"/>
      <c r="H131" s="155"/>
    </row>
    <row r="132" spans="1:8">
      <c r="A132" s="155"/>
      <c r="B132" s="155"/>
      <c r="C132" s="155"/>
      <c r="D132" s="1072"/>
      <c r="E132" s="1072"/>
      <c r="F132" s="1072"/>
      <c r="H132" s="155"/>
    </row>
    <row r="133" spans="1:8">
      <c r="A133" s="155"/>
      <c r="B133" s="155"/>
      <c r="C133" s="155"/>
      <c r="D133" s="1072"/>
      <c r="E133" s="1072"/>
      <c r="F133" s="1072"/>
      <c r="H133" s="155"/>
    </row>
    <row r="134" spans="1:8">
      <c r="A134" s="155"/>
      <c r="B134" s="155"/>
      <c r="C134" s="155"/>
      <c r="D134" s="1072"/>
      <c r="E134" s="1072"/>
      <c r="F134" s="1072"/>
      <c r="H134" s="155"/>
    </row>
    <row r="135" spans="1:8">
      <c r="A135" s="155"/>
      <c r="B135" s="155"/>
      <c r="C135" s="155"/>
      <c r="D135" s="1072"/>
      <c r="E135" s="1072"/>
      <c r="F135" s="1072"/>
      <c r="H135" s="155"/>
    </row>
    <row r="136" spans="1:8">
      <c r="A136" s="155"/>
      <c r="B136" s="155"/>
      <c r="C136" s="155"/>
      <c r="D136" s="1072"/>
      <c r="E136" s="1072"/>
      <c r="F136" s="1072"/>
      <c r="H136" s="155"/>
    </row>
    <row r="137" spans="1:8">
      <c r="A137" s="155"/>
      <c r="B137" s="155"/>
      <c r="C137" s="155"/>
      <c r="D137" s="1072"/>
      <c r="E137" s="1072"/>
      <c r="F137" s="1072"/>
      <c r="H137" s="155"/>
    </row>
    <row r="138" spans="1:8">
      <c r="A138" s="155"/>
      <c r="B138" s="155"/>
      <c r="C138" s="155"/>
      <c r="D138" s="1072"/>
      <c r="E138" s="1072"/>
      <c r="F138" s="1072"/>
      <c r="H138" s="155"/>
    </row>
    <row r="139" spans="1:8">
      <c r="A139" s="155"/>
      <c r="B139" s="155"/>
      <c r="C139" s="155"/>
      <c r="D139" s="1072"/>
      <c r="E139" s="1072"/>
      <c r="F139" s="1072"/>
      <c r="H139" s="155"/>
    </row>
    <row r="140" spans="1:8">
      <c r="A140" s="155"/>
      <c r="B140" s="155"/>
      <c r="C140" s="155"/>
      <c r="D140" s="1072"/>
      <c r="E140" s="1072"/>
      <c r="F140" s="1072"/>
      <c r="H140" s="155"/>
    </row>
    <row r="141" spans="1:8">
      <c r="A141" s="155"/>
      <c r="B141" s="155"/>
      <c r="C141" s="155"/>
      <c r="D141" s="1072"/>
      <c r="E141" s="1072"/>
      <c r="F141" s="1072"/>
      <c r="H141" s="155"/>
    </row>
    <row r="142" spans="1:8">
      <c r="A142" s="155"/>
      <c r="B142" s="155"/>
      <c r="C142" s="155"/>
      <c r="D142" s="1072"/>
      <c r="E142" s="1072"/>
      <c r="F142" s="1072"/>
      <c r="H142" s="155"/>
    </row>
    <row r="143" spans="1:8">
      <c r="A143" s="155"/>
      <c r="B143" s="155"/>
      <c r="C143" s="155"/>
      <c r="D143" s="1072"/>
      <c r="E143" s="1072"/>
      <c r="F143" s="1072"/>
      <c r="H143" s="155"/>
    </row>
    <row r="144" spans="1:8">
      <c r="A144" s="155"/>
      <c r="B144" s="155"/>
      <c r="C144" s="155"/>
      <c r="D144" s="1072"/>
      <c r="E144" s="1072"/>
      <c r="F144" s="1072"/>
      <c r="H144" s="155"/>
    </row>
    <row r="145" spans="1:8">
      <c r="A145" s="155"/>
      <c r="B145" s="155"/>
      <c r="C145" s="155"/>
      <c r="D145" s="1072"/>
      <c r="E145" s="1072"/>
      <c r="F145" s="1072"/>
      <c r="H145" s="155"/>
    </row>
    <row r="146" spans="1:8">
      <c r="A146" s="155"/>
      <c r="B146" s="155"/>
      <c r="C146" s="155"/>
      <c r="D146" s="1072"/>
      <c r="E146" s="1072"/>
      <c r="F146" s="1072"/>
      <c r="H146" s="155"/>
    </row>
    <row r="147" spans="1:8">
      <c r="A147" s="155"/>
      <c r="B147" s="155"/>
      <c r="C147" s="155"/>
      <c r="D147" s="1072"/>
      <c r="E147" s="1072"/>
      <c r="F147" s="1072"/>
      <c r="H147" s="155"/>
    </row>
    <row r="148" spans="1:8">
      <c r="A148" s="155"/>
      <c r="B148" s="155"/>
      <c r="C148" s="155"/>
      <c r="D148" s="1072"/>
      <c r="E148" s="1072"/>
      <c r="F148" s="1072"/>
      <c r="H148" s="155"/>
    </row>
    <row r="149" spans="1:8">
      <c r="A149" s="155"/>
      <c r="B149" s="155"/>
      <c r="C149" s="155"/>
      <c r="D149" s="1072"/>
      <c r="E149" s="1072"/>
      <c r="F149" s="1072"/>
      <c r="H149" s="155"/>
    </row>
    <row r="150" spans="1:8">
      <c r="A150" s="155"/>
      <c r="B150" s="155"/>
      <c r="C150" s="155"/>
      <c r="D150" s="1072"/>
      <c r="E150" s="1072"/>
      <c r="F150" s="1072"/>
      <c r="H150" s="155"/>
    </row>
    <row r="151" spans="1:8">
      <c r="A151" s="155"/>
      <c r="B151" s="155"/>
      <c r="C151" s="155"/>
      <c r="D151" s="1072"/>
      <c r="E151" s="1072"/>
      <c r="F151" s="1072"/>
      <c r="H151" s="155"/>
    </row>
    <row r="152" spans="1:8">
      <c r="A152" s="155"/>
      <c r="B152" s="155"/>
      <c r="C152" s="155"/>
      <c r="D152" s="1072"/>
      <c r="E152" s="1072"/>
      <c r="F152" s="1072"/>
      <c r="H152" s="155"/>
    </row>
    <row r="153" spans="1:8">
      <c r="A153" s="155"/>
      <c r="B153" s="155"/>
      <c r="C153" s="155"/>
      <c r="D153" s="1072"/>
      <c r="E153" s="1072"/>
      <c r="F153" s="1072"/>
      <c r="H153" s="155"/>
    </row>
    <row r="154" spans="1:8">
      <c r="A154" s="155"/>
      <c r="B154" s="155"/>
      <c r="C154" s="155"/>
      <c r="D154" s="1072"/>
      <c r="E154" s="1072"/>
      <c r="F154" s="1072"/>
      <c r="H154" s="155"/>
    </row>
    <row r="155" spans="1:8">
      <c r="A155" s="155"/>
      <c r="B155" s="155"/>
      <c r="C155" s="155"/>
      <c r="D155" s="1072"/>
      <c r="E155" s="1072"/>
      <c r="F155" s="1072"/>
      <c r="H155" s="155"/>
    </row>
    <row r="156" spans="1:8">
      <c r="A156" s="155"/>
      <c r="B156" s="155"/>
      <c r="C156" s="155"/>
      <c r="D156" s="1072"/>
      <c r="E156" s="1072"/>
      <c r="F156" s="1072"/>
      <c r="H156" s="155"/>
    </row>
    <row r="157" spans="1:8">
      <c r="A157" s="155"/>
      <c r="B157" s="155"/>
      <c r="C157" s="155"/>
      <c r="D157" s="1072"/>
      <c r="E157" s="1072"/>
      <c r="F157" s="1072"/>
      <c r="H157" s="155"/>
    </row>
    <row r="158" spans="1:8">
      <c r="A158" s="155"/>
      <c r="B158" s="155"/>
      <c r="C158" s="155"/>
      <c r="D158" s="1072"/>
      <c r="E158" s="1072"/>
      <c r="F158" s="1072"/>
      <c r="H158" s="155"/>
    </row>
    <row r="159" spans="1:8">
      <c r="A159" s="155"/>
      <c r="B159" s="155"/>
      <c r="C159" s="155"/>
      <c r="D159" s="1072"/>
      <c r="E159" s="1072"/>
      <c r="F159" s="1072"/>
      <c r="H159" s="155"/>
    </row>
    <row r="160" spans="1:8">
      <c r="A160" s="155"/>
      <c r="B160" s="155"/>
      <c r="C160" s="155"/>
      <c r="D160" s="1072"/>
      <c r="E160" s="1072"/>
      <c r="F160" s="1072"/>
      <c r="H160" s="155"/>
    </row>
    <row r="161" spans="1:8">
      <c r="A161" s="155"/>
      <c r="B161" s="155"/>
      <c r="C161" s="155"/>
      <c r="D161" s="1072"/>
      <c r="E161" s="1072"/>
      <c r="F161" s="1072"/>
      <c r="H161" s="155"/>
    </row>
    <row r="162" spans="1:8">
      <c r="A162" s="155"/>
      <c r="B162" s="155"/>
      <c r="C162" s="155"/>
      <c r="D162" s="1072"/>
      <c r="E162" s="1072"/>
      <c r="F162" s="1072"/>
      <c r="H162" s="155"/>
    </row>
    <row r="163" spans="1:8">
      <c r="A163" s="155"/>
      <c r="B163" s="155"/>
      <c r="C163" s="155"/>
      <c r="D163" s="1072"/>
      <c r="E163" s="1072"/>
      <c r="F163" s="1072"/>
      <c r="H163" s="155"/>
    </row>
    <row r="164" spans="1:8">
      <c r="A164" s="155"/>
      <c r="B164" s="155"/>
      <c r="C164" s="155"/>
      <c r="D164" s="1072"/>
      <c r="E164" s="1072"/>
      <c r="F164" s="1072"/>
      <c r="H164" s="155"/>
    </row>
    <row r="165" spans="1:8">
      <c r="A165" s="155"/>
      <c r="B165" s="155"/>
      <c r="C165" s="155"/>
      <c r="D165" s="1072"/>
      <c r="E165" s="1072"/>
      <c r="F165" s="1072"/>
      <c r="H165" s="155"/>
    </row>
    <row r="166" spans="1:8">
      <c r="A166" s="155"/>
      <c r="B166" s="155"/>
      <c r="C166" s="155"/>
      <c r="D166" s="1072"/>
      <c r="E166" s="1072"/>
      <c r="F166" s="1072"/>
      <c r="H166" s="155"/>
    </row>
    <row r="167" spans="1:8">
      <c r="A167" s="155"/>
      <c r="B167" s="155"/>
      <c r="C167" s="155"/>
      <c r="D167" s="1072"/>
      <c r="E167" s="1072"/>
      <c r="F167" s="1072"/>
      <c r="H167" s="155"/>
    </row>
    <row r="168" spans="1:8">
      <c r="A168" s="155"/>
      <c r="B168" s="155"/>
      <c r="C168" s="155"/>
      <c r="D168" s="1072"/>
      <c r="E168" s="1072"/>
      <c r="F168" s="1072"/>
      <c r="H168" s="155"/>
    </row>
    <row r="169" spans="1:8">
      <c r="A169" s="155"/>
      <c r="B169" s="155"/>
      <c r="C169" s="155"/>
      <c r="D169" s="1072"/>
      <c r="E169" s="1072"/>
      <c r="F169" s="1072"/>
      <c r="H169" s="155"/>
    </row>
    <row r="170" spans="1:8">
      <c r="A170" s="155"/>
      <c r="B170" s="155"/>
      <c r="C170" s="155"/>
      <c r="D170" s="1072"/>
      <c r="E170" s="1072"/>
      <c r="F170" s="1072"/>
      <c r="H170" s="155"/>
    </row>
    <row r="171" spans="1:8">
      <c r="A171" s="155"/>
      <c r="B171" s="155"/>
      <c r="C171" s="155"/>
      <c r="D171" s="1072"/>
      <c r="E171" s="1072"/>
      <c r="F171" s="1072"/>
      <c r="H171" s="155"/>
    </row>
    <row r="172" spans="1:8">
      <c r="A172" s="155"/>
      <c r="B172" s="155"/>
      <c r="C172" s="155"/>
      <c r="D172" s="1072"/>
      <c r="E172" s="1072"/>
      <c r="F172" s="1072"/>
      <c r="H172" s="155"/>
    </row>
    <row r="173" spans="1:8">
      <c r="A173" s="155"/>
      <c r="B173" s="155"/>
      <c r="C173" s="155"/>
      <c r="D173" s="1072"/>
      <c r="E173" s="1072"/>
      <c r="F173" s="1072"/>
      <c r="H173" s="155"/>
    </row>
    <row r="174" spans="1:8">
      <c r="A174" s="155"/>
      <c r="B174" s="155"/>
      <c r="C174" s="155"/>
      <c r="D174" s="1072"/>
      <c r="E174" s="1072"/>
      <c r="F174" s="1072"/>
      <c r="H174" s="155"/>
    </row>
    <row r="175" spans="1:8">
      <c r="A175" s="155"/>
      <c r="B175" s="155"/>
      <c r="C175" s="155"/>
      <c r="D175" s="1072"/>
      <c r="E175" s="1072"/>
      <c r="F175" s="1072"/>
      <c r="H175" s="155"/>
    </row>
    <row r="176" spans="1:8">
      <c r="A176" s="155"/>
      <c r="B176" s="155"/>
      <c r="C176" s="155"/>
      <c r="D176" s="1072"/>
      <c r="E176" s="1072"/>
      <c r="F176" s="1072"/>
      <c r="H176" s="155"/>
    </row>
    <row r="177" spans="1:8">
      <c r="A177" s="155"/>
      <c r="B177" s="155"/>
      <c r="C177" s="155"/>
      <c r="D177" s="1072"/>
      <c r="E177" s="1072"/>
      <c r="F177" s="1072"/>
      <c r="H177" s="155"/>
    </row>
    <row r="178" spans="1:8">
      <c r="A178" s="155"/>
      <c r="B178" s="155"/>
      <c r="C178" s="155"/>
      <c r="D178" s="1072"/>
      <c r="E178" s="1072"/>
      <c r="F178" s="1072"/>
      <c r="H178" s="155"/>
    </row>
    <row r="179" spans="1:8">
      <c r="A179" s="155"/>
      <c r="B179" s="155"/>
      <c r="C179" s="155"/>
      <c r="D179" s="1072"/>
      <c r="E179" s="1072"/>
      <c r="F179" s="1072"/>
      <c r="H179" s="155"/>
    </row>
    <row r="180" spans="1:8">
      <c r="A180" s="155"/>
      <c r="B180" s="155"/>
      <c r="C180" s="155"/>
      <c r="D180" s="1072"/>
      <c r="E180" s="1072"/>
      <c r="F180" s="1072"/>
      <c r="H180" s="155"/>
    </row>
    <row r="181" spans="1:8">
      <c r="A181" s="155"/>
      <c r="B181" s="155"/>
      <c r="C181" s="155"/>
      <c r="D181" s="1072"/>
      <c r="E181" s="1072"/>
      <c r="F181" s="1072"/>
      <c r="H181" s="155"/>
    </row>
    <row r="182" spans="1:8">
      <c r="A182" s="155"/>
      <c r="B182" s="155"/>
      <c r="C182" s="155"/>
      <c r="D182" s="1072"/>
      <c r="E182" s="1072"/>
      <c r="F182" s="1072"/>
      <c r="H182" s="155"/>
    </row>
    <row r="183" spans="1:8">
      <c r="A183" s="155"/>
      <c r="B183" s="155"/>
      <c r="C183" s="155"/>
      <c r="D183" s="1072"/>
      <c r="E183" s="1072"/>
      <c r="F183" s="1072"/>
      <c r="H183" s="155"/>
    </row>
    <row r="184" spans="1:8">
      <c r="A184" s="155"/>
      <c r="B184" s="155"/>
      <c r="C184" s="155"/>
      <c r="D184" s="1072"/>
      <c r="E184" s="1072"/>
      <c r="F184" s="1072"/>
      <c r="H184" s="155"/>
    </row>
    <row r="185" spans="1:8">
      <c r="A185" s="155"/>
      <c r="B185" s="155"/>
      <c r="C185" s="155"/>
      <c r="D185" s="1072"/>
      <c r="E185" s="1072"/>
      <c r="F185" s="1072"/>
      <c r="H185" s="155"/>
    </row>
    <row r="186" spans="1:8">
      <c r="A186" s="155"/>
      <c r="B186" s="155"/>
      <c r="C186" s="155"/>
      <c r="D186" s="1072"/>
      <c r="E186" s="1072"/>
      <c r="F186" s="1072"/>
      <c r="H186" s="155"/>
    </row>
    <row r="187" spans="1:8">
      <c r="A187" s="155"/>
      <c r="B187" s="155"/>
      <c r="C187" s="155"/>
      <c r="D187" s="1072"/>
      <c r="E187" s="1072"/>
      <c r="F187" s="1072"/>
      <c r="H187" s="155"/>
    </row>
    <row r="188" spans="1:8">
      <c r="A188" s="155"/>
      <c r="B188" s="155"/>
      <c r="C188" s="155"/>
      <c r="D188" s="1072"/>
      <c r="E188" s="1072"/>
      <c r="F188" s="1072"/>
      <c r="H188" s="155"/>
    </row>
    <row r="189" spans="1:8">
      <c r="A189" s="155"/>
      <c r="B189" s="155"/>
      <c r="C189" s="155"/>
      <c r="D189" s="1072"/>
      <c r="E189" s="1072"/>
      <c r="F189" s="1072"/>
      <c r="H189" s="155"/>
    </row>
    <row r="190" spans="1:8">
      <c r="A190" s="155"/>
      <c r="B190" s="155"/>
      <c r="C190" s="155"/>
      <c r="D190" s="1072"/>
      <c r="E190" s="1072"/>
      <c r="F190" s="1072"/>
      <c r="H190" s="155"/>
    </row>
    <row r="191" spans="1:8">
      <c r="A191" s="155"/>
      <c r="B191" s="155"/>
      <c r="C191" s="155"/>
      <c r="D191" s="1072"/>
      <c r="E191" s="1072"/>
      <c r="F191" s="1072"/>
      <c r="H191" s="155"/>
    </row>
    <row r="192" spans="1:8">
      <c r="A192" s="155"/>
      <c r="B192" s="155"/>
      <c r="C192" s="155"/>
      <c r="D192" s="1072"/>
      <c r="E192" s="1072"/>
      <c r="F192" s="1072"/>
      <c r="H192" s="155"/>
    </row>
    <row r="193" spans="1:8">
      <c r="A193" s="155"/>
      <c r="B193" s="155"/>
      <c r="C193" s="155"/>
      <c r="D193" s="1072"/>
      <c r="E193" s="1072"/>
      <c r="F193" s="1072"/>
      <c r="H193" s="155"/>
    </row>
    <row r="194" spans="1:8">
      <c r="A194" s="155"/>
      <c r="B194" s="155"/>
      <c r="C194" s="155"/>
      <c r="D194" s="1072"/>
      <c r="E194" s="1072"/>
      <c r="F194" s="1072"/>
      <c r="H194" s="155"/>
    </row>
    <row r="195" spans="1:8">
      <c r="A195" s="155"/>
      <c r="B195" s="155"/>
      <c r="C195" s="155"/>
      <c r="D195" s="1072"/>
      <c r="E195" s="1072"/>
      <c r="F195" s="1072"/>
      <c r="H195" s="155"/>
    </row>
    <row r="196" spans="1:8">
      <c r="A196" s="155"/>
      <c r="B196" s="155"/>
      <c r="C196" s="155"/>
      <c r="D196" s="1072"/>
      <c r="E196" s="1072"/>
      <c r="F196" s="1072"/>
      <c r="H196" s="155"/>
    </row>
    <row r="197" spans="1:8">
      <c r="A197" s="155"/>
      <c r="B197" s="155"/>
      <c r="C197" s="155"/>
      <c r="D197" s="1072"/>
      <c r="E197" s="1072"/>
      <c r="F197" s="1072"/>
      <c r="H197" s="155"/>
    </row>
    <row r="198" spans="1:8">
      <c r="A198" s="155"/>
      <c r="B198" s="155"/>
      <c r="C198" s="155"/>
      <c r="D198" s="1072"/>
      <c r="E198" s="1072"/>
      <c r="F198" s="1072"/>
      <c r="H198" s="155"/>
    </row>
    <row r="199" spans="1:8">
      <c r="A199" s="155"/>
      <c r="B199" s="155"/>
      <c r="C199" s="155"/>
      <c r="D199" s="1072"/>
      <c r="E199" s="1072"/>
      <c r="F199" s="1072"/>
      <c r="H199" s="155"/>
    </row>
    <row r="200" spans="1:8">
      <c r="A200" s="155"/>
      <c r="B200" s="155"/>
      <c r="C200" s="155"/>
      <c r="D200" s="1072"/>
      <c r="E200" s="1072"/>
      <c r="F200" s="1072"/>
      <c r="H200" s="155"/>
    </row>
    <row r="201" spans="1:8">
      <c r="A201" s="155"/>
      <c r="B201" s="155"/>
      <c r="C201" s="155"/>
      <c r="D201" s="1072"/>
      <c r="E201" s="1072"/>
      <c r="F201" s="1072"/>
      <c r="H201" s="155"/>
    </row>
    <row r="202" spans="1:8">
      <c r="A202" s="155"/>
      <c r="B202" s="155"/>
      <c r="C202" s="155"/>
      <c r="D202" s="1072"/>
      <c r="E202" s="1072"/>
      <c r="F202" s="1072"/>
      <c r="H202" s="155"/>
    </row>
    <row r="203" spans="1:8">
      <c r="A203" s="155"/>
      <c r="B203" s="155"/>
      <c r="C203" s="155"/>
      <c r="D203" s="1072"/>
      <c r="E203" s="1072"/>
      <c r="F203" s="1072"/>
      <c r="H203" s="155"/>
    </row>
    <row r="204" spans="1:8">
      <c r="A204" s="155"/>
      <c r="B204" s="155"/>
      <c r="C204" s="155"/>
      <c r="D204" s="1072"/>
      <c r="E204" s="1072"/>
      <c r="F204" s="1072"/>
      <c r="H204" s="155"/>
    </row>
    <row r="205" spans="1:8">
      <c r="A205" s="155"/>
      <c r="B205" s="155"/>
      <c r="C205" s="155"/>
      <c r="D205" s="1072"/>
      <c r="E205" s="1072"/>
      <c r="F205" s="1072"/>
      <c r="H205" s="155"/>
    </row>
    <row r="206" spans="1:8">
      <c r="A206" s="155"/>
      <c r="B206" s="155"/>
      <c r="C206" s="155"/>
      <c r="D206" s="1072"/>
      <c r="E206" s="1072"/>
      <c r="F206" s="1072"/>
      <c r="H206" s="155"/>
    </row>
    <row r="207" spans="1:8">
      <c r="A207" s="155"/>
      <c r="B207" s="155"/>
      <c r="C207" s="155"/>
      <c r="D207" s="1072"/>
      <c r="E207" s="1072"/>
      <c r="F207" s="1072"/>
      <c r="H207" s="155"/>
    </row>
    <row r="208" spans="1:8">
      <c r="A208" s="155"/>
      <c r="B208" s="155"/>
      <c r="C208" s="155"/>
      <c r="D208" s="1072"/>
      <c r="E208" s="1072"/>
      <c r="F208" s="1072"/>
      <c r="H208" s="155"/>
    </row>
    <row r="209" spans="1:8">
      <c r="A209" s="155"/>
      <c r="B209" s="155"/>
      <c r="C209" s="155"/>
      <c r="D209" s="1072"/>
      <c r="E209" s="1072"/>
      <c r="F209" s="1072"/>
      <c r="H209" s="155"/>
    </row>
    <row r="210" spans="1:8">
      <c r="A210" s="155"/>
      <c r="B210" s="155"/>
      <c r="C210" s="155"/>
      <c r="D210" s="1072"/>
      <c r="E210" s="1072"/>
      <c r="F210" s="1072"/>
      <c r="H210" s="155"/>
    </row>
    <row r="211" spans="1:8">
      <c r="A211" s="155"/>
      <c r="B211" s="155"/>
      <c r="C211" s="155"/>
      <c r="D211" s="1072"/>
      <c r="E211" s="1072"/>
      <c r="F211" s="1072"/>
      <c r="H211" s="155"/>
    </row>
    <row r="212" spans="1:8">
      <c r="A212" s="155"/>
      <c r="B212" s="155"/>
      <c r="C212" s="155"/>
      <c r="D212" s="1072"/>
      <c r="E212" s="1072"/>
      <c r="F212" s="1072"/>
      <c r="H212" s="155"/>
    </row>
    <row r="213" spans="1:8">
      <c r="A213" s="155"/>
      <c r="B213" s="155"/>
      <c r="C213" s="155"/>
      <c r="D213" s="1072"/>
      <c r="E213" s="1072"/>
      <c r="F213" s="1072"/>
      <c r="H213" s="155"/>
    </row>
    <row r="214" spans="1:8">
      <c r="A214" s="155"/>
      <c r="B214" s="155"/>
      <c r="C214" s="155"/>
      <c r="D214" s="1072"/>
      <c r="E214" s="1072"/>
      <c r="F214" s="1072"/>
      <c r="H214" s="155"/>
    </row>
    <row r="215" spans="1:8">
      <c r="A215" s="155"/>
      <c r="B215" s="155"/>
      <c r="C215" s="155"/>
      <c r="D215" s="1072"/>
      <c r="E215" s="1072"/>
      <c r="F215" s="1072"/>
      <c r="H215" s="155"/>
    </row>
    <row r="216" spans="1:8">
      <c r="A216" s="155"/>
      <c r="B216" s="155"/>
      <c r="C216" s="155"/>
      <c r="D216" s="1072"/>
      <c r="E216" s="1072"/>
      <c r="F216" s="1072"/>
      <c r="H216" s="155"/>
    </row>
    <row r="217" spans="1:8">
      <c r="A217" s="155"/>
      <c r="B217" s="155"/>
      <c r="C217" s="155"/>
      <c r="D217" s="1072"/>
      <c r="E217" s="1072"/>
      <c r="F217" s="1072"/>
      <c r="H217" s="155"/>
    </row>
    <row r="218" spans="1:8">
      <c r="A218" s="155"/>
      <c r="B218" s="155"/>
      <c r="C218" s="155"/>
      <c r="D218" s="1072"/>
      <c r="E218" s="1072"/>
      <c r="F218" s="1072"/>
      <c r="H218" s="155"/>
    </row>
    <row r="219" spans="1:8">
      <c r="A219" s="155"/>
      <c r="B219" s="155"/>
      <c r="C219" s="155"/>
      <c r="D219" s="1072"/>
      <c r="E219" s="1072"/>
      <c r="F219" s="1072"/>
      <c r="H219" s="155"/>
    </row>
    <row r="220" spans="1:8">
      <c r="A220" s="155"/>
      <c r="B220" s="155"/>
      <c r="C220" s="155"/>
      <c r="D220" s="1072"/>
      <c r="E220" s="1072"/>
      <c r="F220" s="1072"/>
      <c r="H220" s="155"/>
    </row>
    <row r="221" spans="1:8">
      <c r="A221" s="155"/>
      <c r="B221" s="155"/>
      <c r="C221" s="155"/>
      <c r="D221" s="1072"/>
      <c r="E221" s="1072"/>
      <c r="F221" s="1072"/>
      <c r="H221" s="155"/>
    </row>
    <row r="222" spans="1:8">
      <c r="A222" s="155"/>
      <c r="B222" s="155"/>
      <c r="C222" s="155"/>
      <c r="D222" s="1072"/>
      <c r="E222" s="1072"/>
      <c r="F222" s="1072"/>
      <c r="H222" s="155"/>
    </row>
    <row r="223" spans="1:8">
      <c r="A223" s="155"/>
      <c r="B223" s="155"/>
      <c r="C223" s="155"/>
      <c r="D223" s="1072"/>
      <c r="E223" s="1072"/>
      <c r="F223" s="1072"/>
      <c r="H223" s="155"/>
    </row>
    <row r="224" spans="1:8">
      <c r="A224" s="155"/>
      <c r="B224" s="155"/>
      <c r="C224" s="155"/>
      <c r="D224" s="1072"/>
      <c r="E224" s="1072"/>
      <c r="F224" s="1072"/>
      <c r="H224" s="155"/>
    </row>
    <row r="225" spans="1:8">
      <c r="A225" s="155"/>
      <c r="B225" s="155"/>
      <c r="C225" s="155"/>
      <c r="D225" s="1072"/>
      <c r="E225" s="1072"/>
      <c r="F225" s="1072"/>
      <c r="H225" s="155"/>
    </row>
    <row r="226" spans="1:8">
      <c r="A226" s="155"/>
      <c r="B226" s="155"/>
      <c r="C226" s="155"/>
      <c r="D226" s="1072"/>
      <c r="E226" s="1072"/>
      <c r="F226" s="1072"/>
      <c r="H226" s="155"/>
    </row>
    <row r="227" spans="1:8">
      <c r="A227" s="155"/>
      <c r="B227" s="155"/>
      <c r="C227" s="155"/>
      <c r="D227" s="1072"/>
      <c r="E227" s="1072"/>
      <c r="F227" s="1072"/>
      <c r="H227" s="155"/>
    </row>
    <row r="228" spans="1:8">
      <c r="A228" s="155"/>
      <c r="B228" s="155"/>
      <c r="C228" s="155"/>
      <c r="D228" s="1072"/>
      <c r="E228" s="1072"/>
      <c r="F228" s="1072"/>
      <c r="H228" s="155"/>
    </row>
    <row r="229" spans="1:8">
      <c r="A229" s="155"/>
      <c r="B229" s="155"/>
      <c r="C229" s="155"/>
      <c r="D229" s="1072"/>
      <c r="E229" s="1072"/>
      <c r="F229" s="1072"/>
      <c r="H229" s="155"/>
    </row>
    <row r="230" spans="1:8">
      <c r="A230" s="155"/>
      <c r="B230" s="155"/>
      <c r="C230" s="155"/>
      <c r="D230" s="1072"/>
      <c r="E230" s="1072"/>
      <c r="F230" s="1072"/>
      <c r="H230" s="155"/>
    </row>
    <row r="231" spans="1:8">
      <c r="A231" s="155"/>
      <c r="B231" s="155"/>
      <c r="C231" s="155"/>
      <c r="D231" s="1072"/>
      <c r="E231" s="1072"/>
      <c r="F231" s="1072"/>
      <c r="H231" s="155"/>
    </row>
    <row r="232" spans="1:8">
      <c r="A232" s="155"/>
      <c r="B232" s="155"/>
      <c r="C232" s="155"/>
      <c r="D232" s="1072"/>
      <c r="E232" s="1072"/>
      <c r="F232" s="1072"/>
      <c r="H232" s="155"/>
    </row>
    <row r="233" spans="1:8">
      <c r="A233" s="155"/>
      <c r="B233" s="155"/>
      <c r="C233" s="155"/>
      <c r="D233" s="1072"/>
      <c r="E233" s="1072"/>
      <c r="F233" s="1072"/>
      <c r="H233" s="155"/>
    </row>
    <row r="234" spans="1:8">
      <c r="A234" s="155"/>
      <c r="B234" s="155"/>
      <c r="C234" s="155"/>
      <c r="D234" s="1072"/>
      <c r="E234" s="1072"/>
      <c r="F234" s="1072"/>
      <c r="H234" s="155"/>
    </row>
    <row r="235" spans="1:8">
      <c r="A235" s="155"/>
      <c r="B235" s="155"/>
      <c r="C235" s="155"/>
      <c r="D235" s="1072"/>
      <c r="E235" s="1072"/>
      <c r="F235" s="1072"/>
      <c r="H235" s="155"/>
    </row>
    <row r="236" spans="1:8">
      <c r="A236" s="155"/>
      <c r="B236" s="155"/>
      <c r="C236" s="155"/>
      <c r="D236" s="1072"/>
      <c r="E236" s="1072"/>
      <c r="F236" s="1072"/>
      <c r="H236" s="155"/>
    </row>
    <row r="237" spans="1:8">
      <c r="A237" s="155"/>
      <c r="B237" s="155"/>
      <c r="C237" s="155"/>
      <c r="D237" s="1072"/>
      <c r="E237" s="1072"/>
      <c r="F237" s="1072"/>
      <c r="H237" s="155"/>
    </row>
    <row r="238" spans="1:8">
      <c r="A238" s="155"/>
      <c r="B238" s="155"/>
      <c r="C238" s="155"/>
      <c r="D238" s="1072"/>
      <c r="E238" s="1072"/>
      <c r="F238" s="1072"/>
      <c r="H238" s="155"/>
    </row>
    <row r="239" spans="1:8">
      <c r="A239" s="155"/>
      <c r="B239" s="155"/>
      <c r="C239" s="155"/>
      <c r="D239" s="1072"/>
      <c r="E239" s="1072"/>
      <c r="F239" s="1072"/>
      <c r="H239" s="155"/>
    </row>
    <row r="240" spans="1:8">
      <c r="A240" s="155"/>
      <c r="B240" s="155"/>
      <c r="C240" s="155"/>
      <c r="D240" s="1072"/>
      <c r="E240" s="1072"/>
      <c r="F240" s="1072"/>
      <c r="H240" s="155"/>
    </row>
    <row r="241" spans="1:8">
      <c r="A241" s="155"/>
      <c r="B241" s="155"/>
      <c r="C241" s="155"/>
      <c r="D241" s="1072"/>
      <c r="E241" s="1072"/>
      <c r="F241" s="1072"/>
      <c r="H241" s="155"/>
    </row>
    <row r="242" spans="1:8">
      <c r="A242" s="155"/>
      <c r="B242" s="155"/>
      <c r="C242" s="155"/>
      <c r="D242" s="1072"/>
      <c r="E242" s="1072"/>
      <c r="F242" s="1072"/>
      <c r="H242" s="155"/>
    </row>
    <row r="243" spans="1:8">
      <c r="A243" s="155"/>
      <c r="B243" s="155"/>
      <c r="C243" s="155"/>
      <c r="D243" s="1072"/>
      <c r="E243" s="1072"/>
      <c r="F243" s="1072"/>
      <c r="H243" s="155"/>
    </row>
    <row r="244" spans="1:8">
      <c r="A244" s="155"/>
      <c r="B244" s="155"/>
      <c r="C244" s="155"/>
      <c r="D244" s="1072"/>
      <c r="E244" s="1072"/>
      <c r="F244" s="1072"/>
      <c r="H244" s="155"/>
    </row>
    <row r="245" spans="1:8">
      <c r="A245" s="155"/>
      <c r="B245" s="155"/>
      <c r="C245" s="155"/>
      <c r="D245" s="1072"/>
      <c r="E245" s="1072"/>
      <c r="F245" s="1072"/>
      <c r="H245" s="155"/>
    </row>
    <row r="246" spans="1:8">
      <c r="A246" s="155"/>
      <c r="B246" s="155"/>
      <c r="C246" s="155"/>
      <c r="D246" s="1072"/>
      <c r="E246" s="1072"/>
      <c r="F246" s="1072"/>
      <c r="H246" s="155"/>
    </row>
    <row r="247" spans="1:8">
      <c r="A247" s="155"/>
      <c r="B247" s="155"/>
      <c r="C247" s="155"/>
      <c r="D247" s="1072"/>
      <c r="E247" s="1072"/>
      <c r="F247" s="1072"/>
      <c r="H247" s="155"/>
    </row>
    <row r="248" spans="1:8">
      <c r="A248" s="155"/>
      <c r="B248" s="155"/>
      <c r="C248" s="155"/>
      <c r="D248" s="1072"/>
      <c r="E248" s="1072"/>
      <c r="F248" s="1072"/>
      <c r="H248" s="155"/>
    </row>
    <row r="249" spans="1:8">
      <c r="A249" s="155"/>
      <c r="B249" s="155"/>
      <c r="C249" s="155"/>
      <c r="D249" s="1072"/>
      <c r="E249" s="1072"/>
      <c r="F249" s="1072"/>
      <c r="H249" s="155"/>
    </row>
    <row r="250" spans="1:8">
      <c r="A250" s="155"/>
      <c r="B250" s="155"/>
      <c r="C250" s="155"/>
      <c r="D250" s="1072"/>
      <c r="E250" s="1072"/>
      <c r="F250" s="1072"/>
      <c r="H250" s="155"/>
    </row>
    <row r="251" spans="1:8">
      <c r="A251" s="155"/>
      <c r="B251" s="155"/>
      <c r="C251" s="155"/>
      <c r="D251" s="1072"/>
      <c r="E251" s="1072"/>
      <c r="F251" s="1072"/>
      <c r="H251" s="155"/>
    </row>
    <row r="252" spans="1:8">
      <c r="A252" s="155"/>
      <c r="B252" s="155"/>
      <c r="C252" s="155"/>
      <c r="D252" s="1072"/>
      <c r="E252" s="1072"/>
      <c r="F252" s="1072"/>
      <c r="H252" s="155"/>
    </row>
    <row r="253" spans="1:8">
      <c r="A253" s="155"/>
      <c r="B253" s="155"/>
      <c r="C253" s="155"/>
      <c r="D253" s="1072"/>
      <c r="E253" s="1072"/>
      <c r="F253" s="1072"/>
      <c r="H253" s="155"/>
    </row>
    <row r="254" spans="1:8">
      <c r="A254" s="155"/>
      <c r="B254" s="155"/>
      <c r="C254" s="155"/>
      <c r="D254" s="1072"/>
      <c r="E254" s="1072"/>
      <c r="F254" s="1072"/>
      <c r="H254" s="155"/>
    </row>
    <row r="255" spans="1:8">
      <c r="A255" s="155"/>
      <c r="B255" s="155"/>
      <c r="C255" s="155"/>
      <c r="D255" s="1072"/>
      <c r="E255" s="1072"/>
      <c r="F255" s="1072"/>
      <c r="H255" s="155"/>
    </row>
    <row r="256" spans="1:8">
      <c r="A256" s="155"/>
      <c r="B256" s="155"/>
      <c r="C256" s="155"/>
      <c r="D256" s="1072"/>
      <c r="E256" s="1072"/>
      <c r="F256" s="1072"/>
      <c r="H256" s="155"/>
    </row>
    <row r="257" spans="1:8">
      <c r="A257" s="155"/>
      <c r="B257" s="155"/>
      <c r="C257" s="155"/>
      <c r="D257" s="1072"/>
      <c r="E257" s="1072"/>
      <c r="F257" s="1072"/>
      <c r="H257" s="155"/>
    </row>
    <row r="258" spans="1:8">
      <c r="A258" s="155"/>
      <c r="B258" s="155"/>
      <c r="C258" s="155"/>
      <c r="D258" s="1072"/>
      <c r="E258" s="1072"/>
      <c r="F258" s="1072"/>
      <c r="H258" s="155"/>
    </row>
    <row r="259" spans="1:8">
      <c r="A259" s="155"/>
      <c r="B259" s="155"/>
      <c r="C259" s="155"/>
      <c r="D259" s="1072"/>
      <c r="E259" s="1072"/>
      <c r="F259" s="1072"/>
      <c r="H259" s="155"/>
    </row>
    <row r="260" spans="1:8">
      <c r="A260" s="155"/>
      <c r="B260" s="155"/>
      <c r="C260" s="155"/>
      <c r="D260" s="1072"/>
      <c r="E260" s="1072"/>
      <c r="F260" s="1072"/>
      <c r="H260" s="155"/>
    </row>
    <row r="261" spans="1:8">
      <c r="A261" s="155"/>
      <c r="B261" s="155"/>
      <c r="C261" s="155"/>
      <c r="D261" s="1072"/>
      <c r="E261" s="1072"/>
      <c r="F261" s="1072"/>
      <c r="H261" s="155"/>
    </row>
    <row r="262" spans="1:8">
      <c r="A262" s="155"/>
      <c r="B262" s="155"/>
      <c r="C262" s="155"/>
      <c r="D262" s="1072"/>
      <c r="E262" s="1072"/>
      <c r="F262" s="1072"/>
      <c r="H262" s="155"/>
    </row>
    <row r="263" spans="1:8">
      <c r="A263" s="155"/>
      <c r="B263" s="155"/>
      <c r="C263" s="155"/>
      <c r="D263" s="1072"/>
      <c r="E263" s="1072"/>
      <c r="F263" s="1072"/>
      <c r="H263" s="155"/>
    </row>
    <row r="264" spans="1:8">
      <c r="A264" s="155"/>
      <c r="B264" s="155"/>
      <c r="C264" s="155"/>
      <c r="D264" s="1072"/>
      <c r="E264" s="1072"/>
      <c r="F264" s="1072"/>
      <c r="H264" s="155"/>
    </row>
    <row r="265" spans="1:8">
      <c r="A265" s="155"/>
      <c r="B265" s="155"/>
      <c r="C265" s="155"/>
      <c r="D265" s="1072"/>
      <c r="E265" s="1072"/>
      <c r="F265" s="1072"/>
      <c r="H265" s="155"/>
    </row>
    <row r="266" spans="1:8">
      <c r="A266" s="155"/>
      <c r="B266" s="155"/>
      <c r="C266" s="155"/>
      <c r="D266" s="1072"/>
      <c r="E266" s="1072"/>
      <c r="F266" s="1072"/>
      <c r="H266" s="155"/>
    </row>
    <row r="267" spans="1:8">
      <c r="A267" s="155"/>
      <c r="B267" s="155"/>
      <c r="C267" s="155"/>
      <c r="D267" s="1072"/>
      <c r="E267" s="1072"/>
      <c r="F267" s="1072"/>
      <c r="H267" s="155"/>
    </row>
    <row r="268" spans="1:8">
      <c r="A268" s="155"/>
      <c r="B268" s="155"/>
      <c r="C268" s="155"/>
      <c r="D268" s="1072"/>
      <c r="E268" s="1072"/>
      <c r="F268" s="1072"/>
      <c r="H268" s="155"/>
    </row>
    <row r="269" spans="1:8">
      <c r="A269" s="155"/>
      <c r="B269" s="155"/>
      <c r="C269" s="155"/>
      <c r="D269" s="1072"/>
      <c r="E269" s="1072"/>
      <c r="F269" s="1072"/>
      <c r="H269" s="155"/>
    </row>
    <row r="270" spans="1:8">
      <c r="A270" s="155"/>
      <c r="B270" s="155"/>
      <c r="C270" s="155"/>
      <c r="D270" s="1072"/>
      <c r="E270" s="1072"/>
      <c r="F270" s="1072"/>
      <c r="H270" s="155"/>
    </row>
    <row r="271" spans="1:8">
      <c r="A271" s="155"/>
      <c r="B271" s="155"/>
      <c r="C271" s="155"/>
      <c r="D271" s="1072"/>
      <c r="E271" s="1072"/>
      <c r="F271" s="1072"/>
      <c r="H271" s="155"/>
    </row>
    <row r="272" spans="1:8">
      <c r="A272" s="155"/>
      <c r="B272" s="155"/>
      <c r="C272" s="155"/>
      <c r="D272" s="1072"/>
      <c r="E272" s="1072"/>
      <c r="F272" s="1072"/>
      <c r="H272" s="155"/>
    </row>
    <row r="273" spans="1:8">
      <c r="A273" s="155"/>
      <c r="B273" s="155"/>
      <c r="C273" s="155"/>
      <c r="D273" s="1072"/>
      <c r="E273" s="1072"/>
      <c r="F273" s="1072"/>
      <c r="H273" s="155"/>
    </row>
    <row r="274" spans="1:8">
      <c r="A274" s="155"/>
      <c r="B274" s="155"/>
      <c r="C274" s="155"/>
      <c r="D274" s="1072"/>
      <c r="E274" s="1072"/>
      <c r="F274" s="1072"/>
      <c r="H274" s="155"/>
    </row>
    <row r="275" spans="1:8">
      <c r="A275" s="155"/>
      <c r="B275" s="155"/>
      <c r="C275" s="155"/>
      <c r="D275" s="1072"/>
      <c r="E275" s="1072"/>
      <c r="F275" s="1072"/>
      <c r="H275" s="155"/>
    </row>
    <row r="276" spans="1:8">
      <c r="A276" s="155"/>
      <c r="B276" s="155"/>
      <c r="C276" s="155"/>
      <c r="D276" s="1072"/>
      <c r="E276" s="1072"/>
      <c r="F276" s="1072"/>
      <c r="H276" s="155"/>
    </row>
    <row r="277" spans="1:8">
      <c r="A277" s="155"/>
      <c r="B277" s="155"/>
      <c r="C277" s="155"/>
      <c r="D277" s="1072"/>
      <c r="E277" s="1072"/>
      <c r="F277" s="1072"/>
      <c r="H277" s="155"/>
    </row>
    <row r="278" spans="1:8">
      <c r="A278" s="155"/>
      <c r="B278" s="155"/>
      <c r="C278" s="155"/>
      <c r="D278" s="1072"/>
      <c r="E278" s="1072"/>
      <c r="F278" s="1072"/>
      <c r="H278" s="155"/>
    </row>
    <row r="279" spans="1:8">
      <c r="A279" s="155"/>
      <c r="B279" s="155"/>
      <c r="C279" s="155"/>
      <c r="D279" s="1072"/>
      <c r="E279" s="1072"/>
      <c r="F279" s="1072"/>
      <c r="H279" s="155"/>
    </row>
    <row r="280" spans="1:8">
      <c r="A280" s="155"/>
      <c r="B280" s="155"/>
      <c r="C280" s="155"/>
      <c r="D280" s="1072"/>
      <c r="E280" s="1072"/>
      <c r="F280" s="1072"/>
      <c r="H280" s="155"/>
    </row>
    <row r="281" spans="1:8">
      <c r="A281" s="155"/>
      <c r="B281" s="155"/>
      <c r="C281" s="155"/>
      <c r="D281" s="1072"/>
      <c r="E281" s="1072"/>
      <c r="F281" s="1072"/>
      <c r="H281" s="155"/>
    </row>
    <row r="282" spans="1:8">
      <c r="A282" s="155"/>
      <c r="B282" s="155"/>
      <c r="C282" s="155"/>
      <c r="D282" s="1072"/>
      <c r="E282" s="1072"/>
      <c r="F282" s="1072"/>
      <c r="H282" s="155"/>
    </row>
    <row r="283" spans="1:8">
      <c r="A283" s="155"/>
      <c r="B283" s="155"/>
      <c r="C283" s="155"/>
      <c r="D283" s="1072"/>
      <c r="E283" s="1072"/>
      <c r="F283" s="1072"/>
      <c r="H283" s="155"/>
    </row>
    <row r="284" spans="1:8">
      <c r="A284" s="155"/>
      <c r="B284" s="155"/>
      <c r="C284" s="155"/>
      <c r="D284" s="1072"/>
      <c r="E284" s="1072"/>
      <c r="F284" s="1072"/>
      <c r="H284" s="155"/>
    </row>
    <row r="285" spans="1:8">
      <c r="A285" s="155"/>
      <c r="B285" s="155"/>
      <c r="C285" s="155"/>
      <c r="D285" s="1072"/>
      <c r="E285" s="1072"/>
      <c r="F285" s="1072"/>
      <c r="H285" s="155"/>
    </row>
    <row r="286" spans="1:8">
      <c r="A286" s="155"/>
      <c r="B286" s="155"/>
      <c r="C286" s="155"/>
      <c r="D286" s="1072"/>
      <c r="E286" s="1072"/>
      <c r="F286" s="1072"/>
      <c r="H286" s="155"/>
    </row>
    <row r="287" spans="1:8">
      <c r="A287" s="155"/>
      <c r="B287" s="155"/>
      <c r="C287" s="155"/>
      <c r="D287" s="1072"/>
      <c r="E287" s="1072"/>
      <c r="F287" s="1072"/>
      <c r="H287" s="155"/>
    </row>
    <row r="288" spans="1:8">
      <c r="A288" s="155"/>
      <c r="B288" s="155"/>
      <c r="C288" s="155"/>
      <c r="D288" s="1072"/>
      <c r="E288" s="1072"/>
      <c r="F288" s="1072"/>
      <c r="H288" s="155"/>
    </row>
    <row r="289" spans="1:8">
      <c r="A289" s="155"/>
      <c r="B289" s="155"/>
      <c r="C289" s="155"/>
      <c r="D289" s="1072"/>
      <c r="E289" s="1072"/>
      <c r="F289" s="1072"/>
      <c r="H289" s="155"/>
    </row>
    <row r="290" spans="1:8">
      <c r="A290" s="155"/>
      <c r="B290" s="155"/>
      <c r="C290" s="155"/>
      <c r="D290" s="1072"/>
      <c r="E290" s="1072"/>
      <c r="F290" s="1072"/>
      <c r="H290" s="155"/>
    </row>
    <row r="291" spans="1:8">
      <c r="A291" s="155"/>
      <c r="B291" s="155"/>
      <c r="C291" s="155"/>
      <c r="D291" s="1072"/>
      <c r="E291" s="1072"/>
      <c r="F291" s="1072"/>
      <c r="H291" s="155"/>
    </row>
    <row r="292" spans="1:8">
      <c r="A292" s="155"/>
      <c r="B292" s="155"/>
      <c r="C292" s="155"/>
      <c r="D292" s="1072"/>
      <c r="E292" s="1072"/>
      <c r="F292" s="1072"/>
      <c r="H292" s="155"/>
    </row>
    <row r="293" spans="1:8">
      <c r="A293" s="155"/>
      <c r="B293" s="155"/>
      <c r="C293" s="155"/>
      <c r="D293" s="1072"/>
      <c r="E293" s="1072"/>
      <c r="F293" s="1072"/>
      <c r="H293" s="155"/>
    </row>
    <row r="294" spans="1:8">
      <c r="A294" s="155"/>
      <c r="B294" s="155"/>
      <c r="C294" s="155"/>
      <c r="D294" s="1072"/>
      <c r="E294" s="1072"/>
      <c r="F294" s="1072"/>
      <c r="H294" s="155"/>
    </row>
    <row r="295" spans="1:8">
      <c r="A295" s="155"/>
      <c r="B295" s="155"/>
      <c r="C295" s="155"/>
      <c r="D295" s="1072"/>
      <c r="E295" s="1072"/>
      <c r="F295" s="1072"/>
      <c r="H295" s="155"/>
    </row>
    <row r="296" spans="1:8">
      <c r="A296" s="155"/>
      <c r="B296" s="155"/>
      <c r="C296" s="155"/>
      <c r="D296" s="1072"/>
      <c r="E296" s="1072"/>
      <c r="F296" s="1072"/>
      <c r="H296" s="155"/>
    </row>
    <row r="297" spans="1:8">
      <c r="A297" s="155"/>
      <c r="B297" s="155"/>
      <c r="C297" s="155"/>
      <c r="D297" s="1072"/>
      <c r="E297" s="1072"/>
      <c r="F297" s="1072"/>
      <c r="H297" s="155"/>
    </row>
    <row r="298" spans="1:8">
      <c r="A298" s="155"/>
      <c r="B298" s="155"/>
      <c r="C298" s="155"/>
      <c r="D298" s="1072"/>
      <c r="E298" s="1072"/>
      <c r="F298" s="1072"/>
      <c r="H298" s="155"/>
    </row>
    <row r="299" spans="1:8">
      <c r="A299" s="155"/>
      <c r="B299" s="155"/>
      <c r="C299" s="155"/>
      <c r="D299" s="1072"/>
      <c r="E299" s="1072"/>
      <c r="F299" s="1072"/>
      <c r="H299" s="155"/>
    </row>
    <row r="300" spans="1:8">
      <c r="A300" s="155"/>
      <c r="B300" s="155"/>
      <c r="C300" s="155"/>
      <c r="D300" s="1072"/>
      <c r="E300" s="1072"/>
      <c r="F300" s="1072"/>
      <c r="H300" s="155"/>
    </row>
    <row r="301" spans="1:8">
      <c r="A301" s="155"/>
      <c r="B301" s="155"/>
      <c r="C301" s="155"/>
      <c r="D301" s="1072"/>
      <c r="E301" s="1072"/>
      <c r="F301" s="1072"/>
      <c r="H301" s="155"/>
    </row>
    <row r="302" spans="1:8">
      <c r="A302" s="155"/>
      <c r="B302" s="155"/>
      <c r="C302" s="155"/>
      <c r="D302" s="1072"/>
      <c r="E302" s="1072"/>
      <c r="F302" s="1072"/>
      <c r="H302" s="155"/>
    </row>
    <row r="303" spans="1:8">
      <c r="A303" s="155"/>
      <c r="B303" s="155"/>
      <c r="C303" s="155"/>
      <c r="D303" s="1072"/>
      <c r="E303" s="1072"/>
      <c r="F303" s="1072"/>
      <c r="H303" s="155"/>
    </row>
    <row r="304" spans="1:8">
      <c r="A304" s="155"/>
      <c r="B304" s="155"/>
      <c r="C304" s="155"/>
      <c r="D304" s="1072"/>
      <c r="E304" s="1072"/>
      <c r="F304" s="1072"/>
      <c r="H304" s="155"/>
    </row>
    <row r="305" spans="1:8">
      <c r="A305" s="155"/>
      <c r="B305" s="155"/>
      <c r="C305" s="155"/>
      <c r="D305" s="1072"/>
      <c r="E305" s="1072"/>
      <c r="F305" s="1072"/>
      <c r="H305" s="155"/>
    </row>
    <row r="306" spans="1:8">
      <c r="A306" s="155"/>
      <c r="B306" s="155"/>
      <c r="C306" s="155"/>
      <c r="D306" s="1072"/>
      <c r="E306" s="1072"/>
      <c r="F306" s="1072"/>
      <c r="H306" s="155"/>
    </row>
    <row r="307" spans="1:8">
      <c r="A307" s="155"/>
      <c r="B307" s="155"/>
      <c r="C307" s="155"/>
      <c r="D307" s="1072"/>
      <c r="E307" s="1072"/>
      <c r="F307" s="1072"/>
      <c r="H307" s="155"/>
    </row>
    <row r="308" spans="1:8">
      <c r="A308" s="155"/>
      <c r="B308" s="155"/>
      <c r="C308" s="155"/>
      <c r="D308" s="1072"/>
      <c r="E308" s="1072"/>
      <c r="F308" s="1072"/>
      <c r="H308" s="155"/>
    </row>
    <row r="309" spans="1:8">
      <c r="A309" s="155"/>
      <c r="B309" s="155"/>
      <c r="C309" s="155"/>
      <c r="D309" s="1072"/>
      <c r="E309" s="1072"/>
      <c r="F309" s="1072"/>
      <c r="H309" s="155"/>
    </row>
    <row r="310" spans="1:8">
      <c r="A310" s="155"/>
      <c r="B310" s="155"/>
      <c r="C310" s="155"/>
      <c r="D310" s="1072"/>
      <c r="E310" s="1072"/>
      <c r="F310" s="1072"/>
      <c r="H310" s="155"/>
    </row>
    <row r="311" spans="1:8">
      <c r="A311" s="155"/>
      <c r="B311" s="155"/>
      <c r="C311" s="155"/>
      <c r="D311" s="1072"/>
      <c r="E311" s="1072"/>
      <c r="F311" s="1072"/>
      <c r="H311" s="155"/>
    </row>
    <row r="312" spans="1:8">
      <c r="A312" s="155"/>
      <c r="B312" s="155"/>
      <c r="C312" s="155"/>
      <c r="D312" s="1072"/>
      <c r="E312" s="1072"/>
      <c r="F312" s="1072"/>
      <c r="H312" s="155"/>
    </row>
    <row r="313" spans="1:8">
      <c r="A313" s="155"/>
      <c r="B313" s="155"/>
      <c r="C313" s="155"/>
      <c r="D313" s="1072"/>
      <c r="E313" s="1072"/>
      <c r="F313" s="1072"/>
      <c r="H313" s="155"/>
    </row>
    <row r="314" spans="1:8">
      <c r="A314" s="155"/>
      <c r="B314" s="155"/>
      <c r="C314" s="155"/>
      <c r="D314" s="1072"/>
      <c r="E314" s="1072"/>
      <c r="F314" s="1072"/>
      <c r="H314" s="155"/>
    </row>
    <row r="315" spans="1:8">
      <c r="A315" s="155"/>
      <c r="B315" s="155"/>
      <c r="C315" s="155"/>
      <c r="D315" s="1072"/>
      <c r="E315" s="1072"/>
      <c r="F315" s="1072"/>
      <c r="H315" s="155"/>
    </row>
    <row r="316" spans="1:8">
      <c r="A316" s="155"/>
      <c r="B316" s="155"/>
      <c r="C316" s="155"/>
      <c r="D316" s="1072"/>
      <c r="E316" s="1072"/>
      <c r="F316" s="1072"/>
      <c r="H316" s="155"/>
    </row>
    <row r="317" spans="1:8">
      <c r="A317" s="155"/>
      <c r="B317" s="155"/>
      <c r="C317" s="155"/>
      <c r="D317" s="1072"/>
      <c r="E317" s="1072"/>
      <c r="F317" s="1072"/>
      <c r="H317" s="155"/>
    </row>
    <row r="318" spans="1:8">
      <c r="A318" s="155"/>
      <c r="B318" s="155"/>
      <c r="C318" s="155"/>
      <c r="D318" s="1072"/>
      <c r="E318" s="1072"/>
      <c r="F318" s="1072"/>
      <c r="H318" s="155"/>
    </row>
    <row r="319" spans="1:8">
      <c r="A319" s="155"/>
      <c r="B319" s="155"/>
      <c r="C319" s="155"/>
      <c r="D319" s="1072"/>
      <c r="E319" s="1072"/>
      <c r="F319" s="1072"/>
      <c r="H319" s="155"/>
    </row>
    <row r="320" spans="1:8">
      <c r="A320" s="155"/>
      <c r="B320" s="155"/>
      <c r="C320" s="155"/>
      <c r="D320" s="1072"/>
      <c r="E320" s="1072"/>
      <c r="F320" s="1072"/>
      <c r="H320" s="155"/>
    </row>
    <row r="321" spans="1:8">
      <c r="A321" s="155"/>
      <c r="B321" s="155"/>
      <c r="C321" s="155"/>
      <c r="D321" s="1072"/>
      <c r="E321" s="1072"/>
      <c r="F321" s="1072"/>
      <c r="H321" s="155"/>
    </row>
    <row r="322" spans="1:8">
      <c r="A322" s="155"/>
      <c r="B322" s="155"/>
      <c r="C322" s="155"/>
      <c r="D322" s="1072"/>
      <c r="E322" s="1072"/>
      <c r="F322" s="1072"/>
      <c r="H322" s="155"/>
    </row>
    <row r="323" spans="1:8">
      <c r="A323" s="155"/>
      <c r="B323" s="155"/>
      <c r="C323" s="155"/>
      <c r="D323" s="1072"/>
      <c r="E323" s="1072"/>
      <c r="F323" s="1072"/>
      <c r="H323" s="155"/>
    </row>
    <row r="324" spans="1:8">
      <c r="A324" s="155"/>
      <c r="B324" s="155"/>
      <c r="C324" s="155"/>
      <c r="D324" s="1072"/>
      <c r="E324" s="1072"/>
      <c r="F324" s="1072"/>
      <c r="H324" s="155"/>
    </row>
    <row r="325" spans="1:8">
      <c r="A325" s="155"/>
      <c r="B325" s="155"/>
      <c r="C325" s="155"/>
      <c r="D325" s="1072"/>
      <c r="E325" s="1072"/>
      <c r="F325" s="1072"/>
      <c r="H325" s="155"/>
    </row>
    <row r="326" spans="1:8">
      <c r="A326" s="155"/>
      <c r="B326" s="155"/>
      <c r="C326" s="155"/>
      <c r="D326" s="1072"/>
      <c r="E326" s="1072"/>
      <c r="F326" s="1072"/>
      <c r="H326" s="155"/>
    </row>
    <row r="327" spans="1:8">
      <c r="A327" s="155"/>
      <c r="B327" s="155"/>
      <c r="C327" s="155"/>
      <c r="D327" s="1072"/>
      <c r="E327" s="1072"/>
      <c r="F327" s="1072"/>
      <c r="H327" s="155"/>
    </row>
    <row r="328" spans="1:8">
      <c r="A328" s="155"/>
      <c r="B328" s="155"/>
      <c r="C328" s="155"/>
      <c r="D328" s="1072"/>
      <c r="E328" s="1072"/>
      <c r="F328" s="1072"/>
      <c r="H328" s="155"/>
    </row>
    <row r="329" spans="1:8">
      <c r="A329" s="155"/>
      <c r="B329" s="155"/>
      <c r="C329" s="155"/>
      <c r="D329" s="1072"/>
      <c r="E329" s="1072"/>
      <c r="F329" s="1072"/>
      <c r="H329" s="155"/>
    </row>
    <row r="330" spans="1:8">
      <c r="A330" s="155"/>
      <c r="B330" s="155"/>
      <c r="C330" s="155"/>
      <c r="D330" s="1072"/>
      <c r="E330" s="1072"/>
      <c r="F330" s="1072"/>
      <c r="H330" s="155"/>
    </row>
    <row r="331" spans="1:8">
      <c r="A331" s="155"/>
      <c r="B331" s="155"/>
      <c r="C331" s="155"/>
      <c r="D331" s="1072"/>
      <c r="E331" s="1072"/>
      <c r="F331" s="1072"/>
      <c r="H331" s="155"/>
    </row>
    <row r="332" spans="1:8">
      <c r="A332" s="155"/>
      <c r="B332" s="155"/>
      <c r="C332" s="155"/>
      <c r="D332" s="1072"/>
      <c r="E332" s="1072"/>
      <c r="F332" s="1072"/>
      <c r="H332" s="155"/>
    </row>
    <row r="333" spans="1:8">
      <c r="A333" s="155"/>
      <c r="B333" s="155"/>
      <c r="C333" s="155"/>
      <c r="D333" s="1072"/>
      <c r="E333" s="1072"/>
      <c r="F333" s="1072"/>
      <c r="H333" s="155"/>
    </row>
    <row r="334" spans="1:8">
      <c r="A334" s="155"/>
      <c r="B334" s="155"/>
      <c r="C334" s="155"/>
      <c r="D334" s="1072"/>
      <c r="E334" s="1072"/>
      <c r="F334" s="1072"/>
      <c r="H334" s="155"/>
    </row>
    <row r="335" spans="1:8">
      <c r="A335" s="155"/>
      <c r="B335" s="155"/>
      <c r="C335" s="155"/>
      <c r="D335" s="1072"/>
      <c r="E335" s="1072"/>
      <c r="F335" s="1072"/>
      <c r="H335" s="155"/>
    </row>
    <row r="336" spans="1:8">
      <c r="A336" s="155"/>
      <c r="B336" s="155"/>
      <c r="C336" s="155"/>
      <c r="D336" s="1072"/>
      <c r="E336" s="1072"/>
      <c r="F336" s="1072"/>
      <c r="H336" s="155"/>
    </row>
    <row r="337" spans="1:8">
      <c r="A337" s="155"/>
      <c r="B337" s="155"/>
      <c r="C337" s="155"/>
      <c r="D337" s="1072"/>
      <c r="E337" s="1072"/>
      <c r="F337" s="1072"/>
      <c r="H337" s="155"/>
    </row>
    <row r="338" spans="1:8">
      <c r="A338" s="155"/>
      <c r="B338" s="155"/>
      <c r="C338" s="155"/>
      <c r="D338" s="1072"/>
      <c r="E338" s="1072"/>
      <c r="F338" s="1072"/>
      <c r="H338" s="155"/>
    </row>
    <row r="339" spans="1:8">
      <c r="A339" s="155"/>
      <c r="B339" s="155"/>
      <c r="C339" s="155"/>
      <c r="D339" s="1072"/>
      <c r="E339" s="1072"/>
      <c r="F339" s="1072"/>
      <c r="H339" s="155"/>
    </row>
    <row r="340" spans="1:8">
      <c r="A340" s="155"/>
      <c r="B340" s="155"/>
      <c r="C340" s="155"/>
      <c r="D340" s="1072"/>
      <c r="E340" s="1072"/>
      <c r="F340" s="1072"/>
      <c r="H340" s="155"/>
    </row>
    <row r="341" spans="1:8">
      <c r="A341" s="155"/>
      <c r="B341" s="155"/>
      <c r="C341" s="155"/>
      <c r="D341" s="1072"/>
      <c r="E341" s="1072"/>
      <c r="F341" s="1072"/>
      <c r="H341" s="155"/>
    </row>
    <row r="342" spans="1:8">
      <c r="A342" s="155"/>
      <c r="B342" s="155"/>
      <c r="C342" s="155"/>
      <c r="D342" s="1072"/>
      <c r="E342" s="1072"/>
      <c r="F342" s="1072"/>
      <c r="H342" s="155"/>
    </row>
    <row r="343" spans="1:8">
      <c r="A343" s="155"/>
      <c r="B343" s="155"/>
      <c r="C343" s="155"/>
      <c r="D343" s="1072"/>
      <c r="E343" s="1072"/>
      <c r="F343" s="1072"/>
      <c r="H343" s="155"/>
    </row>
    <row r="344" spans="1:8">
      <c r="A344" s="155"/>
      <c r="B344" s="155"/>
      <c r="C344" s="155"/>
      <c r="D344" s="1072"/>
      <c r="E344" s="1072"/>
      <c r="F344" s="1072"/>
      <c r="H344" s="155"/>
    </row>
    <row r="345" spans="1:8">
      <c r="A345" s="155"/>
      <c r="B345" s="155"/>
      <c r="C345" s="155"/>
      <c r="D345" s="1072"/>
      <c r="E345" s="1072"/>
      <c r="F345" s="1072"/>
      <c r="H345" s="155"/>
    </row>
    <row r="346" spans="1:8">
      <c r="A346" s="155"/>
      <c r="B346" s="155"/>
      <c r="C346" s="155"/>
      <c r="D346" s="1072"/>
      <c r="E346" s="1072"/>
      <c r="F346" s="1072"/>
      <c r="H346" s="155"/>
    </row>
    <row r="347" spans="1:8">
      <c r="A347" s="155"/>
      <c r="B347" s="155"/>
      <c r="C347" s="155"/>
      <c r="D347" s="1072"/>
      <c r="E347" s="1072"/>
      <c r="F347" s="1072"/>
      <c r="H347" s="155"/>
    </row>
    <row r="348" spans="1:8">
      <c r="A348" s="155"/>
      <c r="B348" s="155"/>
      <c r="C348" s="155"/>
      <c r="D348" s="1072"/>
      <c r="E348" s="1072"/>
      <c r="F348" s="1072"/>
      <c r="H348" s="155"/>
    </row>
    <row r="349" spans="1:8">
      <c r="A349" s="155"/>
      <c r="B349" s="155"/>
      <c r="C349" s="155"/>
      <c r="D349" s="1072"/>
      <c r="E349" s="1072"/>
      <c r="F349" s="1072"/>
      <c r="H349" s="155"/>
    </row>
    <row r="350" spans="1:8">
      <c r="A350" s="155"/>
      <c r="B350" s="155"/>
      <c r="C350" s="155"/>
      <c r="D350" s="1072"/>
      <c r="E350" s="1072"/>
      <c r="F350" s="1072"/>
      <c r="H350" s="155"/>
    </row>
    <row r="351" spans="1:8">
      <c r="A351" s="155"/>
      <c r="B351" s="155"/>
      <c r="C351" s="155"/>
      <c r="D351" s="1072"/>
      <c r="E351" s="1072"/>
      <c r="F351" s="1072"/>
      <c r="H351" s="155"/>
    </row>
    <row r="352" spans="1:8">
      <c r="A352" s="155"/>
      <c r="B352" s="155"/>
      <c r="C352" s="155"/>
      <c r="D352" s="1072"/>
      <c r="E352" s="1072"/>
      <c r="F352" s="1072"/>
      <c r="H352" s="155"/>
    </row>
    <row r="353" spans="1:8">
      <c r="A353" s="155"/>
      <c r="B353" s="155"/>
      <c r="C353" s="155"/>
      <c r="D353" s="1072"/>
      <c r="E353" s="1072"/>
      <c r="F353" s="1072"/>
      <c r="H353" s="155"/>
    </row>
    <row r="354" spans="1:8">
      <c r="A354" s="155"/>
      <c r="B354" s="155"/>
      <c r="C354" s="155"/>
      <c r="D354" s="1072"/>
      <c r="E354" s="1072"/>
      <c r="F354" s="1072"/>
      <c r="H354" s="155"/>
    </row>
    <row r="355" spans="1:8">
      <c r="A355" s="155"/>
      <c r="B355" s="155"/>
      <c r="C355" s="155"/>
      <c r="D355" s="1072"/>
      <c r="E355" s="1072"/>
      <c r="F355" s="1072"/>
      <c r="H355" s="155"/>
    </row>
    <row r="356" spans="1:8">
      <c r="A356" s="155"/>
      <c r="B356" s="155"/>
      <c r="C356" s="155"/>
      <c r="D356" s="1072"/>
      <c r="E356" s="1072"/>
      <c r="F356" s="1072"/>
      <c r="H356" s="155"/>
    </row>
    <row r="357" spans="1:8">
      <c r="A357" s="155"/>
      <c r="B357" s="155"/>
      <c r="C357" s="155"/>
      <c r="D357" s="1072"/>
      <c r="E357" s="1072"/>
      <c r="F357" s="1072"/>
      <c r="H357" s="155"/>
    </row>
    <row r="358" spans="1:8">
      <c r="A358" s="155"/>
      <c r="B358" s="155"/>
      <c r="C358" s="155"/>
      <c r="D358" s="1072"/>
      <c r="E358" s="1072"/>
      <c r="F358" s="1072"/>
      <c r="H358" s="155"/>
    </row>
    <row r="359" spans="1:8">
      <c r="A359" s="155"/>
      <c r="B359" s="155"/>
      <c r="C359" s="155"/>
      <c r="D359" s="1072"/>
      <c r="E359" s="1072"/>
      <c r="F359" s="1072"/>
      <c r="H359" s="155"/>
    </row>
    <row r="360" spans="1:8">
      <c r="A360" s="155"/>
      <c r="B360" s="155"/>
      <c r="C360" s="155"/>
      <c r="D360" s="1072"/>
      <c r="E360" s="1072"/>
      <c r="F360" s="1072"/>
      <c r="H360" s="155"/>
    </row>
    <row r="361" spans="1:8">
      <c r="A361" s="155"/>
      <c r="B361" s="155"/>
      <c r="C361" s="155"/>
      <c r="D361" s="1072"/>
      <c r="E361" s="1072"/>
      <c r="F361" s="1072"/>
      <c r="H361" s="155"/>
    </row>
    <row r="362" spans="1:8">
      <c r="A362" s="155"/>
      <c r="B362" s="155"/>
      <c r="C362" s="155"/>
      <c r="D362" s="1072"/>
      <c r="E362" s="1072"/>
      <c r="F362" s="1072"/>
      <c r="H362" s="155"/>
    </row>
    <row r="363" spans="1:8">
      <c r="A363" s="155"/>
      <c r="B363" s="155"/>
      <c r="C363" s="155"/>
      <c r="D363" s="1072"/>
      <c r="E363" s="1072"/>
      <c r="F363" s="1072"/>
      <c r="H363" s="155"/>
    </row>
    <row r="364" spans="1:8">
      <c r="A364" s="155"/>
      <c r="B364" s="155"/>
      <c r="C364" s="155"/>
      <c r="D364" s="1072"/>
      <c r="E364" s="1072"/>
      <c r="F364" s="1072"/>
      <c r="H364" s="155"/>
    </row>
    <row r="365" spans="1:8">
      <c r="A365" s="155"/>
      <c r="B365" s="155"/>
      <c r="C365" s="155"/>
      <c r="D365" s="1072"/>
      <c r="E365" s="1072"/>
      <c r="F365" s="1072"/>
      <c r="H365" s="155"/>
    </row>
    <row r="366" spans="1:8">
      <c r="A366" s="155"/>
      <c r="B366" s="155"/>
      <c r="C366" s="155"/>
      <c r="D366" s="1072"/>
      <c r="E366" s="1072"/>
      <c r="F366" s="1072"/>
      <c r="H366" s="155"/>
    </row>
    <row r="367" spans="1:8">
      <c r="A367" s="155"/>
      <c r="B367" s="155"/>
      <c r="C367" s="155"/>
      <c r="D367" s="1072"/>
      <c r="E367" s="1072"/>
      <c r="F367" s="1072"/>
      <c r="H367" s="155"/>
    </row>
    <row r="368" spans="1:8">
      <c r="A368" s="155"/>
      <c r="B368" s="155"/>
      <c r="C368" s="155"/>
      <c r="D368" s="1072"/>
      <c r="E368" s="1072"/>
      <c r="F368" s="1072"/>
      <c r="H368" s="155"/>
    </row>
    <row r="369" spans="1:8">
      <c r="A369" s="155"/>
      <c r="B369" s="155"/>
      <c r="C369" s="155"/>
      <c r="D369" s="1072"/>
      <c r="E369" s="1072"/>
      <c r="F369" s="1072"/>
      <c r="H369" s="155"/>
    </row>
    <row r="370" spans="1:8">
      <c r="A370" s="155"/>
      <c r="B370" s="155"/>
      <c r="C370" s="155"/>
      <c r="D370" s="1072"/>
      <c r="E370" s="1072"/>
      <c r="F370" s="1072"/>
      <c r="H370" s="155"/>
    </row>
    <row r="371" spans="1:8">
      <c r="A371" s="155"/>
      <c r="B371" s="155"/>
      <c r="C371" s="155"/>
      <c r="D371" s="1072"/>
      <c r="E371" s="1072"/>
      <c r="F371" s="1072"/>
      <c r="H371" s="155"/>
    </row>
    <row r="372" spans="1:8">
      <c r="A372" s="155"/>
      <c r="B372" s="155"/>
      <c r="C372" s="155"/>
      <c r="D372" s="1072"/>
      <c r="E372" s="1072"/>
      <c r="F372" s="1072"/>
      <c r="H372" s="155"/>
    </row>
    <row r="373" spans="1:8">
      <c r="A373" s="155"/>
      <c r="B373" s="155"/>
      <c r="C373" s="155"/>
      <c r="D373" s="1072"/>
      <c r="E373" s="1072"/>
      <c r="F373" s="1072"/>
      <c r="H373" s="155"/>
    </row>
    <row r="374" spans="1:8">
      <c r="A374" s="155"/>
      <c r="B374" s="155"/>
      <c r="C374" s="155"/>
      <c r="D374" s="1072"/>
      <c r="E374" s="1072"/>
      <c r="F374" s="1072"/>
      <c r="H374" s="155"/>
    </row>
    <row r="375" spans="1:8">
      <c r="A375" s="155"/>
      <c r="B375" s="155"/>
      <c r="C375" s="155"/>
      <c r="D375" s="1072"/>
      <c r="E375" s="1072"/>
      <c r="F375" s="1072"/>
      <c r="H375" s="155"/>
    </row>
    <row r="376" spans="1:8">
      <c r="A376" s="155"/>
      <c r="B376" s="155"/>
      <c r="C376" s="155"/>
      <c r="D376" s="1072"/>
      <c r="E376" s="1072"/>
      <c r="F376" s="1072"/>
      <c r="H376" s="155"/>
    </row>
    <row r="377" spans="1:8">
      <c r="A377" s="155"/>
      <c r="B377" s="155"/>
      <c r="C377" s="155"/>
      <c r="D377" s="1072"/>
      <c r="E377" s="1072"/>
      <c r="F377" s="1072"/>
      <c r="H377" s="155"/>
    </row>
    <row r="378" spans="1:8">
      <c r="A378" s="155"/>
      <c r="B378" s="155"/>
      <c r="C378" s="155"/>
      <c r="D378" s="1072"/>
      <c r="E378" s="1072"/>
      <c r="F378" s="1072"/>
      <c r="H378" s="155"/>
    </row>
    <row r="379" spans="1:8">
      <c r="A379" s="155"/>
      <c r="B379" s="155"/>
      <c r="C379" s="155"/>
      <c r="D379" s="1072"/>
      <c r="E379" s="1072"/>
      <c r="F379" s="1072"/>
      <c r="H379" s="155"/>
    </row>
    <row r="380" spans="1:8">
      <c r="A380" s="155"/>
      <c r="B380" s="155"/>
      <c r="C380" s="155"/>
      <c r="D380" s="1072"/>
      <c r="E380" s="1072"/>
      <c r="F380" s="1072"/>
      <c r="H380" s="155"/>
    </row>
    <row r="381" spans="1:8">
      <c r="A381" s="155"/>
      <c r="B381" s="155"/>
      <c r="C381" s="155"/>
      <c r="D381" s="1072"/>
      <c r="E381" s="1072"/>
      <c r="F381" s="1072"/>
      <c r="H381" s="155"/>
    </row>
    <row r="382" spans="1:8">
      <c r="A382" s="155"/>
      <c r="B382" s="155"/>
      <c r="C382" s="155"/>
      <c r="D382" s="1072"/>
      <c r="E382" s="1072"/>
      <c r="F382" s="1072"/>
      <c r="H382" s="155"/>
    </row>
    <row r="383" spans="1:8">
      <c r="A383" s="155"/>
      <c r="B383" s="155"/>
      <c r="C383" s="155"/>
      <c r="D383" s="1072"/>
      <c r="E383" s="1072"/>
      <c r="F383" s="1072"/>
      <c r="H383" s="155"/>
    </row>
    <row r="384" spans="1:8">
      <c r="A384" s="155"/>
      <c r="B384" s="155"/>
      <c r="C384" s="155"/>
      <c r="D384" s="1072"/>
      <c r="E384" s="1072"/>
      <c r="F384" s="1072"/>
      <c r="H384" s="155"/>
    </row>
    <row r="385" spans="1:8">
      <c r="A385" s="155"/>
      <c r="B385" s="155"/>
      <c r="C385" s="155"/>
      <c r="D385" s="1072"/>
      <c r="E385" s="1072"/>
      <c r="F385" s="1072"/>
      <c r="H385" s="155"/>
    </row>
    <row r="386" spans="1:8">
      <c r="A386" s="155"/>
      <c r="B386" s="155"/>
      <c r="C386" s="155"/>
      <c r="D386" s="1072"/>
      <c r="E386" s="1072"/>
      <c r="F386" s="1072"/>
      <c r="H386" s="155"/>
    </row>
    <row r="387" spans="1:8">
      <c r="A387" s="155"/>
      <c r="B387" s="155"/>
      <c r="C387" s="155"/>
      <c r="D387" s="1072"/>
      <c r="E387" s="1072"/>
      <c r="F387" s="1072"/>
      <c r="H387" s="155"/>
    </row>
    <row r="388" spans="1:8">
      <c r="A388" s="155"/>
      <c r="B388" s="155"/>
      <c r="C388" s="155"/>
      <c r="D388" s="1072"/>
      <c r="E388" s="1072"/>
      <c r="F388" s="1072"/>
      <c r="H388" s="155"/>
    </row>
    <row r="389" spans="1:8">
      <c r="A389" s="155"/>
      <c r="B389" s="155"/>
      <c r="C389" s="155"/>
      <c r="D389" s="1072"/>
      <c r="E389" s="1072"/>
      <c r="F389" s="1072"/>
      <c r="H389" s="155"/>
    </row>
    <row r="390" spans="1:8">
      <c r="A390" s="155"/>
      <c r="B390" s="155"/>
      <c r="C390" s="155"/>
      <c r="D390" s="1072"/>
      <c r="E390" s="1072"/>
      <c r="F390" s="1072"/>
      <c r="H390" s="155"/>
    </row>
    <row r="391" spans="1:8">
      <c r="A391" s="155"/>
      <c r="B391" s="155"/>
      <c r="C391" s="155"/>
      <c r="D391" s="1072"/>
      <c r="E391" s="1072"/>
      <c r="F391" s="1072"/>
      <c r="H391" s="155"/>
    </row>
    <row r="392" spans="1:8">
      <c r="A392" s="155"/>
      <c r="B392" s="155"/>
      <c r="C392" s="155"/>
      <c r="D392" s="1072"/>
      <c r="E392" s="1072"/>
      <c r="F392" s="1072"/>
      <c r="H392" s="155"/>
    </row>
    <row r="393" spans="1:8">
      <c r="A393" s="155"/>
      <c r="B393" s="155"/>
      <c r="C393" s="155"/>
      <c r="D393" s="1072"/>
      <c r="E393" s="1072"/>
      <c r="F393" s="1072"/>
      <c r="H393" s="155"/>
    </row>
    <row r="394" spans="1:8">
      <c r="A394" s="155"/>
      <c r="B394" s="155"/>
      <c r="C394" s="155"/>
      <c r="D394" s="1072"/>
      <c r="E394" s="1072"/>
      <c r="F394" s="1072"/>
      <c r="H394" s="155"/>
    </row>
    <row r="395" spans="1:8">
      <c r="A395" s="155"/>
      <c r="B395" s="155"/>
      <c r="C395" s="155"/>
      <c r="D395" s="1072"/>
      <c r="E395" s="1072"/>
      <c r="F395" s="1072"/>
      <c r="H395" s="155"/>
    </row>
    <row r="396" spans="1:8">
      <c r="A396" s="155"/>
      <c r="B396" s="155"/>
      <c r="C396" s="155"/>
      <c r="D396" s="1072"/>
      <c r="E396" s="1072"/>
      <c r="F396" s="1072"/>
      <c r="H396" s="155"/>
    </row>
    <row r="397" spans="1:8">
      <c r="A397" s="155"/>
      <c r="B397" s="155"/>
      <c r="C397" s="155"/>
      <c r="D397" s="1072"/>
      <c r="E397" s="1072"/>
      <c r="F397" s="1072"/>
      <c r="H397" s="155"/>
    </row>
    <row r="398" spans="1:8">
      <c r="A398" s="155"/>
      <c r="B398" s="155"/>
      <c r="C398" s="155"/>
      <c r="D398" s="1072"/>
      <c r="E398" s="1072"/>
      <c r="F398" s="1072"/>
      <c r="H398" s="155"/>
    </row>
    <row r="399" spans="1:8">
      <c r="A399" s="155"/>
      <c r="B399" s="155"/>
      <c r="C399" s="155"/>
      <c r="D399" s="1072"/>
      <c r="E399" s="1072"/>
      <c r="F399" s="1072"/>
      <c r="H399" s="155"/>
    </row>
    <row r="400" spans="1:8">
      <c r="A400" s="155"/>
      <c r="B400" s="155"/>
      <c r="C400" s="155"/>
      <c r="D400" s="1072"/>
      <c r="E400" s="1072"/>
      <c r="F400" s="1072"/>
      <c r="H400" s="155"/>
    </row>
    <row r="401" spans="1:8">
      <c r="A401" s="155"/>
      <c r="B401" s="155"/>
      <c r="C401" s="155"/>
      <c r="D401" s="1072"/>
      <c r="E401" s="1072"/>
      <c r="F401" s="1072"/>
      <c r="H401" s="155"/>
    </row>
    <row r="402" spans="1:8">
      <c r="A402" s="155"/>
      <c r="B402" s="155"/>
      <c r="C402" s="155"/>
      <c r="D402" s="1072"/>
      <c r="E402" s="1072"/>
      <c r="F402" s="1072"/>
      <c r="H402" s="155"/>
    </row>
    <row r="403" spans="1:8">
      <c r="A403" s="155"/>
      <c r="B403" s="155"/>
      <c r="C403" s="155"/>
      <c r="D403" s="1072"/>
      <c r="E403" s="1072"/>
      <c r="F403" s="1072"/>
      <c r="H403" s="155"/>
    </row>
    <row r="404" spans="1:8">
      <c r="A404" s="155"/>
      <c r="B404" s="155"/>
      <c r="C404" s="155"/>
      <c r="D404" s="1072"/>
      <c r="E404" s="1072"/>
      <c r="F404" s="1072"/>
      <c r="H404" s="155"/>
    </row>
    <row r="405" spans="1:8">
      <c r="A405" s="155"/>
      <c r="B405" s="155"/>
      <c r="C405" s="155"/>
      <c r="D405" s="1072"/>
      <c r="E405" s="1072"/>
      <c r="F405" s="1072"/>
      <c r="H405" s="155"/>
    </row>
    <row r="406" spans="1:8">
      <c r="A406" s="155"/>
      <c r="B406" s="155"/>
      <c r="C406" s="155"/>
      <c r="D406" s="1072"/>
      <c r="E406" s="1072"/>
      <c r="F406" s="1072"/>
      <c r="H406" s="155"/>
    </row>
    <row r="407" spans="1:8">
      <c r="A407" s="155"/>
      <c r="B407" s="155"/>
      <c r="C407" s="155"/>
      <c r="D407" s="1072"/>
      <c r="E407" s="1072"/>
      <c r="F407" s="1072"/>
      <c r="H407" s="155"/>
    </row>
    <row r="408" spans="1:8">
      <c r="A408" s="155"/>
      <c r="B408" s="155"/>
      <c r="C408" s="155"/>
      <c r="D408" s="1072"/>
      <c r="E408" s="1072"/>
      <c r="F408" s="1072"/>
      <c r="H408" s="155"/>
    </row>
    <row r="409" spans="1:8">
      <c r="A409" s="155"/>
      <c r="B409" s="155"/>
      <c r="C409" s="155"/>
      <c r="D409" s="1072"/>
      <c r="E409" s="1072"/>
      <c r="F409" s="1072"/>
      <c r="H409" s="155"/>
    </row>
    <row r="410" spans="1:8">
      <c r="A410" s="155"/>
      <c r="B410" s="155"/>
      <c r="C410" s="155"/>
      <c r="D410" s="1072"/>
      <c r="E410" s="1072"/>
      <c r="F410" s="1072"/>
      <c r="H410" s="155"/>
    </row>
    <row r="411" spans="1:8">
      <c r="A411" s="155"/>
      <c r="B411" s="155"/>
      <c r="C411" s="155"/>
      <c r="D411" s="1072"/>
      <c r="E411" s="1072"/>
      <c r="F411" s="1072"/>
      <c r="H411" s="155"/>
    </row>
    <row r="412" spans="1:8">
      <c r="A412" s="155"/>
      <c r="B412" s="155"/>
      <c r="C412" s="155"/>
      <c r="D412" s="1072"/>
      <c r="E412" s="1072"/>
      <c r="F412" s="1072"/>
      <c r="H412" s="155"/>
    </row>
    <row r="413" spans="1:8">
      <c r="A413" s="155"/>
      <c r="B413" s="155"/>
      <c r="C413" s="155"/>
      <c r="D413" s="1072"/>
      <c r="E413" s="1072"/>
      <c r="F413" s="1072"/>
      <c r="H413" s="155"/>
    </row>
    <row r="414" spans="1:8">
      <c r="A414" s="155"/>
      <c r="B414" s="155"/>
      <c r="C414" s="155"/>
      <c r="D414" s="1072"/>
      <c r="E414" s="1072"/>
      <c r="F414" s="1072"/>
      <c r="H414" s="155"/>
    </row>
    <row r="415" spans="1:8">
      <c r="A415" s="155"/>
      <c r="B415" s="155"/>
      <c r="C415" s="155"/>
      <c r="D415" s="1072"/>
      <c r="E415" s="1072"/>
      <c r="F415" s="1072"/>
      <c r="H415" s="155"/>
    </row>
    <row r="416" spans="1:8">
      <c r="A416" s="155"/>
      <c r="B416" s="155"/>
      <c r="C416" s="155"/>
      <c r="D416" s="1072"/>
      <c r="E416" s="1072"/>
      <c r="F416" s="1072"/>
      <c r="H416" s="155"/>
    </row>
    <row r="417" spans="1:8">
      <c r="A417" s="155"/>
      <c r="B417" s="155"/>
      <c r="C417" s="155"/>
      <c r="D417" s="1072"/>
      <c r="E417" s="1072"/>
      <c r="F417" s="1072"/>
      <c r="H417" s="155"/>
    </row>
    <row r="418" spans="1:8">
      <c r="A418" s="155"/>
      <c r="B418" s="155"/>
      <c r="C418" s="155"/>
      <c r="D418" s="1072"/>
      <c r="E418" s="1072"/>
      <c r="F418" s="1072"/>
      <c r="H418" s="155"/>
    </row>
    <row r="419" spans="1:8">
      <c r="A419" s="155"/>
      <c r="B419" s="155"/>
      <c r="C419" s="155"/>
      <c r="D419" s="1072"/>
      <c r="E419" s="1072"/>
      <c r="F419" s="1072"/>
      <c r="H419" s="155"/>
    </row>
    <row r="420" spans="1:8">
      <c r="A420" s="155"/>
      <c r="B420" s="155"/>
      <c r="C420" s="155"/>
      <c r="D420" s="1072"/>
      <c r="E420" s="1072"/>
      <c r="F420" s="1072"/>
      <c r="H420" s="155"/>
    </row>
    <row r="421" spans="1:8">
      <c r="A421" s="155"/>
      <c r="B421" s="155"/>
      <c r="C421" s="155"/>
      <c r="D421" s="1072"/>
      <c r="E421" s="1072"/>
      <c r="F421" s="1072"/>
      <c r="H421" s="155"/>
    </row>
    <row r="422" spans="1:8">
      <c r="A422" s="155"/>
      <c r="B422" s="155"/>
      <c r="C422" s="155"/>
      <c r="D422" s="1072"/>
      <c r="E422" s="1072"/>
      <c r="F422" s="1072"/>
      <c r="H422" s="155"/>
    </row>
    <row r="423" spans="1:8">
      <c r="A423" s="155"/>
      <c r="B423" s="155"/>
      <c r="C423" s="155"/>
      <c r="D423" s="1072"/>
      <c r="E423" s="1072"/>
      <c r="F423" s="1072"/>
      <c r="H423" s="155"/>
    </row>
    <row r="424" spans="1:8">
      <c r="A424" s="155"/>
      <c r="B424" s="155"/>
      <c r="C424" s="155"/>
      <c r="D424" s="1072"/>
      <c r="E424" s="1072"/>
      <c r="F424" s="1072"/>
      <c r="H424" s="155"/>
    </row>
    <row r="425" spans="1:8">
      <c r="A425" s="155"/>
      <c r="B425" s="155"/>
      <c r="C425" s="155"/>
      <c r="D425" s="1072"/>
      <c r="E425" s="1072"/>
      <c r="F425" s="1072"/>
      <c r="H425" s="155"/>
    </row>
    <row r="426" spans="1:8">
      <c r="A426" s="155"/>
      <c r="B426" s="155"/>
      <c r="C426" s="155"/>
      <c r="D426" s="1072"/>
      <c r="E426" s="1072"/>
      <c r="F426" s="1072"/>
      <c r="H426" s="155"/>
    </row>
    <row r="427" spans="1:8">
      <c r="A427" s="155"/>
      <c r="B427" s="155"/>
      <c r="C427" s="155"/>
      <c r="D427" s="1072"/>
      <c r="E427" s="1072"/>
      <c r="F427" s="1072"/>
      <c r="H427" s="155"/>
    </row>
    <row r="428" spans="1:8">
      <c r="A428" s="155"/>
      <c r="B428" s="155"/>
      <c r="C428" s="155"/>
      <c r="D428" s="1072"/>
      <c r="E428" s="1072"/>
      <c r="F428" s="1072"/>
      <c r="H428" s="155"/>
    </row>
    <row r="429" spans="1:8">
      <c r="A429" s="155"/>
      <c r="B429" s="155"/>
      <c r="C429" s="155"/>
      <c r="D429" s="1072"/>
      <c r="E429" s="1072"/>
      <c r="F429" s="1072"/>
      <c r="H429" s="155"/>
    </row>
    <row r="430" spans="1:8">
      <c r="A430" s="155"/>
      <c r="B430" s="155"/>
      <c r="C430" s="155"/>
      <c r="D430" s="1072"/>
      <c r="E430" s="1072"/>
      <c r="F430" s="1072"/>
      <c r="H430" s="155"/>
    </row>
    <row r="431" spans="1:8">
      <c r="A431" s="155"/>
      <c r="B431" s="155"/>
      <c r="C431" s="155"/>
      <c r="D431" s="1072"/>
      <c r="E431" s="1072"/>
      <c r="F431" s="1072"/>
      <c r="H431" s="155"/>
    </row>
    <row r="432" spans="1:8">
      <c r="A432" s="155"/>
      <c r="B432" s="155"/>
      <c r="C432" s="155"/>
      <c r="D432" s="1072"/>
      <c r="E432" s="1072"/>
      <c r="F432" s="1072"/>
      <c r="H432" s="155"/>
    </row>
    <row r="433" spans="1:8">
      <c r="A433" s="155"/>
      <c r="B433" s="155"/>
      <c r="C433" s="155"/>
      <c r="D433" s="1072"/>
      <c r="E433" s="1072"/>
      <c r="F433" s="1072"/>
      <c r="H433" s="155"/>
    </row>
    <row r="434" spans="1:8">
      <c r="A434" s="155"/>
      <c r="B434" s="155"/>
      <c r="C434" s="155"/>
      <c r="D434" s="1072"/>
      <c r="E434" s="1072"/>
      <c r="F434" s="1072"/>
      <c r="H434" s="155"/>
    </row>
    <row r="435" spans="1:8">
      <c r="A435" s="155"/>
      <c r="B435" s="155"/>
      <c r="C435" s="155"/>
      <c r="D435" s="1072"/>
      <c r="E435" s="1072"/>
      <c r="F435" s="1072"/>
      <c r="H435" s="155"/>
    </row>
    <row r="436" spans="1:8">
      <c r="A436" s="155"/>
      <c r="B436" s="155"/>
      <c r="C436" s="155"/>
      <c r="D436" s="1072"/>
      <c r="E436" s="1072"/>
      <c r="F436" s="1072"/>
      <c r="H436" s="155"/>
    </row>
    <row r="437" spans="1:8">
      <c r="A437" s="155"/>
      <c r="B437" s="155"/>
      <c r="C437" s="155"/>
      <c r="D437" s="1072"/>
      <c r="E437" s="1072"/>
      <c r="F437" s="1072"/>
      <c r="H437" s="155"/>
    </row>
    <row r="438" spans="1:8">
      <c r="A438" s="155"/>
      <c r="B438" s="155"/>
      <c r="C438" s="155"/>
      <c r="D438" s="1072"/>
      <c r="E438" s="1072"/>
      <c r="F438" s="1072"/>
      <c r="H438" s="155"/>
    </row>
    <row r="439" spans="1:8">
      <c r="A439" s="155"/>
      <c r="B439" s="155"/>
      <c r="C439" s="155"/>
      <c r="D439" s="1072"/>
      <c r="E439" s="1072"/>
      <c r="F439" s="1072"/>
      <c r="H439" s="155"/>
    </row>
    <row r="440" spans="1:8">
      <c r="A440" s="155"/>
      <c r="B440" s="155"/>
      <c r="C440" s="155"/>
      <c r="D440" s="1072"/>
      <c r="E440" s="1072"/>
      <c r="F440" s="1072"/>
      <c r="H440" s="155"/>
    </row>
    <row r="441" spans="1:8">
      <c r="A441" s="155"/>
      <c r="B441" s="155"/>
      <c r="C441" s="155"/>
      <c r="D441" s="1072"/>
      <c r="E441" s="1072"/>
      <c r="F441" s="1072"/>
      <c r="H441" s="155"/>
    </row>
    <row r="442" spans="1:8">
      <c r="A442" s="155"/>
      <c r="B442" s="155"/>
      <c r="C442" s="155"/>
      <c r="D442" s="1072"/>
      <c r="E442" s="1072"/>
      <c r="F442" s="1072"/>
      <c r="H442" s="155"/>
    </row>
    <row r="443" spans="1:8">
      <c r="A443" s="155"/>
      <c r="B443" s="155"/>
      <c r="C443" s="155"/>
      <c r="D443" s="1072"/>
      <c r="E443" s="1072"/>
      <c r="F443" s="1072"/>
      <c r="H443" s="155"/>
    </row>
    <row r="444" spans="1:8">
      <c r="A444" s="155"/>
      <c r="B444" s="155"/>
      <c r="C444" s="155"/>
      <c r="D444" s="1072"/>
      <c r="E444" s="1072"/>
      <c r="F444" s="1072"/>
      <c r="H444" s="155"/>
    </row>
    <row r="445" spans="1:8">
      <c r="A445" s="155"/>
      <c r="B445" s="155"/>
      <c r="C445" s="155"/>
      <c r="D445" s="1072"/>
      <c r="E445" s="1072"/>
      <c r="F445" s="1072"/>
      <c r="H445" s="155"/>
    </row>
    <row r="446" spans="1:8">
      <c r="A446" s="155"/>
      <c r="B446" s="155"/>
      <c r="C446" s="155"/>
      <c r="D446" s="1072"/>
      <c r="E446" s="1072"/>
      <c r="F446" s="1072"/>
      <c r="H446" s="155"/>
    </row>
    <row r="447" spans="1:8">
      <c r="A447" s="155"/>
      <c r="B447" s="155"/>
      <c r="C447" s="155"/>
      <c r="D447" s="1072"/>
      <c r="E447" s="1072"/>
      <c r="F447" s="1072"/>
      <c r="H447" s="155"/>
    </row>
    <row r="448" spans="1:8">
      <c r="A448" s="155"/>
      <c r="B448" s="155"/>
      <c r="C448" s="155"/>
      <c r="D448" s="1072"/>
      <c r="E448" s="1072"/>
      <c r="F448" s="1072"/>
      <c r="H448" s="155"/>
    </row>
    <row r="449" spans="1:8">
      <c r="A449" s="155"/>
      <c r="B449" s="155"/>
      <c r="C449" s="155"/>
      <c r="D449" s="1072"/>
      <c r="E449" s="1072"/>
      <c r="F449" s="1072"/>
      <c r="H449" s="155"/>
    </row>
    <row r="450" spans="1:8">
      <c r="A450" s="155"/>
      <c r="B450" s="155"/>
      <c r="C450" s="155"/>
      <c r="D450" s="1072"/>
      <c r="E450" s="1072"/>
      <c r="F450" s="1072"/>
      <c r="H450" s="155"/>
    </row>
    <row r="451" spans="1:8">
      <c r="A451" s="155"/>
      <c r="B451" s="155"/>
      <c r="C451" s="155"/>
      <c r="D451" s="1072"/>
      <c r="E451" s="1072"/>
      <c r="F451" s="1072"/>
      <c r="H451" s="155"/>
    </row>
    <row r="452" spans="1:8">
      <c r="A452" s="155"/>
      <c r="B452" s="155"/>
      <c r="C452" s="155"/>
      <c r="D452" s="1072"/>
      <c r="E452" s="1072"/>
      <c r="F452" s="1072"/>
      <c r="H452" s="155"/>
    </row>
    <row r="453" spans="1:8">
      <c r="A453" s="155"/>
      <c r="B453" s="155"/>
      <c r="C453" s="155"/>
      <c r="D453" s="1072"/>
      <c r="E453" s="1072"/>
      <c r="F453" s="1072"/>
      <c r="H453" s="155"/>
    </row>
    <row r="454" spans="1:8">
      <c r="A454" s="155"/>
      <c r="B454" s="155"/>
      <c r="C454" s="155"/>
      <c r="D454" s="1072"/>
      <c r="E454" s="1072"/>
      <c r="F454" s="1072"/>
      <c r="H454" s="155"/>
    </row>
    <row r="455" spans="1:8">
      <c r="A455" s="155"/>
      <c r="B455" s="155"/>
      <c r="C455" s="155"/>
      <c r="D455" s="1072"/>
      <c r="E455" s="1072"/>
      <c r="F455" s="1072"/>
      <c r="H455" s="155"/>
    </row>
    <row r="456" spans="1:8">
      <c r="A456" s="155"/>
      <c r="B456" s="155"/>
      <c r="C456" s="155"/>
      <c r="D456" s="1072"/>
      <c r="E456" s="1072"/>
      <c r="F456" s="1072"/>
      <c r="H456" s="155"/>
    </row>
    <row r="457" spans="1:8">
      <c r="A457" s="155"/>
      <c r="B457" s="155"/>
      <c r="C457" s="155"/>
      <c r="D457" s="1072"/>
      <c r="E457" s="1072"/>
      <c r="F457" s="1072"/>
      <c r="H457" s="155"/>
    </row>
    <row r="458" spans="1:8">
      <c r="A458" s="155"/>
      <c r="B458" s="155"/>
      <c r="C458" s="155"/>
      <c r="D458" s="1072"/>
      <c r="E458" s="1072"/>
      <c r="F458" s="1072"/>
      <c r="H458" s="155"/>
    </row>
    <row r="459" spans="1:8">
      <c r="A459" s="155"/>
      <c r="B459" s="155"/>
      <c r="C459" s="155"/>
      <c r="D459" s="1072"/>
      <c r="E459" s="1072"/>
      <c r="F459" s="1072"/>
      <c r="H459" s="155"/>
    </row>
    <row r="460" spans="1:8">
      <c r="A460" s="155"/>
      <c r="B460" s="155"/>
      <c r="C460" s="155"/>
      <c r="D460" s="1072"/>
      <c r="E460" s="1072"/>
      <c r="F460" s="1072"/>
      <c r="H460" s="155"/>
    </row>
    <row r="461" spans="1:8">
      <c r="A461" s="155"/>
      <c r="B461" s="155"/>
      <c r="C461" s="155"/>
      <c r="D461" s="1072"/>
      <c r="E461" s="1072"/>
      <c r="F461" s="1072"/>
      <c r="H461" s="155"/>
    </row>
    <row r="462" spans="1:8">
      <c r="A462" s="155"/>
      <c r="B462" s="155"/>
      <c r="C462" s="155"/>
      <c r="D462" s="1072"/>
      <c r="E462" s="1072"/>
      <c r="F462" s="1072"/>
      <c r="H462" s="155"/>
    </row>
    <row r="463" spans="1:8">
      <c r="A463" s="155"/>
      <c r="B463" s="155"/>
      <c r="C463" s="155"/>
      <c r="D463" s="1072"/>
      <c r="E463" s="1072"/>
      <c r="F463" s="1072"/>
      <c r="H463" s="155"/>
    </row>
    <row r="464" spans="1:8">
      <c r="A464" s="155"/>
      <c r="B464" s="155"/>
      <c r="C464" s="155"/>
      <c r="D464" s="1072"/>
      <c r="E464" s="1072"/>
      <c r="F464" s="1072"/>
      <c r="H464" s="155"/>
    </row>
    <row r="465" spans="1:8">
      <c r="A465" s="155"/>
      <c r="B465" s="155"/>
      <c r="C465" s="155"/>
      <c r="D465" s="1072"/>
      <c r="E465" s="1072"/>
      <c r="F465" s="1072"/>
      <c r="H465" s="155"/>
    </row>
    <row r="466" spans="1:8">
      <c r="A466" s="155"/>
      <c r="B466" s="155"/>
      <c r="C466" s="155"/>
      <c r="D466" s="1072"/>
      <c r="E466" s="1072"/>
      <c r="F466" s="1072"/>
      <c r="H466" s="155"/>
    </row>
    <row r="467" spans="1:8">
      <c r="A467" s="155"/>
      <c r="B467" s="155"/>
      <c r="C467" s="155"/>
      <c r="D467" s="1072"/>
      <c r="E467" s="1072"/>
      <c r="F467" s="1072"/>
      <c r="H467" s="155"/>
    </row>
    <row r="468" spans="1:8">
      <c r="A468" s="155"/>
      <c r="B468" s="155"/>
      <c r="C468" s="155"/>
      <c r="D468" s="1072"/>
      <c r="E468" s="1072"/>
      <c r="F468" s="1072"/>
      <c r="H468" s="155"/>
    </row>
    <row r="469" spans="1:8">
      <c r="A469" s="155"/>
      <c r="B469" s="155"/>
      <c r="C469" s="155"/>
      <c r="D469" s="1072"/>
      <c r="E469" s="1072"/>
      <c r="F469" s="1072"/>
      <c r="H469" s="155"/>
    </row>
    <row r="470" spans="1:8">
      <c r="A470" s="155"/>
      <c r="B470" s="155"/>
      <c r="C470" s="155"/>
      <c r="D470" s="1072"/>
      <c r="E470" s="1072"/>
      <c r="F470" s="1072"/>
      <c r="H470" s="155"/>
    </row>
    <row r="471" spans="1:8">
      <c r="A471" s="155"/>
      <c r="B471" s="155"/>
      <c r="C471" s="155"/>
      <c r="D471" s="1072"/>
      <c r="E471" s="1072"/>
      <c r="F471" s="1072"/>
      <c r="H471" s="155"/>
    </row>
    <row r="472" spans="1:8">
      <c r="A472" s="155"/>
      <c r="B472" s="155"/>
      <c r="C472" s="155"/>
      <c r="D472" s="1072"/>
      <c r="E472" s="1072"/>
      <c r="F472" s="1072"/>
      <c r="H472" s="155"/>
    </row>
    <row r="473" spans="1:8">
      <c r="A473" s="155"/>
      <c r="B473" s="155"/>
      <c r="C473" s="155"/>
      <c r="D473" s="1072"/>
      <c r="E473" s="1072"/>
      <c r="F473" s="1072"/>
      <c r="H473" s="155"/>
    </row>
    <row r="474" spans="1:8">
      <c r="A474" s="155"/>
      <c r="B474" s="155"/>
      <c r="C474" s="155"/>
      <c r="D474" s="1072"/>
      <c r="E474" s="1072"/>
      <c r="F474" s="1072"/>
      <c r="H474" s="155"/>
    </row>
    <row r="475" spans="1:8">
      <c r="A475" s="155"/>
      <c r="B475" s="155"/>
      <c r="C475" s="155"/>
      <c r="D475" s="1072"/>
      <c r="E475" s="1072"/>
      <c r="F475" s="1072"/>
      <c r="H475" s="155"/>
    </row>
    <row r="476" spans="1:8">
      <c r="A476" s="155"/>
      <c r="B476" s="155"/>
      <c r="C476" s="155"/>
      <c r="D476" s="1072"/>
      <c r="E476" s="1072"/>
      <c r="F476" s="1072"/>
      <c r="H476" s="155"/>
    </row>
    <row r="477" spans="1:8">
      <c r="A477" s="155"/>
      <c r="B477" s="155"/>
      <c r="C477" s="155"/>
      <c r="D477" s="1072"/>
      <c r="E477" s="1072"/>
      <c r="F477" s="1072"/>
      <c r="H477" s="155"/>
    </row>
    <row r="478" spans="1:8">
      <c r="A478" s="155"/>
      <c r="B478" s="155"/>
      <c r="C478" s="155"/>
      <c r="D478" s="1072"/>
      <c r="E478" s="1072"/>
      <c r="F478" s="1072"/>
      <c r="H478" s="155"/>
    </row>
    <row r="479" spans="1:8">
      <c r="A479" s="155"/>
      <c r="B479" s="155"/>
      <c r="C479" s="155"/>
      <c r="D479" s="1072"/>
      <c r="E479" s="1072"/>
      <c r="F479" s="1072"/>
      <c r="H479" s="155"/>
    </row>
    <row r="480" spans="1:8">
      <c r="A480" s="155"/>
      <c r="B480" s="155"/>
      <c r="C480" s="155"/>
      <c r="D480" s="1072"/>
      <c r="E480" s="1072"/>
      <c r="F480" s="1072"/>
      <c r="H480" s="155"/>
    </row>
    <row r="481" spans="1:8">
      <c r="A481" s="155"/>
      <c r="B481" s="155"/>
      <c r="C481" s="155"/>
      <c r="D481" s="1072"/>
      <c r="E481" s="1072"/>
      <c r="F481" s="1072"/>
      <c r="H481" s="155"/>
    </row>
    <row r="482" spans="1:8">
      <c r="A482" s="155"/>
      <c r="B482" s="155"/>
      <c r="C482" s="155"/>
      <c r="D482" s="1072"/>
      <c r="E482" s="1072"/>
      <c r="F482" s="1072"/>
      <c r="H482" s="155"/>
    </row>
    <row r="483" spans="1:8">
      <c r="A483" s="155"/>
      <c r="B483" s="155"/>
      <c r="C483" s="155"/>
      <c r="D483" s="1072"/>
      <c r="E483" s="1072"/>
      <c r="F483" s="1072"/>
      <c r="H483" s="155"/>
    </row>
    <row r="484" spans="1:8">
      <c r="A484" s="155"/>
      <c r="B484" s="155"/>
      <c r="C484" s="155"/>
      <c r="D484" s="1072"/>
      <c r="E484" s="1072"/>
      <c r="F484" s="1072"/>
      <c r="H484" s="155"/>
    </row>
    <row r="485" spans="1:8">
      <c r="A485" s="155"/>
      <c r="B485" s="155"/>
      <c r="C485" s="155"/>
      <c r="D485" s="1072"/>
      <c r="E485" s="1072"/>
      <c r="F485" s="1072"/>
      <c r="H485" s="155"/>
    </row>
    <row r="486" spans="1:8">
      <c r="A486" s="155"/>
      <c r="B486" s="155"/>
      <c r="C486" s="155"/>
      <c r="D486" s="1072"/>
      <c r="E486" s="1072"/>
      <c r="F486" s="1072"/>
      <c r="H486" s="155"/>
    </row>
    <row r="487" spans="1:8">
      <c r="A487" s="155"/>
      <c r="B487" s="155"/>
      <c r="C487" s="155"/>
      <c r="D487" s="1072"/>
      <c r="E487" s="1072"/>
      <c r="F487" s="1072"/>
      <c r="H487" s="155"/>
    </row>
    <row r="488" spans="1:8">
      <c r="A488" s="155"/>
      <c r="B488" s="155"/>
      <c r="C488" s="155"/>
      <c r="D488" s="1072"/>
      <c r="E488" s="1072"/>
      <c r="F488" s="1072"/>
      <c r="H488" s="155"/>
    </row>
    <row r="489" spans="1:8">
      <c r="A489" s="155"/>
      <c r="B489" s="155"/>
      <c r="C489" s="155"/>
      <c r="D489" s="1072"/>
      <c r="E489" s="1072"/>
      <c r="F489" s="1072"/>
      <c r="H489" s="155"/>
    </row>
    <row r="490" spans="1:8">
      <c r="A490" s="155"/>
      <c r="B490" s="155"/>
      <c r="C490" s="155"/>
      <c r="D490" s="1072"/>
      <c r="E490" s="1072"/>
      <c r="F490" s="1072"/>
      <c r="H490" s="155"/>
    </row>
    <row r="491" spans="1:8">
      <c r="A491" s="155"/>
      <c r="B491" s="155"/>
      <c r="C491" s="155"/>
      <c r="D491" s="1072"/>
      <c r="E491" s="1072"/>
      <c r="F491" s="1072"/>
      <c r="H491" s="155"/>
    </row>
    <row r="492" spans="1:8">
      <c r="A492" s="155"/>
      <c r="B492" s="155"/>
      <c r="C492" s="155"/>
      <c r="D492" s="1072"/>
      <c r="E492" s="1072"/>
      <c r="F492" s="1072"/>
      <c r="H492" s="155"/>
    </row>
    <row r="493" spans="1:8">
      <c r="A493" s="155"/>
      <c r="B493" s="155"/>
      <c r="C493" s="155"/>
      <c r="D493" s="1072"/>
      <c r="E493" s="1072"/>
      <c r="F493" s="1072"/>
      <c r="H493" s="155"/>
    </row>
    <row r="494" spans="1:8">
      <c r="A494" s="155"/>
      <c r="B494" s="155"/>
      <c r="C494" s="155"/>
      <c r="D494" s="1072"/>
      <c r="E494" s="1072"/>
      <c r="F494" s="1072"/>
      <c r="H494" s="155"/>
    </row>
    <row r="495" spans="1:8">
      <c r="A495" s="155"/>
      <c r="B495" s="155"/>
      <c r="C495" s="155"/>
      <c r="D495" s="1072"/>
      <c r="E495" s="1072"/>
      <c r="F495" s="1072"/>
      <c r="H495" s="155"/>
    </row>
    <row r="496" spans="1:8">
      <c r="A496" s="155"/>
      <c r="B496" s="155"/>
      <c r="C496" s="155"/>
      <c r="D496" s="1072"/>
      <c r="E496" s="1072"/>
      <c r="F496" s="1072"/>
      <c r="H496" s="155"/>
    </row>
    <row r="497" spans="1:8">
      <c r="A497" s="155"/>
      <c r="B497" s="155"/>
      <c r="C497" s="155"/>
      <c r="D497" s="1072"/>
      <c r="E497" s="1072"/>
      <c r="F497" s="1072"/>
      <c r="H497" s="155"/>
    </row>
    <row r="498" spans="1:8">
      <c r="A498" s="155"/>
      <c r="B498" s="155"/>
      <c r="C498" s="155"/>
      <c r="D498" s="1072"/>
      <c r="E498" s="1072"/>
      <c r="F498" s="1072"/>
      <c r="H498" s="155"/>
    </row>
    <row r="499" spans="1:8">
      <c r="A499" s="155"/>
      <c r="B499" s="155"/>
      <c r="C499" s="155"/>
      <c r="D499" s="1072"/>
      <c r="E499" s="1072"/>
      <c r="F499" s="1072"/>
      <c r="H499" s="155"/>
    </row>
    <row r="500" spans="1:8">
      <c r="A500" s="155"/>
      <c r="B500" s="155"/>
      <c r="C500" s="155"/>
      <c r="D500" s="1072"/>
      <c r="E500" s="1072"/>
      <c r="F500" s="1072"/>
      <c r="H500" s="155"/>
    </row>
    <row r="501" spans="1:8">
      <c r="A501" s="155"/>
      <c r="B501" s="155"/>
      <c r="C501" s="155"/>
      <c r="D501" s="1072"/>
      <c r="E501" s="1072"/>
      <c r="F501" s="1072"/>
      <c r="H501" s="155"/>
    </row>
    <row r="502" spans="1:8">
      <c r="A502" s="155"/>
      <c r="B502" s="155"/>
      <c r="C502" s="155"/>
      <c r="D502" s="1072"/>
      <c r="E502" s="1072"/>
      <c r="F502" s="1072"/>
      <c r="H502" s="155"/>
    </row>
    <row r="503" spans="1:8">
      <c r="A503" s="155"/>
      <c r="B503" s="155"/>
      <c r="C503" s="155"/>
      <c r="D503" s="1072"/>
      <c r="E503" s="1072"/>
      <c r="F503" s="1072"/>
      <c r="H503" s="155"/>
    </row>
    <row r="504" spans="1:8">
      <c r="A504" s="155"/>
      <c r="B504" s="155"/>
      <c r="C504" s="155"/>
      <c r="D504" s="1072"/>
      <c r="E504" s="1072"/>
      <c r="F504" s="1072"/>
      <c r="H504" s="155"/>
    </row>
    <row r="505" spans="1:8">
      <c r="A505" s="155"/>
      <c r="B505" s="155"/>
      <c r="C505" s="155"/>
      <c r="D505" s="1072"/>
      <c r="E505" s="1072"/>
      <c r="F505" s="1072"/>
      <c r="H505" s="155"/>
    </row>
    <row r="506" spans="1:8">
      <c r="A506" s="155"/>
      <c r="B506" s="155"/>
      <c r="C506" s="155"/>
      <c r="D506" s="1072"/>
      <c r="E506" s="1072"/>
      <c r="F506" s="1072"/>
      <c r="H506" s="155"/>
    </row>
    <row r="507" spans="1:8">
      <c r="A507" s="155"/>
      <c r="B507" s="155"/>
      <c r="C507" s="155"/>
      <c r="D507" s="1072"/>
      <c r="E507" s="1072"/>
      <c r="F507" s="1072"/>
      <c r="H507" s="155"/>
    </row>
    <row r="508" spans="1:8">
      <c r="A508" s="155"/>
      <c r="B508" s="155"/>
      <c r="C508" s="155"/>
      <c r="D508" s="1072"/>
      <c r="E508" s="1072"/>
      <c r="F508" s="1072"/>
      <c r="H508" s="155"/>
    </row>
    <row r="509" spans="1:8">
      <c r="A509" s="155"/>
      <c r="B509" s="155"/>
      <c r="C509" s="155"/>
      <c r="D509" s="1072"/>
      <c r="E509" s="1072"/>
      <c r="F509" s="1072"/>
      <c r="H509" s="155"/>
    </row>
    <row r="510" spans="1:8">
      <c r="A510" s="155"/>
      <c r="B510" s="155"/>
      <c r="C510" s="155"/>
      <c r="D510" s="1072"/>
      <c r="E510" s="1072"/>
      <c r="F510" s="1072"/>
      <c r="H510" s="155"/>
    </row>
    <row r="511" spans="1:8">
      <c r="A511" s="155"/>
      <c r="B511" s="155"/>
      <c r="C511" s="155"/>
      <c r="D511" s="1072"/>
      <c r="E511" s="1072"/>
      <c r="F511" s="1072"/>
      <c r="H511" s="155"/>
    </row>
    <row r="512" spans="1:8">
      <c r="A512" s="155"/>
      <c r="B512" s="155"/>
      <c r="C512" s="155"/>
      <c r="D512" s="1072"/>
      <c r="E512" s="1072"/>
      <c r="F512" s="1072"/>
      <c r="H512" s="155"/>
    </row>
    <row r="513" spans="1:8">
      <c r="A513" s="155"/>
      <c r="B513" s="155"/>
      <c r="C513" s="155"/>
      <c r="D513" s="1072"/>
      <c r="E513" s="1072"/>
      <c r="F513" s="1072"/>
      <c r="H513" s="155"/>
    </row>
    <row r="514" spans="1:8">
      <c r="A514" s="155"/>
      <c r="B514" s="155"/>
      <c r="C514" s="155"/>
      <c r="D514" s="1072"/>
      <c r="E514" s="1072"/>
      <c r="F514" s="1072"/>
      <c r="H514" s="155"/>
    </row>
    <row r="515" spans="1:8">
      <c r="A515" s="155"/>
      <c r="B515" s="155"/>
      <c r="C515" s="155"/>
      <c r="D515" s="1072"/>
      <c r="E515" s="1072"/>
      <c r="F515" s="1072"/>
      <c r="H515" s="155"/>
    </row>
    <row r="516" spans="1:8">
      <c r="A516" s="155"/>
      <c r="B516" s="155"/>
      <c r="C516" s="155"/>
      <c r="D516" s="1072"/>
      <c r="E516" s="1072"/>
      <c r="F516" s="1072"/>
      <c r="H516" s="155"/>
    </row>
    <row r="517" spans="1:8">
      <c r="A517" s="155"/>
      <c r="B517" s="155"/>
      <c r="C517" s="155"/>
      <c r="D517" s="1072"/>
      <c r="E517" s="1072"/>
      <c r="F517" s="1072"/>
      <c r="H517" s="155"/>
    </row>
    <row r="518" spans="1:8">
      <c r="A518" s="155"/>
      <c r="B518" s="155"/>
      <c r="C518" s="155"/>
      <c r="D518" s="1072"/>
      <c r="E518" s="1072"/>
      <c r="F518" s="1072"/>
      <c r="H518" s="155"/>
    </row>
    <row r="519" spans="1:8">
      <c r="A519" s="155"/>
      <c r="B519" s="155"/>
      <c r="C519" s="155"/>
      <c r="D519" s="1072"/>
      <c r="E519" s="1072"/>
      <c r="F519" s="1072"/>
      <c r="H519" s="155"/>
    </row>
    <row r="520" spans="1:8">
      <c r="A520" s="155"/>
      <c r="B520" s="155"/>
      <c r="C520" s="155"/>
      <c r="D520" s="1072"/>
      <c r="E520" s="1072"/>
      <c r="F520" s="1072"/>
      <c r="H520" s="155"/>
    </row>
    <row r="521" spans="1:8">
      <c r="A521" s="155"/>
      <c r="B521" s="155"/>
      <c r="C521" s="155"/>
      <c r="D521" s="1072"/>
      <c r="E521" s="1072"/>
      <c r="F521" s="1072"/>
      <c r="H521" s="155"/>
    </row>
    <row r="522" spans="1:8">
      <c r="A522" s="155"/>
      <c r="B522" s="155"/>
      <c r="C522" s="155"/>
      <c r="D522" s="1072"/>
      <c r="E522" s="1072"/>
      <c r="F522" s="1072"/>
      <c r="H522" s="155"/>
    </row>
    <row r="523" spans="1:8">
      <c r="A523" s="155"/>
      <c r="B523" s="155"/>
      <c r="C523" s="155"/>
      <c r="D523" s="1072"/>
      <c r="E523" s="1072"/>
      <c r="F523" s="1072"/>
      <c r="H523" s="155"/>
    </row>
    <row r="524" spans="1:8">
      <c r="A524" s="155"/>
      <c r="B524" s="155"/>
      <c r="C524" s="155"/>
      <c r="D524" s="1072"/>
      <c r="E524" s="1072"/>
      <c r="F524" s="1072"/>
      <c r="H524" s="155"/>
    </row>
    <row r="525" spans="1:8">
      <c r="A525" s="155"/>
      <c r="B525" s="155"/>
      <c r="C525" s="155"/>
      <c r="D525" s="1072"/>
      <c r="E525" s="1072"/>
      <c r="F525" s="1072"/>
      <c r="H525" s="155"/>
    </row>
    <row r="526" spans="1:8">
      <c r="A526" s="155"/>
      <c r="B526" s="155"/>
      <c r="C526" s="155"/>
      <c r="D526" s="1072"/>
      <c r="E526" s="1072"/>
      <c r="F526" s="1072"/>
      <c r="H526" s="155"/>
    </row>
    <row r="527" spans="1:8">
      <c r="A527" s="155"/>
      <c r="B527" s="155"/>
      <c r="C527" s="155"/>
      <c r="D527" s="1072"/>
      <c r="E527" s="1072"/>
      <c r="F527" s="1072"/>
      <c r="H527" s="155"/>
    </row>
    <row r="528" spans="1:8">
      <c r="A528" s="155"/>
      <c r="B528" s="155"/>
      <c r="C528" s="155"/>
      <c r="D528" s="1072"/>
      <c r="E528" s="1072"/>
      <c r="F528" s="1072"/>
      <c r="H528" s="155"/>
    </row>
    <row r="529" spans="1:8">
      <c r="A529" s="155"/>
      <c r="B529" s="155"/>
      <c r="C529" s="155"/>
      <c r="D529" s="1072"/>
      <c r="E529" s="1072"/>
      <c r="F529" s="1072"/>
      <c r="H529" s="155"/>
    </row>
    <row r="530" spans="1:8">
      <c r="A530" s="155"/>
      <c r="B530" s="155"/>
      <c r="C530" s="155"/>
      <c r="D530" s="1072"/>
      <c r="E530" s="1072"/>
      <c r="F530" s="1072"/>
      <c r="H530" s="155"/>
    </row>
    <row r="531" spans="1:8">
      <c r="A531" s="155"/>
      <c r="B531" s="155"/>
      <c r="C531" s="155"/>
      <c r="D531" s="1072"/>
      <c r="E531" s="1072"/>
      <c r="F531" s="1072"/>
      <c r="H531" s="155"/>
    </row>
    <row r="532" spans="1:8">
      <c r="A532" s="155"/>
      <c r="B532" s="155"/>
      <c r="C532" s="155"/>
      <c r="D532" s="1072"/>
      <c r="E532" s="1072"/>
      <c r="F532" s="1072"/>
      <c r="H532" s="155"/>
    </row>
    <row r="533" spans="1:8">
      <c r="A533" s="155"/>
      <c r="B533" s="155"/>
      <c r="C533" s="155"/>
      <c r="D533" s="1072"/>
      <c r="E533" s="1072"/>
      <c r="F533" s="1072"/>
      <c r="H533" s="155"/>
    </row>
    <row r="534" spans="1:8">
      <c r="A534" s="155"/>
      <c r="B534" s="155"/>
      <c r="C534" s="155"/>
      <c r="D534" s="1072"/>
      <c r="E534" s="1072"/>
      <c r="F534" s="1072"/>
      <c r="H534" s="155"/>
    </row>
    <row r="535" spans="1:8">
      <c r="A535" s="155"/>
      <c r="B535" s="155"/>
      <c r="C535" s="155"/>
      <c r="D535" s="1072"/>
      <c r="E535" s="1072"/>
      <c r="F535" s="1072"/>
      <c r="H535" s="155"/>
    </row>
    <row r="536" spans="1:8">
      <c r="A536" s="155"/>
      <c r="B536" s="155"/>
      <c r="C536" s="155"/>
      <c r="D536" s="1072"/>
      <c r="E536" s="1072"/>
      <c r="F536" s="1072"/>
      <c r="H536" s="155"/>
    </row>
    <row r="537" spans="1:8">
      <c r="A537" s="155"/>
      <c r="B537" s="155"/>
      <c r="C537" s="155"/>
      <c r="D537" s="1072"/>
      <c r="E537" s="1072"/>
      <c r="F537" s="1072"/>
      <c r="H537" s="155"/>
    </row>
    <row r="538" spans="1:8">
      <c r="A538" s="155"/>
      <c r="B538" s="155"/>
      <c r="C538" s="155"/>
      <c r="D538" s="1072"/>
      <c r="E538" s="1072"/>
      <c r="F538" s="1072"/>
      <c r="H538" s="155"/>
    </row>
    <row r="539" spans="1:8">
      <c r="A539" s="155"/>
      <c r="B539" s="155"/>
      <c r="C539" s="155"/>
      <c r="D539" s="1072"/>
      <c r="E539" s="1072"/>
      <c r="F539" s="1072"/>
      <c r="H539" s="155"/>
    </row>
    <row r="540" spans="1:8">
      <c r="A540" s="155"/>
      <c r="B540" s="155"/>
      <c r="C540" s="155"/>
      <c r="D540" s="1072"/>
      <c r="E540" s="1072"/>
      <c r="F540" s="1072"/>
      <c r="H540" s="155"/>
    </row>
    <row r="541" spans="1:8">
      <c r="A541" s="155"/>
      <c r="B541" s="155"/>
      <c r="C541" s="155"/>
      <c r="D541" s="1072"/>
      <c r="E541" s="1072"/>
      <c r="F541" s="1072"/>
      <c r="H541" s="155"/>
    </row>
    <row r="542" spans="1:8">
      <c r="A542" s="155"/>
      <c r="B542" s="155"/>
      <c r="C542" s="155"/>
      <c r="D542" s="1072"/>
      <c r="E542" s="1072"/>
      <c r="F542" s="1072"/>
      <c r="H542" s="155"/>
    </row>
    <row r="543" spans="1:8">
      <c r="A543" s="155"/>
      <c r="B543" s="155"/>
      <c r="C543" s="155"/>
      <c r="D543" s="1072"/>
      <c r="E543" s="1072"/>
      <c r="F543" s="1072"/>
      <c r="H543" s="155"/>
    </row>
    <row r="544" spans="1:8">
      <c r="A544" s="155"/>
      <c r="B544" s="155"/>
      <c r="C544" s="155"/>
      <c r="D544" s="1072"/>
      <c r="E544" s="1072"/>
      <c r="F544" s="1072"/>
      <c r="H544" s="155"/>
    </row>
    <row r="545" spans="1:8">
      <c r="A545" s="155"/>
      <c r="B545" s="155"/>
      <c r="C545" s="155"/>
      <c r="D545" s="1072"/>
      <c r="E545" s="1072"/>
      <c r="F545" s="1072"/>
      <c r="H545" s="155"/>
    </row>
    <row r="546" spans="1:8">
      <c r="A546" s="155"/>
      <c r="B546" s="155"/>
      <c r="C546" s="155"/>
      <c r="D546" s="1072"/>
      <c r="E546" s="1072"/>
      <c r="F546" s="1072"/>
      <c r="H546" s="155"/>
    </row>
    <row r="547" spans="1:8">
      <c r="A547" s="155"/>
      <c r="B547" s="155"/>
      <c r="C547" s="155"/>
      <c r="D547" s="1072"/>
      <c r="E547" s="1072"/>
      <c r="F547" s="1072"/>
      <c r="H547" s="155"/>
    </row>
    <row r="548" spans="1:8">
      <c r="A548" s="155"/>
      <c r="B548" s="155"/>
      <c r="C548" s="155"/>
      <c r="D548" s="1072"/>
      <c r="E548" s="1072"/>
      <c r="F548" s="1072"/>
      <c r="H548" s="155"/>
    </row>
    <row r="549" spans="1:8">
      <c r="A549" s="155"/>
      <c r="B549" s="155"/>
      <c r="C549" s="155"/>
      <c r="D549" s="1072"/>
      <c r="E549" s="1072"/>
      <c r="F549" s="1072"/>
      <c r="H549" s="155"/>
    </row>
    <row r="550" spans="1:8">
      <c r="A550" s="155"/>
      <c r="B550" s="155"/>
      <c r="C550" s="155"/>
      <c r="D550" s="1072"/>
      <c r="E550" s="1072"/>
      <c r="F550" s="1072"/>
      <c r="H550" s="155"/>
    </row>
    <row r="551" spans="1:8">
      <c r="A551" s="155"/>
      <c r="B551" s="155"/>
      <c r="C551" s="155"/>
      <c r="D551" s="1072"/>
      <c r="E551" s="1072"/>
      <c r="F551" s="1072"/>
      <c r="H551" s="155"/>
    </row>
    <row r="552" spans="1:8">
      <c r="A552" s="155"/>
      <c r="B552" s="155"/>
      <c r="C552" s="155"/>
      <c r="D552" s="1072"/>
      <c r="E552" s="1072"/>
      <c r="F552" s="1072"/>
      <c r="H552" s="155"/>
    </row>
    <row r="553" spans="1:8">
      <c r="A553" s="155"/>
      <c r="B553" s="155"/>
      <c r="C553" s="155"/>
      <c r="D553" s="1072"/>
      <c r="E553" s="1072"/>
      <c r="F553" s="1072"/>
      <c r="H553" s="155"/>
    </row>
    <row r="554" spans="1:8">
      <c r="A554" s="155"/>
      <c r="B554" s="155"/>
      <c r="C554" s="155"/>
      <c r="D554" s="1072"/>
      <c r="E554" s="1072"/>
      <c r="F554" s="1072"/>
      <c r="H554" s="155"/>
    </row>
    <row r="555" spans="1:8">
      <c r="A555" s="155"/>
      <c r="B555" s="155"/>
      <c r="C555" s="155"/>
      <c r="D555" s="1072"/>
      <c r="E555" s="1072"/>
      <c r="F555" s="1072"/>
      <c r="H555" s="155"/>
    </row>
    <row r="556" spans="1:8">
      <c r="A556" s="155"/>
      <c r="B556" s="155"/>
      <c r="C556" s="155"/>
      <c r="D556" s="1072"/>
      <c r="E556" s="1072"/>
      <c r="F556" s="1072"/>
      <c r="H556" s="155"/>
    </row>
    <row r="557" spans="1:8">
      <c r="A557" s="155"/>
      <c r="B557" s="155"/>
      <c r="C557" s="155"/>
      <c r="D557" s="1072"/>
      <c r="E557" s="1072"/>
      <c r="F557" s="1072"/>
      <c r="H557" s="155"/>
    </row>
    <row r="558" spans="1:8">
      <c r="A558" s="155"/>
      <c r="B558" s="155"/>
      <c r="C558" s="155"/>
      <c r="D558" s="1072"/>
      <c r="E558" s="1072"/>
      <c r="F558" s="1072"/>
      <c r="H558" s="155"/>
    </row>
    <row r="559" spans="1:8">
      <c r="A559" s="155"/>
      <c r="B559" s="155"/>
      <c r="C559" s="155"/>
      <c r="D559" s="1072"/>
      <c r="E559" s="1072"/>
      <c r="F559" s="1072"/>
      <c r="H559" s="155"/>
    </row>
    <row r="560" spans="1:8">
      <c r="A560" s="155"/>
      <c r="B560" s="155"/>
      <c r="C560" s="155"/>
      <c r="D560" s="1072"/>
      <c r="E560" s="1072"/>
      <c r="F560" s="1072"/>
      <c r="H560" s="155"/>
    </row>
    <row r="561" spans="1:8">
      <c r="A561" s="155"/>
      <c r="B561" s="155"/>
      <c r="C561" s="155"/>
      <c r="D561" s="1072"/>
      <c r="E561" s="1072"/>
      <c r="F561" s="1072"/>
      <c r="H561" s="155"/>
    </row>
    <row r="562" spans="1:8">
      <c r="A562" s="155"/>
      <c r="B562" s="155"/>
      <c r="C562" s="155"/>
      <c r="D562" s="1072"/>
      <c r="E562" s="1072"/>
      <c r="F562" s="1072"/>
      <c r="H562" s="155"/>
    </row>
    <row r="563" spans="1:8">
      <c r="A563" s="155"/>
      <c r="B563" s="155"/>
      <c r="C563" s="155"/>
      <c r="D563" s="1072"/>
      <c r="E563" s="1072"/>
      <c r="F563" s="1072"/>
      <c r="H563" s="155"/>
    </row>
    <row r="564" spans="1:8">
      <c r="A564" s="155"/>
      <c r="B564" s="155"/>
      <c r="C564" s="155"/>
      <c r="D564" s="1072"/>
      <c r="E564" s="1072"/>
      <c r="F564" s="1072"/>
      <c r="H564" s="155"/>
    </row>
    <row r="565" spans="1:8">
      <c r="A565" s="155"/>
      <c r="B565" s="155"/>
      <c r="C565" s="155"/>
      <c r="D565" s="1072"/>
      <c r="E565" s="1072"/>
      <c r="F565" s="1072"/>
      <c r="H565" s="155"/>
    </row>
    <row r="566" spans="1:8">
      <c r="A566" s="155"/>
      <c r="B566" s="155"/>
      <c r="C566" s="155"/>
      <c r="D566" s="1072"/>
      <c r="E566" s="1072"/>
      <c r="F566" s="1072"/>
      <c r="H566" s="155"/>
    </row>
    <row r="567" spans="1:8">
      <c r="A567" s="155"/>
      <c r="B567" s="155"/>
      <c r="C567" s="155"/>
      <c r="D567" s="1072"/>
      <c r="E567" s="1072"/>
      <c r="F567" s="1072"/>
      <c r="H567" s="155"/>
    </row>
    <row r="568" spans="1:8">
      <c r="A568" s="155"/>
      <c r="B568" s="155"/>
      <c r="C568" s="155"/>
      <c r="D568" s="1072"/>
      <c r="E568" s="1072"/>
      <c r="F568" s="1072"/>
      <c r="H568" s="155"/>
    </row>
    <row r="569" spans="1:8">
      <c r="A569" s="155"/>
      <c r="B569" s="155"/>
      <c r="C569" s="155"/>
      <c r="D569" s="1072"/>
      <c r="E569" s="1072"/>
      <c r="F569" s="1072"/>
      <c r="H569" s="155"/>
    </row>
    <row r="570" spans="1:8">
      <c r="A570" s="155"/>
      <c r="B570" s="155"/>
      <c r="C570" s="155"/>
      <c r="D570" s="1072"/>
      <c r="E570" s="1072"/>
      <c r="F570" s="1072"/>
      <c r="H570" s="155"/>
    </row>
    <row r="571" spans="1:8">
      <c r="A571" s="155"/>
      <c r="B571" s="155"/>
      <c r="C571" s="155"/>
      <c r="D571" s="1072"/>
      <c r="E571" s="1072"/>
      <c r="F571" s="1072"/>
      <c r="H571" s="155"/>
    </row>
    <row r="572" spans="1:8">
      <c r="A572" s="155"/>
      <c r="B572" s="155"/>
      <c r="C572" s="155"/>
      <c r="D572" s="1072"/>
      <c r="E572" s="1072"/>
      <c r="F572" s="1072"/>
      <c r="H572" s="155"/>
    </row>
    <row r="573" spans="1:8">
      <c r="A573" s="155"/>
      <c r="B573" s="155"/>
      <c r="C573" s="155"/>
      <c r="D573" s="1072"/>
      <c r="E573" s="1072"/>
      <c r="F573" s="1072"/>
      <c r="H573" s="155"/>
    </row>
    <row r="574" spans="1:8">
      <c r="A574" s="155"/>
      <c r="B574" s="155"/>
      <c r="C574" s="155"/>
      <c r="D574" s="1072"/>
      <c r="E574" s="1072"/>
      <c r="F574" s="1072"/>
      <c r="H574" s="155"/>
    </row>
    <row r="575" spans="1:8">
      <c r="A575" s="155"/>
      <c r="B575" s="155"/>
      <c r="C575" s="155"/>
      <c r="D575" s="1072"/>
      <c r="E575" s="1072"/>
      <c r="F575" s="1072"/>
      <c r="H575" s="155"/>
    </row>
    <row r="576" spans="1:8">
      <c r="A576" s="155"/>
      <c r="B576" s="155"/>
      <c r="C576" s="155"/>
      <c r="D576" s="1072"/>
      <c r="E576" s="1072"/>
      <c r="F576" s="1072"/>
      <c r="H576" s="155"/>
    </row>
    <row r="577" spans="1:8">
      <c r="A577" s="155"/>
      <c r="B577" s="155"/>
      <c r="C577" s="155"/>
      <c r="D577" s="1072"/>
      <c r="E577" s="1072"/>
      <c r="F577" s="1072"/>
      <c r="H577" s="155"/>
    </row>
    <row r="578" spans="1:8">
      <c r="A578" s="155"/>
      <c r="B578" s="155"/>
      <c r="C578" s="155"/>
      <c r="D578" s="1072"/>
      <c r="E578" s="1072"/>
      <c r="F578" s="1072"/>
      <c r="H578" s="155"/>
    </row>
    <row r="579" spans="1:8">
      <c r="A579" s="155"/>
      <c r="B579" s="155"/>
      <c r="C579" s="155"/>
      <c r="D579" s="1072"/>
      <c r="E579" s="1072"/>
      <c r="F579" s="1072"/>
      <c r="H579" s="155"/>
    </row>
    <row r="580" spans="1:8">
      <c r="A580" s="155"/>
      <c r="B580" s="155"/>
      <c r="C580" s="155"/>
      <c r="D580" s="1072"/>
      <c r="E580" s="1072"/>
      <c r="F580" s="1072"/>
      <c r="H580" s="155"/>
    </row>
    <row r="581" spans="1:8">
      <c r="A581" s="155"/>
      <c r="B581" s="155"/>
      <c r="C581" s="155"/>
      <c r="D581" s="1072"/>
      <c r="E581" s="1072"/>
      <c r="F581" s="1072"/>
      <c r="H581" s="155"/>
    </row>
    <row r="582" spans="1:8">
      <c r="A582" s="155"/>
      <c r="B582" s="155"/>
      <c r="C582" s="155"/>
      <c r="D582" s="1072"/>
      <c r="E582" s="1072"/>
      <c r="F582" s="1072"/>
      <c r="H582" s="155"/>
    </row>
    <row r="583" spans="1:8">
      <c r="A583" s="155"/>
      <c r="B583" s="155"/>
      <c r="C583" s="155"/>
      <c r="D583" s="1072"/>
      <c r="E583" s="1072"/>
      <c r="F583" s="1072"/>
      <c r="H583" s="155"/>
    </row>
    <row r="584" spans="1:8">
      <c r="A584" s="155"/>
      <c r="B584" s="155"/>
      <c r="C584" s="155"/>
      <c r="D584" s="1072"/>
      <c r="E584" s="1072"/>
      <c r="F584" s="1072"/>
      <c r="H584" s="155"/>
    </row>
    <row r="585" spans="1:8">
      <c r="A585" s="155"/>
      <c r="B585" s="155"/>
      <c r="C585" s="155"/>
      <c r="D585" s="1072"/>
      <c r="E585" s="1072"/>
      <c r="F585" s="1072"/>
      <c r="H585" s="155"/>
    </row>
    <row r="586" spans="1:8">
      <c r="A586" s="155"/>
      <c r="B586" s="155"/>
      <c r="C586" s="155"/>
      <c r="D586" s="1072"/>
      <c r="E586" s="1072"/>
      <c r="F586" s="1072"/>
      <c r="H586" s="155"/>
    </row>
    <row r="587" spans="1:8">
      <c r="A587" s="155"/>
      <c r="B587" s="155"/>
      <c r="C587" s="155"/>
      <c r="D587" s="1072"/>
      <c r="E587" s="1072"/>
      <c r="F587" s="1072"/>
      <c r="H587" s="155"/>
    </row>
    <row r="588" spans="1:8">
      <c r="A588" s="155"/>
      <c r="B588" s="155"/>
      <c r="C588" s="155"/>
      <c r="D588" s="1072"/>
      <c r="E588" s="1072"/>
      <c r="F588" s="1072"/>
      <c r="H588" s="155"/>
    </row>
    <row r="589" spans="1:8">
      <c r="A589" s="155"/>
      <c r="B589" s="155"/>
      <c r="C589" s="155"/>
      <c r="D589" s="1072"/>
      <c r="E589" s="1072"/>
      <c r="F589" s="1072"/>
      <c r="H589" s="155"/>
    </row>
    <row r="590" spans="1:8">
      <c r="A590" s="155"/>
      <c r="B590" s="155"/>
      <c r="C590" s="155"/>
      <c r="D590" s="1072"/>
      <c r="E590" s="1072"/>
      <c r="F590" s="1072"/>
      <c r="H590" s="155"/>
    </row>
    <row r="591" spans="1:8">
      <c r="A591" s="155"/>
      <c r="B591" s="155"/>
      <c r="C591" s="155"/>
      <c r="D591" s="1072"/>
      <c r="E591" s="1072"/>
      <c r="F591" s="1072"/>
      <c r="H591" s="155"/>
    </row>
    <row r="592" spans="1:8">
      <c r="A592" s="155"/>
      <c r="B592" s="155"/>
      <c r="C592" s="155"/>
      <c r="D592" s="1072"/>
      <c r="E592" s="1072"/>
      <c r="F592" s="1072"/>
      <c r="H592" s="155"/>
    </row>
    <row r="593" spans="1:8">
      <c r="A593" s="155"/>
      <c r="B593" s="155"/>
      <c r="C593" s="155"/>
      <c r="D593" s="1072"/>
      <c r="E593" s="1072"/>
      <c r="F593" s="1072"/>
      <c r="H593" s="155"/>
    </row>
    <row r="594" spans="1:8">
      <c r="A594" s="155"/>
      <c r="B594" s="155"/>
      <c r="C594" s="155"/>
      <c r="D594" s="1072"/>
      <c r="E594" s="1072"/>
      <c r="F594" s="1072"/>
      <c r="H594" s="155"/>
    </row>
    <row r="595" spans="1:8">
      <c r="A595" s="155"/>
      <c r="B595" s="155"/>
      <c r="C595" s="155"/>
      <c r="D595" s="1072"/>
      <c r="E595" s="1072"/>
      <c r="F595" s="1072"/>
      <c r="H595" s="155"/>
    </row>
    <row r="596" spans="1:8">
      <c r="A596" s="155"/>
      <c r="B596" s="155"/>
      <c r="C596" s="155"/>
      <c r="D596" s="1072"/>
      <c r="E596" s="1072"/>
      <c r="F596" s="1072"/>
      <c r="H596" s="155"/>
    </row>
    <row r="597" spans="1:8">
      <c r="A597" s="155"/>
      <c r="B597" s="155"/>
      <c r="C597" s="155"/>
      <c r="D597" s="1072"/>
      <c r="E597" s="1072"/>
      <c r="F597" s="1072"/>
      <c r="H597" s="155"/>
    </row>
    <row r="598" spans="1:8">
      <c r="A598" s="155"/>
      <c r="B598" s="155"/>
      <c r="C598" s="155"/>
      <c r="D598" s="1072"/>
      <c r="E598" s="1072"/>
      <c r="F598" s="1072"/>
      <c r="H598" s="155"/>
    </row>
    <row r="599" spans="1:8">
      <c r="A599" s="155"/>
      <c r="B599" s="155"/>
      <c r="C599" s="155"/>
      <c r="D599" s="1072"/>
      <c r="E599" s="1072"/>
      <c r="F599" s="1072"/>
      <c r="H599" s="155"/>
    </row>
    <row r="600" spans="1:8">
      <c r="A600" s="155"/>
      <c r="B600" s="155"/>
      <c r="C600" s="155"/>
      <c r="D600" s="1072"/>
      <c r="E600" s="1072"/>
      <c r="F600" s="1072"/>
      <c r="H600" s="155"/>
    </row>
    <row r="601" spans="1:8">
      <c r="A601" s="155"/>
      <c r="B601" s="155"/>
      <c r="C601" s="155"/>
      <c r="D601" s="1072"/>
      <c r="E601" s="1072"/>
      <c r="F601" s="1072"/>
      <c r="H601" s="155"/>
    </row>
    <row r="602" spans="1:8">
      <c r="A602" s="155"/>
      <c r="B602" s="155"/>
      <c r="C602" s="155"/>
      <c r="D602" s="1072"/>
      <c r="E602" s="1072"/>
      <c r="F602" s="1072"/>
      <c r="H602" s="155"/>
    </row>
    <row r="603" spans="1:8">
      <c r="A603" s="155"/>
      <c r="B603" s="155"/>
      <c r="C603" s="155"/>
      <c r="D603" s="1072"/>
      <c r="E603" s="1072"/>
      <c r="F603" s="1072"/>
      <c r="H603" s="155"/>
    </row>
    <row r="604" spans="1:8">
      <c r="A604" s="155"/>
      <c r="B604" s="155"/>
      <c r="C604" s="155"/>
      <c r="D604" s="1072"/>
      <c r="E604" s="1072"/>
      <c r="F604" s="1072"/>
      <c r="H604" s="155"/>
    </row>
    <row r="605" spans="1:8">
      <c r="A605" s="155"/>
      <c r="B605" s="155"/>
      <c r="C605" s="155"/>
      <c r="D605" s="1072"/>
      <c r="E605" s="1072"/>
      <c r="F605" s="1072"/>
      <c r="H605" s="155"/>
    </row>
    <row r="606" spans="1:8">
      <c r="A606" s="155"/>
      <c r="B606" s="155"/>
      <c r="C606" s="155"/>
      <c r="D606" s="1072"/>
      <c r="E606" s="1072"/>
      <c r="F606" s="1072"/>
      <c r="H606" s="155"/>
    </row>
    <row r="607" spans="1:8">
      <c r="A607" s="155"/>
      <c r="B607" s="155"/>
      <c r="C607" s="155"/>
      <c r="D607" s="1072"/>
      <c r="E607" s="1072"/>
      <c r="F607" s="1072"/>
      <c r="H607" s="155"/>
    </row>
    <row r="608" spans="1:8">
      <c r="A608" s="155"/>
      <c r="B608" s="155"/>
      <c r="C608" s="155"/>
      <c r="D608" s="1072"/>
      <c r="E608" s="1072"/>
      <c r="F608" s="1072"/>
      <c r="H608" s="155"/>
    </row>
    <row r="609" spans="1:8">
      <c r="A609" s="155"/>
      <c r="B609" s="155"/>
      <c r="C609" s="155"/>
      <c r="D609" s="1072"/>
      <c r="E609" s="1072"/>
      <c r="F609" s="1072"/>
      <c r="H609" s="155"/>
    </row>
    <row r="610" spans="1:8">
      <c r="A610" s="155"/>
      <c r="B610" s="155"/>
      <c r="C610" s="155"/>
      <c r="D610" s="1072"/>
      <c r="E610" s="1072"/>
      <c r="F610" s="1072"/>
      <c r="H610" s="155"/>
    </row>
    <row r="611" spans="1:8">
      <c r="A611" s="155"/>
      <c r="B611" s="155"/>
      <c r="C611" s="155"/>
      <c r="D611" s="1072"/>
      <c r="E611" s="1072"/>
      <c r="F611" s="1072"/>
      <c r="H611" s="155"/>
    </row>
    <row r="612" spans="1:8">
      <c r="A612" s="155"/>
      <c r="B612" s="155"/>
      <c r="C612" s="155"/>
      <c r="D612" s="1072"/>
      <c r="E612" s="1072"/>
      <c r="F612" s="1072"/>
      <c r="H612" s="155"/>
    </row>
    <row r="613" spans="1:8">
      <c r="A613" s="155"/>
      <c r="B613" s="155"/>
      <c r="C613" s="155"/>
      <c r="D613" s="1072"/>
      <c r="E613" s="1072"/>
      <c r="F613" s="1072"/>
      <c r="H613" s="155"/>
    </row>
    <row r="614" spans="1:8">
      <c r="A614" s="155"/>
      <c r="B614" s="155"/>
      <c r="C614" s="155"/>
      <c r="D614" s="1072"/>
      <c r="E614" s="1072"/>
      <c r="F614" s="1072"/>
      <c r="H614" s="155"/>
    </row>
    <row r="615" spans="1:8">
      <c r="A615" s="155"/>
      <c r="B615" s="155"/>
      <c r="C615" s="155"/>
      <c r="D615" s="1072"/>
      <c r="E615" s="1072"/>
      <c r="F615" s="1072"/>
      <c r="H615" s="155"/>
    </row>
    <row r="616" spans="1:8">
      <c r="A616" s="155"/>
      <c r="B616" s="155"/>
      <c r="C616" s="155"/>
      <c r="D616" s="1072"/>
      <c r="E616" s="1072"/>
      <c r="F616" s="1072"/>
      <c r="H616" s="155"/>
    </row>
    <row r="617" spans="1:8">
      <c r="A617" s="155"/>
      <c r="B617" s="155"/>
      <c r="C617" s="155"/>
      <c r="D617" s="1072"/>
      <c r="E617" s="1072"/>
      <c r="F617" s="1072"/>
      <c r="H617" s="155"/>
    </row>
    <row r="618" spans="1:8">
      <c r="A618" s="155"/>
      <c r="B618" s="155"/>
      <c r="C618" s="155"/>
      <c r="D618" s="1072"/>
      <c r="E618" s="1072"/>
      <c r="F618" s="1072"/>
      <c r="H618" s="155"/>
    </row>
    <row r="619" spans="1:8">
      <c r="A619" s="155"/>
      <c r="B619" s="155"/>
      <c r="C619" s="155"/>
      <c r="D619" s="1072"/>
      <c r="E619" s="1072"/>
      <c r="F619" s="1072"/>
      <c r="H619" s="155"/>
    </row>
    <row r="620" spans="1:8">
      <c r="A620" s="155"/>
      <c r="B620" s="155"/>
      <c r="C620" s="155"/>
      <c r="D620" s="1072"/>
      <c r="E620" s="1072"/>
      <c r="F620" s="1072"/>
      <c r="H620" s="155"/>
    </row>
    <row r="621" spans="1:8">
      <c r="A621" s="155"/>
      <c r="B621" s="155"/>
      <c r="C621" s="155"/>
      <c r="D621" s="1072"/>
      <c r="E621" s="1072"/>
      <c r="F621" s="1072"/>
      <c r="H621" s="155"/>
    </row>
    <row r="622" spans="1:8">
      <c r="A622" s="155"/>
      <c r="B622" s="155"/>
      <c r="C622" s="155"/>
      <c r="D622" s="1072"/>
      <c r="E622" s="1072"/>
      <c r="F622" s="1072"/>
      <c r="H622" s="155"/>
    </row>
    <row r="623" spans="1:8">
      <c r="A623" s="155"/>
      <c r="B623" s="155"/>
      <c r="C623" s="155"/>
      <c r="D623" s="1072"/>
      <c r="E623" s="1072"/>
      <c r="F623" s="1072"/>
      <c r="H623" s="155"/>
    </row>
    <row r="624" spans="1:8">
      <c r="A624" s="155"/>
      <c r="B624" s="155"/>
      <c r="C624" s="155"/>
      <c r="D624" s="1072"/>
      <c r="E624" s="1072"/>
      <c r="F624" s="1072"/>
      <c r="H624" s="155"/>
    </row>
    <row r="625" spans="1:8">
      <c r="A625" s="155"/>
      <c r="B625" s="155"/>
      <c r="C625" s="155"/>
      <c r="D625" s="1072"/>
      <c r="E625" s="1072"/>
      <c r="F625" s="1072"/>
      <c r="H625" s="155"/>
    </row>
    <row r="626" spans="1:8">
      <c r="A626" s="155"/>
      <c r="B626" s="155"/>
      <c r="C626" s="155"/>
      <c r="D626" s="1072"/>
      <c r="E626" s="1072"/>
      <c r="F626" s="1072"/>
      <c r="H626" s="155"/>
    </row>
    <row r="627" spans="1:8">
      <c r="A627" s="155"/>
      <c r="B627" s="155"/>
      <c r="C627" s="155"/>
      <c r="D627" s="1072"/>
      <c r="E627" s="1072"/>
      <c r="F627" s="1072"/>
      <c r="H627" s="155"/>
    </row>
    <row r="628" spans="1:8">
      <c r="A628" s="155"/>
      <c r="B628" s="155"/>
      <c r="C628" s="155"/>
      <c r="D628" s="1072"/>
      <c r="E628" s="1072"/>
      <c r="F628" s="1072"/>
      <c r="H628" s="155"/>
    </row>
    <row r="629" spans="1:8">
      <c r="A629" s="155"/>
      <c r="B629" s="155"/>
      <c r="C629" s="155"/>
      <c r="D629" s="1072"/>
      <c r="E629" s="1072"/>
      <c r="F629" s="1072"/>
      <c r="H629" s="155"/>
    </row>
    <row r="630" spans="1:8">
      <c r="A630" s="155"/>
      <c r="B630" s="155"/>
      <c r="C630" s="155"/>
      <c r="D630" s="1072"/>
      <c r="E630" s="1072"/>
      <c r="F630" s="1072"/>
      <c r="H630" s="155"/>
    </row>
    <row r="631" spans="1:8">
      <c r="A631" s="155"/>
      <c r="B631" s="155"/>
      <c r="C631" s="155"/>
      <c r="D631" s="1072"/>
      <c r="E631" s="1072"/>
      <c r="F631" s="1072"/>
      <c r="H631" s="155"/>
    </row>
    <row r="632" spans="1:8">
      <c r="A632" s="155"/>
      <c r="B632" s="155"/>
      <c r="C632" s="155"/>
      <c r="D632" s="1072"/>
      <c r="E632" s="1072"/>
      <c r="F632" s="1072"/>
      <c r="H632" s="155"/>
    </row>
    <row r="633" spans="1:8">
      <c r="A633" s="155"/>
      <c r="B633" s="155"/>
      <c r="C633" s="155"/>
      <c r="D633" s="1072"/>
      <c r="E633" s="1072"/>
      <c r="F633" s="1072"/>
      <c r="H633" s="155"/>
    </row>
    <row r="634" spans="1:8">
      <c r="A634" s="155"/>
      <c r="B634" s="155"/>
      <c r="C634" s="155"/>
      <c r="D634" s="1072"/>
      <c r="E634" s="1072"/>
      <c r="F634" s="1072"/>
      <c r="H634" s="155"/>
    </row>
    <row r="635" spans="1:8">
      <c r="A635" s="155"/>
      <c r="B635" s="155"/>
      <c r="C635" s="155"/>
      <c r="D635" s="1072"/>
      <c r="E635" s="1072"/>
      <c r="F635" s="1072"/>
      <c r="H635" s="155"/>
    </row>
    <row r="636" spans="1:8">
      <c r="A636" s="155"/>
      <c r="B636" s="155"/>
      <c r="C636" s="155"/>
      <c r="D636" s="1072"/>
      <c r="E636" s="1072"/>
      <c r="F636" s="1072"/>
      <c r="H636" s="155"/>
    </row>
    <row r="637" spans="1:8">
      <c r="A637" s="155"/>
      <c r="B637" s="155"/>
      <c r="C637" s="155"/>
      <c r="D637" s="1072"/>
      <c r="E637" s="1072"/>
      <c r="F637" s="1072"/>
      <c r="H637" s="155"/>
    </row>
    <row r="638" spans="1:8">
      <c r="A638" s="155"/>
      <c r="B638" s="155"/>
      <c r="C638" s="155"/>
      <c r="D638" s="1072"/>
      <c r="E638" s="1072"/>
      <c r="F638" s="1072"/>
      <c r="H638" s="155"/>
    </row>
    <row r="639" spans="1:8">
      <c r="A639" s="155"/>
      <c r="B639" s="155"/>
      <c r="C639" s="155"/>
      <c r="D639" s="1072"/>
      <c r="E639" s="1072"/>
      <c r="F639" s="1072"/>
      <c r="H639" s="155"/>
    </row>
    <row r="640" spans="1:8">
      <c r="A640" s="155"/>
      <c r="B640" s="155"/>
      <c r="C640" s="155"/>
      <c r="D640" s="1072"/>
      <c r="E640" s="1072"/>
      <c r="F640" s="1072"/>
      <c r="H640" s="155"/>
    </row>
    <row r="641" spans="1:8">
      <c r="A641" s="155"/>
      <c r="B641" s="155"/>
      <c r="C641" s="155"/>
      <c r="D641" s="1072"/>
      <c r="E641" s="1072"/>
      <c r="F641" s="1072"/>
      <c r="H641" s="155"/>
    </row>
    <row r="642" spans="1:8">
      <c r="A642" s="155"/>
      <c r="B642" s="155"/>
      <c r="C642" s="155"/>
      <c r="D642" s="1072"/>
      <c r="E642" s="1072"/>
      <c r="F642" s="1072"/>
      <c r="H642" s="155"/>
    </row>
    <row r="643" spans="1:8">
      <c r="A643" s="155"/>
      <c r="B643" s="155"/>
      <c r="C643" s="155"/>
      <c r="D643" s="1072"/>
      <c r="E643" s="1072"/>
      <c r="F643" s="1072"/>
      <c r="H643" s="155"/>
    </row>
    <row r="644" spans="1:8">
      <c r="A644" s="155"/>
      <c r="B644" s="155"/>
      <c r="C644" s="155"/>
      <c r="D644" s="1072"/>
      <c r="E644" s="1072"/>
      <c r="F644" s="1072"/>
      <c r="H644" s="155"/>
    </row>
    <row r="645" spans="1:8">
      <c r="A645" s="155"/>
      <c r="B645" s="155"/>
      <c r="C645" s="155"/>
      <c r="D645" s="1072"/>
      <c r="E645" s="1072"/>
      <c r="F645" s="1072"/>
      <c r="H645" s="155"/>
    </row>
    <row r="646" spans="1:8">
      <c r="A646" s="155"/>
      <c r="B646" s="155"/>
      <c r="C646" s="155"/>
      <c r="D646" s="1072"/>
      <c r="E646" s="1072"/>
      <c r="F646" s="1072"/>
      <c r="H646" s="155"/>
    </row>
    <row r="647" spans="1:8">
      <c r="A647" s="155"/>
      <c r="B647" s="155"/>
      <c r="C647" s="155"/>
      <c r="D647" s="1072"/>
      <c r="E647" s="1072"/>
      <c r="F647" s="1072"/>
      <c r="H647" s="155"/>
    </row>
    <row r="648" spans="1:8">
      <c r="A648" s="155"/>
      <c r="B648" s="155"/>
      <c r="C648" s="155"/>
      <c r="D648" s="1072"/>
      <c r="E648" s="1072"/>
      <c r="F648" s="1072"/>
      <c r="H648" s="155"/>
    </row>
    <row r="649" spans="1:8">
      <c r="A649" s="155"/>
      <c r="B649" s="155"/>
      <c r="C649" s="155"/>
      <c r="D649" s="1072"/>
      <c r="E649" s="1072"/>
      <c r="F649" s="1072"/>
      <c r="H649" s="155"/>
    </row>
    <row r="650" spans="1:8">
      <c r="A650" s="155"/>
      <c r="B650" s="155"/>
      <c r="C650" s="155"/>
      <c r="D650" s="1072"/>
      <c r="E650" s="1072"/>
      <c r="F650" s="1072"/>
      <c r="H650" s="155"/>
    </row>
    <row r="651" spans="1:8">
      <c r="A651" s="155"/>
      <c r="B651" s="155"/>
      <c r="C651" s="155"/>
      <c r="D651" s="1072"/>
      <c r="E651" s="1072"/>
      <c r="F651" s="1072"/>
      <c r="H651" s="155"/>
    </row>
    <row r="652" spans="1:8">
      <c r="A652" s="155"/>
      <c r="B652" s="155"/>
      <c r="C652" s="155"/>
      <c r="D652" s="1072"/>
      <c r="E652" s="1072"/>
      <c r="F652" s="1072"/>
      <c r="H652" s="155"/>
    </row>
    <row r="653" spans="1:8">
      <c r="A653" s="155"/>
      <c r="B653" s="155"/>
      <c r="C653" s="155"/>
      <c r="D653" s="1072"/>
      <c r="E653" s="1072"/>
      <c r="F653" s="1072"/>
      <c r="H653" s="155"/>
    </row>
    <row r="654" spans="1:8">
      <c r="A654" s="155"/>
      <c r="B654" s="155"/>
      <c r="C654" s="155"/>
      <c r="D654" s="1072"/>
      <c r="E654" s="1072"/>
      <c r="F654" s="1072"/>
      <c r="H654" s="155"/>
    </row>
    <row r="655" spans="1:8">
      <c r="A655" s="155"/>
      <c r="B655" s="155"/>
      <c r="C655" s="155"/>
      <c r="D655" s="1072"/>
      <c r="E655" s="1072"/>
      <c r="F655" s="1072"/>
      <c r="H655" s="155"/>
    </row>
    <row r="656" spans="1:8">
      <c r="A656" s="155"/>
      <c r="B656" s="155"/>
      <c r="C656" s="155"/>
      <c r="D656" s="1072"/>
      <c r="E656" s="1072"/>
      <c r="F656" s="1072"/>
      <c r="H656" s="155"/>
    </row>
    <row r="657" spans="1:8">
      <c r="A657" s="155"/>
      <c r="B657" s="155"/>
      <c r="C657" s="155"/>
      <c r="D657" s="1072"/>
      <c r="E657" s="1072"/>
      <c r="F657" s="1072"/>
      <c r="H657" s="155"/>
    </row>
    <row r="658" spans="1:8">
      <c r="A658" s="155"/>
      <c r="B658" s="155"/>
      <c r="C658" s="155"/>
      <c r="D658" s="1072"/>
      <c r="E658" s="1072"/>
      <c r="F658" s="1072"/>
      <c r="H658" s="155"/>
    </row>
    <row r="659" spans="1:8">
      <c r="A659" s="155"/>
      <c r="B659" s="155"/>
      <c r="C659" s="155"/>
      <c r="D659" s="1072"/>
      <c r="E659" s="1072"/>
      <c r="F659" s="1072"/>
      <c r="H659" s="155"/>
    </row>
    <row r="660" spans="1:8">
      <c r="A660" s="155"/>
      <c r="B660" s="155"/>
      <c r="C660" s="155"/>
      <c r="D660" s="1072"/>
      <c r="E660" s="1072"/>
      <c r="F660" s="1072"/>
      <c r="H660" s="155"/>
    </row>
    <row r="661" spans="1:8">
      <c r="A661" s="155"/>
      <c r="B661" s="155"/>
      <c r="C661" s="155"/>
      <c r="D661" s="1072"/>
      <c r="E661" s="1072"/>
      <c r="F661" s="1072"/>
      <c r="H661" s="155"/>
    </row>
    <row r="662" spans="1:8">
      <c r="A662" s="155"/>
      <c r="B662" s="155"/>
      <c r="C662" s="155"/>
      <c r="D662" s="1072"/>
      <c r="E662" s="1072"/>
      <c r="F662" s="1072"/>
      <c r="H662" s="155"/>
    </row>
    <row r="663" spans="1:8">
      <c r="A663" s="155"/>
      <c r="B663" s="155"/>
      <c r="C663" s="155"/>
      <c r="D663" s="1072"/>
      <c r="E663" s="1072"/>
      <c r="F663" s="1072"/>
      <c r="H663" s="155"/>
    </row>
    <row r="664" spans="1:8">
      <c r="A664" s="155"/>
      <c r="B664" s="155"/>
      <c r="C664" s="155"/>
      <c r="D664" s="1072"/>
      <c r="E664" s="1072"/>
      <c r="F664" s="1072"/>
      <c r="H664" s="155"/>
    </row>
    <row r="665" spans="1:8">
      <c r="A665" s="155"/>
      <c r="B665" s="155"/>
      <c r="C665" s="155"/>
      <c r="D665" s="1072"/>
      <c r="E665" s="1072"/>
      <c r="F665" s="1072"/>
      <c r="H665" s="155"/>
    </row>
    <row r="666" spans="1:8">
      <c r="A666" s="155"/>
      <c r="B666" s="155"/>
      <c r="C666" s="155"/>
      <c r="D666" s="1072"/>
      <c r="E666" s="1072"/>
      <c r="F666" s="1072"/>
      <c r="H666" s="155"/>
    </row>
    <row r="667" spans="1:8">
      <c r="A667" s="155"/>
      <c r="B667" s="155"/>
      <c r="C667" s="155"/>
      <c r="D667" s="1072"/>
      <c r="E667" s="1072"/>
      <c r="F667" s="1072"/>
      <c r="H667" s="155"/>
    </row>
    <row r="668" spans="1:8">
      <c r="A668" s="155"/>
      <c r="B668" s="155"/>
      <c r="C668" s="155"/>
      <c r="D668" s="1072"/>
      <c r="E668" s="1072"/>
      <c r="F668" s="1072"/>
      <c r="H668" s="155"/>
    </row>
    <row r="669" spans="1:8">
      <c r="A669" s="155"/>
      <c r="B669" s="155"/>
      <c r="C669" s="155"/>
      <c r="D669" s="1072"/>
      <c r="E669" s="1072"/>
      <c r="F669" s="1072"/>
      <c r="H669" s="155"/>
    </row>
    <row r="670" spans="1:8">
      <c r="A670" s="155"/>
      <c r="B670" s="155"/>
      <c r="C670" s="155"/>
      <c r="D670" s="1072"/>
      <c r="E670" s="1072"/>
      <c r="F670" s="1072"/>
      <c r="H670" s="155"/>
    </row>
    <row r="671" spans="1:8">
      <c r="A671" s="155"/>
      <c r="B671" s="155"/>
      <c r="C671" s="155"/>
      <c r="D671" s="1072"/>
      <c r="E671" s="1072"/>
      <c r="F671" s="1072"/>
      <c r="H671" s="155"/>
    </row>
    <row r="672" spans="1:8">
      <c r="A672" s="155"/>
      <c r="B672" s="155"/>
      <c r="C672" s="155"/>
      <c r="D672" s="1072"/>
      <c r="E672" s="1072"/>
      <c r="F672" s="1072"/>
      <c r="H672" s="155"/>
    </row>
    <row r="673" spans="1:8">
      <c r="A673" s="155"/>
      <c r="B673" s="155"/>
      <c r="C673" s="155"/>
      <c r="D673" s="1072"/>
      <c r="E673" s="1072"/>
      <c r="F673" s="1072"/>
      <c r="H673" s="155"/>
    </row>
    <row r="674" spans="1:8">
      <c r="A674" s="155"/>
      <c r="B674" s="155"/>
      <c r="C674" s="155"/>
      <c r="D674" s="1072"/>
      <c r="E674" s="1072"/>
      <c r="F674" s="1072"/>
      <c r="H674" s="155"/>
    </row>
    <row r="675" spans="1:8">
      <c r="A675" s="155"/>
      <c r="B675" s="155"/>
      <c r="C675" s="155"/>
      <c r="D675" s="1072"/>
      <c r="E675" s="1072"/>
      <c r="F675" s="1072"/>
      <c r="H675" s="155"/>
    </row>
    <row r="676" spans="1:8">
      <c r="A676" s="155"/>
      <c r="B676" s="155"/>
      <c r="C676" s="155"/>
      <c r="D676" s="1072"/>
      <c r="E676" s="1072"/>
      <c r="F676" s="1072"/>
      <c r="H676" s="155"/>
    </row>
    <row r="677" spans="1:8">
      <c r="A677" s="155"/>
      <c r="B677" s="155"/>
      <c r="C677" s="155"/>
      <c r="D677" s="1072"/>
      <c r="E677" s="1072"/>
      <c r="F677" s="1072"/>
      <c r="H677" s="155"/>
    </row>
    <row r="678" spans="1:8">
      <c r="A678" s="155"/>
      <c r="B678" s="155"/>
      <c r="C678" s="155"/>
      <c r="D678" s="1072"/>
      <c r="E678" s="1072"/>
      <c r="F678" s="1072"/>
      <c r="H678" s="155"/>
    </row>
    <row r="679" spans="1:8">
      <c r="A679" s="155"/>
      <c r="B679" s="155"/>
      <c r="C679" s="155"/>
      <c r="D679" s="1072"/>
      <c r="E679" s="1072"/>
      <c r="F679" s="1072"/>
      <c r="H679" s="155"/>
    </row>
    <row r="680" spans="1:8">
      <c r="A680" s="155"/>
      <c r="B680" s="155"/>
      <c r="C680" s="155"/>
      <c r="D680" s="1072"/>
      <c r="E680" s="1072"/>
      <c r="F680" s="1072"/>
      <c r="H680" s="155"/>
    </row>
    <row r="681" spans="1:8">
      <c r="A681" s="155"/>
      <c r="B681" s="155"/>
      <c r="C681" s="155"/>
      <c r="D681" s="1072"/>
      <c r="E681" s="1072"/>
      <c r="F681" s="1072"/>
      <c r="H681" s="155"/>
    </row>
    <row r="682" spans="1:8">
      <c r="A682" s="155"/>
      <c r="B682" s="155"/>
      <c r="C682" s="155"/>
      <c r="D682" s="1072"/>
      <c r="E682" s="1072"/>
      <c r="F682" s="1072"/>
      <c r="H682" s="155"/>
    </row>
    <row r="683" spans="1:8">
      <c r="A683" s="155"/>
      <c r="B683" s="155"/>
      <c r="C683" s="155"/>
      <c r="D683" s="1072"/>
      <c r="E683" s="1072"/>
      <c r="F683" s="1072"/>
      <c r="H683" s="155"/>
    </row>
    <row r="684" spans="1:8">
      <c r="A684" s="155"/>
      <c r="B684" s="155"/>
      <c r="C684" s="155"/>
      <c r="D684" s="1072"/>
      <c r="E684" s="1072"/>
      <c r="F684" s="1072"/>
      <c r="H684" s="155"/>
    </row>
    <row r="685" spans="1:8">
      <c r="A685" s="155"/>
      <c r="B685" s="155"/>
      <c r="C685" s="155"/>
      <c r="D685" s="1072"/>
      <c r="E685" s="1072"/>
      <c r="F685" s="1072"/>
      <c r="H685" s="155"/>
    </row>
    <row r="686" spans="1:8">
      <c r="A686" s="155"/>
      <c r="B686" s="155"/>
      <c r="C686" s="155"/>
      <c r="D686" s="1072"/>
      <c r="E686" s="1072"/>
      <c r="F686" s="1072"/>
      <c r="H686" s="155"/>
    </row>
    <row r="687" spans="1:8">
      <c r="A687" s="155"/>
      <c r="B687" s="155"/>
      <c r="C687" s="155"/>
      <c r="D687" s="1072"/>
      <c r="E687" s="1072"/>
      <c r="F687" s="1072"/>
      <c r="H687" s="155"/>
    </row>
    <row r="688" spans="1:8">
      <c r="A688" s="155"/>
      <c r="B688" s="155"/>
      <c r="C688" s="155"/>
      <c r="D688" s="1072"/>
      <c r="E688" s="1072"/>
      <c r="F688" s="1072"/>
      <c r="H688" s="155"/>
    </row>
    <row r="689" spans="1:8">
      <c r="A689" s="155"/>
      <c r="B689" s="155"/>
      <c r="C689" s="155"/>
      <c r="D689" s="1072"/>
      <c r="E689" s="1072"/>
      <c r="F689" s="1072"/>
      <c r="H689" s="155"/>
    </row>
    <row r="690" spans="1:8">
      <c r="A690" s="155"/>
      <c r="B690" s="155"/>
      <c r="C690" s="155"/>
      <c r="D690" s="1072"/>
      <c r="E690" s="1072"/>
      <c r="F690" s="1072"/>
      <c r="H690" s="155"/>
    </row>
    <row r="691" spans="1:8">
      <c r="A691" s="155"/>
      <c r="B691" s="155"/>
      <c r="C691" s="155"/>
      <c r="D691" s="1072"/>
      <c r="E691" s="1072"/>
      <c r="F691" s="1072"/>
      <c r="H691" s="155"/>
    </row>
    <row r="692" spans="1:8">
      <c r="A692" s="155"/>
      <c r="B692" s="155"/>
      <c r="C692" s="155"/>
      <c r="D692" s="1072"/>
      <c r="E692" s="1072"/>
      <c r="F692" s="1072"/>
      <c r="H692" s="155"/>
    </row>
    <row r="693" spans="1:8">
      <c r="A693" s="155"/>
      <c r="B693" s="155"/>
      <c r="C693" s="155"/>
      <c r="D693" s="1072"/>
      <c r="E693" s="1072"/>
      <c r="F693" s="1072"/>
      <c r="H693" s="155"/>
    </row>
    <row r="694" spans="1:8">
      <c r="A694" s="155"/>
      <c r="B694" s="155"/>
      <c r="C694" s="155"/>
      <c r="D694" s="1072"/>
      <c r="E694" s="1072"/>
      <c r="F694" s="1072"/>
      <c r="H694" s="155"/>
    </row>
    <row r="695" spans="1:8">
      <c r="A695" s="155"/>
      <c r="B695" s="155"/>
      <c r="C695" s="155"/>
      <c r="D695" s="1072"/>
      <c r="E695" s="1072"/>
      <c r="F695" s="1072"/>
      <c r="H695" s="155"/>
    </row>
    <row r="696" spans="1:8">
      <c r="A696" s="155"/>
      <c r="B696" s="155"/>
      <c r="C696" s="155"/>
      <c r="D696" s="1072"/>
      <c r="E696" s="1072"/>
      <c r="F696" s="1072"/>
      <c r="H696" s="155"/>
    </row>
    <row r="697" spans="1:8">
      <c r="A697" s="155"/>
      <c r="B697" s="155"/>
      <c r="C697" s="155"/>
      <c r="D697" s="1072"/>
      <c r="E697" s="1072"/>
      <c r="F697" s="1072"/>
      <c r="H697" s="155"/>
    </row>
    <row r="698" spans="1:8">
      <c r="A698" s="155"/>
      <c r="B698" s="155"/>
      <c r="C698" s="155"/>
      <c r="D698" s="1072"/>
      <c r="E698" s="1072"/>
      <c r="F698" s="1072"/>
      <c r="H698" s="155"/>
    </row>
    <row r="699" spans="1:8">
      <c r="A699" s="155"/>
      <c r="B699" s="155"/>
      <c r="C699" s="155"/>
      <c r="D699" s="1072"/>
      <c r="E699" s="1072"/>
      <c r="F699" s="1072"/>
      <c r="H699" s="155"/>
    </row>
    <row r="700" spans="1:8">
      <c r="A700" s="155"/>
      <c r="B700" s="155"/>
      <c r="C700" s="155"/>
      <c r="D700" s="1072"/>
      <c r="E700" s="1072"/>
      <c r="F700" s="1072"/>
      <c r="H700" s="155"/>
    </row>
    <row r="701" spans="1:8">
      <c r="A701" s="155"/>
      <c r="B701" s="155"/>
      <c r="C701" s="155"/>
      <c r="D701" s="1072"/>
      <c r="E701" s="1072"/>
      <c r="F701" s="1072"/>
      <c r="H701" s="155"/>
    </row>
    <row r="702" spans="1:8">
      <c r="A702" s="155"/>
      <c r="B702" s="155"/>
      <c r="C702" s="155"/>
      <c r="D702" s="1072"/>
      <c r="E702" s="1072"/>
      <c r="F702" s="1072"/>
      <c r="H702" s="155"/>
    </row>
    <row r="703" spans="1:8">
      <c r="A703" s="155"/>
      <c r="B703" s="155"/>
      <c r="C703" s="155"/>
      <c r="D703" s="1072"/>
      <c r="E703" s="1072"/>
      <c r="F703" s="1072"/>
      <c r="H703" s="155"/>
    </row>
    <row r="704" spans="1:8">
      <c r="A704" s="155"/>
      <c r="B704" s="155"/>
      <c r="C704" s="155"/>
      <c r="D704" s="1072"/>
      <c r="E704" s="1072"/>
      <c r="F704" s="1072"/>
      <c r="H704" s="155"/>
    </row>
    <row r="705" spans="1:8">
      <c r="A705" s="155"/>
      <c r="B705" s="155"/>
      <c r="C705" s="155"/>
      <c r="D705" s="1072"/>
      <c r="E705" s="1072"/>
      <c r="F705" s="1072"/>
      <c r="H705" s="155"/>
    </row>
    <row r="706" spans="1:8">
      <c r="A706" s="155"/>
      <c r="B706" s="155"/>
      <c r="C706" s="155"/>
      <c r="D706" s="1072"/>
      <c r="E706" s="1072"/>
      <c r="F706" s="1072"/>
      <c r="H706" s="155"/>
    </row>
    <row r="707" spans="1:8">
      <c r="A707" s="155"/>
      <c r="B707" s="155"/>
      <c r="C707" s="155"/>
      <c r="D707" s="1072"/>
      <c r="E707" s="1072"/>
      <c r="F707" s="1072"/>
      <c r="H707" s="155"/>
    </row>
    <row r="708" spans="1:8">
      <c r="A708" s="155"/>
      <c r="B708" s="155"/>
      <c r="C708" s="155"/>
      <c r="D708" s="1072"/>
      <c r="E708" s="1072"/>
      <c r="F708" s="1072"/>
      <c r="H708" s="155"/>
    </row>
    <row r="709" spans="1:8">
      <c r="A709" s="155"/>
      <c r="B709" s="155"/>
      <c r="C709" s="155"/>
      <c r="D709" s="1072"/>
      <c r="E709" s="1072"/>
      <c r="F709" s="1072"/>
      <c r="H709" s="155"/>
    </row>
    <row r="710" spans="1:8">
      <c r="A710" s="155"/>
      <c r="B710" s="155"/>
      <c r="C710" s="155"/>
      <c r="D710" s="1072"/>
      <c r="E710" s="1072"/>
      <c r="F710" s="1072"/>
      <c r="H710" s="155"/>
    </row>
    <row r="711" spans="1:8">
      <c r="A711" s="155"/>
      <c r="B711" s="155"/>
      <c r="C711" s="155"/>
      <c r="D711" s="1072"/>
      <c r="E711" s="1072"/>
      <c r="F711" s="1072"/>
      <c r="H711" s="155"/>
    </row>
    <row r="712" spans="1:8">
      <c r="A712" s="155"/>
      <c r="B712" s="155"/>
      <c r="C712" s="155"/>
      <c r="D712" s="1072"/>
      <c r="E712" s="1072"/>
      <c r="F712" s="1072"/>
      <c r="H712" s="155"/>
    </row>
    <row r="713" spans="1:8">
      <c r="A713" s="155"/>
      <c r="B713" s="155"/>
      <c r="C713" s="155"/>
      <c r="D713" s="1072"/>
      <c r="E713" s="1072"/>
      <c r="F713" s="1072"/>
      <c r="H713" s="155"/>
    </row>
    <row r="714" spans="1:8">
      <c r="A714" s="155"/>
      <c r="B714" s="155"/>
      <c r="C714" s="155"/>
      <c r="D714" s="1072"/>
      <c r="E714" s="1072"/>
      <c r="F714" s="1072"/>
      <c r="H714" s="155"/>
    </row>
    <row r="715" spans="1:8">
      <c r="A715" s="155"/>
      <c r="B715" s="155"/>
      <c r="C715" s="155"/>
      <c r="D715" s="1072"/>
      <c r="E715" s="1072"/>
      <c r="F715" s="1072"/>
      <c r="H715" s="155"/>
    </row>
    <row r="716" spans="1:8">
      <c r="A716" s="155"/>
      <c r="B716" s="155"/>
      <c r="C716" s="155"/>
      <c r="D716" s="1072"/>
      <c r="E716" s="1072"/>
      <c r="F716" s="1072"/>
      <c r="H716" s="155"/>
    </row>
    <row r="717" spans="1:8">
      <c r="A717" s="155"/>
      <c r="B717" s="155"/>
      <c r="C717" s="155"/>
      <c r="D717" s="1072"/>
      <c r="E717" s="1072"/>
      <c r="F717" s="1072"/>
      <c r="H717" s="155"/>
    </row>
    <row r="718" spans="1:8">
      <c r="A718" s="155"/>
      <c r="B718" s="155"/>
      <c r="C718" s="155"/>
      <c r="D718" s="1072"/>
      <c r="E718" s="1072"/>
      <c r="F718" s="1072"/>
      <c r="H718" s="155"/>
    </row>
    <row r="719" spans="1:8">
      <c r="A719" s="155"/>
      <c r="B719" s="155"/>
      <c r="C719" s="155"/>
      <c r="D719" s="1072"/>
      <c r="E719" s="1072"/>
      <c r="F719" s="1072"/>
      <c r="H719" s="155"/>
    </row>
    <row r="720" spans="1:8">
      <c r="A720" s="155"/>
      <c r="B720" s="155"/>
      <c r="C720" s="155"/>
      <c r="D720" s="1072"/>
      <c r="E720" s="1072"/>
      <c r="F720" s="1072"/>
      <c r="H720" s="155"/>
    </row>
    <row r="721" spans="1:8">
      <c r="A721" s="155"/>
      <c r="B721" s="155"/>
      <c r="C721" s="155"/>
      <c r="D721" s="1072"/>
      <c r="E721" s="1072"/>
      <c r="F721" s="1072"/>
      <c r="H721" s="155"/>
    </row>
    <row r="722" spans="1:8">
      <c r="A722" s="155"/>
      <c r="B722" s="155"/>
      <c r="C722" s="155"/>
      <c r="D722" s="1072"/>
      <c r="E722" s="1072"/>
      <c r="F722" s="1072"/>
      <c r="H722" s="155"/>
    </row>
    <row r="723" spans="1:8">
      <c r="A723" s="155"/>
      <c r="B723" s="155"/>
      <c r="C723" s="155"/>
      <c r="D723" s="1072"/>
      <c r="E723" s="1072"/>
      <c r="F723" s="1072"/>
      <c r="H723" s="155"/>
    </row>
    <row r="724" spans="1:8">
      <c r="A724" s="155"/>
      <c r="B724" s="155"/>
      <c r="C724" s="155"/>
      <c r="D724" s="1072"/>
      <c r="E724" s="1072"/>
      <c r="F724" s="1072"/>
      <c r="H724" s="155"/>
    </row>
    <row r="725" spans="1:8">
      <c r="A725" s="155"/>
      <c r="B725" s="155"/>
      <c r="C725" s="155"/>
      <c r="D725" s="1072"/>
      <c r="E725" s="1072"/>
      <c r="F725" s="1072"/>
      <c r="H725" s="155"/>
    </row>
    <row r="726" spans="1:8">
      <c r="A726" s="155"/>
      <c r="B726" s="155"/>
      <c r="C726" s="155"/>
      <c r="D726" s="1072"/>
      <c r="E726" s="1072"/>
      <c r="F726" s="1072"/>
      <c r="H726" s="155"/>
    </row>
    <row r="727" spans="1:8">
      <c r="A727" s="155"/>
      <c r="B727" s="155"/>
      <c r="C727" s="155"/>
      <c r="D727" s="1072"/>
      <c r="E727" s="1072"/>
      <c r="F727" s="1072"/>
      <c r="H727" s="155"/>
    </row>
    <row r="728" spans="1:8">
      <c r="A728" s="155"/>
      <c r="B728" s="155"/>
      <c r="C728" s="155"/>
      <c r="D728" s="1072"/>
      <c r="E728" s="1072"/>
      <c r="F728" s="1072"/>
      <c r="H728" s="155"/>
    </row>
    <row r="729" spans="1:8">
      <c r="A729" s="155"/>
      <c r="B729" s="155"/>
      <c r="C729" s="155"/>
      <c r="D729" s="1072"/>
      <c r="E729" s="1072"/>
      <c r="F729" s="1072"/>
      <c r="H729" s="155"/>
    </row>
    <row r="730" spans="1:8">
      <c r="A730" s="155"/>
      <c r="B730" s="155"/>
      <c r="C730" s="155"/>
      <c r="D730" s="1072"/>
      <c r="E730" s="1072"/>
      <c r="F730" s="1072"/>
      <c r="H730" s="155"/>
    </row>
    <row r="731" spans="1:8">
      <c r="A731" s="155"/>
      <c r="B731" s="155"/>
      <c r="C731" s="155"/>
      <c r="D731" s="1072"/>
      <c r="E731" s="1072"/>
      <c r="F731" s="1072"/>
      <c r="H731" s="155"/>
    </row>
    <row r="732" spans="1:8">
      <c r="A732" s="155"/>
      <c r="B732" s="155"/>
      <c r="C732" s="155"/>
      <c r="D732" s="1072"/>
      <c r="E732" s="1072"/>
      <c r="F732" s="1072"/>
      <c r="H732" s="155"/>
    </row>
    <row r="733" spans="1:8">
      <c r="A733" s="155"/>
      <c r="B733" s="155"/>
      <c r="C733" s="155"/>
      <c r="D733" s="1072"/>
      <c r="E733" s="1072"/>
      <c r="F733" s="1072"/>
      <c r="H733" s="155"/>
    </row>
    <row r="734" spans="1:8">
      <c r="A734" s="155"/>
      <c r="B734" s="155"/>
      <c r="C734" s="155"/>
      <c r="D734" s="1072"/>
      <c r="E734" s="1072"/>
      <c r="F734" s="1072"/>
      <c r="H734" s="155"/>
    </row>
    <row r="735" spans="1:8">
      <c r="A735" s="155"/>
      <c r="B735" s="155"/>
      <c r="C735" s="155"/>
      <c r="D735" s="1072"/>
      <c r="E735" s="1072"/>
      <c r="F735" s="1072"/>
      <c r="H735" s="155"/>
    </row>
    <row r="736" spans="1:8">
      <c r="A736" s="155"/>
      <c r="B736" s="155"/>
      <c r="C736" s="155"/>
      <c r="D736" s="1072"/>
      <c r="E736" s="1072"/>
      <c r="F736" s="1072"/>
      <c r="H736" s="155"/>
    </row>
    <row r="737" spans="1:8">
      <c r="A737" s="155"/>
      <c r="B737" s="155"/>
      <c r="C737" s="155"/>
      <c r="D737" s="1072"/>
      <c r="E737" s="1072"/>
      <c r="F737" s="1072"/>
      <c r="H737" s="155"/>
    </row>
    <row r="738" spans="1:8">
      <c r="A738" s="155"/>
      <c r="B738" s="155"/>
      <c r="C738" s="155"/>
      <c r="D738" s="1072"/>
      <c r="E738" s="1072"/>
      <c r="F738" s="1072"/>
      <c r="H738" s="155"/>
    </row>
    <row r="739" spans="1:8">
      <c r="A739" s="155"/>
      <c r="B739" s="155"/>
      <c r="C739" s="155"/>
      <c r="D739" s="1072"/>
      <c r="E739" s="1072"/>
      <c r="F739" s="1072"/>
      <c r="H739" s="155"/>
    </row>
    <row r="740" spans="1:8">
      <c r="A740" s="155"/>
      <c r="B740" s="155"/>
      <c r="C740" s="155"/>
      <c r="D740" s="1072"/>
      <c r="E740" s="1072"/>
      <c r="F740" s="1072"/>
      <c r="H740" s="155"/>
    </row>
    <row r="741" spans="1:8">
      <c r="A741" s="155"/>
      <c r="B741" s="155"/>
      <c r="C741" s="155"/>
      <c r="D741" s="1072"/>
      <c r="E741" s="1072"/>
      <c r="F741" s="1072"/>
      <c r="H741" s="155"/>
    </row>
    <row r="742" spans="1:8">
      <c r="A742" s="155"/>
      <c r="B742" s="155"/>
      <c r="C742" s="155"/>
      <c r="D742" s="1072"/>
      <c r="E742" s="1072"/>
      <c r="F742" s="1072"/>
      <c r="H742" s="155"/>
    </row>
    <row r="743" spans="1:8">
      <c r="A743" s="155"/>
      <c r="B743" s="155"/>
      <c r="C743" s="155"/>
      <c r="D743" s="1072"/>
      <c r="E743" s="1072"/>
      <c r="F743" s="1072"/>
      <c r="H743" s="155"/>
    </row>
    <row r="744" spans="1:8">
      <c r="A744" s="155"/>
      <c r="B744" s="155"/>
      <c r="C744" s="155"/>
      <c r="D744" s="1072"/>
      <c r="E744" s="1072"/>
      <c r="F744" s="1072"/>
      <c r="H744" s="155"/>
    </row>
    <row r="745" spans="1:8">
      <c r="A745" s="155"/>
      <c r="B745" s="155"/>
      <c r="C745" s="155"/>
      <c r="D745" s="1072"/>
      <c r="E745" s="1072"/>
      <c r="F745" s="1072"/>
      <c r="H745" s="155"/>
    </row>
    <row r="746" spans="1:8">
      <c r="A746" s="155"/>
      <c r="B746" s="155"/>
      <c r="C746" s="155"/>
      <c r="D746" s="1072"/>
      <c r="E746" s="1072"/>
      <c r="F746" s="1072"/>
      <c r="H746" s="155"/>
    </row>
    <row r="747" spans="1:8">
      <c r="A747" s="155"/>
      <c r="B747" s="155"/>
      <c r="C747" s="155"/>
      <c r="D747" s="1072"/>
      <c r="E747" s="1072"/>
      <c r="F747" s="1072"/>
      <c r="H747" s="155"/>
    </row>
    <row r="748" spans="1:8">
      <c r="A748" s="155"/>
      <c r="B748" s="155"/>
      <c r="C748" s="155"/>
      <c r="D748" s="1072"/>
      <c r="E748" s="1072"/>
      <c r="F748" s="1072"/>
      <c r="H748" s="155"/>
    </row>
    <row r="749" spans="1:8">
      <c r="A749" s="155"/>
      <c r="B749" s="155"/>
      <c r="C749" s="155"/>
      <c r="D749" s="1072"/>
      <c r="E749" s="1072"/>
      <c r="F749" s="1072"/>
      <c r="H749" s="155"/>
    </row>
    <row r="750" spans="1:8">
      <c r="A750" s="155"/>
      <c r="B750" s="155"/>
      <c r="C750" s="155"/>
      <c r="D750" s="1072"/>
      <c r="E750" s="1072"/>
      <c r="F750" s="1072"/>
      <c r="H750" s="155"/>
    </row>
    <row r="751" spans="1:8">
      <c r="A751" s="155"/>
      <c r="B751" s="155"/>
      <c r="C751" s="155"/>
      <c r="D751" s="1072"/>
      <c r="E751" s="1072"/>
      <c r="F751" s="1072"/>
      <c r="H751" s="155"/>
    </row>
    <row r="752" spans="1:8">
      <c r="A752" s="155"/>
      <c r="B752" s="155"/>
      <c r="C752" s="155"/>
      <c r="D752" s="1072"/>
      <c r="E752" s="1072"/>
      <c r="F752" s="1072"/>
      <c r="H752" s="155"/>
    </row>
    <row r="753" spans="1:8">
      <c r="A753" s="155"/>
      <c r="B753" s="155"/>
      <c r="C753" s="155"/>
      <c r="D753" s="1072"/>
      <c r="E753" s="1072"/>
      <c r="F753" s="1072"/>
      <c r="H753" s="155"/>
    </row>
    <row r="754" spans="1:8">
      <c r="A754" s="155"/>
      <c r="B754" s="155"/>
      <c r="C754" s="155"/>
      <c r="D754" s="1072"/>
      <c r="E754" s="1072"/>
      <c r="F754" s="1072"/>
      <c r="H754" s="155"/>
    </row>
    <row r="755" spans="1:8">
      <c r="A755" s="155"/>
      <c r="B755" s="155"/>
      <c r="C755" s="155"/>
      <c r="D755" s="1072"/>
      <c r="E755" s="1072"/>
      <c r="F755" s="1072"/>
      <c r="H755" s="155"/>
    </row>
    <row r="756" spans="1:8">
      <c r="A756" s="155"/>
      <c r="B756" s="155"/>
      <c r="C756" s="155"/>
      <c r="D756" s="1072"/>
      <c r="E756" s="1072"/>
      <c r="F756" s="1072"/>
      <c r="H756" s="155"/>
    </row>
    <row r="757" spans="1:8">
      <c r="A757" s="155"/>
      <c r="B757" s="155"/>
      <c r="C757" s="155"/>
      <c r="D757" s="1072"/>
      <c r="E757" s="1072"/>
      <c r="F757" s="1072"/>
      <c r="H757" s="155"/>
    </row>
    <row r="758" spans="1:8">
      <c r="A758" s="155"/>
      <c r="B758" s="155"/>
      <c r="C758" s="155"/>
      <c r="D758" s="1072"/>
      <c r="E758" s="1072"/>
      <c r="F758" s="1072"/>
      <c r="H758" s="155"/>
    </row>
    <row r="759" spans="1:8">
      <c r="A759" s="155"/>
      <c r="B759" s="155"/>
      <c r="C759" s="155"/>
      <c r="D759" s="1072"/>
      <c r="E759" s="1072"/>
      <c r="F759" s="1072"/>
      <c r="H759" s="155"/>
    </row>
    <row r="760" spans="1:8">
      <c r="A760" s="155"/>
      <c r="B760" s="155"/>
      <c r="C760" s="155"/>
      <c r="D760" s="1072"/>
      <c r="E760" s="1072"/>
      <c r="F760" s="1072"/>
      <c r="H760" s="155"/>
    </row>
    <row r="761" spans="1:8">
      <c r="A761" s="155"/>
      <c r="B761" s="155"/>
      <c r="C761" s="155"/>
      <c r="D761" s="1072"/>
      <c r="E761" s="1072"/>
      <c r="F761" s="1072"/>
      <c r="H761" s="155"/>
    </row>
    <row r="762" spans="1:8">
      <c r="A762" s="155"/>
      <c r="B762" s="155"/>
      <c r="C762" s="155"/>
      <c r="D762" s="1072"/>
      <c r="E762" s="1072"/>
      <c r="F762" s="1072"/>
      <c r="H762" s="155"/>
    </row>
    <row r="763" spans="1:8">
      <c r="A763" s="155"/>
      <c r="B763" s="155"/>
      <c r="C763" s="155"/>
      <c r="D763" s="1072"/>
      <c r="E763" s="1072"/>
      <c r="F763" s="1072"/>
      <c r="H763" s="155"/>
    </row>
    <row r="764" spans="1:8">
      <c r="A764" s="155"/>
      <c r="B764" s="155"/>
      <c r="C764" s="155"/>
      <c r="D764" s="1072"/>
      <c r="E764" s="1072"/>
      <c r="F764" s="1072"/>
      <c r="H764" s="155"/>
    </row>
    <row r="765" spans="1:8">
      <c r="A765" s="155"/>
      <c r="B765" s="155"/>
      <c r="C765" s="155"/>
      <c r="D765" s="1072"/>
      <c r="E765" s="1072"/>
      <c r="F765" s="1072"/>
      <c r="H765" s="155"/>
    </row>
    <row r="766" spans="1:8">
      <c r="A766" s="155"/>
      <c r="B766" s="155"/>
      <c r="C766" s="155"/>
      <c r="D766" s="1072"/>
      <c r="E766" s="1072"/>
      <c r="F766" s="1072"/>
      <c r="H766" s="155"/>
    </row>
    <row r="767" spans="1:8">
      <c r="A767" s="155"/>
      <c r="B767" s="155"/>
      <c r="C767" s="155"/>
      <c r="D767" s="1072"/>
      <c r="E767" s="1072"/>
      <c r="F767" s="1072"/>
      <c r="H767" s="155"/>
    </row>
    <row r="768" spans="1:8">
      <c r="A768" s="155"/>
      <c r="B768" s="155"/>
      <c r="C768" s="155"/>
      <c r="D768" s="1072"/>
      <c r="E768" s="1072"/>
      <c r="F768" s="1072"/>
      <c r="H768" s="155"/>
    </row>
    <row r="769" spans="1:8">
      <c r="A769" s="155"/>
      <c r="B769" s="155"/>
      <c r="C769" s="155"/>
      <c r="D769" s="1072"/>
      <c r="E769" s="1072"/>
      <c r="F769" s="1072"/>
      <c r="H769" s="155"/>
    </row>
    <row r="770" spans="1:8">
      <c r="A770" s="155"/>
      <c r="B770" s="155"/>
      <c r="C770" s="155"/>
      <c r="D770" s="1072"/>
      <c r="E770" s="1072"/>
      <c r="F770" s="1072"/>
      <c r="H770" s="155"/>
    </row>
    <row r="771" spans="1:8">
      <c r="A771" s="155"/>
      <c r="B771" s="155"/>
      <c r="C771" s="155"/>
      <c r="D771" s="1072"/>
      <c r="E771" s="1072"/>
      <c r="F771" s="1072"/>
      <c r="H771" s="155"/>
    </row>
    <row r="772" spans="1:8">
      <c r="A772" s="155"/>
      <c r="B772" s="155"/>
      <c r="C772" s="155"/>
      <c r="D772" s="1072"/>
      <c r="E772" s="1072"/>
      <c r="F772" s="1072"/>
      <c r="H772" s="155"/>
    </row>
    <row r="773" spans="1:8">
      <c r="A773" s="155"/>
      <c r="B773" s="155"/>
      <c r="C773" s="155"/>
      <c r="D773" s="1072"/>
      <c r="E773" s="1072"/>
      <c r="F773" s="1072"/>
      <c r="H773" s="155"/>
    </row>
    <row r="774" spans="1:8">
      <c r="A774" s="155"/>
      <c r="B774" s="155"/>
      <c r="C774" s="155"/>
      <c r="D774" s="1072"/>
      <c r="E774" s="1072"/>
      <c r="F774" s="1072"/>
      <c r="H774" s="155"/>
    </row>
    <row r="775" spans="1:8">
      <c r="A775" s="155"/>
      <c r="B775" s="155"/>
      <c r="C775" s="155"/>
      <c r="D775" s="1072"/>
      <c r="E775" s="1072"/>
      <c r="F775" s="1072"/>
      <c r="H775" s="155"/>
    </row>
    <row r="776" spans="1:8">
      <c r="A776" s="155"/>
      <c r="B776" s="155"/>
      <c r="C776" s="155"/>
      <c r="D776" s="1072"/>
      <c r="E776" s="1072"/>
      <c r="F776" s="1072"/>
      <c r="H776" s="155"/>
    </row>
    <row r="777" spans="1:8">
      <c r="A777" s="155"/>
      <c r="B777" s="155"/>
      <c r="C777" s="155"/>
      <c r="D777" s="1072"/>
      <c r="E777" s="1072"/>
      <c r="F777" s="1072"/>
      <c r="H777" s="155"/>
    </row>
    <row r="778" spans="1:8">
      <c r="A778" s="155"/>
      <c r="B778" s="155"/>
      <c r="C778" s="155"/>
      <c r="D778" s="1072"/>
      <c r="E778" s="1072"/>
      <c r="F778" s="1072"/>
      <c r="H778" s="155"/>
    </row>
    <row r="779" spans="1:8">
      <c r="A779" s="155"/>
      <c r="B779" s="155"/>
      <c r="C779" s="155"/>
      <c r="D779" s="1072"/>
      <c r="E779" s="1072"/>
      <c r="F779" s="1072"/>
      <c r="H779" s="155"/>
    </row>
    <row r="780" spans="1:8">
      <c r="A780" s="155"/>
      <c r="B780" s="155"/>
      <c r="C780" s="155"/>
      <c r="D780" s="1072"/>
      <c r="E780" s="1072"/>
      <c r="F780" s="1072"/>
      <c r="H780" s="155"/>
    </row>
    <row r="781" spans="1:8">
      <c r="A781" s="155"/>
      <c r="B781" s="155"/>
      <c r="C781" s="155"/>
      <c r="D781" s="1072"/>
      <c r="E781" s="1072"/>
      <c r="F781" s="1072"/>
      <c r="H781" s="155"/>
    </row>
    <row r="782" spans="1:8">
      <c r="A782" s="155"/>
      <c r="B782" s="155"/>
      <c r="C782" s="155"/>
      <c r="D782" s="1072"/>
      <c r="E782" s="1072"/>
      <c r="F782" s="1072"/>
      <c r="H782" s="155"/>
    </row>
    <row r="783" spans="1:8">
      <c r="A783" s="155"/>
      <c r="B783" s="155"/>
      <c r="C783" s="155"/>
      <c r="D783" s="1072"/>
      <c r="E783" s="1072"/>
      <c r="F783" s="1072"/>
      <c r="H783" s="155"/>
    </row>
    <row r="784" spans="1:8">
      <c r="A784" s="155"/>
      <c r="B784" s="155"/>
      <c r="C784" s="155"/>
      <c r="D784" s="1072"/>
      <c r="E784" s="1072"/>
      <c r="F784" s="1072"/>
      <c r="H784" s="155"/>
    </row>
    <row r="785" spans="1:8">
      <c r="A785" s="155"/>
      <c r="B785" s="155"/>
      <c r="C785" s="155"/>
      <c r="D785" s="1072"/>
      <c r="E785" s="1072"/>
      <c r="F785" s="1072"/>
      <c r="H785" s="155"/>
    </row>
    <row r="786" spans="1:8">
      <c r="A786" s="155"/>
      <c r="B786" s="155"/>
      <c r="C786" s="155"/>
      <c r="D786" s="1072"/>
      <c r="E786" s="1072"/>
      <c r="F786" s="1072"/>
      <c r="H786" s="155"/>
    </row>
    <row r="787" spans="1:8">
      <c r="A787" s="155"/>
      <c r="B787" s="155"/>
      <c r="C787" s="155"/>
      <c r="D787" s="1072"/>
      <c r="E787" s="1072"/>
      <c r="F787" s="1072"/>
      <c r="H787" s="155"/>
    </row>
    <row r="788" spans="1:8">
      <c r="A788" s="155"/>
      <c r="B788" s="155"/>
      <c r="C788" s="155"/>
      <c r="D788" s="1072"/>
      <c r="E788" s="1072"/>
      <c r="F788" s="1072"/>
      <c r="H788" s="155"/>
    </row>
    <row r="789" spans="1:8">
      <c r="A789" s="155"/>
      <c r="B789" s="155"/>
      <c r="C789" s="155"/>
      <c r="D789" s="1072"/>
      <c r="E789" s="1072"/>
      <c r="F789" s="1072"/>
      <c r="H789" s="155"/>
    </row>
    <row r="790" spans="1:8">
      <c r="A790" s="155"/>
      <c r="B790" s="155"/>
      <c r="C790" s="155"/>
      <c r="D790" s="1072"/>
      <c r="E790" s="1072"/>
      <c r="F790" s="1072"/>
      <c r="H790" s="155"/>
    </row>
    <row r="791" spans="1:8">
      <c r="A791" s="155"/>
      <c r="B791" s="155"/>
      <c r="C791" s="155"/>
      <c r="D791" s="1072"/>
      <c r="E791" s="1072"/>
      <c r="F791" s="1072"/>
      <c r="H791" s="155"/>
    </row>
    <row r="792" spans="1:8">
      <c r="A792" s="155"/>
      <c r="B792" s="155"/>
      <c r="C792" s="155"/>
      <c r="D792" s="1072"/>
      <c r="E792" s="1072"/>
      <c r="F792" s="1072"/>
      <c r="H792" s="155"/>
    </row>
    <row r="793" spans="1:8">
      <c r="A793" s="155"/>
      <c r="B793" s="155"/>
      <c r="C793" s="155"/>
      <c r="D793" s="1072"/>
      <c r="E793" s="1072"/>
      <c r="F793" s="1072"/>
      <c r="H793" s="155"/>
    </row>
    <row r="794" spans="1:8">
      <c r="A794" s="155"/>
      <c r="B794" s="155"/>
      <c r="C794" s="155"/>
      <c r="D794" s="1072"/>
      <c r="E794" s="1072"/>
      <c r="F794" s="1072"/>
      <c r="H794" s="155"/>
    </row>
    <row r="795" spans="1:8">
      <c r="A795" s="155"/>
      <c r="B795" s="155"/>
      <c r="C795" s="155"/>
      <c r="D795" s="1072"/>
      <c r="E795" s="1072"/>
      <c r="F795" s="1072"/>
      <c r="H795" s="155"/>
    </row>
    <row r="796" spans="1:8">
      <c r="A796" s="155"/>
      <c r="B796" s="155"/>
      <c r="C796" s="155"/>
      <c r="D796" s="1072"/>
      <c r="E796" s="1072"/>
      <c r="F796" s="1072"/>
      <c r="H796" s="155"/>
    </row>
    <row r="797" spans="1:8">
      <c r="A797" s="155"/>
      <c r="B797" s="155"/>
      <c r="C797" s="155"/>
      <c r="D797" s="1072"/>
      <c r="E797" s="1072"/>
      <c r="F797" s="1072"/>
      <c r="H797" s="155"/>
    </row>
    <row r="798" spans="1:8">
      <c r="A798" s="155"/>
      <c r="B798" s="155"/>
      <c r="C798" s="155"/>
      <c r="D798" s="1072"/>
      <c r="E798" s="1072"/>
      <c r="F798" s="1072"/>
      <c r="H798" s="155"/>
    </row>
    <row r="799" spans="1:8">
      <c r="A799" s="155"/>
      <c r="B799" s="155"/>
      <c r="C799" s="155"/>
      <c r="D799" s="1072"/>
      <c r="E799" s="1072"/>
      <c r="F799" s="1072"/>
      <c r="H799" s="155"/>
    </row>
    <row r="800" spans="1:8">
      <c r="A800" s="155"/>
      <c r="B800" s="155"/>
      <c r="C800" s="155"/>
      <c r="D800" s="1072"/>
      <c r="E800" s="1072"/>
      <c r="F800" s="1072"/>
      <c r="H800" s="155"/>
    </row>
    <row r="801" spans="1:8">
      <c r="A801" s="155"/>
      <c r="B801" s="155"/>
      <c r="C801" s="155"/>
      <c r="D801" s="1072"/>
      <c r="E801" s="1072"/>
      <c r="F801" s="1072"/>
      <c r="H801" s="155"/>
    </row>
    <row r="802" spans="1:8">
      <c r="A802" s="155"/>
      <c r="B802" s="155"/>
      <c r="C802" s="155"/>
      <c r="D802" s="1072"/>
      <c r="E802" s="1072"/>
      <c r="F802" s="1072"/>
      <c r="H802" s="155"/>
    </row>
    <row r="803" spans="1:8">
      <c r="A803" s="155"/>
      <c r="B803" s="155"/>
      <c r="C803" s="155"/>
      <c r="D803" s="1072"/>
      <c r="E803" s="1072"/>
      <c r="F803" s="1072"/>
      <c r="H803" s="155"/>
    </row>
    <row r="804" spans="1:8">
      <c r="A804" s="155"/>
      <c r="B804" s="155"/>
      <c r="C804" s="155"/>
      <c r="D804" s="1072"/>
      <c r="E804" s="1072"/>
      <c r="F804" s="1072"/>
      <c r="H804" s="155"/>
    </row>
    <row r="805" spans="1:8">
      <c r="A805" s="155"/>
      <c r="B805" s="155"/>
      <c r="C805" s="155"/>
      <c r="D805" s="1072"/>
      <c r="E805" s="1072"/>
      <c r="F805" s="1072"/>
      <c r="H805" s="155"/>
    </row>
    <row r="806" spans="1:8">
      <c r="A806" s="155"/>
      <c r="B806" s="155"/>
      <c r="C806" s="155"/>
      <c r="D806" s="1072"/>
      <c r="E806" s="1072"/>
      <c r="F806" s="1072"/>
      <c r="H806" s="155"/>
    </row>
    <row r="807" spans="1:8">
      <c r="A807" s="155"/>
      <c r="B807" s="155"/>
      <c r="C807" s="155"/>
      <c r="D807" s="1072"/>
      <c r="E807" s="1072"/>
      <c r="F807" s="1072"/>
      <c r="H807" s="155"/>
    </row>
    <row r="808" spans="1:8">
      <c r="A808" s="155"/>
      <c r="B808" s="155"/>
      <c r="C808" s="155"/>
      <c r="D808" s="1072"/>
      <c r="E808" s="1072"/>
      <c r="F808" s="1072"/>
      <c r="H808" s="155"/>
    </row>
    <row r="809" spans="1:8">
      <c r="A809" s="155"/>
      <c r="B809" s="155"/>
      <c r="C809" s="155"/>
      <c r="D809" s="1072"/>
      <c r="E809" s="1072"/>
      <c r="F809" s="1072"/>
      <c r="H809" s="155"/>
    </row>
    <row r="810" spans="1:8">
      <c r="A810" s="155"/>
      <c r="B810" s="155"/>
      <c r="C810" s="155"/>
      <c r="D810" s="1072"/>
      <c r="E810" s="1072"/>
      <c r="F810" s="1072"/>
      <c r="H810" s="155"/>
    </row>
    <row r="811" spans="1:8">
      <c r="A811" s="155"/>
      <c r="B811" s="155"/>
      <c r="C811" s="155"/>
      <c r="D811" s="1072"/>
      <c r="E811" s="1072"/>
      <c r="F811" s="1072"/>
      <c r="H811" s="155"/>
    </row>
    <row r="812" spans="1:8">
      <c r="A812" s="155"/>
      <c r="B812" s="155"/>
      <c r="C812" s="155"/>
      <c r="D812" s="1072"/>
      <c r="E812" s="1072"/>
      <c r="F812" s="1072"/>
      <c r="H812" s="155"/>
    </row>
    <row r="813" spans="1:8">
      <c r="A813" s="155"/>
      <c r="B813" s="155"/>
      <c r="C813" s="155"/>
      <c r="D813" s="1072"/>
      <c r="E813" s="1072"/>
      <c r="F813" s="1072"/>
      <c r="H813" s="155"/>
    </row>
    <row r="814" spans="1:8">
      <c r="A814" s="155"/>
      <c r="B814" s="155"/>
      <c r="C814" s="155"/>
      <c r="D814" s="1072"/>
      <c r="E814" s="1072"/>
      <c r="F814" s="1072"/>
      <c r="H814" s="155"/>
    </row>
    <row r="815" spans="1:8">
      <c r="A815" s="155"/>
      <c r="B815" s="155"/>
      <c r="C815" s="155"/>
      <c r="D815" s="1072"/>
      <c r="E815" s="1072"/>
      <c r="F815" s="1072"/>
      <c r="H815" s="155"/>
    </row>
    <row r="816" spans="1:8">
      <c r="A816" s="155"/>
      <c r="B816" s="155"/>
      <c r="C816" s="155"/>
      <c r="D816" s="1072"/>
      <c r="E816" s="1072"/>
      <c r="F816" s="1072"/>
      <c r="H816" s="155"/>
    </row>
    <row r="817" spans="1:8">
      <c r="A817" s="155"/>
      <c r="B817" s="155"/>
      <c r="C817" s="155"/>
      <c r="D817" s="1072"/>
      <c r="E817" s="1072"/>
      <c r="F817" s="1072"/>
      <c r="H817" s="155"/>
    </row>
    <row r="818" spans="1:8">
      <c r="A818" s="155"/>
      <c r="B818" s="155"/>
      <c r="C818" s="155"/>
      <c r="D818" s="1072"/>
      <c r="E818" s="1072"/>
      <c r="F818" s="1072"/>
      <c r="H818" s="155"/>
    </row>
    <row r="819" spans="1:8">
      <c r="A819" s="155"/>
      <c r="B819" s="155"/>
      <c r="C819" s="155"/>
      <c r="D819" s="1072"/>
      <c r="E819" s="1072"/>
      <c r="F819" s="1072"/>
      <c r="H819" s="155"/>
    </row>
    <row r="820" spans="1:8">
      <c r="A820" s="155"/>
      <c r="B820" s="155"/>
      <c r="C820" s="155"/>
      <c r="D820" s="1072"/>
      <c r="E820" s="1072"/>
      <c r="F820" s="1072"/>
      <c r="H820" s="155"/>
    </row>
    <row r="821" spans="1:8">
      <c r="A821" s="155"/>
      <c r="B821" s="155"/>
      <c r="C821" s="155"/>
      <c r="D821" s="1072"/>
      <c r="E821" s="1072"/>
      <c r="F821" s="1072"/>
      <c r="H821" s="155"/>
    </row>
    <row r="822" spans="1:8">
      <c r="A822" s="155"/>
      <c r="B822" s="155"/>
      <c r="C822" s="155"/>
      <c r="D822" s="1072"/>
      <c r="E822" s="1072"/>
      <c r="F822" s="1072"/>
      <c r="H822" s="155"/>
    </row>
    <row r="823" spans="1:8">
      <c r="A823" s="155"/>
      <c r="B823" s="155"/>
      <c r="C823" s="155"/>
      <c r="D823" s="1072"/>
      <c r="E823" s="1072"/>
      <c r="F823" s="1072"/>
      <c r="H823" s="155"/>
    </row>
    <row r="824" spans="1:8">
      <c r="A824" s="155"/>
      <c r="B824" s="155"/>
      <c r="C824" s="155"/>
      <c r="D824" s="1072"/>
      <c r="E824" s="1072"/>
      <c r="F824" s="1072"/>
      <c r="H824" s="155"/>
    </row>
    <row r="825" spans="1:8">
      <c r="A825" s="155"/>
      <c r="B825" s="155"/>
      <c r="C825" s="155"/>
      <c r="D825" s="1072"/>
      <c r="E825" s="1072"/>
      <c r="F825" s="1072"/>
      <c r="H825" s="155"/>
    </row>
    <row r="826" spans="1:8">
      <c r="A826" s="155"/>
      <c r="B826" s="155"/>
      <c r="C826" s="155"/>
      <c r="D826" s="1072"/>
      <c r="E826" s="1072"/>
      <c r="F826" s="1072"/>
      <c r="H826" s="155"/>
    </row>
    <row r="827" spans="1:8">
      <c r="A827" s="155"/>
      <c r="B827" s="155"/>
      <c r="C827" s="155"/>
      <c r="D827" s="1072"/>
      <c r="E827" s="1072"/>
      <c r="F827" s="1072"/>
      <c r="H827" s="155"/>
    </row>
    <row r="828" spans="1:8">
      <c r="A828" s="155"/>
      <c r="B828" s="155"/>
      <c r="C828" s="155"/>
      <c r="D828" s="1072"/>
      <c r="E828" s="1072"/>
      <c r="F828" s="1072"/>
      <c r="H828" s="155"/>
    </row>
    <row r="829" spans="1:8">
      <c r="A829" s="155"/>
      <c r="B829" s="155"/>
      <c r="C829" s="155"/>
      <c r="D829" s="1072"/>
      <c r="E829" s="1072"/>
      <c r="F829" s="1072"/>
      <c r="H829" s="155"/>
    </row>
    <row r="830" spans="1:8">
      <c r="A830" s="155"/>
      <c r="B830" s="155"/>
      <c r="C830" s="155"/>
      <c r="D830" s="1072"/>
      <c r="E830" s="1072"/>
      <c r="F830" s="1072"/>
      <c r="H830" s="155"/>
    </row>
    <row r="831" spans="1:8">
      <c r="A831" s="155"/>
      <c r="B831" s="155"/>
      <c r="C831" s="155"/>
      <c r="D831" s="1072"/>
      <c r="E831" s="1072"/>
      <c r="F831" s="1072"/>
      <c r="H831" s="155"/>
    </row>
    <row r="832" spans="1:8">
      <c r="A832" s="155"/>
      <c r="B832" s="155"/>
      <c r="C832" s="155"/>
      <c r="D832" s="1072"/>
      <c r="E832" s="1072"/>
      <c r="F832" s="1072"/>
      <c r="H832" s="155"/>
    </row>
    <row r="833" spans="1:8">
      <c r="A833" s="155"/>
      <c r="B833" s="155"/>
      <c r="C833" s="155"/>
      <c r="D833" s="1072"/>
      <c r="E833" s="1072"/>
      <c r="F833" s="1072"/>
      <c r="H833" s="155"/>
    </row>
    <row r="834" spans="1:8">
      <c r="A834" s="155"/>
      <c r="B834" s="155"/>
      <c r="C834" s="155"/>
      <c r="D834" s="1072"/>
      <c r="E834" s="1072"/>
      <c r="F834" s="1072"/>
      <c r="H834" s="155"/>
    </row>
    <row r="835" spans="1:8">
      <c r="A835" s="155"/>
      <c r="B835" s="155"/>
      <c r="C835" s="155"/>
      <c r="D835" s="1072"/>
      <c r="E835" s="1072"/>
      <c r="F835" s="1072"/>
      <c r="H835" s="155"/>
    </row>
    <row r="836" spans="1:8">
      <c r="A836" s="155"/>
      <c r="B836" s="155"/>
      <c r="C836" s="155"/>
      <c r="D836" s="1072"/>
      <c r="E836" s="1072"/>
      <c r="F836" s="1072"/>
      <c r="H836" s="155"/>
    </row>
    <row r="837" spans="1:8">
      <c r="A837" s="155"/>
      <c r="B837" s="155"/>
      <c r="C837" s="155"/>
      <c r="D837" s="1072"/>
      <c r="E837" s="1072"/>
      <c r="F837" s="1072"/>
      <c r="H837" s="155"/>
    </row>
    <row r="838" spans="1:8">
      <c r="A838" s="155"/>
      <c r="B838" s="155"/>
      <c r="C838" s="155"/>
      <c r="D838" s="1072"/>
      <c r="E838" s="1072"/>
      <c r="F838" s="1072"/>
      <c r="H838" s="155"/>
    </row>
    <row r="839" spans="1:8">
      <c r="A839" s="155"/>
      <c r="B839" s="155"/>
      <c r="C839" s="155"/>
      <c r="D839" s="1072"/>
      <c r="E839" s="1072"/>
      <c r="F839" s="1072"/>
      <c r="H839" s="155"/>
    </row>
    <row r="840" spans="1:8">
      <c r="A840" s="155"/>
      <c r="B840" s="155"/>
      <c r="C840" s="155"/>
      <c r="D840" s="1072"/>
      <c r="E840" s="1072"/>
      <c r="F840" s="1072"/>
      <c r="H840" s="155"/>
    </row>
    <row r="841" spans="1:8">
      <c r="A841" s="155"/>
      <c r="B841" s="155"/>
      <c r="C841" s="155"/>
      <c r="D841" s="1072"/>
      <c r="E841" s="1072"/>
      <c r="F841" s="1072"/>
      <c r="H841" s="155"/>
    </row>
    <row r="842" spans="1:8">
      <c r="A842" s="155"/>
      <c r="B842" s="155"/>
      <c r="C842" s="155"/>
      <c r="D842" s="1072"/>
      <c r="E842" s="1072"/>
      <c r="F842" s="1072"/>
      <c r="H842" s="155"/>
    </row>
    <row r="843" spans="1:8">
      <c r="A843" s="155"/>
      <c r="B843" s="155"/>
      <c r="C843" s="155"/>
      <c r="D843" s="1072"/>
      <c r="E843" s="1072"/>
      <c r="F843" s="1072"/>
      <c r="H843" s="155"/>
    </row>
    <row r="844" spans="1:8">
      <c r="A844" s="155"/>
      <c r="B844" s="155"/>
      <c r="C844" s="155"/>
      <c r="D844" s="1072"/>
      <c r="E844" s="1072"/>
      <c r="F844" s="1072"/>
      <c r="H844" s="155"/>
    </row>
    <row r="845" spans="1:8">
      <c r="A845" s="155"/>
      <c r="B845" s="155"/>
      <c r="C845" s="155"/>
      <c r="D845" s="1072"/>
      <c r="E845" s="1072"/>
      <c r="F845" s="1072"/>
      <c r="H845" s="155"/>
    </row>
    <row r="846" spans="1:8">
      <c r="A846" s="155"/>
      <c r="B846" s="155"/>
      <c r="C846" s="155"/>
      <c r="D846" s="1072"/>
      <c r="E846" s="1072"/>
      <c r="F846" s="1072"/>
      <c r="H846" s="155"/>
    </row>
    <row r="847" spans="1:8">
      <c r="A847" s="155"/>
      <c r="B847" s="155"/>
      <c r="C847" s="155"/>
      <c r="D847" s="1072"/>
      <c r="E847" s="1072"/>
      <c r="F847" s="1072"/>
      <c r="H847" s="155"/>
    </row>
    <row r="848" spans="1:8">
      <c r="A848" s="155"/>
      <c r="B848" s="155"/>
      <c r="C848" s="155"/>
      <c r="D848" s="1072"/>
      <c r="E848" s="1072"/>
      <c r="F848" s="1072"/>
      <c r="H848" s="155"/>
    </row>
    <row r="849" spans="1:8">
      <c r="A849" s="155"/>
      <c r="B849" s="155"/>
      <c r="C849" s="155"/>
      <c r="D849" s="1072"/>
      <c r="E849" s="1072"/>
      <c r="F849" s="1072"/>
      <c r="H849" s="155"/>
    </row>
    <row r="850" spans="1:8">
      <c r="A850" s="155"/>
      <c r="B850" s="155"/>
      <c r="C850" s="155"/>
      <c r="D850" s="1072"/>
      <c r="E850" s="1072"/>
      <c r="F850" s="1072"/>
      <c r="H850" s="155"/>
    </row>
    <row r="851" spans="1:8">
      <c r="A851" s="155"/>
      <c r="B851" s="155"/>
      <c r="C851" s="155"/>
      <c r="D851" s="1072"/>
      <c r="E851" s="1072"/>
      <c r="F851" s="1072"/>
      <c r="H851" s="155"/>
    </row>
    <row r="852" spans="1:8">
      <c r="A852" s="155"/>
      <c r="B852" s="155"/>
      <c r="C852" s="155"/>
      <c r="D852" s="1072"/>
      <c r="E852" s="1072"/>
      <c r="F852" s="1072"/>
      <c r="H852" s="155"/>
    </row>
    <row r="853" spans="1:8">
      <c r="A853" s="155"/>
      <c r="B853" s="155"/>
      <c r="C853" s="155"/>
      <c r="D853" s="1072"/>
      <c r="E853" s="1072"/>
      <c r="F853" s="1072"/>
      <c r="H853" s="155"/>
    </row>
    <row r="854" spans="1:8">
      <c r="A854" s="155"/>
      <c r="B854" s="155"/>
      <c r="C854" s="155"/>
      <c r="D854" s="1072"/>
      <c r="E854" s="1072"/>
      <c r="F854" s="1072"/>
      <c r="H854" s="155"/>
    </row>
    <row r="855" spans="1:8">
      <c r="A855" s="155"/>
      <c r="B855" s="155"/>
      <c r="C855" s="155"/>
      <c r="D855" s="1072"/>
      <c r="E855" s="1072"/>
      <c r="F855" s="1072"/>
      <c r="H855" s="155"/>
    </row>
    <row r="856" spans="1:8">
      <c r="A856" s="155"/>
      <c r="B856" s="155"/>
      <c r="C856" s="155"/>
      <c r="D856" s="1072"/>
      <c r="E856" s="1072"/>
      <c r="F856" s="1072"/>
      <c r="H856" s="155"/>
    </row>
    <row r="857" spans="1:8">
      <c r="A857" s="155"/>
      <c r="B857" s="155"/>
      <c r="C857" s="155"/>
      <c r="D857" s="1072"/>
      <c r="E857" s="1072"/>
      <c r="F857" s="1072"/>
      <c r="H857" s="155"/>
    </row>
    <row r="858" spans="1:8">
      <c r="A858" s="155"/>
      <c r="B858" s="155"/>
      <c r="C858" s="155"/>
      <c r="D858" s="1072"/>
      <c r="E858" s="1072"/>
      <c r="F858" s="1072"/>
      <c r="H858" s="155"/>
    </row>
    <row r="859" spans="1:8">
      <c r="A859" s="155"/>
      <c r="B859" s="155"/>
      <c r="C859" s="155"/>
      <c r="D859" s="1072"/>
      <c r="E859" s="1072"/>
      <c r="F859" s="1072"/>
      <c r="H859" s="155"/>
    </row>
    <row r="860" spans="1:8">
      <c r="A860" s="155"/>
      <c r="B860" s="155"/>
      <c r="C860" s="155"/>
      <c r="D860" s="1072"/>
      <c r="E860" s="1072"/>
      <c r="F860" s="1072"/>
      <c r="H860" s="155"/>
    </row>
    <row r="861" spans="1:8">
      <c r="A861" s="155"/>
      <c r="B861" s="155"/>
      <c r="C861" s="155"/>
      <c r="D861" s="1072"/>
      <c r="E861" s="1072"/>
      <c r="F861" s="1072"/>
      <c r="H861" s="155"/>
    </row>
    <row r="862" spans="1:8">
      <c r="A862" s="155"/>
      <c r="B862" s="155"/>
      <c r="C862" s="155"/>
      <c r="D862" s="1072"/>
      <c r="E862" s="1072"/>
      <c r="F862" s="1072"/>
      <c r="H862" s="155"/>
    </row>
    <row r="863" spans="1:8">
      <c r="A863" s="155"/>
      <c r="B863" s="155"/>
      <c r="C863" s="155"/>
      <c r="D863" s="1072"/>
      <c r="E863" s="1072"/>
      <c r="F863" s="1072"/>
      <c r="H863" s="155"/>
    </row>
    <row r="864" spans="1:8">
      <c r="A864" s="155"/>
      <c r="B864" s="155"/>
      <c r="C864" s="155"/>
      <c r="D864" s="1072"/>
      <c r="E864" s="1072"/>
      <c r="F864" s="1072"/>
      <c r="H864" s="155"/>
    </row>
    <row r="865" spans="1:8">
      <c r="A865" s="155"/>
      <c r="B865" s="155"/>
      <c r="C865" s="155"/>
      <c r="D865" s="1072"/>
      <c r="E865" s="1072"/>
      <c r="F865" s="1072"/>
      <c r="H865" s="155"/>
    </row>
    <row r="866" spans="1:8">
      <c r="A866" s="155"/>
      <c r="B866" s="155"/>
      <c r="C866" s="155"/>
      <c r="D866" s="1072"/>
      <c r="E866" s="1072"/>
      <c r="F866" s="1072"/>
      <c r="H866" s="155"/>
    </row>
    <row r="867" spans="1:8">
      <c r="A867" s="155"/>
      <c r="B867" s="155"/>
      <c r="C867" s="155"/>
      <c r="D867" s="1072"/>
      <c r="E867" s="1072"/>
      <c r="F867" s="1072"/>
      <c r="H867" s="155"/>
    </row>
    <row r="868" spans="1:8">
      <c r="A868" s="155"/>
      <c r="B868" s="155"/>
      <c r="C868" s="155"/>
      <c r="D868" s="1072"/>
      <c r="E868" s="1072"/>
      <c r="F868" s="1072"/>
      <c r="H868" s="155"/>
    </row>
    <row r="869" spans="1:8">
      <c r="A869" s="155"/>
      <c r="B869" s="155"/>
      <c r="C869" s="155"/>
      <c r="D869" s="1072"/>
      <c r="E869" s="1072"/>
      <c r="F869" s="1072"/>
      <c r="H869" s="155"/>
    </row>
    <row r="870" spans="1:8">
      <c r="A870" s="155"/>
      <c r="B870" s="155"/>
      <c r="C870" s="155"/>
      <c r="D870" s="1072"/>
      <c r="E870" s="1072"/>
      <c r="F870" s="1072"/>
      <c r="H870" s="155"/>
    </row>
    <row r="871" spans="1:8">
      <c r="A871" s="155"/>
      <c r="B871" s="155"/>
      <c r="C871" s="155"/>
      <c r="D871" s="1072"/>
      <c r="E871" s="1072"/>
      <c r="F871" s="1072"/>
      <c r="H871" s="155"/>
    </row>
    <row r="872" spans="1:8">
      <c r="A872" s="155"/>
      <c r="B872" s="155"/>
      <c r="C872" s="155"/>
      <c r="D872" s="1072"/>
      <c r="E872" s="1072"/>
      <c r="F872" s="1072"/>
      <c r="H872" s="155"/>
    </row>
    <row r="873" spans="1:8">
      <c r="A873" s="155"/>
      <c r="B873" s="155"/>
      <c r="C873" s="155"/>
      <c r="D873" s="1072"/>
      <c r="E873" s="1072"/>
      <c r="F873" s="1072"/>
      <c r="H873" s="155"/>
    </row>
    <row r="874" spans="1:8">
      <c r="A874" s="155"/>
      <c r="B874" s="155"/>
      <c r="C874" s="155"/>
      <c r="D874" s="1072"/>
      <c r="E874" s="1072"/>
      <c r="F874" s="1072"/>
      <c r="H874" s="155"/>
    </row>
    <row r="875" spans="1:8">
      <c r="A875" s="155"/>
      <c r="B875" s="155"/>
      <c r="C875" s="155"/>
      <c r="D875" s="1072"/>
      <c r="E875" s="1072"/>
      <c r="F875" s="1072"/>
      <c r="H875" s="155"/>
    </row>
    <row r="876" spans="1:8">
      <c r="A876" s="155"/>
      <c r="B876" s="155"/>
      <c r="C876" s="155"/>
      <c r="D876" s="1072"/>
      <c r="E876" s="1072"/>
      <c r="F876" s="1072"/>
      <c r="H876" s="155"/>
    </row>
    <row r="877" spans="1:8">
      <c r="A877" s="155"/>
      <c r="B877" s="155"/>
      <c r="C877" s="155"/>
      <c r="D877" s="1072"/>
      <c r="E877" s="1072"/>
      <c r="F877" s="1072"/>
      <c r="H877" s="155"/>
    </row>
    <row r="878" spans="1:8">
      <c r="A878" s="155"/>
      <c r="B878" s="155"/>
      <c r="C878" s="155"/>
      <c r="D878" s="1072"/>
      <c r="E878" s="1072"/>
      <c r="F878" s="1072"/>
      <c r="H878" s="155"/>
    </row>
    <row r="879" spans="1:8">
      <c r="A879" s="155"/>
      <c r="B879" s="155"/>
      <c r="C879" s="155"/>
      <c r="D879" s="1072"/>
      <c r="E879" s="1072"/>
      <c r="F879" s="1072"/>
      <c r="H879" s="155"/>
    </row>
    <row r="880" spans="1:8">
      <c r="A880" s="155"/>
      <c r="B880" s="155"/>
      <c r="C880" s="155"/>
      <c r="D880" s="1072"/>
      <c r="E880" s="1072"/>
      <c r="F880" s="1072"/>
      <c r="H880" s="155"/>
    </row>
    <row r="881" spans="1:8">
      <c r="A881" s="155"/>
      <c r="B881" s="155"/>
      <c r="C881" s="155"/>
      <c r="D881" s="1072"/>
      <c r="E881" s="1072"/>
      <c r="F881" s="1072"/>
      <c r="H881" s="155"/>
    </row>
    <row r="882" spans="1:8">
      <c r="A882" s="155"/>
      <c r="B882" s="155"/>
      <c r="C882" s="155"/>
      <c r="D882" s="1072"/>
      <c r="E882" s="1072"/>
      <c r="F882" s="1072"/>
      <c r="H882" s="155"/>
    </row>
    <row r="883" spans="1:8">
      <c r="A883" s="155"/>
      <c r="B883" s="155"/>
      <c r="C883" s="155"/>
      <c r="D883" s="1072"/>
      <c r="E883" s="1072"/>
      <c r="F883" s="1072"/>
      <c r="H883" s="155"/>
    </row>
    <row r="884" spans="1:8">
      <c r="A884" s="155"/>
      <c r="B884" s="155"/>
      <c r="C884" s="155"/>
      <c r="D884" s="1072"/>
      <c r="E884" s="1072"/>
      <c r="F884" s="1072"/>
      <c r="H884" s="155"/>
    </row>
    <row r="885" spans="1:8">
      <c r="A885" s="155"/>
      <c r="B885" s="155"/>
      <c r="C885" s="155"/>
      <c r="D885" s="1072"/>
      <c r="E885" s="1072"/>
      <c r="F885" s="1072"/>
      <c r="H885" s="155"/>
    </row>
    <row r="886" spans="1:8">
      <c r="A886" s="155"/>
      <c r="B886" s="155"/>
      <c r="C886" s="155"/>
      <c r="D886" s="1072"/>
      <c r="E886" s="1072"/>
      <c r="F886" s="1072"/>
      <c r="H886" s="155"/>
    </row>
    <row r="887" spans="1:8">
      <c r="A887" s="155"/>
      <c r="B887" s="155"/>
      <c r="C887" s="155"/>
      <c r="D887" s="1072"/>
      <c r="E887" s="1072"/>
      <c r="F887" s="1072"/>
      <c r="H887" s="155"/>
    </row>
    <row r="888" spans="1:8">
      <c r="A888" s="155"/>
      <c r="B888" s="155"/>
      <c r="C888" s="155"/>
      <c r="D888" s="1072"/>
      <c r="E888" s="1072"/>
      <c r="F888" s="1072"/>
      <c r="H888" s="155"/>
    </row>
    <row r="889" spans="1:8">
      <c r="A889" s="155"/>
      <c r="B889" s="155"/>
      <c r="C889" s="155"/>
      <c r="D889" s="1072"/>
      <c r="E889" s="1072"/>
      <c r="F889" s="1072"/>
      <c r="H889" s="155"/>
    </row>
    <row r="890" spans="1:8">
      <c r="A890" s="155"/>
      <c r="B890" s="155"/>
      <c r="C890" s="155"/>
      <c r="D890" s="1072"/>
      <c r="E890" s="1072"/>
      <c r="F890" s="1072"/>
      <c r="H890" s="155"/>
    </row>
    <row r="891" spans="1:8">
      <c r="A891" s="155"/>
      <c r="B891" s="155"/>
      <c r="C891" s="155"/>
      <c r="D891" s="1072"/>
      <c r="E891" s="1072"/>
      <c r="F891" s="1072"/>
      <c r="H891" s="155"/>
    </row>
    <row r="892" spans="1:8">
      <c r="A892" s="155"/>
      <c r="B892" s="155"/>
      <c r="C892" s="155"/>
      <c r="D892" s="1072"/>
      <c r="E892" s="1072"/>
      <c r="F892" s="1072"/>
      <c r="H892" s="155"/>
    </row>
    <row r="893" spans="1:8">
      <c r="A893" s="155"/>
      <c r="B893" s="155"/>
      <c r="C893" s="155"/>
      <c r="D893" s="1072"/>
      <c r="E893" s="1072"/>
      <c r="F893" s="1072"/>
      <c r="H893" s="155"/>
    </row>
    <row r="894" spans="1:8">
      <c r="A894" s="155"/>
      <c r="B894" s="155"/>
      <c r="C894" s="155"/>
      <c r="D894" s="1072"/>
      <c r="E894" s="1072"/>
      <c r="F894" s="1072"/>
      <c r="H894" s="155"/>
    </row>
    <row r="895" spans="1:8">
      <c r="A895" s="155"/>
      <c r="B895" s="155"/>
      <c r="C895" s="155"/>
      <c r="D895" s="1072"/>
      <c r="E895" s="1072"/>
      <c r="F895" s="1072"/>
      <c r="H895" s="155"/>
    </row>
    <row r="896" spans="1:8">
      <c r="A896" s="155"/>
      <c r="B896" s="155"/>
      <c r="C896" s="155"/>
      <c r="D896" s="1072"/>
      <c r="E896" s="1072"/>
      <c r="F896" s="1072"/>
      <c r="H896" s="155"/>
    </row>
    <row r="897" spans="1:8">
      <c r="A897" s="155"/>
      <c r="B897" s="155"/>
      <c r="C897" s="155"/>
      <c r="D897" s="1072"/>
      <c r="E897" s="1072"/>
      <c r="F897" s="1072"/>
      <c r="H897" s="155"/>
    </row>
    <row r="898" spans="1:8">
      <c r="A898" s="155"/>
      <c r="B898" s="155"/>
      <c r="C898" s="155"/>
      <c r="D898" s="1072"/>
      <c r="E898" s="1072"/>
      <c r="F898" s="1072"/>
      <c r="H898" s="155"/>
    </row>
    <row r="899" spans="1:8">
      <c r="A899" s="155"/>
      <c r="B899" s="155"/>
      <c r="C899" s="155"/>
      <c r="D899" s="1072"/>
      <c r="E899" s="1072"/>
      <c r="F899" s="1072"/>
      <c r="H899" s="155"/>
    </row>
    <row r="900" spans="1:8">
      <c r="A900" s="155"/>
      <c r="B900" s="155"/>
      <c r="C900" s="155"/>
      <c r="D900" s="1072"/>
      <c r="E900" s="1072"/>
      <c r="F900" s="1072"/>
      <c r="H900" s="155"/>
    </row>
    <row r="901" spans="1:8">
      <c r="A901" s="155"/>
      <c r="B901" s="155"/>
      <c r="C901" s="155"/>
      <c r="D901" s="1072"/>
      <c r="E901" s="1072"/>
      <c r="F901" s="1072"/>
      <c r="H901" s="155"/>
    </row>
    <row r="902" spans="1:8">
      <c r="A902" s="155"/>
      <c r="B902" s="155"/>
      <c r="C902" s="155"/>
      <c r="D902" s="1072"/>
      <c r="E902" s="1072"/>
      <c r="F902" s="1072"/>
      <c r="H902" s="155"/>
    </row>
    <row r="903" spans="1:8">
      <c r="A903" s="155"/>
      <c r="B903" s="155"/>
      <c r="C903" s="155"/>
      <c r="D903" s="1072"/>
      <c r="E903" s="1072"/>
      <c r="F903" s="1072"/>
      <c r="H903" s="155"/>
    </row>
    <row r="904" spans="1:8">
      <c r="A904" s="155"/>
      <c r="B904" s="155"/>
      <c r="C904" s="155"/>
      <c r="D904" s="1072"/>
      <c r="E904" s="1072"/>
      <c r="F904" s="1072"/>
      <c r="H904" s="155"/>
    </row>
    <row r="905" spans="1:8">
      <c r="A905" s="155"/>
      <c r="B905" s="155"/>
      <c r="C905" s="155"/>
      <c r="D905" s="1072"/>
      <c r="E905" s="1072"/>
      <c r="F905" s="1072"/>
      <c r="H905" s="155"/>
    </row>
    <row r="906" spans="1:8">
      <c r="A906" s="155"/>
      <c r="B906" s="155"/>
      <c r="C906" s="155"/>
      <c r="D906" s="1072"/>
      <c r="E906" s="1072"/>
      <c r="F906" s="1072"/>
      <c r="H906" s="155"/>
    </row>
    <row r="907" spans="1:8">
      <c r="A907" s="155"/>
      <c r="B907" s="155"/>
      <c r="C907" s="155"/>
      <c r="D907" s="1072"/>
      <c r="E907" s="1072"/>
      <c r="F907" s="1072"/>
      <c r="H907" s="155"/>
    </row>
    <row r="908" spans="1:8">
      <c r="A908" s="155"/>
      <c r="B908" s="155"/>
      <c r="C908" s="155"/>
      <c r="D908" s="1072"/>
      <c r="E908" s="1072"/>
      <c r="F908" s="1072"/>
      <c r="H908" s="155"/>
    </row>
    <row r="909" spans="1:8">
      <c r="A909" s="155"/>
      <c r="B909" s="155"/>
      <c r="C909" s="155"/>
      <c r="D909" s="1072"/>
      <c r="E909" s="1072"/>
      <c r="F909" s="1072"/>
      <c r="H909" s="155"/>
    </row>
    <row r="910" spans="1:8">
      <c r="A910" s="155"/>
      <c r="B910" s="155"/>
      <c r="C910" s="155"/>
      <c r="D910" s="1072"/>
      <c r="E910" s="1072"/>
      <c r="F910" s="1072"/>
      <c r="H910" s="155"/>
    </row>
    <row r="911" spans="1:8">
      <c r="A911" s="155"/>
      <c r="B911" s="155"/>
      <c r="C911" s="155"/>
      <c r="D911" s="1072"/>
      <c r="E911" s="1072"/>
      <c r="F911" s="1072"/>
      <c r="H911" s="155"/>
    </row>
    <row r="912" spans="1:8">
      <c r="A912" s="155"/>
      <c r="B912" s="155"/>
      <c r="C912" s="155"/>
      <c r="D912" s="1072"/>
      <c r="E912" s="1072"/>
      <c r="F912" s="1072"/>
      <c r="H912" s="155"/>
    </row>
    <row r="913" spans="1:8">
      <c r="A913" s="155"/>
      <c r="B913" s="155"/>
      <c r="C913" s="155"/>
      <c r="D913" s="1072"/>
      <c r="E913" s="1072"/>
      <c r="F913" s="1072"/>
      <c r="H913" s="155"/>
    </row>
    <row r="914" spans="1:8">
      <c r="A914" s="155"/>
      <c r="B914" s="155"/>
      <c r="C914" s="155"/>
      <c r="D914" s="1072"/>
      <c r="E914" s="1072"/>
      <c r="F914" s="1072"/>
      <c r="H914" s="155"/>
    </row>
    <row r="915" spans="1:8">
      <c r="A915" s="155"/>
      <c r="B915" s="155"/>
      <c r="C915" s="155"/>
      <c r="D915" s="1072"/>
      <c r="E915" s="1072"/>
      <c r="F915" s="1072"/>
      <c r="H915" s="155"/>
    </row>
    <row r="916" spans="1:8">
      <c r="A916" s="155"/>
      <c r="B916" s="155"/>
      <c r="C916" s="155"/>
      <c r="D916" s="1072"/>
      <c r="E916" s="1072"/>
      <c r="F916" s="1072"/>
      <c r="H916" s="155"/>
    </row>
    <row r="917" spans="1:8">
      <c r="A917" s="155"/>
      <c r="B917" s="155"/>
      <c r="C917" s="155"/>
      <c r="D917" s="1072"/>
      <c r="E917" s="1072"/>
      <c r="F917" s="1072"/>
      <c r="H917" s="155"/>
    </row>
    <row r="918" spans="1:8">
      <c r="A918" s="155"/>
      <c r="B918" s="155"/>
      <c r="C918" s="155"/>
      <c r="D918" s="1072"/>
      <c r="E918" s="1072"/>
      <c r="F918" s="1072"/>
      <c r="H918" s="155"/>
    </row>
    <row r="919" spans="1:8">
      <c r="A919" s="155"/>
      <c r="B919" s="155"/>
      <c r="C919" s="155"/>
      <c r="D919" s="1072"/>
      <c r="E919" s="1072"/>
      <c r="F919" s="1072"/>
      <c r="H919" s="155"/>
    </row>
    <row r="920" spans="1:8">
      <c r="A920" s="155"/>
      <c r="B920" s="155"/>
      <c r="C920" s="155"/>
      <c r="D920" s="1072"/>
      <c r="E920" s="1072"/>
      <c r="F920" s="1072"/>
      <c r="H920" s="155"/>
    </row>
    <row r="921" spans="1:8">
      <c r="A921" s="155"/>
      <c r="B921" s="155"/>
      <c r="C921" s="155"/>
      <c r="D921" s="1072"/>
      <c r="E921" s="1072"/>
      <c r="F921" s="1072"/>
      <c r="H921" s="155"/>
    </row>
    <row r="922" spans="1:8">
      <c r="A922" s="155"/>
      <c r="B922" s="155"/>
      <c r="C922" s="155"/>
      <c r="D922" s="1072"/>
      <c r="E922" s="1072"/>
      <c r="F922" s="1072"/>
      <c r="H922" s="155"/>
    </row>
    <row r="923" spans="1:8">
      <c r="A923" s="155"/>
      <c r="B923" s="155"/>
      <c r="C923" s="155"/>
      <c r="D923" s="1072"/>
      <c r="E923" s="1072"/>
      <c r="F923" s="1072"/>
      <c r="H923" s="155"/>
    </row>
    <row r="924" spans="1:8">
      <c r="A924" s="155"/>
      <c r="B924" s="155"/>
      <c r="C924" s="155"/>
      <c r="D924" s="1072"/>
      <c r="E924" s="1072"/>
      <c r="F924" s="1072"/>
      <c r="H924" s="155"/>
    </row>
    <row r="925" spans="1:8">
      <c r="A925" s="155"/>
      <c r="B925" s="155"/>
      <c r="C925" s="155"/>
      <c r="D925" s="1072"/>
      <c r="E925" s="1072"/>
      <c r="F925" s="1072"/>
      <c r="H925" s="155"/>
    </row>
    <row r="926" spans="1:8">
      <c r="A926" s="155"/>
      <c r="B926" s="155"/>
      <c r="C926" s="155"/>
      <c r="D926" s="1072"/>
      <c r="E926" s="1072"/>
      <c r="F926" s="1072"/>
      <c r="H926" s="155"/>
    </row>
    <row r="927" spans="1:8">
      <c r="A927" s="155"/>
      <c r="B927" s="155"/>
      <c r="C927" s="155"/>
      <c r="D927" s="1072"/>
      <c r="E927" s="1072"/>
      <c r="F927" s="1072"/>
      <c r="H927" s="155"/>
    </row>
    <row r="928" spans="1:8">
      <c r="A928" s="155"/>
      <c r="B928" s="155"/>
      <c r="C928" s="155"/>
      <c r="D928" s="1072"/>
      <c r="E928" s="1072"/>
      <c r="F928" s="1072"/>
      <c r="H928" s="155"/>
    </row>
    <row r="929" spans="1:8">
      <c r="A929" s="155"/>
      <c r="B929" s="155"/>
      <c r="C929" s="155"/>
      <c r="D929" s="1072"/>
      <c r="E929" s="1072"/>
      <c r="F929" s="1072"/>
      <c r="H929" s="155"/>
    </row>
    <row r="930" spans="1:8">
      <c r="A930" s="155"/>
      <c r="B930" s="155"/>
      <c r="C930" s="155"/>
      <c r="D930" s="1072"/>
      <c r="E930" s="1072"/>
      <c r="F930" s="1072"/>
      <c r="H930" s="155"/>
    </row>
    <row r="931" spans="1:8">
      <c r="A931" s="155"/>
      <c r="B931" s="155"/>
      <c r="C931" s="155"/>
      <c r="D931" s="1072"/>
      <c r="E931" s="1072"/>
      <c r="F931" s="1072"/>
      <c r="H931" s="155"/>
    </row>
    <row r="932" spans="1:8">
      <c r="A932" s="155"/>
      <c r="B932" s="155"/>
      <c r="C932" s="155"/>
      <c r="D932" s="1072"/>
      <c r="E932" s="1072"/>
      <c r="F932" s="1072"/>
      <c r="H932" s="155"/>
    </row>
    <row r="933" spans="1:8">
      <c r="A933" s="155"/>
      <c r="B933" s="155"/>
      <c r="C933" s="155"/>
      <c r="D933" s="1072"/>
      <c r="E933" s="1072"/>
      <c r="F933" s="1072"/>
      <c r="H933" s="155"/>
    </row>
    <row r="934" spans="1:8">
      <c r="A934" s="155"/>
      <c r="B934" s="155"/>
      <c r="C934" s="155"/>
      <c r="D934" s="1072"/>
      <c r="E934" s="1072"/>
      <c r="F934" s="1072"/>
      <c r="H934" s="155"/>
    </row>
    <row r="935" spans="1:8">
      <c r="A935" s="155"/>
      <c r="B935" s="155"/>
      <c r="C935" s="155"/>
      <c r="D935" s="1072"/>
      <c r="E935" s="1072"/>
      <c r="F935" s="1072"/>
      <c r="H935" s="155"/>
    </row>
    <row r="936" spans="1:8">
      <c r="A936" s="155"/>
      <c r="B936" s="155"/>
      <c r="C936" s="155"/>
      <c r="D936" s="1072"/>
      <c r="E936" s="1072"/>
      <c r="F936" s="1072"/>
      <c r="H936" s="155"/>
    </row>
    <row r="937" spans="1:8">
      <c r="A937" s="155"/>
      <c r="B937" s="155"/>
      <c r="C937" s="155"/>
      <c r="D937" s="1072"/>
      <c r="E937" s="1072"/>
      <c r="F937" s="1072"/>
      <c r="H937" s="155"/>
    </row>
    <row r="938" spans="1:8">
      <c r="A938" s="155"/>
      <c r="B938" s="155"/>
      <c r="C938" s="155"/>
      <c r="D938" s="1072"/>
      <c r="E938" s="1072"/>
      <c r="F938" s="1072"/>
      <c r="H938" s="155"/>
    </row>
    <row r="939" spans="1:8">
      <c r="A939" s="155"/>
      <c r="B939" s="155"/>
      <c r="C939" s="155"/>
      <c r="D939" s="1072"/>
      <c r="E939" s="1072"/>
      <c r="F939" s="1072"/>
      <c r="H939" s="155"/>
    </row>
    <row r="940" spans="1:8">
      <c r="A940" s="155"/>
      <c r="B940" s="155"/>
      <c r="C940" s="155"/>
      <c r="D940" s="1072"/>
      <c r="E940" s="1072"/>
      <c r="F940" s="1072"/>
      <c r="H940" s="155"/>
    </row>
    <row r="941" spans="1:8">
      <c r="A941" s="155"/>
      <c r="B941" s="155"/>
      <c r="C941" s="155"/>
      <c r="D941" s="1072"/>
      <c r="E941" s="1072"/>
      <c r="F941" s="1072"/>
      <c r="H941" s="155"/>
    </row>
    <row r="942" spans="1:8">
      <c r="A942" s="155"/>
      <c r="B942" s="155"/>
      <c r="C942" s="155"/>
      <c r="D942" s="1072"/>
      <c r="E942" s="1072"/>
      <c r="F942" s="1072"/>
      <c r="H942" s="155"/>
    </row>
    <row r="943" spans="1:8">
      <c r="A943" s="155"/>
      <c r="B943" s="155"/>
      <c r="C943" s="155"/>
      <c r="D943" s="1072"/>
      <c r="E943" s="1072"/>
      <c r="F943" s="1072"/>
      <c r="H943" s="155"/>
    </row>
    <row r="944" spans="1:8">
      <c r="A944" s="155"/>
      <c r="B944" s="155"/>
      <c r="C944" s="155"/>
      <c r="D944" s="1072"/>
      <c r="E944" s="1072"/>
      <c r="F944" s="1072"/>
      <c r="H944" s="155"/>
    </row>
    <row r="945" spans="1:8">
      <c r="A945" s="155"/>
      <c r="B945" s="155"/>
      <c r="C945" s="155"/>
      <c r="D945" s="1072"/>
      <c r="E945" s="1072"/>
      <c r="F945" s="1072"/>
      <c r="H945" s="155"/>
    </row>
    <row r="946" spans="1:8">
      <c r="A946" s="155"/>
      <c r="B946" s="155"/>
      <c r="C946" s="155"/>
      <c r="D946" s="1072"/>
      <c r="E946" s="1072"/>
      <c r="F946" s="1072"/>
      <c r="H946" s="155"/>
    </row>
    <row r="947" spans="1:8">
      <c r="A947" s="155"/>
      <c r="B947" s="155"/>
      <c r="C947" s="155"/>
      <c r="D947" s="1072"/>
      <c r="E947" s="1072"/>
      <c r="F947" s="1072"/>
      <c r="H947" s="155"/>
    </row>
    <row r="948" spans="1:8">
      <c r="A948" s="155"/>
      <c r="B948" s="155"/>
      <c r="C948" s="155"/>
      <c r="D948" s="1072"/>
      <c r="E948" s="1072"/>
      <c r="F948" s="1072"/>
      <c r="H948" s="155"/>
    </row>
    <row r="949" spans="1:8">
      <c r="A949" s="155"/>
      <c r="B949" s="155"/>
      <c r="C949" s="155"/>
      <c r="D949" s="1072"/>
      <c r="E949" s="1072"/>
      <c r="F949" s="1072"/>
      <c r="H949" s="155"/>
    </row>
    <row r="950" spans="1:8">
      <c r="A950" s="155"/>
      <c r="B950" s="155"/>
      <c r="C950" s="155"/>
      <c r="D950" s="1072"/>
      <c r="E950" s="1072"/>
      <c r="F950" s="1072"/>
      <c r="H950" s="155"/>
    </row>
    <row r="951" spans="1:8">
      <c r="A951" s="155"/>
      <c r="B951" s="155"/>
      <c r="C951" s="155"/>
      <c r="D951" s="1072"/>
      <c r="E951" s="1072"/>
      <c r="F951" s="1072"/>
      <c r="H951" s="155"/>
    </row>
    <row r="952" spans="1:8">
      <c r="A952" s="155"/>
      <c r="B952" s="155"/>
      <c r="C952" s="155"/>
      <c r="D952" s="1072"/>
      <c r="E952" s="1072"/>
      <c r="F952" s="1072"/>
      <c r="H952" s="155"/>
    </row>
    <row r="953" spans="1:8">
      <c r="A953" s="155"/>
      <c r="B953" s="155"/>
      <c r="C953" s="155"/>
      <c r="D953" s="1072"/>
      <c r="E953" s="1072"/>
      <c r="F953" s="1072"/>
      <c r="H953" s="155"/>
    </row>
    <row r="954" spans="1:8">
      <c r="A954" s="155"/>
      <c r="B954" s="155"/>
      <c r="C954" s="155"/>
      <c r="D954" s="1072"/>
      <c r="E954" s="1072"/>
      <c r="F954" s="1072"/>
      <c r="H954" s="155"/>
    </row>
    <row r="955" spans="1:8">
      <c r="A955" s="155"/>
      <c r="B955" s="155"/>
      <c r="C955" s="155"/>
      <c r="D955" s="1072"/>
      <c r="E955" s="1072"/>
      <c r="F955" s="1072"/>
      <c r="H955" s="155"/>
    </row>
    <row r="956" spans="1:8">
      <c r="A956" s="155"/>
      <c r="B956" s="155"/>
      <c r="C956" s="155"/>
      <c r="D956" s="1072"/>
      <c r="E956" s="1072"/>
      <c r="F956" s="1072"/>
      <c r="H956" s="155"/>
    </row>
    <row r="957" spans="1:8">
      <c r="A957" s="155"/>
      <c r="B957" s="155"/>
      <c r="C957" s="155"/>
      <c r="D957" s="1072"/>
      <c r="E957" s="1072"/>
      <c r="F957" s="1072"/>
      <c r="H957" s="155"/>
    </row>
    <row r="958" spans="1:8">
      <c r="A958" s="155"/>
      <c r="B958" s="155"/>
      <c r="C958" s="155"/>
      <c r="D958" s="1072"/>
      <c r="E958" s="1072"/>
      <c r="F958" s="1072"/>
      <c r="H958" s="155"/>
    </row>
    <row r="959" spans="1:8">
      <c r="A959" s="155"/>
      <c r="B959" s="155"/>
      <c r="C959" s="155"/>
      <c r="D959" s="1072"/>
      <c r="E959" s="1072"/>
      <c r="F959" s="1072"/>
      <c r="H959" s="155"/>
    </row>
    <row r="960" spans="1:8">
      <c r="A960" s="155"/>
      <c r="B960" s="155"/>
      <c r="C960" s="155"/>
      <c r="D960" s="1072"/>
      <c r="E960" s="1072"/>
      <c r="F960" s="1072"/>
      <c r="H960" s="155"/>
    </row>
    <row r="961" spans="1:8">
      <c r="A961" s="155"/>
      <c r="B961" s="155"/>
      <c r="C961" s="155"/>
      <c r="D961" s="1072"/>
      <c r="E961" s="1072"/>
      <c r="F961" s="1072"/>
      <c r="H961" s="155"/>
    </row>
    <row r="962" spans="1:8">
      <c r="A962" s="155"/>
      <c r="B962" s="155"/>
      <c r="C962" s="155"/>
      <c r="D962" s="1072"/>
      <c r="E962" s="1072"/>
      <c r="F962" s="1072"/>
      <c r="H962" s="155"/>
    </row>
    <row r="963" spans="1:8">
      <c r="A963" s="155"/>
      <c r="B963" s="155"/>
      <c r="C963" s="155"/>
      <c r="D963" s="1072"/>
      <c r="E963" s="1072"/>
      <c r="F963" s="1072"/>
      <c r="H963" s="155"/>
    </row>
    <row r="964" spans="1:8">
      <c r="A964" s="155"/>
      <c r="B964" s="155"/>
      <c r="C964" s="155"/>
      <c r="D964" s="1072"/>
      <c r="E964" s="1072"/>
      <c r="F964" s="1072"/>
      <c r="H964" s="155"/>
    </row>
    <row r="965" spans="1:8">
      <c r="A965" s="155"/>
      <c r="B965" s="155"/>
      <c r="C965" s="155"/>
      <c r="D965" s="1072"/>
      <c r="E965" s="1072"/>
      <c r="F965" s="1072"/>
      <c r="H965" s="155"/>
    </row>
    <row r="966" spans="1:8">
      <c r="A966" s="155"/>
      <c r="B966" s="155"/>
      <c r="C966" s="155"/>
      <c r="D966" s="1072"/>
      <c r="E966" s="1072"/>
      <c r="F966" s="1072"/>
      <c r="H966" s="155"/>
    </row>
    <row r="967" spans="1:8">
      <c r="A967" s="155"/>
      <c r="B967" s="155"/>
      <c r="C967" s="155"/>
      <c r="D967" s="1072"/>
      <c r="E967" s="1072"/>
      <c r="F967" s="1072"/>
      <c r="H967" s="155"/>
    </row>
    <row r="968" spans="1:8">
      <c r="A968" s="155"/>
      <c r="B968" s="155"/>
      <c r="C968" s="155"/>
      <c r="D968" s="1072"/>
      <c r="E968" s="1072"/>
      <c r="F968" s="1072"/>
      <c r="H968" s="155"/>
    </row>
    <row r="969" spans="1:8">
      <c r="A969" s="155"/>
      <c r="B969" s="155"/>
      <c r="C969" s="155"/>
      <c r="D969" s="1072"/>
      <c r="E969" s="1072"/>
      <c r="F969" s="1072"/>
      <c r="H969" s="155"/>
    </row>
    <row r="970" spans="1:8">
      <c r="A970" s="155"/>
      <c r="B970" s="155"/>
      <c r="C970" s="155"/>
      <c r="D970" s="1072"/>
      <c r="E970" s="1072"/>
      <c r="F970" s="1072"/>
      <c r="H970" s="155"/>
    </row>
    <row r="971" spans="1:8">
      <c r="A971" s="155"/>
      <c r="B971" s="155"/>
      <c r="C971" s="155"/>
      <c r="D971" s="1072"/>
      <c r="E971" s="1072"/>
      <c r="F971" s="1072"/>
      <c r="H971" s="155"/>
    </row>
    <row r="972" spans="1:8">
      <c r="A972" s="155"/>
      <c r="B972" s="155"/>
      <c r="C972" s="155"/>
      <c r="D972" s="1072"/>
      <c r="E972" s="1072"/>
      <c r="F972" s="1072"/>
      <c r="H972" s="155"/>
    </row>
    <row r="973" spans="1:8">
      <c r="A973" s="155"/>
      <c r="B973" s="155"/>
      <c r="C973" s="155"/>
      <c r="D973" s="1072"/>
      <c r="E973" s="1072"/>
      <c r="F973" s="1072"/>
      <c r="H973" s="155"/>
    </row>
    <row r="974" spans="1:8">
      <c r="A974" s="155"/>
      <c r="B974" s="155"/>
      <c r="C974" s="155"/>
      <c r="D974" s="1072"/>
      <c r="E974" s="1072"/>
      <c r="F974" s="1072"/>
      <c r="H974" s="155"/>
    </row>
    <row r="975" spans="1:8">
      <c r="A975" s="155"/>
      <c r="B975" s="155"/>
      <c r="C975" s="155"/>
      <c r="D975" s="1072"/>
      <c r="E975" s="1072"/>
      <c r="F975" s="1072"/>
      <c r="H975" s="155"/>
    </row>
    <row r="976" spans="1:8">
      <c r="A976" s="155"/>
      <c r="B976" s="155"/>
      <c r="C976" s="155"/>
      <c r="D976" s="1072"/>
      <c r="E976" s="1072"/>
      <c r="F976" s="1072"/>
      <c r="H976" s="155"/>
    </row>
    <row r="977" spans="1:8">
      <c r="A977" s="155"/>
      <c r="B977" s="155"/>
      <c r="C977" s="155"/>
      <c r="D977" s="1072"/>
      <c r="E977" s="1072"/>
      <c r="F977" s="1072"/>
      <c r="H977" s="155"/>
    </row>
    <row r="978" spans="1:8">
      <c r="A978" s="155"/>
      <c r="B978" s="155"/>
      <c r="C978" s="155"/>
      <c r="D978" s="1072"/>
      <c r="E978" s="1072"/>
      <c r="F978" s="1072"/>
      <c r="H978" s="155"/>
    </row>
    <row r="979" spans="1:8">
      <c r="A979" s="155"/>
      <c r="B979" s="155"/>
      <c r="C979" s="155"/>
      <c r="D979" s="1072"/>
      <c r="E979" s="1072"/>
      <c r="F979" s="1072"/>
      <c r="H979" s="155"/>
    </row>
    <row r="980" spans="1:8">
      <c r="A980" s="155"/>
      <c r="B980" s="155"/>
      <c r="C980" s="155"/>
      <c r="D980" s="1072"/>
      <c r="E980" s="1072"/>
      <c r="F980" s="1072"/>
      <c r="H980" s="155"/>
    </row>
    <row r="981" spans="1:8">
      <c r="A981" s="155"/>
      <c r="B981" s="155"/>
      <c r="C981" s="155"/>
      <c r="D981" s="1072"/>
      <c r="E981" s="1072"/>
      <c r="F981" s="1072"/>
      <c r="H981" s="155"/>
    </row>
    <row r="982" spans="1:8">
      <c r="A982" s="155"/>
      <c r="B982" s="155"/>
      <c r="C982" s="155"/>
      <c r="D982" s="1072"/>
      <c r="E982" s="1072"/>
      <c r="F982" s="1072"/>
      <c r="H982" s="155"/>
    </row>
    <row r="983" spans="1:8">
      <c r="A983" s="155"/>
      <c r="B983" s="155"/>
      <c r="C983" s="155"/>
      <c r="D983" s="1072"/>
      <c r="E983" s="1072"/>
      <c r="F983" s="1072"/>
      <c r="H983" s="155"/>
    </row>
    <row r="984" spans="1:8">
      <c r="A984" s="155"/>
      <c r="B984" s="155"/>
      <c r="C984" s="155"/>
      <c r="D984" s="1072"/>
      <c r="E984" s="1072"/>
      <c r="F984" s="1072"/>
      <c r="H984" s="155"/>
    </row>
    <row r="985" spans="1:8">
      <c r="A985" s="155"/>
      <c r="B985" s="155"/>
      <c r="C985" s="155"/>
      <c r="D985" s="1072"/>
      <c r="E985" s="1072"/>
      <c r="F985" s="1072"/>
      <c r="H985" s="155"/>
    </row>
    <row r="986" spans="1:8">
      <c r="A986" s="155"/>
      <c r="B986" s="155"/>
      <c r="C986" s="155"/>
      <c r="D986" s="1072"/>
      <c r="E986" s="1072"/>
      <c r="F986" s="1072"/>
      <c r="H986" s="155"/>
    </row>
    <row r="987" spans="1:8">
      <c r="A987" s="155"/>
      <c r="B987" s="155"/>
      <c r="C987" s="155"/>
      <c r="D987" s="1072"/>
      <c r="E987" s="1072"/>
      <c r="F987" s="1072"/>
      <c r="H987" s="155"/>
    </row>
    <row r="988" spans="1:8">
      <c r="A988" s="155"/>
      <c r="B988" s="155"/>
      <c r="C988" s="155"/>
      <c r="D988" s="1072"/>
      <c r="E988" s="1072"/>
      <c r="F988" s="1072"/>
      <c r="H988" s="155"/>
    </row>
    <row r="989" spans="1:8">
      <c r="A989" s="155"/>
      <c r="B989" s="155"/>
      <c r="C989" s="155"/>
      <c r="D989" s="1072"/>
      <c r="E989" s="1072"/>
      <c r="F989" s="1072"/>
      <c r="H989" s="155"/>
    </row>
    <row r="990" spans="1:8">
      <c r="A990" s="155"/>
      <c r="B990" s="155"/>
      <c r="C990" s="155"/>
      <c r="D990" s="1072"/>
      <c r="E990" s="1072"/>
      <c r="F990" s="1072"/>
      <c r="H990" s="155"/>
    </row>
    <row r="991" spans="1:8">
      <c r="A991" s="155"/>
      <c r="B991" s="155"/>
      <c r="C991" s="155"/>
      <c r="D991" s="1072"/>
      <c r="E991" s="1072"/>
      <c r="F991" s="1072"/>
      <c r="H991" s="155"/>
    </row>
    <row r="992" spans="1:8">
      <c r="A992" s="155"/>
      <c r="B992" s="155"/>
      <c r="C992" s="155"/>
      <c r="D992" s="1072"/>
      <c r="E992" s="1072"/>
      <c r="F992" s="1072"/>
      <c r="H992" s="155"/>
    </row>
    <row r="993" spans="1:8">
      <c r="A993" s="155"/>
      <c r="B993" s="155"/>
      <c r="C993" s="155"/>
      <c r="D993" s="1072"/>
      <c r="E993" s="1072"/>
      <c r="F993" s="1072"/>
      <c r="H993" s="155"/>
    </row>
    <row r="994" spans="1:8">
      <c r="A994" s="155"/>
      <c r="B994" s="155"/>
      <c r="C994" s="155"/>
      <c r="D994" s="1072"/>
      <c r="E994" s="1072"/>
      <c r="F994" s="1072"/>
      <c r="H994" s="155"/>
    </row>
    <row r="995" spans="1:8">
      <c r="A995" s="155"/>
      <c r="B995" s="155"/>
      <c r="C995" s="155"/>
      <c r="D995" s="1072"/>
      <c r="E995" s="1072"/>
      <c r="F995" s="1072"/>
      <c r="H995" s="155"/>
    </row>
    <row r="996" spans="1:8">
      <c r="A996" s="155"/>
      <c r="B996" s="155"/>
      <c r="C996" s="155"/>
      <c r="D996" s="1072"/>
      <c r="E996" s="1072"/>
      <c r="F996" s="1072"/>
      <c r="H996" s="155"/>
    </row>
    <row r="997" spans="1:8">
      <c r="A997" s="155"/>
      <c r="B997" s="155"/>
      <c r="C997" s="155"/>
      <c r="D997" s="1072"/>
      <c r="E997" s="1072"/>
      <c r="F997" s="1072"/>
      <c r="H997" s="155"/>
    </row>
    <row r="998" spans="1:8">
      <c r="A998" s="155"/>
      <c r="B998" s="155"/>
      <c r="C998" s="155"/>
      <c r="D998" s="1072"/>
      <c r="E998" s="1072"/>
      <c r="F998" s="1072"/>
      <c r="H998" s="155"/>
    </row>
    <row r="999" spans="1:8">
      <c r="A999" s="155"/>
      <c r="B999" s="155"/>
      <c r="C999" s="155"/>
      <c r="D999" s="1072"/>
      <c r="E999" s="1072"/>
      <c r="F999" s="1072"/>
      <c r="H999" s="155"/>
    </row>
    <row r="1000" spans="1:8">
      <c r="A1000" s="155"/>
      <c r="B1000" s="155"/>
      <c r="C1000" s="155"/>
      <c r="D1000" s="1072"/>
      <c r="E1000" s="1072"/>
      <c r="F1000" s="1072"/>
      <c r="H1000" s="155"/>
    </row>
    <row r="1001" spans="1:8">
      <c r="A1001" s="155"/>
      <c r="B1001" s="155"/>
      <c r="C1001" s="155"/>
      <c r="D1001" s="1072"/>
      <c r="E1001" s="1072"/>
      <c r="F1001" s="1072"/>
      <c r="H1001" s="155"/>
    </row>
    <row r="1002" spans="1:8">
      <c r="A1002" s="155"/>
      <c r="B1002" s="155"/>
      <c r="C1002" s="155"/>
      <c r="D1002" s="1072"/>
      <c r="E1002" s="1072"/>
      <c r="F1002" s="1072"/>
      <c r="H1002" s="155"/>
    </row>
    <row r="1003" spans="1:8">
      <c r="A1003" s="155"/>
      <c r="B1003" s="155"/>
      <c r="C1003" s="155"/>
      <c r="D1003" s="1072"/>
      <c r="E1003" s="1072"/>
      <c r="F1003" s="1072"/>
      <c r="H1003" s="155"/>
    </row>
    <row r="1004" spans="1:8">
      <c r="A1004" s="155"/>
      <c r="B1004" s="155"/>
      <c r="C1004" s="155"/>
      <c r="D1004" s="1072"/>
      <c r="E1004" s="1072"/>
      <c r="F1004" s="1072"/>
      <c r="H1004" s="155"/>
    </row>
    <row r="1005" spans="1:8">
      <c r="A1005" s="155"/>
      <c r="B1005" s="155"/>
      <c r="C1005" s="155"/>
      <c r="D1005" s="1072"/>
      <c r="E1005" s="1072"/>
      <c r="F1005" s="1072"/>
      <c r="H1005" s="155"/>
    </row>
    <row r="1006" spans="1:8">
      <c r="A1006" s="155"/>
      <c r="B1006" s="155"/>
      <c r="C1006" s="155"/>
      <c r="D1006" s="1072"/>
      <c r="E1006" s="1072"/>
      <c r="F1006" s="1072"/>
      <c r="H1006" s="155"/>
    </row>
    <row r="1007" spans="1:8">
      <c r="A1007" s="155"/>
      <c r="B1007" s="155"/>
      <c r="C1007" s="155"/>
      <c r="D1007" s="1072"/>
      <c r="E1007" s="1072"/>
      <c r="F1007" s="1072"/>
      <c r="H1007" s="155"/>
    </row>
    <row r="1008" spans="1:8">
      <c r="A1008" s="155"/>
      <c r="B1008" s="155"/>
      <c r="C1008" s="155"/>
      <c r="D1008" s="1072"/>
      <c r="E1008" s="1072"/>
      <c r="F1008" s="1072"/>
      <c r="H1008" s="155"/>
    </row>
    <row r="1009" spans="1:8">
      <c r="A1009" s="155"/>
      <c r="B1009" s="155"/>
      <c r="C1009" s="155"/>
      <c r="D1009" s="1072"/>
      <c r="E1009" s="1072"/>
      <c r="F1009" s="1072"/>
      <c r="H1009" s="155"/>
    </row>
    <row r="1010" spans="1:8">
      <c r="A1010" s="155"/>
      <c r="B1010" s="155"/>
      <c r="C1010" s="155"/>
      <c r="D1010" s="1072"/>
      <c r="E1010" s="1072"/>
      <c r="F1010" s="1072"/>
      <c r="H1010" s="155"/>
    </row>
    <row r="1011" spans="1:8">
      <c r="A1011" s="155"/>
      <c r="B1011" s="155"/>
      <c r="C1011" s="155"/>
      <c r="D1011" s="1072"/>
      <c r="E1011" s="1072"/>
      <c r="F1011" s="1072"/>
      <c r="H1011" s="155"/>
    </row>
    <row r="1012" spans="1:8">
      <c r="A1012" s="155"/>
      <c r="B1012" s="155"/>
      <c r="C1012" s="155"/>
      <c r="D1012" s="1072"/>
      <c r="E1012" s="1072"/>
      <c r="F1012" s="1072"/>
      <c r="H1012" s="155"/>
    </row>
    <row r="1013" spans="1:8">
      <c r="A1013" s="155"/>
      <c r="B1013" s="155"/>
      <c r="C1013" s="155"/>
      <c r="D1013" s="1072"/>
      <c r="E1013" s="1072"/>
      <c r="F1013" s="1072"/>
      <c r="H1013" s="155"/>
    </row>
    <row r="1014" spans="1:8">
      <c r="A1014" s="155"/>
      <c r="B1014" s="155"/>
      <c r="C1014" s="155"/>
      <c r="D1014" s="1072"/>
      <c r="E1014" s="1072"/>
      <c r="F1014" s="1072"/>
      <c r="H1014" s="155"/>
    </row>
    <row r="1015" spans="1:8">
      <c r="A1015" s="155"/>
      <c r="B1015" s="155"/>
      <c r="C1015" s="155"/>
      <c r="D1015" s="1072"/>
      <c r="E1015" s="1072"/>
      <c r="F1015" s="1072"/>
      <c r="H1015" s="155"/>
    </row>
    <row r="1016" spans="1:8">
      <c r="A1016" s="155"/>
      <c r="B1016" s="155"/>
      <c r="C1016" s="155"/>
      <c r="D1016" s="1072"/>
      <c r="E1016" s="1072"/>
      <c r="F1016" s="1072"/>
      <c r="H1016" s="155"/>
    </row>
    <row r="1017" spans="1:8">
      <c r="A1017" s="155"/>
      <c r="B1017" s="155"/>
      <c r="C1017" s="155"/>
      <c r="D1017" s="1072"/>
      <c r="E1017" s="1072"/>
      <c r="F1017" s="1072"/>
      <c r="H1017" s="155"/>
    </row>
    <row r="1018" spans="1:8">
      <c r="A1018" s="155"/>
      <c r="B1018" s="155"/>
      <c r="C1018" s="155"/>
      <c r="D1018" s="1072"/>
      <c r="E1018" s="1072"/>
      <c r="F1018" s="1072"/>
      <c r="H1018" s="155"/>
    </row>
    <row r="1019" spans="1:8">
      <c r="A1019" s="155"/>
      <c r="B1019" s="155"/>
      <c r="C1019" s="155"/>
      <c r="D1019" s="1072"/>
      <c r="E1019" s="1072"/>
      <c r="F1019" s="1072"/>
      <c r="H1019" s="155"/>
    </row>
    <row r="1020" spans="1:8">
      <c r="A1020" s="155"/>
      <c r="B1020" s="155"/>
      <c r="C1020" s="155"/>
      <c r="D1020" s="1072"/>
      <c r="E1020" s="1072"/>
      <c r="F1020" s="1072"/>
      <c r="H1020" s="155"/>
    </row>
    <row r="1021" spans="1:8">
      <c r="A1021" s="155"/>
      <c r="B1021" s="155"/>
      <c r="C1021" s="155"/>
      <c r="D1021" s="1072"/>
      <c r="E1021" s="1072"/>
      <c r="F1021" s="1072"/>
      <c r="H1021" s="155"/>
    </row>
    <row r="1022" spans="1:8">
      <c r="A1022" s="155"/>
      <c r="B1022" s="155"/>
      <c r="C1022" s="155"/>
      <c r="D1022" s="1072"/>
      <c r="E1022" s="1072"/>
      <c r="F1022" s="1072"/>
      <c r="H1022" s="155"/>
    </row>
    <row r="1023" spans="1:8">
      <c r="A1023" s="155"/>
      <c r="B1023" s="155"/>
      <c r="C1023" s="155"/>
      <c r="D1023" s="1072"/>
      <c r="E1023" s="1072"/>
      <c r="F1023" s="1072"/>
      <c r="H1023" s="155"/>
    </row>
    <row r="1024" spans="1:8">
      <c r="A1024" s="155"/>
      <c r="B1024" s="155"/>
      <c r="C1024" s="155"/>
      <c r="D1024" s="1072"/>
      <c r="E1024" s="1072"/>
      <c r="F1024" s="1072"/>
      <c r="H1024" s="155"/>
    </row>
    <row r="1025" spans="1:8">
      <c r="A1025" s="155"/>
      <c r="B1025" s="155"/>
      <c r="C1025" s="155"/>
      <c r="D1025" s="1072"/>
      <c r="E1025" s="1072"/>
      <c r="F1025" s="1072"/>
      <c r="H1025" s="155"/>
    </row>
    <row r="1026" spans="1:8">
      <c r="A1026" s="155"/>
      <c r="B1026" s="155"/>
      <c r="C1026" s="155"/>
      <c r="D1026" s="1072"/>
      <c r="E1026" s="1072"/>
      <c r="F1026" s="1072"/>
      <c r="H1026" s="155"/>
    </row>
    <row r="1027" spans="1:8">
      <c r="A1027" s="155"/>
      <c r="B1027" s="155"/>
      <c r="C1027" s="155"/>
      <c r="D1027" s="1072"/>
      <c r="E1027" s="1072"/>
      <c r="F1027" s="1072"/>
      <c r="H1027" s="155"/>
    </row>
    <row r="1028" spans="1:8">
      <c r="A1028" s="155"/>
      <c r="B1028" s="155"/>
      <c r="C1028" s="155"/>
      <c r="D1028" s="1072"/>
      <c r="E1028" s="1072"/>
      <c r="F1028" s="1072"/>
      <c r="H1028" s="155"/>
    </row>
    <row r="1029" spans="1:8">
      <c r="A1029" s="155"/>
      <c r="B1029" s="155"/>
      <c r="C1029" s="155"/>
      <c r="D1029" s="1072"/>
      <c r="E1029" s="1072"/>
      <c r="F1029" s="1072"/>
      <c r="H1029" s="155"/>
    </row>
    <row r="1030" spans="1:8">
      <c r="A1030" s="155"/>
      <c r="B1030" s="155"/>
      <c r="C1030" s="155"/>
      <c r="D1030" s="1072"/>
      <c r="E1030" s="1072"/>
      <c r="F1030" s="1072"/>
      <c r="H1030" s="155"/>
    </row>
    <row r="1031" spans="1:8">
      <c r="A1031" s="155"/>
      <c r="B1031" s="155"/>
      <c r="C1031" s="155"/>
      <c r="D1031" s="1072"/>
      <c r="E1031" s="1072"/>
      <c r="F1031" s="1072"/>
      <c r="H1031" s="155"/>
    </row>
    <row r="1032" spans="1:8">
      <c r="A1032" s="155"/>
      <c r="B1032" s="155"/>
      <c r="C1032" s="155"/>
      <c r="D1032" s="1072"/>
      <c r="E1032" s="1072"/>
      <c r="F1032" s="1072"/>
      <c r="H1032" s="155"/>
    </row>
    <row r="1033" spans="1:8">
      <c r="A1033" s="155"/>
      <c r="B1033" s="155"/>
      <c r="C1033" s="155"/>
      <c r="D1033" s="1072"/>
      <c r="E1033" s="1072"/>
      <c r="F1033" s="1072"/>
      <c r="H1033" s="155"/>
    </row>
    <row r="1034" spans="1:8">
      <c r="A1034" s="155"/>
      <c r="B1034" s="155"/>
      <c r="C1034" s="155"/>
      <c r="D1034" s="1072"/>
      <c r="E1034" s="1072"/>
      <c r="F1034" s="1072"/>
      <c r="H1034" s="155"/>
    </row>
    <row r="1035" spans="1:8">
      <c r="A1035" s="155"/>
      <c r="B1035" s="155"/>
      <c r="C1035" s="155"/>
      <c r="D1035" s="1072"/>
      <c r="E1035" s="1072"/>
      <c r="F1035" s="1072"/>
      <c r="H1035" s="155"/>
    </row>
    <row r="1036" spans="1:8">
      <c r="A1036" s="155"/>
      <c r="B1036" s="155"/>
      <c r="C1036" s="155"/>
      <c r="D1036" s="1072"/>
      <c r="E1036" s="1072"/>
      <c r="F1036" s="1072"/>
      <c r="H1036" s="155"/>
    </row>
    <row r="1037" spans="1:8">
      <c r="A1037" s="155"/>
      <c r="B1037" s="155"/>
      <c r="C1037" s="155"/>
      <c r="D1037" s="1072"/>
      <c r="E1037" s="1072"/>
      <c r="F1037" s="1072"/>
      <c r="H1037" s="155"/>
    </row>
    <row r="1038" spans="1:8">
      <c r="A1038" s="155"/>
      <c r="B1038" s="155"/>
      <c r="C1038" s="155"/>
      <c r="D1038" s="1072"/>
      <c r="E1038" s="1072"/>
      <c r="F1038" s="1072"/>
      <c r="H1038" s="155"/>
    </row>
    <row r="1039" spans="1:8">
      <c r="A1039" s="155"/>
      <c r="B1039" s="155"/>
      <c r="C1039" s="155"/>
      <c r="D1039" s="1072"/>
      <c r="E1039" s="1072"/>
      <c r="F1039" s="1072"/>
      <c r="H1039" s="155"/>
    </row>
    <row r="1040" spans="1:8">
      <c r="A1040" s="155"/>
      <c r="B1040" s="155"/>
      <c r="C1040" s="155"/>
      <c r="D1040" s="1072"/>
      <c r="E1040" s="1072"/>
      <c r="F1040" s="1072"/>
      <c r="H1040" s="155"/>
    </row>
    <row r="1041" spans="1:8">
      <c r="A1041" s="155"/>
      <c r="B1041" s="155"/>
      <c r="C1041" s="155"/>
      <c r="D1041" s="1072"/>
      <c r="E1041" s="1072"/>
      <c r="F1041" s="1072"/>
      <c r="H1041" s="155"/>
    </row>
    <row r="1042" spans="1:8">
      <c r="A1042" s="155"/>
      <c r="B1042" s="155"/>
      <c r="C1042" s="155"/>
      <c r="D1042" s="1072"/>
      <c r="E1042" s="1072"/>
      <c r="F1042" s="1072"/>
      <c r="H1042" s="155"/>
    </row>
    <row r="1043" spans="1:8">
      <c r="A1043" s="155"/>
      <c r="B1043" s="155"/>
      <c r="C1043" s="155"/>
      <c r="D1043" s="1072"/>
      <c r="E1043" s="1072"/>
      <c r="F1043" s="1072"/>
      <c r="H1043" s="155"/>
    </row>
    <row r="1044" spans="1:8">
      <c r="A1044" s="155"/>
      <c r="B1044" s="155"/>
      <c r="C1044" s="155"/>
      <c r="D1044" s="1072"/>
      <c r="E1044" s="1072"/>
      <c r="F1044" s="1072"/>
      <c r="H1044" s="155"/>
    </row>
    <row r="1045" spans="1:8">
      <c r="A1045" s="155"/>
      <c r="B1045" s="155"/>
      <c r="C1045" s="155"/>
      <c r="D1045" s="1072"/>
      <c r="E1045" s="1072"/>
      <c r="F1045" s="1072"/>
      <c r="H1045" s="155"/>
    </row>
    <row r="1046" spans="1:8">
      <c r="A1046" s="155"/>
      <c r="B1046" s="155"/>
      <c r="C1046" s="155"/>
      <c r="D1046" s="1072"/>
      <c r="E1046" s="1072"/>
      <c r="F1046" s="1072"/>
      <c r="H1046" s="155"/>
    </row>
    <row r="1047" spans="1:8">
      <c r="A1047" s="155"/>
      <c r="B1047" s="155"/>
      <c r="C1047" s="155"/>
      <c r="D1047" s="1072"/>
      <c r="E1047" s="1072"/>
      <c r="F1047" s="1072"/>
      <c r="H1047" s="155"/>
    </row>
    <row r="1048" spans="1:8">
      <c r="A1048" s="155"/>
      <c r="B1048" s="155"/>
      <c r="C1048" s="155"/>
      <c r="D1048" s="1072"/>
      <c r="E1048" s="1072"/>
      <c r="F1048" s="1072"/>
      <c r="H1048" s="155"/>
    </row>
    <row r="1049" spans="1:8">
      <c r="A1049" s="155"/>
      <c r="B1049" s="155"/>
      <c r="C1049" s="155"/>
      <c r="D1049" s="1072"/>
      <c r="E1049" s="1072"/>
      <c r="F1049" s="1072"/>
      <c r="H1049" s="155"/>
    </row>
    <row r="1050" spans="1:8">
      <c r="A1050" s="155"/>
      <c r="B1050" s="155"/>
      <c r="C1050" s="155"/>
      <c r="D1050" s="1072"/>
      <c r="E1050" s="1072"/>
      <c r="F1050" s="1072"/>
      <c r="H1050" s="155"/>
    </row>
    <row r="1051" spans="1:8">
      <c r="A1051" s="155"/>
      <c r="B1051" s="155"/>
      <c r="C1051" s="155"/>
      <c r="D1051" s="1072"/>
      <c r="E1051" s="1072"/>
      <c r="F1051" s="1072"/>
      <c r="H1051" s="155"/>
    </row>
    <row r="1052" spans="1:8">
      <c r="A1052" s="155"/>
      <c r="B1052" s="155"/>
      <c r="C1052" s="155"/>
      <c r="D1052" s="1072"/>
      <c r="E1052" s="1072"/>
      <c r="F1052" s="1072"/>
      <c r="H1052" s="155"/>
    </row>
    <row r="1053" spans="1:8">
      <c r="A1053" s="155"/>
      <c r="B1053" s="155"/>
      <c r="C1053" s="155"/>
      <c r="D1053" s="1072"/>
      <c r="E1053" s="1072"/>
      <c r="F1053" s="1072"/>
      <c r="H1053" s="155"/>
    </row>
    <row r="1054" spans="1:8">
      <c r="A1054" s="155"/>
      <c r="B1054" s="155"/>
      <c r="C1054" s="155"/>
      <c r="D1054" s="1072"/>
      <c r="E1054" s="1072"/>
      <c r="F1054" s="1072"/>
      <c r="H1054" s="155"/>
    </row>
    <row r="1055" spans="1:8">
      <c r="A1055" s="155"/>
      <c r="B1055" s="155"/>
      <c r="C1055" s="155"/>
      <c r="D1055" s="1072"/>
      <c r="E1055" s="1072"/>
      <c r="F1055" s="1072"/>
      <c r="H1055" s="155"/>
    </row>
    <row r="1056" spans="1:8">
      <c r="A1056" s="155"/>
      <c r="B1056" s="155"/>
      <c r="C1056" s="155"/>
      <c r="D1056" s="1072"/>
      <c r="E1056" s="1072"/>
      <c r="F1056" s="1072"/>
      <c r="H1056" s="155"/>
    </row>
    <row r="1057" spans="1:8">
      <c r="A1057" s="155"/>
      <c r="B1057" s="155"/>
      <c r="C1057" s="155"/>
      <c r="D1057" s="1072"/>
      <c r="E1057" s="1072"/>
      <c r="F1057" s="1072"/>
      <c r="H1057" s="155"/>
    </row>
    <row r="1058" spans="1:8">
      <c r="A1058" s="155"/>
      <c r="B1058" s="155"/>
      <c r="C1058" s="155"/>
      <c r="D1058" s="1072"/>
      <c r="E1058" s="1072"/>
      <c r="F1058" s="1072"/>
      <c r="H1058" s="155"/>
    </row>
    <row r="1059" spans="1:8">
      <c r="A1059" s="155"/>
      <c r="B1059" s="155"/>
      <c r="C1059" s="155"/>
      <c r="D1059" s="1072"/>
      <c r="E1059" s="1072"/>
      <c r="F1059" s="1072"/>
      <c r="H1059" s="155"/>
    </row>
    <row r="1060" spans="1:8">
      <c r="A1060" s="155"/>
      <c r="B1060" s="155"/>
      <c r="C1060" s="155"/>
      <c r="D1060" s="1072"/>
      <c r="E1060" s="1072"/>
      <c r="F1060" s="1072"/>
      <c r="H1060" s="155"/>
    </row>
    <row r="1061" spans="1:8">
      <c r="A1061" s="155"/>
      <c r="B1061" s="155"/>
      <c r="C1061" s="155"/>
      <c r="D1061" s="1072"/>
      <c r="E1061" s="1072"/>
      <c r="F1061" s="1072"/>
      <c r="H1061" s="155"/>
    </row>
    <row r="1062" spans="1:8">
      <c r="A1062" s="155"/>
      <c r="B1062" s="155"/>
      <c r="C1062" s="155"/>
      <c r="D1062" s="1072"/>
      <c r="E1062" s="1072"/>
      <c r="F1062" s="1072"/>
      <c r="H1062" s="155"/>
    </row>
    <row r="1063" spans="1:8">
      <c r="A1063" s="155"/>
      <c r="B1063" s="155"/>
      <c r="C1063" s="155"/>
      <c r="D1063" s="1072"/>
      <c r="E1063" s="1072"/>
      <c r="F1063" s="1072"/>
      <c r="H1063" s="155"/>
    </row>
    <row r="1064" spans="1:8">
      <c r="A1064" s="155"/>
      <c r="B1064" s="155"/>
      <c r="C1064" s="155"/>
      <c r="D1064" s="1072"/>
      <c r="E1064" s="1072"/>
      <c r="F1064" s="1072"/>
      <c r="H1064" s="155"/>
    </row>
    <row r="1065" spans="1:8">
      <c r="A1065" s="155"/>
      <c r="B1065" s="155"/>
      <c r="C1065" s="155"/>
      <c r="D1065" s="1072"/>
      <c r="E1065" s="1072"/>
      <c r="F1065" s="1072"/>
      <c r="H1065" s="155"/>
    </row>
    <row r="1066" spans="1:8">
      <c r="A1066" s="155"/>
      <c r="B1066" s="155"/>
      <c r="C1066" s="155"/>
      <c r="D1066" s="1072"/>
      <c r="E1066" s="1072"/>
      <c r="F1066" s="1072"/>
      <c r="H1066" s="155"/>
    </row>
    <row r="1067" spans="1:8">
      <c r="A1067" s="155"/>
      <c r="B1067" s="155"/>
      <c r="C1067" s="155"/>
      <c r="D1067" s="1072"/>
      <c r="E1067" s="1072"/>
      <c r="F1067" s="1072"/>
      <c r="H1067" s="155"/>
    </row>
    <row r="1068" spans="1:8">
      <c r="A1068" s="155"/>
      <c r="B1068" s="155"/>
      <c r="C1068" s="155"/>
      <c r="D1068" s="1072"/>
      <c r="E1068" s="1072"/>
      <c r="F1068" s="1072"/>
      <c r="H1068" s="155"/>
    </row>
    <row r="1069" spans="1:8">
      <c r="A1069" s="155"/>
      <c r="B1069" s="155"/>
      <c r="C1069" s="155"/>
      <c r="D1069" s="1072"/>
      <c r="E1069" s="1072"/>
      <c r="F1069" s="1072"/>
      <c r="H1069" s="155"/>
    </row>
    <row r="1070" spans="1:8">
      <c r="A1070" s="155"/>
      <c r="B1070" s="155"/>
      <c r="C1070" s="155"/>
      <c r="D1070" s="1072"/>
      <c r="E1070" s="1072"/>
      <c r="F1070" s="1072"/>
      <c r="H1070" s="155"/>
    </row>
    <row r="1071" spans="1:8">
      <c r="A1071" s="155"/>
      <c r="B1071" s="155"/>
      <c r="C1071" s="155"/>
      <c r="D1071" s="1072"/>
      <c r="E1071" s="1072"/>
      <c r="F1071" s="1072"/>
      <c r="H1071" s="155"/>
    </row>
    <row r="1072" spans="1:8">
      <c r="A1072" s="155"/>
      <c r="B1072" s="155"/>
      <c r="C1072" s="155"/>
      <c r="D1072" s="1072"/>
      <c r="E1072" s="1072"/>
      <c r="F1072" s="1072"/>
      <c r="H1072" s="155"/>
    </row>
    <row r="1073" spans="1:8">
      <c r="A1073" s="155"/>
      <c r="B1073" s="155"/>
      <c r="C1073" s="155"/>
      <c r="D1073" s="1072"/>
      <c r="E1073" s="1072"/>
      <c r="F1073" s="1072"/>
      <c r="H1073" s="155"/>
    </row>
    <row r="1074" spans="1:8">
      <c r="A1074" s="155"/>
      <c r="B1074" s="155"/>
      <c r="C1074" s="155"/>
      <c r="D1074" s="1072"/>
      <c r="E1074" s="1072"/>
      <c r="F1074" s="1072"/>
      <c r="H1074" s="155"/>
    </row>
    <row r="1075" spans="1:8">
      <c r="A1075" s="155"/>
      <c r="B1075" s="155"/>
      <c r="C1075" s="155"/>
      <c r="D1075" s="1072"/>
      <c r="E1075" s="1072"/>
      <c r="F1075" s="1072"/>
      <c r="H1075" s="155"/>
    </row>
    <row r="1076" spans="1:8">
      <c r="A1076" s="155"/>
      <c r="B1076" s="155"/>
      <c r="C1076" s="155"/>
      <c r="D1076" s="1072"/>
      <c r="E1076" s="1072"/>
      <c r="F1076" s="1072"/>
      <c r="H1076" s="155"/>
    </row>
    <row r="1077" spans="1:8">
      <c r="A1077" s="155"/>
      <c r="B1077" s="155"/>
      <c r="C1077" s="155"/>
      <c r="D1077" s="1072"/>
      <c r="E1077" s="1072"/>
      <c r="F1077" s="1072"/>
      <c r="H1077" s="155"/>
    </row>
    <row r="1078" spans="1:8">
      <c r="A1078" s="155"/>
      <c r="B1078" s="155"/>
      <c r="C1078" s="155"/>
      <c r="D1078" s="1072"/>
      <c r="E1078" s="1072"/>
      <c r="F1078" s="1072"/>
      <c r="H1078" s="155"/>
    </row>
    <row r="1079" spans="1:8">
      <c r="A1079" s="155"/>
      <c r="B1079" s="155"/>
      <c r="C1079" s="155"/>
      <c r="D1079" s="1072"/>
      <c r="E1079" s="1072"/>
      <c r="F1079" s="1072"/>
      <c r="H1079" s="155"/>
    </row>
    <row r="1080" spans="1:8">
      <c r="A1080" s="155"/>
      <c r="B1080" s="155"/>
      <c r="C1080" s="155"/>
      <c r="D1080" s="1072"/>
      <c r="E1080" s="1072"/>
      <c r="F1080" s="1072"/>
      <c r="H1080" s="155"/>
    </row>
    <row r="1081" spans="1:8">
      <c r="A1081" s="155"/>
      <c r="B1081" s="155"/>
      <c r="C1081" s="155"/>
      <c r="D1081" s="1072"/>
      <c r="E1081" s="1072"/>
      <c r="F1081" s="1072"/>
      <c r="H1081" s="155"/>
    </row>
    <row r="1082" spans="1:8">
      <c r="A1082" s="155"/>
      <c r="B1082" s="155"/>
      <c r="C1082" s="155"/>
      <c r="D1082" s="1072"/>
      <c r="E1082" s="1072"/>
      <c r="F1082" s="1072"/>
      <c r="H1082" s="155"/>
    </row>
    <row r="1083" spans="1:8">
      <c r="A1083" s="155"/>
      <c r="B1083" s="155"/>
      <c r="C1083" s="155"/>
      <c r="D1083" s="1072"/>
      <c r="E1083" s="1072"/>
      <c r="F1083" s="1072"/>
      <c r="H1083" s="155"/>
    </row>
    <row r="1084" spans="1:8">
      <c r="A1084" s="155"/>
      <c r="B1084" s="155"/>
      <c r="C1084" s="155"/>
      <c r="D1084" s="1072"/>
      <c r="E1084" s="1072"/>
      <c r="F1084" s="1072"/>
      <c r="H1084" s="155"/>
    </row>
    <row r="1085" spans="1:8">
      <c r="A1085" s="155"/>
      <c r="B1085" s="155"/>
      <c r="C1085" s="155"/>
      <c r="D1085" s="1072"/>
      <c r="E1085" s="1072"/>
      <c r="F1085" s="1072"/>
      <c r="H1085" s="155"/>
    </row>
    <row r="1086" spans="1:8">
      <c r="A1086" s="155"/>
      <c r="B1086" s="155"/>
      <c r="C1086" s="155"/>
      <c r="D1086" s="1072"/>
      <c r="E1086" s="1072"/>
      <c r="F1086" s="1072"/>
      <c r="H1086" s="155"/>
    </row>
    <row r="1087" spans="1:8">
      <c r="A1087" s="155"/>
      <c r="B1087" s="155"/>
      <c r="C1087" s="155"/>
      <c r="D1087" s="1072"/>
      <c r="E1087" s="1072"/>
      <c r="F1087" s="1072"/>
      <c r="H1087" s="155"/>
    </row>
    <row r="1088" spans="1:8">
      <c r="A1088" s="155"/>
      <c r="B1088" s="155"/>
      <c r="C1088" s="155"/>
      <c r="D1088" s="1072"/>
      <c r="E1088" s="1072"/>
      <c r="F1088" s="1072"/>
      <c r="H1088" s="155"/>
    </row>
    <row r="1089" spans="1:8">
      <c r="A1089" s="155"/>
      <c r="B1089" s="155"/>
      <c r="C1089" s="155"/>
      <c r="D1089" s="1072"/>
      <c r="E1089" s="1072"/>
      <c r="F1089" s="1072"/>
      <c r="H1089" s="155"/>
    </row>
    <row r="1090" spans="1:8">
      <c r="A1090" s="155"/>
      <c r="B1090" s="155"/>
      <c r="C1090" s="155"/>
      <c r="D1090" s="1072"/>
      <c r="E1090" s="1072"/>
      <c r="F1090" s="1072"/>
      <c r="H1090" s="155"/>
    </row>
    <row r="1091" spans="1:8">
      <c r="A1091" s="155"/>
      <c r="B1091" s="155"/>
      <c r="C1091" s="155"/>
      <c r="D1091" s="1072"/>
      <c r="E1091" s="1072"/>
      <c r="F1091" s="1072"/>
      <c r="H1091" s="155"/>
    </row>
    <row r="1092" spans="1:8">
      <c r="A1092" s="155"/>
      <c r="B1092" s="155"/>
      <c r="C1092" s="155"/>
      <c r="D1092" s="1072"/>
      <c r="E1092" s="1072"/>
      <c r="F1092" s="1072"/>
      <c r="H1092" s="155"/>
    </row>
    <row r="1093" spans="1:8">
      <c r="A1093" s="155"/>
      <c r="B1093" s="155"/>
      <c r="C1093" s="155"/>
      <c r="D1093" s="1072"/>
      <c r="E1093" s="1072"/>
      <c r="F1093" s="1072"/>
      <c r="H1093" s="155"/>
    </row>
    <row r="1094" spans="1:8">
      <c r="A1094" s="155"/>
      <c r="B1094" s="155"/>
      <c r="C1094" s="155"/>
      <c r="D1094" s="1072"/>
      <c r="E1094" s="1072"/>
      <c r="F1094" s="1072"/>
      <c r="H1094" s="155"/>
    </row>
    <row r="1095" spans="1:8">
      <c r="A1095" s="155"/>
      <c r="B1095" s="155"/>
      <c r="C1095" s="155"/>
      <c r="D1095" s="1072"/>
      <c r="E1095" s="1072"/>
      <c r="F1095" s="1072"/>
      <c r="H1095" s="155"/>
    </row>
    <row r="1096" spans="1:8">
      <c r="A1096" s="155"/>
      <c r="B1096" s="155"/>
      <c r="C1096" s="155"/>
      <c r="D1096" s="1072"/>
      <c r="E1096" s="1072"/>
      <c r="F1096" s="1072"/>
      <c r="H1096" s="155"/>
    </row>
    <row r="1097" spans="1:8">
      <c r="A1097" s="155"/>
      <c r="B1097" s="155"/>
      <c r="C1097" s="155"/>
      <c r="D1097" s="1072"/>
      <c r="E1097" s="1072"/>
      <c r="F1097" s="1072"/>
      <c r="H1097" s="155"/>
    </row>
    <row r="1098" spans="1:8">
      <c r="A1098" s="155"/>
      <c r="B1098" s="155"/>
      <c r="C1098" s="155"/>
      <c r="D1098" s="1072"/>
      <c r="E1098" s="1072"/>
      <c r="F1098" s="1072"/>
      <c r="H1098" s="155"/>
    </row>
    <row r="1099" spans="1:8">
      <c r="A1099" s="155"/>
      <c r="B1099" s="155"/>
      <c r="C1099" s="155"/>
      <c r="D1099" s="1072"/>
      <c r="E1099" s="1072"/>
      <c r="F1099" s="1072"/>
      <c r="H1099" s="155"/>
    </row>
    <row r="1100" spans="1:8">
      <c r="A1100" s="155"/>
      <c r="B1100" s="155"/>
      <c r="C1100" s="155"/>
      <c r="D1100" s="1072"/>
      <c r="E1100" s="1072"/>
      <c r="F1100" s="1072"/>
      <c r="H1100" s="155"/>
    </row>
    <row r="1101" spans="1:8">
      <c r="A1101" s="155"/>
      <c r="B1101" s="155"/>
      <c r="C1101" s="155"/>
      <c r="D1101" s="1072"/>
      <c r="E1101" s="1072"/>
      <c r="F1101" s="1072"/>
      <c r="H1101" s="155"/>
    </row>
    <row r="1102" spans="1:8">
      <c r="A1102" s="155"/>
      <c r="B1102" s="155"/>
      <c r="C1102" s="155"/>
      <c r="D1102" s="1072"/>
      <c r="E1102" s="1072"/>
      <c r="F1102" s="1072"/>
      <c r="H1102" s="155"/>
    </row>
    <row r="1103" spans="1:8">
      <c r="A1103" s="155"/>
      <c r="B1103" s="155"/>
      <c r="C1103" s="155"/>
      <c r="D1103" s="1072"/>
      <c r="E1103" s="1072"/>
      <c r="F1103" s="1072"/>
      <c r="H1103" s="155"/>
    </row>
    <row r="1104" spans="1:8">
      <c r="A1104" s="155"/>
      <c r="B1104" s="155"/>
      <c r="C1104" s="155"/>
      <c r="D1104" s="1072"/>
      <c r="E1104" s="1072"/>
      <c r="F1104" s="1072"/>
      <c r="H1104" s="155"/>
    </row>
    <row r="1105" spans="1:8">
      <c r="A1105" s="155"/>
      <c r="B1105" s="155"/>
      <c r="C1105" s="155"/>
      <c r="D1105" s="1072"/>
      <c r="E1105" s="1072"/>
      <c r="F1105" s="1072"/>
      <c r="H1105" s="155"/>
    </row>
    <row r="1106" spans="1:8">
      <c r="A1106" s="155"/>
      <c r="B1106" s="155"/>
      <c r="C1106" s="155"/>
      <c r="D1106" s="1072"/>
      <c r="E1106" s="1072"/>
      <c r="F1106" s="1072"/>
      <c r="H1106" s="155"/>
    </row>
    <row r="1107" spans="1:8">
      <c r="A1107" s="155"/>
      <c r="B1107" s="155"/>
      <c r="C1107" s="155"/>
      <c r="D1107" s="1072"/>
      <c r="E1107" s="1072"/>
      <c r="F1107" s="1072"/>
      <c r="H1107" s="155"/>
    </row>
    <row r="1108" spans="1:8">
      <c r="A1108" s="155"/>
      <c r="B1108" s="155"/>
      <c r="C1108" s="155"/>
      <c r="D1108" s="1072"/>
      <c r="E1108" s="1072"/>
      <c r="F1108" s="1072"/>
      <c r="H1108" s="155"/>
    </row>
    <row r="1109" spans="1:8">
      <c r="A1109" s="155"/>
      <c r="B1109" s="155"/>
      <c r="C1109" s="155"/>
      <c r="D1109" s="1072"/>
      <c r="E1109" s="1072"/>
      <c r="F1109" s="1072"/>
      <c r="H1109" s="155"/>
    </row>
    <row r="1110" spans="1:8">
      <c r="A1110" s="155"/>
      <c r="B1110" s="155"/>
      <c r="C1110" s="155"/>
      <c r="D1110" s="1072"/>
      <c r="E1110" s="1072"/>
      <c r="F1110" s="1072"/>
      <c r="H1110" s="155"/>
    </row>
    <row r="1111" spans="1:8">
      <c r="A1111" s="155"/>
      <c r="B1111" s="155"/>
      <c r="C1111" s="155"/>
      <c r="D1111" s="1072"/>
      <c r="E1111" s="1072"/>
      <c r="F1111" s="1072"/>
      <c r="H1111" s="155"/>
    </row>
    <row r="1112" spans="1:8">
      <c r="A1112" s="155"/>
      <c r="B1112" s="155"/>
      <c r="C1112" s="155"/>
      <c r="D1112" s="1072"/>
      <c r="E1112" s="1072"/>
      <c r="F1112" s="1072"/>
      <c r="H1112" s="155"/>
    </row>
    <row r="1113" spans="1:8">
      <c r="A1113" s="155"/>
      <c r="B1113" s="155"/>
      <c r="C1113" s="155"/>
      <c r="D1113" s="1072"/>
      <c r="E1113" s="1072"/>
      <c r="F1113" s="1072"/>
      <c r="H1113" s="155"/>
    </row>
    <row r="1114" spans="1:8">
      <c r="A1114" s="155"/>
      <c r="B1114" s="155"/>
      <c r="C1114" s="155"/>
      <c r="D1114" s="1072"/>
      <c r="E1114" s="1072"/>
      <c r="F1114" s="1072"/>
      <c r="H1114" s="155"/>
    </row>
    <row r="1115" spans="1:8">
      <c r="A1115" s="155"/>
      <c r="B1115" s="155"/>
      <c r="C1115" s="155"/>
      <c r="D1115" s="1072"/>
      <c r="E1115" s="1072"/>
      <c r="F1115" s="1072"/>
      <c r="H1115" s="155"/>
    </row>
    <row r="1116" spans="1:8">
      <c r="A1116" s="155"/>
      <c r="B1116" s="155"/>
      <c r="C1116" s="155"/>
      <c r="D1116" s="1072"/>
      <c r="E1116" s="1072"/>
      <c r="F1116" s="1072"/>
      <c r="H1116" s="155"/>
    </row>
    <row r="1117" spans="1:8">
      <c r="A1117" s="155"/>
      <c r="B1117" s="155"/>
      <c r="C1117" s="155"/>
      <c r="D1117" s="1072"/>
      <c r="E1117" s="1072"/>
      <c r="F1117" s="1072"/>
      <c r="H1117" s="155"/>
    </row>
    <row r="1119" spans="1:8">
      <c r="A1119" s="155"/>
      <c r="B1119" s="155"/>
      <c r="C1119" s="155"/>
      <c r="H1119" s="155"/>
    </row>
    <row r="1120" spans="1:8">
      <c r="A1120" s="155"/>
      <c r="B1120" s="155"/>
      <c r="C1120" s="155"/>
      <c r="H1120" s="15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0"/>
  <sheetViews>
    <sheetView workbookViewId="0">
      <selection activeCell="B1" sqref="B1"/>
    </sheetView>
  </sheetViews>
  <sheetFormatPr defaultRowHeight="12.75"/>
  <cols>
    <col min="1" max="1" width="4.42578125" style="399" customWidth="1"/>
    <col min="2" max="2" width="52.140625" style="399" customWidth="1"/>
    <col min="3" max="3" width="23.5703125" style="399" customWidth="1"/>
    <col min="4" max="4" width="12.140625" style="399" customWidth="1"/>
    <col min="5" max="5" width="23.5703125" style="399" customWidth="1"/>
    <col min="6" max="6" width="9.140625" style="399"/>
    <col min="7" max="7" width="22" style="399" bestFit="1" customWidth="1"/>
    <col min="8" max="8" width="13.28515625" style="399" customWidth="1"/>
    <col min="9" max="16384" width="9.140625" style="399"/>
  </cols>
  <sheetData>
    <row r="1" spans="1:7">
      <c r="B1" s="1100" t="s">
        <v>701</v>
      </c>
    </row>
    <row r="3" spans="1:7" s="155" customFormat="1" ht="52.5">
      <c r="A3" s="1073"/>
      <c r="B3" s="913"/>
      <c r="C3" s="916" t="s">
        <v>691</v>
      </c>
      <c r="D3" s="916" t="s">
        <v>692</v>
      </c>
      <c r="E3" s="917" t="s">
        <v>693</v>
      </c>
    </row>
    <row r="4" spans="1:7" s="155" customFormat="1" ht="17.100000000000001" customHeight="1">
      <c r="A4" s="1073"/>
      <c r="B4" s="1074" t="s">
        <v>275</v>
      </c>
      <c r="C4" s="382">
        <v>3655896</v>
      </c>
      <c r="D4" s="382">
        <v>0</v>
      </c>
      <c r="E4" s="383">
        <f>SUM(C4:D4)</f>
        <v>3655896</v>
      </c>
      <c r="G4" s="444"/>
    </row>
    <row r="5" spans="1:7" s="155" customFormat="1" ht="17.100000000000001" customHeight="1" thickBot="1">
      <c r="A5" s="173"/>
      <c r="B5" s="1075" t="s">
        <v>276</v>
      </c>
      <c r="C5" s="1076">
        <v>-1149114</v>
      </c>
      <c r="D5" s="1076">
        <v>0</v>
      </c>
      <c r="E5" s="1077">
        <f>SUM(C5:D5)</f>
        <v>-1149114</v>
      </c>
      <c r="G5" s="444"/>
    </row>
    <row r="6" spans="1:7" s="155" customFormat="1" ht="17.100000000000001" customHeight="1" thickBot="1">
      <c r="A6" s="173"/>
      <c r="B6" s="296" t="s">
        <v>277</v>
      </c>
      <c r="C6" s="996">
        <f>SUM(C4:C5)</f>
        <v>2506782</v>
      </c>
      <c r="D6" s="996">
        <f t="shared" ref="D6:E6" si="0">SUM(D4:D5)</f>
        <v>0</v>
      </c>
      <c r="E6" s="997">
        <f t="shared" si="0"/>
        <v>2506782</v>
      </c>
      <c r="G6" s="444"/>
    </row>
    <row r="7" spans="1:7" s="155" customFormat="1" ht="17.100000000000001" customHeight="1">
      <c r="A7" s="173"/>
      <c r="B7" s="1074" t="s">
        <v>278</v>
      </c>
      <c r="C7" s="382">
        <v>1448741</v>
      </c>
      <c r="D7" s="382">
        <v>0</v>
      </c>
      <c r="E7" s="383">
        <f>SUM(C7:D7)</f>
        <v>1448741</v>
      </c>
      <c r="G7" s="444"/>
    </row>
    <row r="8" spans="1:7" s="155" customFormat="1" ht="17.100000000000001" customHeight="1" thickBot="1">
      <c r="A8" s="173"/>
      <c r="B8" s="414" t="s">
        <v>279</v>
      </c>
      <c r="C8" s="366">
        <v>-535835</v>
      </c>
      <c r="D8" s="366">
        <v>0</v>
      </c>
      <c r="E8" s="367">
        <f>SUM(C8:D8)</f>
        <v>-535835</v>
      </c>
      <c r="G8" s="444"/>
    </row>
    <row r="9" spans="1:7" s="155" customFormat="1" ht="17.100000000000001" customHeight="1" thickBot="1">
      <c r="A9" s="173"/>
      <c r="B9" s="296" t="s">
        <v>280</v>
      </c>
      <c r="C9" s="996">
        <f>SUM(C7:C8)</f>
        <v>912906</v>
      </c>
      <c r="D9" s="996">
        <f t="shared" ref="D9:E9" si="1">SUM(D7:D8)</f>
        <v>0</v>
      </c>
      <c r="E9" s="997">
        <f t="shared" si="1"/>
        <v>912906</v>
      </c>
      <c r="G9" s="444"/>
    </row>
    <row r="10" spans="1:7" s="155" customFormat="1" ht="17.100000000000001" customHeight="1">
      <c r="A10" s="173"/>
      <c r="B10" s="414" t="s">
        <v>281</v>
      </c>
      <c r="C10" s="366">
        <v>17540</v>
      </c>
      <c r="D10" s="366">
        <v>0</v>
      </c>
      <c r="E10" s="367">
        <f>SUM(C10:D10)</f>
        <v>17540</v>
      </c>
      <c r="G10" s="444"/>
    </row>
    <row r="11" spans="1:7" s="155" customFormat="1" ht="17.100000000000001" customHeight="1">
      <c r="A11" s="173"/>
      <c r="B11" s="414" t="s">
        <v>675</v>
      </c>
      <c r="C11" s="777">
        <f>SUM(C12:C13)</f>
        <v>292020</v>
      </c>
      <c r="D11" s="777">
        <f>SUM(D12:D13)</f>
        <v>0</v>
      </c>
      <c r="E11" s="367">
        <f t="shared" ref="E11:E17" si="2">SUM(C11:D11)</f>
        <v>292020</v>
      </c>
      <c r="G11" s="444"/>
    </row>
    <row r="12" spans="1:7" s="155" customFormat="1" ht="17.100000000000001" customHeight="1">
      <c r="A12" s="173"/>
      <c r="B12" s="1003" t="s">
        <v>302</v>
      </c>
      <c r="C12" s="1004">
        <v>288558</v>
      </c>
      <c r="D12" s="1004">
        <v>0</v>
      </c>
      <c r="E12" s="1078">
        <f t="shared" si="2"/>
        <v>288558</v>
      </c>
      <c r="G12" s="444"/>
    </row>
    <row r="13" spans="1:7" s="155" customFormat="1" ht="24.95" customHeight="1">
      <c r="A13" s="173"/>
      <c r="B13" s="1003" t="s">
        <v>244</v>
      </c>
      <c r="C13" s="1004">
        <v>3462</v>
      </c>
      <c r="D13" s="1004">
        <v>0</v>
      </c>
      <c r="E13" s="1078">
        <f t="shared" si="2"/>
        <v>3462</v>
      </c>
      <c r="G13" s="444"/>
    </row>
    <row r="14" spans="1:7" s="155" customFormat="1" ht="24.95" customHeight="1">
      <c r="A14" s="173"/>
      <c r="B14" s="294" t="s">
        <v>490</v>
      </c>
      <c r="C14" s="366">
        <f>SUM(C15:C16)</f>
        <v>348898</v>
      </c>
      <c r="D14" s="366">
        <v>-19062</v>
      </c>
      <c r="E14" s="367">
        <f t="shared" si="2"/>
        <v>329836</v>
      </c>
      <c r="G14" s="444"/>
    </row>
    <row r="15" spans="1:7" s="155" customFormat="1" ht="17.100000000000001" customHeight="1">
      <c r="A15" s="173"/>
      <c r="B15" s="1003" t="s">
        <v>491</v>
      </c>
      <c r="C15" s="1079">
        <v>133213</v>
      </c>
      <c r="D15" s="1004">
        <v>0</v>
      </c>
      <c r="E15" s="1078">
        <f t="shared" si="2"/>
        <v>133213</v>
      </c>
      <c r="G15" s="444"/>
    </row>
    <row r="16" spans="1:7" s="155" customFormat="1" ht="17.100000000000001" customHeight="1">
      <c r="A16" s="173"/>
      <c r="B16" s="1003" t="s">
        <v>492</v>
      </c>
      <c r="C16" s="1079">
        <v>215685</v>
      </c>
      <c r="D16" s="1004">
        <v>-19062</v>
      </c>
      <c r="E16" s="1078">
        <f t="shared" si="2"/>
        <v>196623</v>
      </c>
      <c r="G16" s="444"/>
    </row>
    <row r="17" spans="1:9" s="155" customFormat="1" ht="17.100000000000001" customHeight="1">
      <c r="A17" s="173"/>
      <c r="B17" s="414" t="s">
        <v>283</v>
      </c>
      <c r="C17" s="366">
        <v>107338</v>
      </c>
      <c r="D17" s="777">
        <v>0</v>
      </c>
      <c r="E17" s="367">
        <f t="shared" si="2"/>
        <v>107338</v>
      </c>
      <c r="G17" s="444"/>
    </row>
    <row r="18" spans="1:9" s="155" customFormat="1" ht="17.100000000000001" customHeight="1">
      <c r="B18" s="294" t="s">
        <v>225</v>
      </c>
      <c r="C18" s="366">
        <v>-421222</v>
      </c>
      <c r="D18" s="366">
        <v>0</v>
      </c>
      <c r="E18" s="367">
        <f>SUM(C18:D18)</f>
        <v>-421222</v>
      </c>
      <c r="G18" s="444"/>
    </row>
    <row r="19" spans="1:9" s="155" customFormat="1" ht="17.100000000000001" customHeight="1">
      <c r="B19" s="414" t="s">
        <v>284</v>
      </c>
      <c r="C19" s="366">
        <v>-1837816</v>
      </c>
      <c r="D19" s="366">
        <v>3650</v>
      </c>
      <c r="E19" s="367">
        <f>SUM(C19:D19)</f>
        <v>-1834166</v>
      </c>
      <c r="G19" s="444"/>
    </row>
    <row r="20" spans="1:9" s="155" customFormat="1" ht="17.100000000000001" customHeight="1">
      <c r="B20" s="414" t="s">
        <v>289</v>
      </c>
      <c r="C20" s="366">
        <v>-199146</v>
      </c>
      <c r="D20" s="366">
        <v>0</v>
      </c>
      <c r="E20" s="367">
        <f>SUM(C20:D20)</f>
        <v>-199146</v>
      </c>
      <c r="G20" s="444"/>
    </row>
    <row r="21" spans="1:9" s="155" customFormat="1" ht="17.100000000000001" customHeight="1" thickBot="1">
      <c r="B21" s="414" t="s">
        <v>285</v>
      </c>
      <c r="C21" s="366">
        <v>-99105</v>
      </c>
      <c r="D21" s="366">
        <v>0</v>
      </c>
      <c r="E21" s="367">
        <f>SUM(C21:D21)</f>
        <v>-99105</v>
      </c>
      <c r="G21" s="444"/>
    </row>
    <row r="22" spans="1:9" s="155" customFormat="1" ht="17.100000000000001" customHeight="1" thickBot="1">
      <c r="B22" s="296" t="s">
        <v>286</v>
      </c>
      <c r="C22" s="996">
        <f>SUM(C6,C9:C10,C11,C14,C17:C21)</f>
        <v>1628195</v>
      </c>
      <c r="D22" s="996">
        <f t="shared" ref="D22:E22" si="3">SUM(D6,D9:D10,D11,D14,D17:D21)</f>
        <v>-15412</v>
      </c>
      <c r="E22" s="997">
        <f t="shared" si="3"/>
        <v>1612783</v>
      </c>
      <c r="G22" s="444"/>
    </row>
    <row r="23" spans="1:9" s="155" customFormat="1" ht="17.100000000000001" customHeight="1" thickBot="1">
      <c r="B23" s="414" t="s">
        <v>694</v>
      </c>
      <c r="C23" s="777">
        <v>0</v>
      </c>
      <c r="D23" s="777">
        <v>-3650</v>
      </c>
      <c r="E23" s="778">
        <f>SUM(C23:D23)</f>
        <v>-3650</v>
      </c>
      <c r="G23" s="444"/>
    </row>
    <row r="24" spans="1:9" s="155" customFormat="1" ht="17.100000000000001" customHeight="1" thickBot="1">
      <c r="B24" s="296" t="s">
        <v>320</v>
      </c>
      <c r="C24" s="996">
        <f>SUM(C22:C23)</f>
        <v>1628195</v>
      </c>
      <c r="D24" s="996">
        <f>SUM(D22:D23)</f>
        <v>-19062</v>
      </c>
      <c r="E24" s="997">
        <f>SUM(E22:E23)</f>
        <v>1609133</v>
      </c>
      <c r="G24" s="444"/>
    </row>
    <row r="25" spans="1:9" s="155" customFormat="1" ht="17.100000000000001" customHeight="1" thickBot="1">
      <c r="B25" s="296" t="s">
        <v>288</v>
      </c>
      <c r="C25" s="996">
        <v>-307887</v>
      </c>
      <c r="D25" s="996">
        <v>0</v>
      </c>
      <c r="E25" s="997">
        <f>SUM(C25:D25)</f>
        <v>-307887</v>
      </c>
      <c r="G25" s="444"/>
    </row>
    <row r="26" spans="1:9" s="155" customFormat="1" ht="17.100000000000001" customHeight="1" thickBot="1">
      <c r="A26" s="173"/>
      <c r="B26" s="296" t="s">
        <v>677</v>
      </c>
      <c r="C26" s="996">
        <f>SUM(C24:C25)</f>
        <v>1320308</v>
      </c>
      <c r="D26" s="996">
        <f t="shared" ref="D26:E26" si="4">SUM(D24:D25)</f>
        <v>-19062</v>
      </c>
      <c r="E26" s="997">
        <f t="shared" si="4"/>
        <v>1301246</v>
      </c>
      <c r="G26" s="444"/>
    </row>
    <row r="27" spans="1:9" s="155" customFormat="1" ht="17.100000000000001" customHeight="1" thickBot="1">
      <c r="A27" s="173"/>
      <c r="B27" s="192" t="s">
        <v>116</v>
      </c>
    </row>
    <row r="28" spans="1:9" s="155" customFormat="1" ht="17.100000000000001" customHeight="1">
      <c r="B28" s="1080" t="s">
        <v>402</v>
      </c>
      <c r="C28" s="1081">
        <f>C26-C29</f>
        <v>1320308</v>
      </c>
      <c r="D28" s="1081">
        <f t="shared" ref="D28:E28" si="5">D26-D29</f>
        <v>-19062</v>
      </c>
      <c r="E28" s="1082">
        <f t="shared" si="5"/>
        <v>1301246</v>
      </c>
      <c r="G28" s="444"/>
    </row>
    <row r="29" spans="1:9" s="155" customFormat="1" ht="17.100000000000001" customHeight="1" thickBot="1">
      <c r="B29" s="1083" t="s">
        <v>361</v>
      </c>
      <c r="C29" s="1066">
        <v>0</v>
      </c>
      <c r="D29" s="1066">
        <v>0</v>
      </c>
      <c r="E29" s="1067">
        <f t="shared" ref="E29" si="6">SUM(C29:D29)</f>
        <v>0</v>
      </c>
    </row>
    <row r="30" spans="1:9">
      <c r="G30" s="444"/>
      <c r="H30" s="155"/>
      <c r="I30" s="15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F6"/>
  <sheetViews>
    <sheetView workbookViewId="0">
      <selection activeCell="F31" sqref="F31"/>
    </sheetView>
  </sheetViews>
  <sheetFormatPr defaultRowHeight="12.75"/>
  <cols>
    <col min="1" max="1" width="48" style="174" customWidth="1"/>
    <col min="2" max="5" width="15.7109375" style="174" customWidth="1"/>
    <col min="6" max="16384" width="9.140625" style="174"/>
  </cols>
  <sheetData>
    <row r="2" spans="1:6" ht="20.100000000000001" customHeight="1" thickBot="1">
      <c r="A2" s="961" t="s">
        <v>407</v>
      </c>
      <c r="B2" s="1161" t="s">
        <v>663</v>
      </c>
      <c r="C2" s="1162"/>
      <c r="D2" s="1139" t="s">
        <v>664</v>
      </c>
      <c r="E2" s="1149"/>
    </row>
    <row r="3" spans="1:6" ht="24.95" customHeight="1">
      <c r="A3" s="962" t="s">
        <v>655</v>
      </c>
      <c r="B3" s="938" t="s">
        <v>665</v>
      </c>
      <c r="C3" s="938" t="s">
        <v>666</v>
      </c>
      <c r="D3" s="938" t="s">
        <v>665</v>
      </c>
      <c r="E3" s="938" t="s">
        <v>666</v>
      </c>
    </row>
    <row r="4" spans="1:6" ht="20.100000000000001" customHeight="1" thickBot="1">
      <c r="A4" s="963" t="s">
        <v>656</v>
      </c>
      <c r="B4" s="964">
        <v>0.17</v>
      </c>
      <c r="C4" s="965">
        <v>0.2029</v>
      </c>
      <c r="D4" s="965">
        <v>0.15720000000000001</v>
      </c>
      <c r="E4" s="965">
        <v>0.17249999999999999</v>
      </c>
    </row>
    <row r="5" spans="1:6" ht="20.100000000000001" customHeight="1" thickBot="1">
      <c r="A5" s="966" t="s">
        <v>657</v>
      </c>
      <c r="B5" s="967">
        <v>0.13189999999999999</v>
      </c>
      <c r="C5" s="968">
        <v>0.17319999999999999</v>
      </c>
      <c r="D5" s="968">
        <v>0.1179</v>
      </c>
      <c r="E5" s="968">
        <v>0.1429</v>
      </c>
      <c r="F5" s="157"/>
    </row>
    <row r="6" spans="1:6" ht="20.100000000000001" customHeight="1" thickBot="1">
      <c r="A6" s="966" t="s">
        <v>667</v>
      </c>
      <c r="B6" s="967">
        <v>0.12570000000000001</v>
      </c>
      <c r="C6" s="968">
        <v>0.17319999999999999</v>
      </c>
      <c r="D6" s="945">
        <v>0</v>
      </c>
      <c r="E6" s="968">
        <v>0.1429</v>
      </c>
      <c r="F6" s="157"/>
    </row>
  </sheetData>
  <mergeCells count="2"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6">
    <tabColor theme="0" tint="-0.14999847407452621"/>
    <pageSetUpPr fitToPage="1"/>
  </sheetPr>
  <dimension ref="A1:IU33"/>
  <sheetViews>
    <sheetView workbookViewId="0">
      <selection activeCell="F31" sqref="F31"/>
    </sheetView>
  </sheetViews>
  <sheetFormatPr defaultRowHeight="15"/>
  <cols>
    <col min="1" max="1" width="82" style="181" customWidth="1"/>
    <col min="2" max="3" width="14.7109375" style="181" customWidth="1"/>
    <col min="4" max="16384" width="9.140625" style="181"/>
  </cols>
  <sheetData>
    <row r="1" spans="1:5">
      <c r="A1" s="834" t="s">
        <v>205</v>
      </c>
      <c r="B1" s="835" t="s">
        <v>611</v>
      </c>
      <c r="C1" s="836" t="s">
        <v>495</v>
      </c>
    </row>
    <row r="2" spans="1:5">
      <c r="A2" s="837" t="s">
        <v>463</v>
      </c>
      <c r="B2" s="838">
        <v>11303332</v>
      </c>
      <c r="C2" s="839">
        <v>9914535</v>
      </c>
    </row>
    <row r="3" spans="1:5" ht="17.100000000000001" customHeight="1">
      <c r="A3" s="840" t="s">
        <v>523</v>
      </c>
      <c r="B3" s="841">
        <v>13244239</v>
      </c>
      <c r="C3" s="842">
        <v>11970593</v>
      </c>
    </row>
    <row r="4" spans="1:5" ht="24.95" customHeight="1">
      <c r="A4" s="843" t="s">
        <v>524</v>
      </c>
      <c r="B4" s="844">
        <f>B5+B6+B7</f>
        <v>57223519</v>
      </c>
      <c r="C4" s="882">
        <f>C5+C6+C7</f>
        <v>59069848</v>
      </c>
    </row>
    <row r="5" spans="1:5" ht="17.100000000000001" customHeight="1">
      <c r="A5" s="845" t="s">
        <v>602</v>
      </c>
      <c r="B5" s="846">
        <v>12466389</v>
      </c>
      <c r="C5" s="847">
        <v>11718792</v>
      </c>
    </row>
    <row r="6" spans="1:5" ht="17.100000000000001" customHeight="1">
      <c r="A6" s="845" t="s">
        <v>603</v>
      </c>
      <c r="B6" s="846">
        <v>44755625</v>
      </c>
      <c r="C6" s="847">
        <v>47350835</v>
      </c>
    </row>
    <row r="7" spans="1:5" ht="21" customHeight="1">
      <c r="A7" s="845" t="s">
        <v>604</v>
      </c>
      <c r="B7" s="846">
        <v>1505</v>
      </c>
      <c r="C7" s="847">
        <v>221</v>
      </c>
    </row>
    <row r="8" spans="1:5" ht="17.100000000000001" customHeight="1">
      <c r="A8" s="848" t="s">
        <v>525</v>
      </c>
      <c r="B8" s="846">
        <v>0</v>
      </c>
      <c r="C8" s="847">
        <v>0</v>
      </c>
    </row>
    <row r="9" spans="1:5" ht="17.100000000000001" customHeight="1">
      <c r="A9" s="848" t="s">
        <v>526</v>
      </c>
      <c r="B9" s="846">
        <v>1098347</v>
      </c>
      <c r="C9" s="847">
        <v>945380</v>
      </c>
    </row>
    <row r="10" spans="1:5" ht="17.100000000000001" customHeight="1">
      <c r="A10" s="848" t="s">
        <v>527</v>
      </c>
      <c r="B10" s="846">
        <v>6586472</v>
      </c>
      <c r="C10" s="847">
        <v>6362805</v>
      </c>
    </row>
    <row r="11" spans="1:5" ht="17.100000000000001" customHeight="1">
      <c r="A11" s="848" t="s">
        <v>528</v>
      </c>
      <c r="B11" s="846">
        <v>0</v>
      </c>
      <c r="C11" s="847">
        <v>0</v>
      </c>
    </row>
    <row r="12" spans="1:5" ht="17.100000000000001" customHeight="1">
      <c r="A12" s="848" t="s">
        <v>529</v>
      </c>
      <c r="B12" s="846">
        <v>213304</v>
      </c>
      <c r="C12" s="847">
        <v>262151</v>
      </c>
    </row>
    <row r="13" spans="1:5" ht="17.100000000000001" customHeight="1">
      <c r="A13" s="848" t="s">
        <v>530</v>
      </c>
      <c r="B13" s="846">
        <v>0</v>
      </c>
      <c r="C13" s="847">
        <v>0</v>
      </c>
    </row>
    <row r="14" spans="1:5" ht="17.100000000000001" customHeight="1">
      <c r="A14" s="849" t="s">
        <v>531</v>
      </c>
      <c r="B14" s="850">
        <v>138335</v>
      </c>
      <c r="C14" s="851">
        <v>2751559</v>
      </c>
    </row>
    <row r="15" spans="1:5" ht="17.100000000000001" customHeight="1" thickBot="1">
      <c r="A15" s="840" t="s">
        <v>532</v>
      </c>
      <c r="B15" s="852">
        <f>B4+B8+B9+B10+B11+B12+B14</f>
        <v>65259977</v>
      </c>
      <c r="C15" s="883">
        <f>C4+C8+C9+C10+C11+C12+C14</f>
        <v>69391743</v>
      </c>
      <c r="E15" s="184"/>
    </row>
    <row r="16" spans="1:5" ht="17.100000000000001" customHeight="1" thickBot="1">
      <c r="A16" s="853" t="s">
        <v>533</v>
      </c>
      <c r="B16" s="854">
        <f>B2/B15</f>
        <v>0.17320465804025645</v>
      </c>
      <c r="C16" s="884">
        <f>C2/C15</f>
        <v>0.14287773402665502</v>
      </c>
    </row>
    <row r="17" spans="1:255" ht="17.100000000000001" customHeight="1">
      <c r="A17" s="855" t="s">
        <v>534</v>
      </c>
      <c r="B17" s="835">
        <f>B3/B15</f>
        <v>0.20294581164195016</v>
      </c>
      <c r="C17" s="856">
        <f>C3/C15</f>
        <v>0.172507455245792</v>
      </c>
    </row>
    <row r="18" spans="1:255" ht="17.100000000000001" customHeight="1" thickBot="1">
      <c r="A18" s="857" t="s">
        <v>535</v>
      </c>
      <c r="B18" s="858">
        <v>4524006</v>
      </c>
      <c r="C18" s="859">
        <v>4385686</v>
      </c>
    </row>
    <row r="19" spans="1:255" ht="17.100000000000001" customHeight="1"/>
    <row r="20" spans="1:255" s="186" customFormat="1" ht="35.1" customHeight="1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185"/>
      <c r="IL20" s="185"/>
      <c r="IM20" s="185"/>
      <c r="IN20" s="185"/>
      <c r="IO20" s="185"/>
      <c r="IP20" s="185"/>
      <c r="IQ20" s="185"/>
      <c r="IR20" s="185"/>
      <c r="IS20" s="185"/>
      <c r="IT20" s="185"/>
      <c r="IU20" s="185"/>
    </row>
    <row r="21" spans="1:255" ht="17.100000000000001" customHeight="1"/>
    <row r="22" spans="1:255" ht="17.100000000000001" customHeight="1"/>
    <row r="23" spans="1:255" ht="17.100000000000001" customHeight="1"/>
    <row r="24" spans="1:255" ht="24.95" customHeight="1"/>
    <row r="25" spans="1:255" ht="17.100000000000001" customHeight="1"/>
    <row r="26" spans="1:255" ht="17.100000000000001" customHeight="1"/>
    <row r="27" spans="1:255" ht="17.100000000000001" customHeight="1"/>
    <row r="28" spans="1:255" ht="17.100000000000001" customHeight="1"/>
    <row r="29" spans="1:255" ht="17.100000000000001" customHeight="1"/>
    <row r="30" spans="1:255" ht="15" customHeight="1"/>
    <row r="31" spans="1:255" ht="15" customHeight="1"/>
    <row r="32" spans="1:255" ht="15" customHeight="1"/>
    <row r="33" ht="15" customHeight="1"/>
  </sheetData>
  <phoneticPr fontId="2" type="noConversion"/>
  <pageMargins left="0.46" right="0.75" top="1" bottom="1" header="0.5" footer="0.5"/>
  <pageSetup paperSize="9" scale="47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8"/>
  <sheetViews>
    <sheetView workbookViewId="0">
      <selection activeCell="F31" sqref="F31"/>
    </sheetView>
  </sheetViews>
  <sheetFormatPr defaultRowHeight="20.25" customHeight="1"/>
  <cols>
    <col min="1" max="3" width="4" style="187" customWidth="1"/>
    <col min="4" max="4" width="73.42578125" style="187" customWidth="1"/>
    <col min="5" max="6" width="15.7109375" style="191" customWidth="1"/>
    <col min="7" max="7" width="9.140625" style="187"/>
    <col min="8" max="8" width="10.140625" style="188" bestFit="1" customWidth="1"/>
    <col min="9" max="9" width="11.28515625" style="188" bestFit="1" customWidth="1"/>
    <col min="10" max="256" width="9.140625" style="187"/>
    <col min="257" max="259" width="4" style="187" customWidth="1"/>
    <col min="260" max="260" width="73.42578125" style="187" customWidth="1"/>
    <col min="261" max="262" width="15.7109375" style="187" customWidth="1"/>
    <col min="263" max="263" width="9.140625" style="187"/>
    <col min="264" max="264" width="10.140625" style="187" bestFit="1" customWidth="1"/>
    <col min="265" max="265" width="11.28515625" style="187" bestFit="1" customWidth="1"/>
    <col min="266" max="512" width="9.140625" style="187"/>
    <col min="513" max="515" width="4" style="187" customWidth="1"/>
    <col min="516" max="516" width="73.42578125" style="187" customWidth="1"/>
    <col min="517" max="518" width="15.7109375" style="187" customWidth="1"/>
    <col min="519" max="519" width="9.140625" style="187"/>
    <col min="520" max="520" width="10.140625" style="187" bestFit="1" customWidth="1"/>
    <col min="521" max="521" width="11.28515625" style="187" bestFit="1" customWidth="1"/>
    <col min="522" max="768" width="9.140625" style="187"/>
    <col min="769" max="771" width="4" style="187" customWidth="1"/>
    <col min="772" max="772" width="73.42578125" style="187" customWidth="1"/>
    <col min="773" max="774" width="15.7109375" style="187" customWidth="1"/>
    <col min="775" max="775" width="9.140625" style="187"/>
    <col min="776" max="776" width="10.140625" style="187" bestFit="1" customWidth="1"/>
    <col min="777" max="777" width="11.28515625" style="187" bestFit="1" customWidth="1"/>
    <col min="778" max="1024" width="9.140625" style="187"/>
    <col min="1025" max="1027" width="4" style="187" customWidth="1"/>
    <col min="1028" max="1028" width="73.42578125" style="187" customWidth="1"/>
    <col min="1029" max="1030" width="15.7109375" style="187" customWidth="1"/>
    <col min="1031" max="1031" width="9.140625" style="187"/>
    <col min="1032" max="1032" width="10.140625" style="187" bestFit="1" customWidth="1"/>
    <col min="1033" max="1033" width="11.28515625" style="187" bestFit="1" customWidth="1"/>
    <col min="1034" max="1280" width="9.140625" style="187"/>
    <col min="1281" max="1283" width="4" style="187" customWidth="1"/>
    <col min="1284" max="1284" width="73.42578125" style="187" customWidth="1"/>
    <col min="1285" max="1286" width="15.7109375" style="187" customWidth="1"/>
    <col min="1287" max="1287" width="9.140625" style="187"/>
    <col min="1288" max="1288" width="10.140625" style="187" bestFit="1" customWidth="1"/>
    <col min="1289" max="1289" width="11.28515625" style="187" bestFit="1" customWidth="1"/>
    <col min="1290" max="1536" width="9.140625" style="187"/>
    <col min="1537" max="1539" width="4" style="187" customWidth="1"/>
    <col min="1540" max="1540" width="73.42578125" style="187" customWidth="1"/>
    <col min="1541" max="1542" width="15.7109375" style="187" customWidth="1"/>
    <col min="1543" max="1543" width="9.140625" style="187"/>
    <col min="1544" max="1544" width="10.140625" style="187" bestFit="1" customWidth="1"/>
    <col min="1545" max="1545" width="11.28515625" style="187" bestFit="1" customWidth="1"/>
    <col min="1546" max="1792" width="9.140625" style="187"/>
    <col min="1793" max="1795" width="4" style="187" customWidth="1"/>
    <col min="1796" max="1796" width="73.42578125" style="187" customWidth="1"/>
    <col min="1797" max="1798" width="15.7109375" style="187" customWidth="1"/>
    <col min="1799" max="1799" width="9.140625" style="187"/>
    <col min="1800" max="1800" width="10.140625" style="187" bestFit="1" customWidth="1"/>
    <col min="1801" max="1801" width="11.28515625" style="187" bestFit="1" customWidth="1"/>
    <col min="1802" max="2048" width="9.140625" style="187"/>
    <col min="2049" max="2051" width="4" style="187" customWidth="1"/>
    <col min="2052" max="2052" width="73.42578125" style="187" customWidth="1"/>
    <col min="2053" max="2054" width="15.7109375" style="187" customWidth="1"/>
    <col min="2055" max="2055" width="9.140625" style="187"/>
    <col min="2056" max="2056" width="10.140625" style="187" bestFit="1" customWidth="1"/>
    <col min="2057" max="2057" width="11.28515625" style="187" bestFit="1" customWidth="1"/>
    <col min="2058" max="2304" width="9.140625" style="187"/>
    <col min="2305" max="2307" width="4" style="187" customWidth="1"/>
    <col min="2308" max="2308" width="73.42578125" style="187" customWidth="1"/>
    <col min="2309" max="2310" width="15.7109375" style="187" customWidth="1"/>
    <col min="2311" max="2311" width="9.140625" style="187"/>
    <col min="2312" max="2312" width="10.140625" style="187" bestFit="1" customWidth="1"/>
    <col min="2313" max="2313" width="11.28515625" style="187" bestFit="1" customWidth="1"/>
    <col min="2314" max="2560" width="9.140625" style="187"/>
    <col min="2561" max="2563" width="4" style="187" customWidth="1"/>
    <col min="2564" max="2564" width="73.42578125" style="187" customWidth="1"/>
    <col min="2565" max="2566" width="15.7109375" style="187" customWidth="1"/>
    <col min="2567" max="2567" width="9.140625" style="187"/>
    <col min="2568" max="2568" width="10.140625" style="187" bestFit="1" customWidth="1"/>
    <col min="2569" max="2569" width="11.28515625" style="187" bestFit="1" customWidth="1"/>
    <col min="2570" max="2816" width="9.140625" style="187"/>
    <col min="2817" max="2819" width="4" style="187" customWidth="1"/>
    <col min="2820" max="2820" width="73.42578125" style="187" customWidth="1"/>
    <col min="2821" max="2822" width="15.7109375" style="187" customWidth="1"/>
    <col min="2823" max="2823" width="9.140625" style="187"/>
    <col min="2824" max="2824" width="10.140625" style="187" bestFit="1" customWidth="1"/>
    <col min="2825" max="2825" width="11.28515625" style="187" bestFit="1" customWidth="1"/>
    <col min="2826" max="3072" width="9.140625" style="187"/>
    <col min="3073" max="3075" width="4" style="187" customWidth="1"/>
    <col min="3076" max="3076" width="73.42578125" style="187" customWidth="1"/>
    <col min="3077" max="3078" width="15.7109375" style="187" customWidth="1"/>
    <col min="3079" max="3079" width="9.140625" style="187"/>
    <col min="3080" max="3080" width="10.140625" style="187" bestFit="1" customWidth="1"/>
    <col min="3081" max="3081" width="11.28515625" style="187" bestFit="1" customWidth="1"/>
    <col min="3082" max="3328" width="9.140625" style="187"/>
    <col min="3329" max="3331" width="4" style="187" customWidth="1"/>
    <col min="3332" max="3332" width="73.42578125" style="187" customWidth="1"/>
    <col min="3333" max="3334" width="15.7109375" style="187" customWidth="1"/>
    <col min="3335" max="3335" width="9.140625" style="187"/>
    <col min="3336" max="3336" width="10.140625" style="187" bestFit="1" customWidth="1"/>
    <col min="3337" max="3337" width="11.28515625" style="187" bestFit="1" customWidth="1"/>
    <col min="3338" max="3584" width="9.140625" style="187"/>
    <col min="3585" max="3587" width="4" style="187" customWidth="1"/>
    <col min="3588" max="3588" width="73.42578125" style="187" customWidth="1"/>
    <col min="3589" max="3590" width="15.7109375" style="187" customWidth="1"/>
    <col min="3591" max="3591" width="9.140625" style="187"/>
    <col min="3592" max="3592" width="10.140625" style="187" bestFit="1" customWidth="1"/>
    <col min="3593" max="3593" width="11.28515625" style="187" bestFit="1" customWidth="1"/>
    <col min="3594" max="3840" width="9.140625" style="187"/>
    <col min="3841" max="3843" width="4" style="187" customWidth="1"/>
    <col min="3844" max="3844" width="73.42578125" style="187" customWidth="1"/>
    <col min="3845" max="3846" width="15.7109375" style="187" customWidth="1"/>
    <col min="3847" max="3847" width="9.140625" style="187"/>
    <col min="3848" max="3848" width="10.140625" style="187" bestFit="1" customWidth="1"/>
    <col min="3849" max="3849" width="11.28515625" style="187" bestFit="1" customWidth="1"/>
    <col min="3850" max="4096" width="9.140625" style="187"/>
    <col min="4097" max="4099" width="4" style="187" customWidth="1"/>
    <col min="4100" max="4100" width="73.42578125" style="187" customWidth="1"/>
    <col min="4101" max="4102" width="15.7109375" style="187" customWidth="1"/>
    <col min="4103" max="4103" width="9.140625" style="187"/>
    <col min="4104" max="4104" width="10.140625" style="187" bestFit="1" customWidth="1"/>
    <col min="4105" max="4105" width="11.28515625" style="187" bestFit="1" customWidth="1"/>
    <col min="4106" max="4352" width="9.140625" style="187"/>
    <col min="4353" max="4355" width="4" style="187" customWidth="1"/>
    <col min="4356" max="4356" width="73.42578125" style="187" customWidth="1"/>
    <col min="4357" max="4358" width="15.7109375" style="187" customWidth="1"/>
    <col min="4359" max="4359" width="9.140625" style="187"/>
    <col min="4360" max="4360" width="10.140625" style="187" bestFit="1" customWidth="1"/>
    <col min="4361" max="4361" width="11.28515625" style="187" bestFit="1" customWidth="1"/>
    <col min="4362" max="4608" width="9.140625" style="187"/>
    <col min="4609" max="4611" width="4" style="187" customWidth="1"/>
    <col min="4612" max="4612" width="73.42578125" style="187" customWidth="1"/>
    <col min="4613" max="4614" width="15.7109375" style="187" customWidth="1"/>
    <col min="4615" max="4615" width="9.140625" style="187"/>
    <col min="4616" max="4616" width="10.140625" style="187" bestFit="1" customWidth="1"/>
    <col min="4617" max="4617" width="11.28515625" style="187" bestFit="1" customWidth="1"/>
    <col min="4618" max="4864" width="9.140625" style="187"/>
    <col min="4865" max="4867" width="4" style="187" customWidth="1"/>
    <col min="4868" max="4868" width="73.42578125" style="187" customWidth="1"/>
    <col min="4869" max="4870" width="15.7109375" style="187" customWidth="1"/>
    <col min="4871" max="4871" width="9.140625" style="187"/>
    <col min="4872" max="4872" width="10.140625" style="187" bestFit="1" customWidth="1"/>
    <col min="4873" max="4873" width="11.28515625" style="187" bestFit="1" customWidth="1"/>
    <col min="4874" max="5120" width="9.140625" style="187"/>
    <col min="5121" max="5123" width="4" style="187" customWidth="1"/>
    <col min="5124" max="5124" width="73.42578125" style="187" customWidth="1"/>
    <col min="5125" max="5126" width="15.7109375" style="187" customWidth="1"/>
    <col min="5127" max="5127" width="9.140625" style="187"/>
    <col min="5128" max="5128" width="10.140625" style="187" bestFit="1" customWidth="1"/>
    <col min="5129" max="5129" width="11.28515625" style="187" bestFit="1" customWidth="1"/>
    <col min="5130" max="5376" width="9.140625" style="187"/>
    <col min="5377" max="5379" width="4" style="187" customWidth="1"/>
    <col min="5380" max="5380" width="73.42578125" style="187" customWidth="1"/>
    <col min="5381" max="5382" width="15.7109375" style="187" customWidth="1"/>
    <col min="5383" max="5383" width="9.140625" style="187"/>
    <col min="5384" max="5384" width="10.140625" style="187" bestFit="1" customWidth="1"/>
    <col min="5385" max="5385" width="11.28515625" style="187" bestFit="1" customWidth="1"/>
    <col min="5386" max="5632" width="9.140625" style="187"/>
    <col min="5633" max="5635" width="4" style="187" customWidth="1"/>
    <col min="5636" max="5636" width="73.42578125" style="187" customWidth="1"/>
    <col min="5637" max="5638" width="15.7109375" style="187" customWidth="1"/>
    <col min="5639" max="5639" width="9.140625" style="187"/>
    <col min="5640" max="5640" width="10.140625" style="187" bestFit="1" customWidth="1"/>
    <col min="5641" max="5641" width="11.28515625" style="187" bestFit="1" customWidth="1"/>
    <col min="5642" max="5888" width="9.140625" style="187"/>
    <col min="5889" max="5891" width="4" style="187" customWidth="1"/>
    <col min="5892" max="5892" width="73.42578125" style="187" customWidth="1"/>
    <col min="5893" max="5894" width="15.7109375" style="187" customWidth="1"/>
    <col min="5895" max="5895" width="9.140625" style="187"/>
    <col min="5896" max="5896" width="10.140625" style="187" bestFit="1" customWidth="1"/>
    <col min="5897" max="5897" width="11.28515625" style="187" bestFit="1" customWidth="1"/>
    <col min="5898" max="6144" width="9.140625" style="187"/>
    <col min="6145" max="6147" width="4" style="187" customWidth="1"/>
    <col min="6148" max="6148" width="73.42578125" style="187" customWidth="1"/>
    <col min="6149" max="6150" width="15.7109375" style="187" customWidth="1"/>
    <col min="6151" max="6151" width="9.140625" style="187"/>
    <col min="6152" max="6152" width="10.140625" style="187" bestFit="1" customWidth="1"/>
    <col min="6153" max="6153" width="11.28515625" style="187" bestFit="1" customWidth="1"/>
    <col min="6154" max="6400" width="9.140625" style="187"/>
    <col min="6401" max="6403" width="4" style="187" customWidth="1"/>
    <col min="6404" max="6404" width="73.42578125" style="187" customWidth="1"/>
    <col min="6405" max="6406" width="15.7109375" style="187" customWidth="1"/>
    <col min="6407" max="6407" width="9.140625" style="187"/>
    <col min="6408" max="6408" width="10.140625" style="187" bestFit="1" customWidth="1"/>
    <col min="6409" max="6409" width="11.28515625" style="187" bestFit="1" customWidth="1"/>
    <col min="6410" max="6656" width="9.140625" style="187"/>
    <col min="6657" max="6659" width="4" style="187" customWidth="1"/>
    <col min="6660" max="6660" width="73.42578125" style="187" customWidth="1"/>
    <col min="6661" max="6662" width="15.7109375" style="187" customWidth="1"/>
    <col min="6663" max="6663" width="9.140625" style="187"/>
    <col min="6664" max="6664" width="10.140625" style="187" bestFit="1" customWidth="1"/>
    <col min="6665" max="6665" width="11.28515625" style="187" bestFit="1" customWidth="1"/>
    <col min="6666" max="6912" width="9.140625" style="187"/>
    <col min="6913" max="6915" width="4" style="187" customWidth="1"/>
    <col min="6916" max="6916" width="73.42578125" style="187" customWidth="1"/>
    <col min="6917" max="6918" width="15.7109375" style="187" customWidth="1"/>
    <col min="6919" max="6919" width="9.140625" style="187"/>
    <col min="6920" max="6920" width="10.140625" style="187" bestFit="1" customWidth="1"/>
    <col min="6921" max="6921" width="11.28515625" style="187" bestFit="1" customWidth="1"/>
    <col min="6922" max="7168" width="9.140625" style="187"/>
    <col min="7169" max="7171" width="4" style="187" customWidth="1"/>
    <col min="7172" max="7172" width="73.42578125" style="187" customWidth="1"/>
    <col min="7173" max="7174" width="15.7109375" style="187" customWidth="1"/>
    <col min="7175" max="7175" width="9.140625" style="187"/>
    <col min="7176" max="7176" width="10.140625" style="187" bestFit="1" customWidth="1"/>
    <col min="7177" max="7177" width="11.28515625" style="187" bestFit="1" customWidth="1"/>
    <col min="7178" max="7424" width="9.140625" style="187"/>
    <col min="7425" max="7427" width="4" style="187" customWidth="1"/>
    <col min="7428" max="7428" width="73.42578125" style="187" customWidth="1"/>
    <col min="7429" max="7430" width="15.7109375" style="187" customWidth="1"/>
    <col min="7431" max="7431" width="9.140625" style="187"/>
    <col min="7432" max="7432" width="10.140625" style="187" bestFit="1" customWidth="1"/>
    <col min="7433" max="7433" width="11.28515625" style="187" bestFit="1" customWidth="1"/>
    <col min="7434" max="7680" width="9.140625" style="187"/>
    <col min="7681" max="7683" width="4" style="187" customWidth="1"/>
    <col min="7684" max="7684" width="73.42578125" style="187" customWidth="1"/>
    <col min="7685" max="7686" width="15.7109375" style="187" customWidth="1"/>
    <col min="7687" max="7687" width="9.140625" style="187"/>
    <col min="7688" max="7688" width="10.140625" style="187" bestFit="1" customWidth="1"/>
    <col min="7689" max="7689" width="11.28515625" style="187" bestFit="1" customWidth="1"/>
    <col min="7690" max="7936" width="9.140625" style="187"/>
    <col min="7937" max="7939" width="4" style="187" customWidth="1"/>
    <col min="7940" max="7940" width="73.42578125" style="187" customWidth="1"/>
    <col min="7941" max="7942" width="15.7109375" style="187" customWidth="1"/>
    <col min="7943" max="7943" width="9.140625" style="187"/>
    <col min="7944" max="7944" width="10.140625" style="187" bestFit="1" customWidth="1"/>
    <col min="7945" max="7945" width="11.28515625" style="187" bestFit="1" customWidth="1"/>
    <col min="7946" max="8192" width="9.140625" style="187"/>
    <col min="8193" max="8195" width="4" style="187" customWidth="1"/>
    <col min="8196" max="8196" width="73.42578125" style="187" customWidth="1"/>
    <col min="8197" max="8198" width="15.7109375" style="187" customWidth="1"/>
    <col min="8199" max="8199" width="9.140625" style="187"/>
    <col min="8200" max="8200" width="10.140625" style="187" bestFit="1" customWidth="1"/>
    <col min="8201" max="8201" width="11.28515625" style="187" bestFit="1" customWidth="1"/>
    <col min="8202" max="8448" width="9.140625" style="187"/>
    <col min="8449" max="8451" width="4" style="187" customWidth="1"/>
    <col min="8452" max="8452" width="73.42578125" style="187" customWidth="1"/>
    <col min="8453" max="8454" width="15.7109375" style="187" customWidth="1"/>
    <col min="8455" max="8455" width="9.140625" style="187"/>
    <col min="8456" max="8456" width="10.140625" style="187" bestFit="1" customWidth="1"/>
    <col min="8457" max="8457" width="11.28515625" style="187" bestFit="1" customWidth="1"/>
    <col min="8458" max="8704" width="9.140625" style="187"/>
    <col min="8705" max="8707" width="4" style="187" customWidth="1"/>
    <col min="8708" max="8708" width="73.42578125" style="187" customWidth="1"/>
    <col min="8709" max="8710" width="15.7109375" style="187" customWidth="1"/>
    <col min="8711" max="8711" width="9.140625" style="187"/>
    <col min="8712" max="8712" width="10.140625" style="187" bestFit="1" customWidth="1"/>
    <col min="8713" max="8713" width="11.28515625" style="187" bestFit="1" customWidth="1"/>
    <col min="8714" max="8960" width="9.140625" style="187"/>
    <col min="8961" max="8963" width="4" style="187" customWidth="1"/>
    <col min="8964" max="8964" width="73.42578125" style="187" customWidth="1"/>
    <col min="8965" max="8966" width="15.7109375" style="187" customWidth="1"/>
    <col min="8967" max="8967" width="9.140625" style="187"/>
    <col min="8968" max="8968" width="10.140625" style="187" bestFit="1" customWidth="1"/>
    <col min="8969" max="8969" width="11.28515625" style="187" bestFit="1" customWidth="1"/>
    <col min="8970" max="9216" width="9.140625" style="187"/>
    <col min="9217" max="9219" width="4" style="187" customWidth="1"/>
    <col min="9220" max="9220" width="73.42578125" style="187" customWidth="1"/>
    <col min="9221" max="9222" width="15.7109375" style="187" customWidth="1"/>
    <col min="9223" max="9223" width="9.140625" style="187"/>
    <col min="9224" max="9224" width="10.140625" style="187" bestFit="1" customWidth="1"/>
    <col min="9225" max="9225" width="11.28515625" style="187" bestFit="1" customWidth="1"/>
    <col min="9226" max="9472" width="9.140625" style="187"/>
    <col min="9473" max="9475" width="4" style="187" customWidth="1"/>
    <col min="9476" max="9476" width="73.42578125" style="187" customWidth="1"/>
    <col min="9477" max="9478" width="15.7109375" style="187" customWidth="1"/>
    <col min="9479" max="9479" width="9.140625" style="187"/>
    <col min="9480" max="9480" width="10.140625" style="187" bestFit="1" customWidth="1"/>
    <col min="9481" max="9481" width="11.28515625" style="187" bestFit="1" customWidth="1"/>
    <col min="9482" max="9728" width="9.140625" style="187"/>
    <col min="9729" max="9731" width="4" style="187" customWidth="1"/>
    <col min="9732" max="9732" width="73.42578125" style="187" customWidth="1"/>
    <col min="9733" max="9734" width="15.7109375" style="187" customWidth="1"/>
    <col min="9735" max="9735" width="9.140625" style="187"/>
    <col min="9736" max="9736" width="10.140625" style="187" bestFit="1" customWidth="1"/>
    <col min="9737" max="9737" width="11.28515625" style="187" bestFit="1" customWidth="1"/>
    <col min="9738" max="9984" width="9.140625" style="187"/>
    <col min="9985" max="9987" width="4" style="187" customWidth="1"/>
    <col min="9988" max="9988" width="73.42578125" style="187" customWidth="1"/>
    <col min="9989" max="9990" width="15.7109375" style="187" customWidth="1"/>
    <col min="9991" max="9991" width="9.140625" style="187"/>
    <col min="9992" max="9992" width="10.140625" style="187" bestFit="1" customWidth="1"/>
    <col min="9993" max="9993" width="11.28515625" style="187" bestFit="1" customWidth="1"/>
    <col min="9994" max="10240" width="9.140625" style="187"/>
    <col min="10241" max="10243" width="4" style="187" customWidth="1"/>
    <col min="10244" max="10244" width="73.42578125" style="187" customWidth="1"/>
    <col min="10245" max="10246" width="15.7109375" style="187" customWidth="1"/>
    <col min="10247" max="10247" width="9.140625" style="187"/>
    <col min="10248" max="10248" width="10.140625" style="187" bestFit="1" customWidth="1"/>
    <col min="10249" max="10249" width="11.28515625" style="187" bestFit="1" customWidth="1"/>
    <col min="10250" max="10496" width="9.140625" style="187"/>
    <col min="10497" max="10499" width="4" style="187" customWidth="1"/>
    <col min="10500" max="10500" width="73.42578125" style="187" customWidth="1"/>
    <col min="10501" max="10502" width="15.7109375" style="187" customWidth="1"/>
    <col min="10503" max="10503" width="9.140625" style="187"/>
    <col min="10504" max="10504" width="10.140625" style="187" bestFit="1" customWidth="1"/>
    <col min="10505" max="10505" width="11.28515625" style="187" bestFit="1" customWidth="1"/>
    <col min="10506" max="10752" width="9.140625" style="187"/>
    <col min="10753" max="10755" width="4" style="187" customWidth="1"/>
    <col min="10756" max="10756" width="73.42578125" style="187" customWidth="1"/>
    <col min="10757" max="10758" width="15.7109375" style="187" customWidth="1"/>
    <col min="10759" max="10759" width="9.140625" style="187"/>
    <col min="10760" max="10760" width="10.140625" style="187" bestFit="1" customWidth="1"/>
    <col min="10761" max="10761" width="11.28515625" style="187" bestFit="1" customWidth="1"/>
    <col min="10762" max="11008" width="9.140625" style="187"/>
    <col min="11009" max="11011" width="4" style="187" customWidth="1"/>
    <col min="11012" max="11012" width="73.42578125" style="187" customWidth="1"/>
    <col min="11013" max="11014" width="15.7109375" style="187" customWidth="1"/>
    <col min="11015" max="11015" width="9.140625" style="187"/>
    <col min="11016" max="11016" width="10.140625" style="187" bestFit="1" customWidth="1"/>
    <col min="11017" max="11017" width="11.28515625" style="187" bestFit="1" customWidth="1"/>
    <col min="11018" max="11264" width="9.140625" style="187"/>
    <col min="11265" max="11267" width="4" style="187" customWidth="1"/>
    <col min="11268" max="11268" width="73.42578125" style="187" customWidth="1"/>
    <col min="11269" max="11270" width="15.7109375" style="187" customWidth="1"/>
    <col min="11271" max="11271" width="9.140625" style="187"/>
    <col min="11272" max="11272" width="10.140625" style="187" bestFit="1" customWidth="1"/>
    <col min="11273" max="11273" width="11.28515625" style="187" bestFit="1" customWidth="1"/>
    <col min="11274" max="11520" width="9.140625" style="187"/>
    <col min="11521" max="11523" width="4" style="187" customWidth="1"/>
    <col min="11524" max="11524" width="73.42578125" style="187" customWidth="1"/>
    <col min="11525" max="11526" width="15.7109375" style="187" customWidth="1"/>
    <col min="11527" max="11527" width="9.140625" style="187"/>
    <col min="11528" max="11528" width="10.140625" style="187" bestFit="1" customWidth="1"/>
    <col min="11529" max="11529" width="11.28515625" style="187" bestFit="1" customWidth="1"/>
    <col min="11530" max="11776" width="9.140625" style="187"/>
    <col min="11777" max="11779" width="4" style="187" customWidth="1"/>
    <col min="11780" max="11780" width="73.42578125" style="187" customWidth="1"/>
    <col min="11781" max="11782" width="15.7109375" style="187" customWidth="1"/>
    <col min="11783" max="11783" width="9.140625" style="187"/>
    <col min="11784" max="11784" width="10.140625" style="187" bestFit="1" customWidth="1"/>
    <col min="11785" max="11785" width="11.28515625" style="187" bestFit="1" customWidth="1"/>
    <col min="11786" max="12032" width="9.140625" style="187"/>
    <col min="12033" max="12035" width="4" style="187" customWidth="1"/>
    <col min="12036" max="12036" width="73.42578125" style="187" customWidth="1"/>
    <col min="12037" max="12038" width="15.7109375" style="187" customWidth="1"/>
    <col min="12039" max="12039" width="9.140625" style="187"/>
    <col min="12040" max="12040" width="10.140625" style="187" bestFit="1" customWidth="1"/>
    <col min="12041" max="12041" width="11.28515625" style="187" bestFit="1" customWidth="1"/>
    <col min="12042" max="12288" width="9.140625" style="187"/>
    <col min="12289" max="12291" width="4" style="187" customWidth="1"/>
    <col min="12292" max="12292" width="73.42578125" style="187" customWidth="1"/>
    <col min="12293" max="12294" width="15.7109375" style="187" customWidth="1"/>
    <col min="12295" max="12295" width="9.140625" style="187"/>
    <col min="12296" max="12296" width="10.140625" style="187" bestFit="1" customWidth="1"/>
    <col min="12297" max="12297" width="11.28515625" style="187" bestFit="1" customWidth="1"/>
    <col min="12298" max="12544" width="9.140625" style="187"/>
    <col min="12545" max="12547" width="4" style="187" customWidth="1"/>
    <col min="12548" max="12548" width="73.42578125" style="187" customWidth="1"/>
    <col min="12549" max="12550" width="15.7109375" style="187" customWidth="1"/>
    <col min="12551" max="12551" width="9.140625" style="187"/>
    <col min="12552" max="12552" width="10.140625" style="187" bestFit="1" customWidth="1"/>
    <col min="12553" max="12553" width="11.28515625" style="187" bestFit="1" customWidth="1"/>
    <col min="12554" max="12800" width="9.140625" style="187"/>
    <col min="12801" max="12803" width="4" style="187" customWidth="1"/>
    <col min="12804" max="12804" width="73.42578125" style="187" customWidth="1"/>
    <col min="12805" max="12806" width="15.7109375" style="187" customWidth="1"/>
    <col min="12807" max="12807" width="9.140625" style="187"/>
    <col min="12808" max="12808" width="10.140625" style="187" bestFit="1" customWidth="1"/>
    <col min="12809" max="12809" width="11.28515625" style="187" bestFit="1" customWidth="1"/>
    <col min="12810" max="13056" width="9.140625" style="187"/>
    <col min="13057" max="13059" width="4" style="187" customWidth="1"/>
    <col min="13060" max="13060" width="73.42578125" style="187" customWidth="1"/>
    <col min="13061" max="13062" width="15.7109375" style="187" customWidth="1"/>
    <col min="13063" max="13063" width="9.140625" style="187"/>
    <col min="13064" max="13064" width="10.140625" style="187" bestFit="1" customWidth="1"/>
    <col min="13065" max="13065" width="11.28515625" style="187" bestFit="1" customWidth="1"/>
    <col min="13066" max="13312" width="9.140625" style="187"/>
    <col min="13313" max="13315" width="4" style="187" customWidth="1"/>
    <col min="13316" max="13316" width="73.42578125" style="187" customWidth="1"/>
    <col min="13317" max="13318" width="15.7109375" style="187" customWidth="1"/>
    <col min="13319" max="13319" width="9.140625" style="187"/>
    <col min="13320" max="13320" width="10.140625" style="187" bestFit="1" customWidth="1"/>
    <col min="13321" max="13321" width="11.28515625" style="187" bestFit="1" customWidth="1"/>
    <col min="13322" max="13568" width="9.140625" style="187"/>
    <col min="13569" max="13571" width="4" style="187" customWidth="1"/>
    <col min="13572" max="13572" width="73.42578125" style="187" customWidth="1"/>
    <col min="13573" max="13574" width="15.7109375" style="187" customWidth="1"/>
    <col min="13575" max="13575" width="9.140625" style="187"/>
    <col min="13576" max="13576" width="10.140625" style="187" bestFit="1" customWidth="1"/>
    <col min="13577" max="13577" width="11.28515625" style="187" bestFit="1" customWidth="1"/>
    <col min="13578" max="13824" width="9.140625" style="187"/>
    <col min="13825" max="13827" width="4" style="187" customWidth="1"/>
    <col min="13828" max="13828" width="73.42578125" style="187" customWidth="1"/>
    <col min="13829" max="13830" width="15.7109375" style="187" customWidth="1"/>
    <col min="13831" max="13831" width="9.140625" style="187"/>
    <col min="13832" max="13832" width="10.140625" style="187" bestFit="1" customWidth="1"/>
    <col min="13833" max="13833" width="11.28515625" style="187" bestFit="1" customWidth="1"/>
    <col min="13834" max="14080" width="9.140625" style="187"/>
    <col min="14081" max="14083" width="4" style="187" customWidth="1"/>
    <col min="14084" max="14084" width="73.42578125" style="187" customWidth="1"/>
    <col min="14085" max="14086" width="15.7109375" style="187" customWidth="1"/>
    <col min="14087" max="14087" width="9.140625" style="187"/>
    <col min="14088" max="14088" width="10.140625" style="187" bestFit="1" customWidth="1"/>
    <col min="14089" max="14089" width="11.28515625" style="187" bestFit="1" customWidth="1"/>
    <col min="14090" max="14336" width="9.140625" style="187"/>
    <col min="14337" max="14339" width="4" style="187" customWidth="1"/>
    <col min="14340" max="14340" width="73.42578125" style="187" customWidth="1"/>
    <col min="14341" max="14342" width="15.7109375" style="187" customWidth="1"/>
    <col min="14343" max="14343" width="9.140625" style="187"/>
    <col min="14344" max="14344" width="10.140625" style="187" bestFit="1" customWidth="1"/>
    <col min="14345" max="14345" width="11.28515625" style="187" bestFit="1" customWidth="1"/>
    <col min="14346" max="14592" width="9.140625" style="187"/>
    <col min="14593" max="14595" width="4" style="187" customWidth="1"/>
    <col min="14596" max="14596" width="73.42578125" style="187" customWidth="1"/>
    <col min="14597" max="14598" width="15.7109375" style="187" customWidth="1"/>
    <col min="14599" max="14599" width="9.140625" style="187"/>
    <col min="14600" max="14600" width="10.140625" style="187" bestFit="1" customWidth="1"/>
    <col min="14601" max="14601" width="11.28515625" style="187" bestFit="1" customWidth="1"/>
    <col min="14602" max="14848" width="9.140625" style="187"/>
    <col min="14849" max="14851" width="4" style="187" customWidth="1"/>
    <col min="14852" max="14852" width="73.42578125" style="187" customWidth="1"/>
    <col min="14853" max="14854" width="15.7109375" style="187" customWidth="1"/>
    <col min="14855" max="14855" width="9.140625" style="187"/>
    <col min="14856" max="14856" width="10.140625" style="187" bestFit="1" customWidth="1"/>
    <col min="14857" max="14857" width="11.28515625" style="187" bestFit="1" customWidth="1"/>
    <col min="14858" max="15104" width="9.140625" style="187"/>
    <col min="15105" max="15107" width="4" style="187" customWidth="1"/>
    <col min="15108" max="15108" width="73.42578125" style="187" customWidth="1"/>
    <col min="15109" max="15110" width="15.7109375" style="187" customWidth="1"/>
    <col min="15111" max="15111" width="9.140625" style="187"/>
    <col min="15112" max="15112" width="10.140625" style="187" bestFit="1" customWidth="1"/>
    <col min="15113" max="15113" width="11.28515625" style="187" bestFit="1" customWidth="1"/>
    <col min="15114" max="15360" width="9.140625" style="187"/>
    <col min="15361" max="15363" width="4" style="187" customWidth="1"/>
    <col min="15364" max="15364" width="73.42578125" style="187" customWidth="1"/>
    <col min="15365" max="15366" width="15.7109375" style="187" customWidth="1"/>
    <col min="15367" max="15367" width="9.140625" style="187"/>
    <col min="15368" max="15368" width="10.140625" style="187" bestFit="1" customWidth="1"/>
    <col min="15369" max="15369" width="11.28515625" style="187" bestFit="1" customWidth="1"/>
    <col min="15370" max="15616" width="9.140625" style="187"/>
    <col min="15617" max="15619" width="4" style="187" customWidth="1"/>
    <col min="15620" max="15620" width="73.42578125" style="187" customWidth="1"/>
    <col min="15621" max="15622" width="15.7109375" style="187" customWidth="1"/>
    <col min="15623" max="15623" width="9.140625" style="187"/>
    <col min="15624" max="15624" width="10.140625" style="187" bestFit="1" customWidth="1"/>
    <col min="15625" max="15625" width="11.28515625" style="187" bestFit="1" customWidth="1"/>
    <col min="15626" max="15872" width="9.140625" style="187"/>
    <col min="15873" max="15875" width="4" style="187" customWidth="1"/>
    <col min="15876" max="15876" width="73.42578125" style="187" customWidth="1"/>
    <col min="15877" max="15878" width="15.7109375" style="187" customWidth="1"/>
    <col min="15879" max="15879" width="9.140625" style="187"/>
    <col min="15880" max="15880" width="10.140625" style="187" bestFit="1" customWidth="1"/>
    <col min="15881" max="15881" width="11.28515625" style="187" bestFit="1" customWidth="1"/>
    <col min="15882" max="16128" width="9.140625" style="187"/>
    <col min="16129" max="16131" width="4" style="187" customWidth="1"/>
    <col min="16132" max="16132" width="73.42578125" style="187" customWidth="1"/>
    <col min="16133" max="16134" width="15.7109375" style="187" customWidth="1"/>
    <col min="16135" max="16135" width="9.140625" style="187"/>
    <col min="16136" max="16136" width="10.140625" style="187" bestFit="1" customWidth="1"/>
    <col min="16137" max="16137" width="11.28515625" style="187" bestFit="1" customWidth="1"/>
    <col min="16138" max="16384" width="9.140625" style="187"/>
  </cols>
  <sheetData>
    <row r="1" spans="1:9" ht="15.95" customHeight="1">
      <c r="A1" s="1176" t="s">
        <v>536</v>
      </c>
      <c r="B1" s="1177"/>
      <c r="C1" s="1177"/>
      <c r="D1" s="1178"/>
      <c r="E1" s="835" t="s">
        <v>611</v>
      </c>
      <c r="F1" s="836" t="s">
        <v>495</v>
      </c>
    </row>
    <row r="2" spans="1:9" s="189" customFormat="1" ht="15.95" customHeight="1">
      <c r="A2" s="1179" t="s">
        <v>523</v>
      </c>
      <c r="B2" s="1180"/>
      <c r="C2" s="1180"/>
      <c r="D2" s="1180"/>
      <c r="E2" s="838">
        <f>E3+E25</f>
        <v>13244239</v>
      </c>
      <c r="F2" s="839">
        <f>F3+F25</f>
        <v>11970593</v>
      </c>
      <c r="H2" s="190"/>
      <c r="I2" s="190"/>
    </row>
    <row r="3" spans="1:9" s="189" customFormat="1" ht="15.95" customHeight="1">
      <c r="A3" s="1181" t="s">
        <v>537</v>
      </c>
      <c r="B3" s="1182"/>
      <c r="C3" s="1182"/>
      <c r="D3" s="1183"/>
      <c r="E3" s="841">
        <f>E4+E24</f>
        <v>11303332</v>
      </c>
      <c r="F3" s="860">
        <f>F4+F24</f>
        <v>9914535</v>
      </c>
      <c r="H3" s="190"/>
      <c r="I3" s="190"/>
    </row>
    <row r="4" spans="1:9" s="189" customFormat="1" ht="15.95" customHeight="1">
      <c r="A4" s="1184" t="s">
        <v>463</v>
      </c>
      <c r="B4" s="1185"/>
      <c r="C4" s="1185"/>
      <c r="D4" s="1185"/>
      <c r="E4" s="861">
        <f>E5+E9+E12+E13+E14+E15+E18+E21+E22+E23</f>
        <v>11303332</v>
      </c>
      <c r="F4" s="862">
        <f>F5+F9+F12+F13+F14+F15+F18+F21+F22+F23</f>
        <v>9914535</v>
      </c>
      <c r="H4" s="190"/>
      <c r="I4" s="190"/>
    </row>
    <row r="5" spans="1:9" ht="15.95" customHeight="1">
      <c r="A5" s="863"/>
      <c r="B5" s="1174" t="s">
        <v>538</v>
      </c>
      <c r="C5" s="1174"/>
      <c r="D5" s="1175"/>
      <c r="E5" s="864">
        <f>E6+E7+E8</f>
        <v>3550593</v>
      </c>
      <c r="F5" s="865">
        <f>F6+F7+F8</f>
        <v>3535412</v>
      </c>
    </row>
    <row r="6" spans="1:9" ht="15.95" customHeight="1">
      <c r="A6" s="863"/>
      <c r="B6" s="863"/>
      <c r="C6" s="1171" t="s">
        <v>539</v>
      </c>
      <c r="D6" s="1167"/>
      <c r="E6" s="864">
        <v>169016</v>
      </c>
      <c r="F6" s="865">
        <v>168916</v>
      </c>
    </row>
    <row r="7" spans="1:9" ht="15.95" customHeight="1">
      <c r="A7" s="863"/>
      <c r="B7" s="863"/>
      <c r="C7" s="1171" t="s">
        <v>540</v>
      </c>
      <c r="D7" s="1167"/>
      <c r="E7" s="864">
        <v>3381975</v>
      </c>
      <c r="F7" s="865">
        <v>3366802</v>
      </c>
    </row>
    <row r="8" spans="1:9" ht="15.95" customHeight="1">
      <c r="A8" s="863"/>
      <c r="B8" s="863"/>
      <c r="C8" s="1171" t="s">
        <v>541</v>
      </c>
      <c r="D8" s="1167"/>
      <c r="E8" s="864">
        <v>-398</v>
      </c>
      <c r="F8" s="865">
        <v>-306</v>
      </c>
    </row>
    <row r="9" spans="1:9" ht="15.95" customHeight="1">
      <c r="A9" s="863"/>
      <c r="B9" s="1174" t="s">
        <v>9</v>
      </c>
      <c r="C9" s="1174"/>
      <c r="D9" s="1175"/>
      <c r="E9" s="864">
        <f>E10+E11</f>
        <v>2674588</v>
      </c>
      <c r="F9" s="865">
        <f>F10+F11</f>
        <v>1319220</v>
      </c>
    </row>
    <row r="10" spans="1:9" ht="15.95" customHeight="1">
      <c r="A10" s="863"/>
      <c r="B10" s="863"/>
      <c r="C10" s="1171" t="s">
        <v>542</v>
      </c>
      <c r="D10" s="1167"/>
      <c r="E10" s="864">
        <v>2211205</v>
      </c>
      <c r="F10" s="865">
        <v>1017782</v>
      </c>
    </row>
    <row r="11" spans="1:9" ht="15.95" customHeight="1">
      <c r="A11" s="863"/>
      <c r="B11" s="863"/>
      <c r="C11" s="1171" t="s">
        <v>543</v>
      </c>
      <c r="D11" s="1167"/>
      <c r="E11" s="864">
        <v>463383</v>
      </c>
      <c r="F11" s="865">
        <v>301438</v>
      </c>
    </row>
    <row r="12" spans="1:9" ht="15.95" customHeight="1">
      <c r="A12" s="863"/>
      <c r="B12" s="1171" t="s">
        <v>544</v>
      </c>
      <c r="C12" s="1171"/>
      <c r="D12" s="1167"/>
      <c r="E12" s="864">
        <v>-14319</v>
      </c>
      <c r="F12" s="865">
        <v>432806</v>
      </c>
    </row>
    <row r="13" spans="1:9" ht="15.95" customHeight="1">
      <c r="A13" s="863"/>
      <c r="B13" s="1171" t="s">
        <v>197</v>
      </c>
      <c r="C13" s="1171"/>
      <c r="D13" s="1167"/>
      <c r="E13" s="864">
        <v>4925039</v>
      </c>
      <c r="F13" s="865">
        <v>4870037</v>
      </c>
    </row>
    <row r="14" spans="1:9" ht="15.95" customHeight="1">
      <c r="A14" s="863"/>
      <c r="B14" s="1171" t="s">
        <v>545</v>
      </c>
      <c r="C14" s="1171"/>
      <c r="D14" s="1167"/>
      <c r="E14" s="864">
        <v>1131453</v>
      </c>
      <c r="F14" s="865">
        <v>1095453</v>
      </c>
    </row>
    <row r="15" spans="1:9" ht="15.95" customHeight="1">
      <c r="A15" s="863"/>
      <c r="B15" s="1171" t="s">
        <v>546</v>
      </c>
      <c r="C15" s="1171"/>
      <c r="D15" s="1167"/>
      <c r="E15" s="864">
        <f>E16+E17</f>
        <v>-43746</v>
      </c>
      <c r="F15" s="865">
        <f>F16+F17</f>
        <v>-70999</v>
      </c>
    </row>
    <row r="16" spans="1:9" ht="24.95" customHeight="1">
      <c r="A16" s="863"/>
      <c r="B16" s="863"/>
      <c r="C16" s="1171" t="s">
        <v>547</v>
      </c>
      <c r="D16" s="1167"/>
      <c r="E16" s="864">
        <v>-5880</v>
      </c>
      <c r="F16" s="865">
        <v>-4418</v>
      </c>
    </row>
    <row r="17" spans="1:9" ht="15.95" customHeight="1">
      <c r="A17" s="863"/>
      <c r="B17" s="863"/>
      <c r="C17" s="1171" t="s">
        <v>548</v>
      </c>
      <c r="D17" s="1167"/>
      <c r="E17" s="864">
        <v>-37866</v>
      </c>
      <c r="F17" s="865">
        <v>-66581</v>
      </c>
    </row>
    <row r="18" spans="1:9" ht="15.95" customHeight="1">
      <c r="A18" s="863"/>
      <c r="B18" s="1171" t="s">
        <v>590</v>
      </c>
      <c r="C18" s="1171"/>
      <c r="D18" s="1167"/>
      <c r="E18" s="864">
        <f>E19+E20</f>
        <v>-547658</v>
      </c>
      <c r="F18" s="865">
        <f>F19+F20</f>
        <v>-484409</v>
      </c>
    </row>
    <row r="19" spans="1:9" ht="15.95" customHeight="1">
      <c r="A19" s="863"/>
      <c r="B19" s="863"/>
      <c r="C19" s="1171" t="s">
        <v>591</v>
      </c>
      <c r="D19" s="1167"/>
      <c r="E19" s="864">
        <v>-582663</v>
      </c>
      <c r="F19" s="865">
        <v>-519049</v>
      </c>
    </row>
    <row r="20" spans="1:9" ht="24.95" customHeight="1">
      <c r="A20" s="863"/>
      <c r="B20" s="863"/>
      <c r="C20" s="1171" t="s">
        <v>592</v>
      </c>
      <c r="D20" s="1167"/>
      <c r="E20" s="864">
        <v>35005</v>
      </c>
      <c r="F20" s="865">
        <v>34640</v>
      </c>
    </row>
    <row r="21" spans="1:9" ht="15.95" customHeight="1">
      <c r="A21" s="863"/>
      <c r="B21" s="1171" t="s">
        <v>549</v>
      </c>
      <c r="C21" s="1171"/>
      <c r="D21" s="1167"/>
      <c r="E21" s="864">
        <v>-310101</v>
      </c>
      <c r="F21" s="865">
        <v>-300203</v>
      </c>
    </row>
    <row r="22" spans="1:9" ht="15.95" customHeight="1">
      <c r="A22" s="863"/>
      <c r="B22" s="1171" t="s">
        <v>550</v>
      </c>
      <c r="C22" s="1171"/>
      <c r="D22" s="1167"/>
      <c r="E22" s="864">
        <v>-22838</v>
      </c>
      <c r="F22" s="865">
        <v>-269197</v>
      </c>
    </row>
    <row r="23" spans="1:9" ht="15.95" customHeight="1">
      <c r="A23" s="863"/>
      <c r="B23" s="1171" t="s">
        <v>551</v>
      </c>
      <c r="C23" s="1171"/>
      <c r="D23" s="1167"/>
      <c r="E23" s="864">
        <v>-39679</v>
      </c>
      <c r="F23" s="865">
        <v>-213585</v>
      </c>
    </row>
    <row r="24" spans="1:9" s="189" customFormat="1" ht="15.95" customHeight="1">
      <c r="A24" s="1172" t="s">
        <v>552</v>
      </c>
      <c r="B24" s="1173"/>
      <c r="C24" s="1173"/>
      <c r="D24" s="1173"/>
      <c r="E24" s="866">
        <v>0</v>
      </c>
      <c r="F24" s="867">
        <v>0</v>
      </c>
      <c r="H24" s="190"/>
      <c r="I24" s="190"/>
    </row>
    <row r="25" spans="1:9" s="189" customFormat="1" ht="15.95" customHeight="1">
      <c r="A25" s="1163" t="s">
        <v>553</v>
      </c>
      <c r="B25" s="1163"/>
      <c r="C25" s="1163"/>
      <c r="D25" s="1164"/>
      <c r="E25" s="841">
        <f>E26+E27+E28</f>
        <v>1940907</v>
      </c>
      <c r="F25" s="860">
        <f>F26+F27+F28</f>
        <v>2056058</v>
      </c>
      <c r="H25" s="190"/>
      <c r="I25" s="190"/>
    </row>
    <row r="26" spans="1:9" ht="15.95" customHeight="1">
      <c r="A26" s="1165" t="s">
        <v>554</v>
      </c>
      <c r="B26" s="1166"/>
      <c r="C26" s="1166"/>
      <c r="D26" s="1166"/>
      <c r="E26" s="868">
        <v>1250000</v>
      </c>
      <c r="F26" s="869">
        <v>1250000</v>
      </c>
    </row>
    <row r="27" spans="1:9" ht="15.95" customHeight="1">
      <c r="A27" s="1167" t="s">
        <v>555</v>
      </c>
      <c r="B27" s="1168"/>
      <c r="C27" s="1168"/>
      <c r="D27" s="1168"/>
      <c r="E27" s="864">
        <v>0</v>
      </c>
      <c r="F27" s="865">
        <v>0</v>
      </c>
    </row>
    <row r="28" spans="1:9" ht="24.95" customHeight="1" thickBot="1">
      <c r="A28" s="1169" t="s">
        <v>556</v>
      </c>
      <c r="B28" s="1170"/>
      <c r="C28" s="1170"/>
      <c r="D28" s="1170"/>
      <c r="E28" s="870">
        <v>690907</v>
      </c>
      <c r="F28" s="871">
        <v>806058</v>
      </c>
    </row>
  </sheetData>
  <mergeCells count="28">
    <mergeCell ref="C6:D6"/>
    <mergeCell ref="A1:D1"/>
    <mergeCell ref="A2:D2"/>
    <mergeCell ref="A3:D3"/>
    <mergeCell ref="A4:D4"/>
    <mergeCell ref="B5:D5"/>
    <mergeCell ref="B18:D18"/>
    <mergeCell ref="C7:D7"/>
    <mergeCell ref="C8:D8"/>
    <mergeCell ref="B9:D9"/>
    <mergeCell ref="C10:D10"/>
    <mergeCell ref="C11:D11"/>
    <mergeCell ref="B12:D12"/>
    <mergeCell ref="B13:D13"/>
    <mergeCell ref="B14:D14"/>
    <mergeCell ref="B15:D15"/>
    <mergeCell ref="C16:D16"/>
    <mergeCell ref="C17:D17"/>
    <mergeCell ref="A25:D25"/>
    <mergeCell ref="A26:D26"/>
    <mergeCell ref="A27:D27"/>
    <mergeCell ref="A28:D28"/>
    <mergeCell ref="C19:D19"/>
    <mergeCell ref="C20:D20"/>
    <mergeCell ref="B21:D21"/>
    <mergeCell ref="B22:D22"/>
    <mergeCell ref="B23:D23"/>
    <mergeCell ref="A24:D2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37"/>
  <sheetViews>
    <sheetView workbookViewId="0">
      <selection activeCell="A22" sqref="A22:B22"/>
    </sheetView>
  </sheetViews>
  <sheetFormatPr defaultRowHeight="10.5"/>
  <cols>
    <col min="1" max="1" width="3.7109375" style="187" customWidth="1"/>
    <col min="2" max="2" width="79.85546875" style="187" customWidth="1"/>
    <col min="3" max="4" width="12.7109375" style="187" customWidth="1"/>
    <col min="5" max="256" width="9.140625" style="187"/>
    <col min="257" max="257" width="3.7109375" style="187" customWidth="1"/>
    <col min="258" max="258" width="79.85546875" style="187" customWidth="1"/>
    <col min="259" max="260" width="12.7109375" style="187" customWidth="1"/>
    <col min="261" max="512" width="9.140625" style="187"/>
    <col min="513" max="513" width="3.7109375" style="187" customWidth="1"/>
    <col min="514" max="514" width="79.85546875" style="187" customWidth="1"/>
    <col min="515" max="516" width="12.7109375" style="187" customWidth="1"/>
    <col min="517" max="768" width="9.140625" style="187"/>
    <col min="769" max="769" width="3.7109375" style="187" customWidth="1"/>
    <col min="770" max="770" width="79.85546875" style="187" customWidth="1"/>
    <col min="771" max="772" width="12.7109375" style="187" customWidth="1"/>
    <col min="773" max="1024" width="9.140625" style="187"/>
    <col min="1025" max="1025" width="3.7109375" style="187" customWidth="1"/>
    <col min="1026" max="1026" width="79.85546875" style="187" customWidth="1"/>
    <col min="1027" max="1028" width="12.7109375" style="187" customWidth="1"/>
    <col min="1029" max="1280" width="9.140625" style="187"/>
    <col min="1281" max="1281" width="3.7109375" style="187" customWidth="1"/>
    <col min="1282" max="1282" width="79.85546875" style="187" customWidth="1"/>
    <col min="1283" max="1284" width="12.7109375" style="187" customWidth="1"/>
    <col min="1285" max="1536" width="9.140625" style="187"/>
    <col min="1537" max="1537" width="3.7109375" style="187" customWidth="1"/>
    <col min="1538" max="1538" width="79.85546875" style="187" customWidth="1"/>
    <col min="1539" max="1540" width="12.7109375" style="187" customWidth="1"/>
    <col min="1541" max="1792" width="9.140625" style="187"/>
    <col min="1793" max="1793" width="3.7109375" style="187" customWidth="1"/>
    <col min="1794" max="1794" width="79.85546875" style="187" customWidth="1"/>
    <col min="1795" max="1796" width="12.7109375" style="187" customWidth="1"/>
    <col min="1797" max="2048" width="9.140625" style="187"/>
    <col min="2049" max="2049" width="3.7109375" style="187" customWidth="1"/>
    <col min="2050" max="2050" width="79.85546875" style="187" customWidth="1"/>
    <col min="2051" max="2052" width="12.7109375" style="187" customWidth="1"/>
    <col min="2053" max="2304" width="9.140625" style="187"/>
    <col min="2305" max="2305" width="3.7109375" style="187" customWidth="1"/>
    <col min="2306" max="2306" width="79.85546875" style="187" customWidth="1"/>
    <col min="2307" max="2308" width="12.7109375" style="187" customWidth="1"/>
    <col min="2309" max="2560" width="9.140625" style="187"/>
    <col min="2561" max="2561" width="3.7109375" style="187" customWidth="1"/>
    <col min="2562" max="2562" width="79.85546875" style="187" customWidth="1"/>
    <col min="2563" max="2564" width="12.7109375" style="187" customWidth="1"/>
    <col min="2565" max="2816" width="9.140625" style="187"/>
    <col min="2817" max="2817" width="3.7109375" style="187" customWidth="1"/>
    <col min="2818" max="2818" width="79.85546875" style="187" customWidth="1"/>
    <col min="2819" max="2820" width="12.7109375" style="187" customWidth="1"/>
    <col min="2821" max="3072" width="9.140625" style="187"/>
    <col min="3073" max="3073" width="3.7109375" style="187" customWidth="1"/>
    <col min="3074" max="3074" width="79.85546875" style="187" customWidth="1"/>
    <col min="3075" max="3076" width="12.7109375" style="187" customWidth="1"/>
    <col min="3077" max="3328" width="9.140625" style="187"/>
    <col min="3329" max="3329" width="3.7109375" style="187" customWidth="1"/>
    <col min="3330" max="3330" width="79.85546875" style="187" customWidth="1"/>
    <col min="3331" max="3332" width="12.7109375" style="187" customWidth="1"/>
    <col min="3333" max="3584" width="9.140625" style="187"/>
    <col min="3585" max="3585" width="3.7109375" style="187" customWidth="1"/>
    <col min="3586" max="3586" width="79.85546875" style="187" customWidth="1"/>
    <col min="3587" max="3588" width="12.7109375" style="187" customWidth="1"/>
    <col min="3589" max="3840" width="9.140625" style="187"/>
    <col min="3841" max="3841" width="3.7109375" style="187" customWidth="1"/>
    <col min="3842" max="3842" width="79.85546875" style="187" customWidth="1"/>
    <col min="3843" max="3844" width="12.7109375" style="187" customWidth="1"/>
    <col min="3845" max="4096" width="9.140625" style="187"/>
    <col min="4097" max="4097" width="3.7109375" style="187" customWidth="1"/>
    <col min="4098" max="4098" width="79.85546875" style="187" customWidth="1"/>
    <col min="4099" max="4100" width="12.7109375" style="187" customWidth="1"/>
    <col min="4101" max="4352" width="9.140625" style="187"/>
    <col min="4353" max="4353" width="3.7109375" style="187" customWidth="1"/>
    <col min="4354" max="4354" width="79.85546875" style="187" customWidth="1"/>
    <col min="4355" max="4356" width="12.7109375" style="187" customWidth="1"/>
    <col min="4357" max="4608" width="9.140625" style="187"/>
    <col min="4609" max="4609" width="3.7109375" style="187" customWidth="1"/>
    <col min="4610" max="4610" width="79.85546875" style="187" customWidth="1"/>
    <col min="4611" max="4612" width="12.7109375" style="187" customWidth="1"/>
    <col min="4613" max="4864" width="9.140625" style="187"/>
    <col min="4865" max="4865" width="3.7109375" style="187" customWidth="1"/>
    <col min="4866" max="4866" width="79.85546875" style="187" customWidth="1"/>
    <col min="4867" max="4868" width="12.7109375" style="187" customWidth="1"/>
    <col min="4869" max="5120" width="9.140625" style="187"/>
    <col min="5121" max="5121" width="3.7109375" style="187" customWidth="1"/>
    <col min="5122" max="5122" width="79.85546875" style="187" customWidth="1"/>
    <col min="5123" max="5124" width="12.7109375" style="187" customWidth="1"/>
    <col min="5125" max="5376" width="9.140625" style="187"/>
    <col min="5377" max="5377" width="3.7109375" style="187" customWidth="1"/>
    <col min="5378" max="5378" width="79.85546875" style="187" customWidth="1"/>
    <col min="5379" max="5380" width="12.7109375" style="187" customWidth="1"/>
    <col min="5381" max="5632" width="9.140625" style="187"/>
    <col min="5633" max="5633" width="3.7109375" style="187" customWidth="1"/>
    <col min="5634" max="5634" width="79.85546875" style="187" customWidth="1"/>
    <col min="5635" max="5636" width="12.7109375" style="187" customWidth="1"/>
    <col min="5637" max="5888" width="9.140625" style="187"/>
    <col min="5889" max="5889" width="3.7109375" style="187" customWidth="1"/>
    <col min="5890" max="5890" width="79.85546875" style="187" customWidth="1"/>
    <col min="5891" max="5892" width="12.7109375" style="187" customWidth="1"/>
    <col min="5893" max="6144" width="9.140625" style="187"/>
    <col min="6145" max="6145" width="3.7109375" style="187" customWidth="1"/>
    <col min="6146" max="6146" width="79.85546875" style="187" customWidth="1"/>
    <col min="6147" max="6148" width="12.7109375" style="187" customWidth="1"/>
    <col min="6149" max="6400" width="9.140625" style="187"/>
    <col min="6401" max="6401" width="3.7109375" style="187" customWidth="1"/>
    <col min="6402" max="6402" width="79.85546875" style="187" customWidth="1"/>
    <col min="6403" max="6404" width="12.7109375" style="187" customWidth="1"/>
    <col min="6405" max="6656" width="9.140625" style="187"/>
    <col min="6657" max="6657" width="3.7109375" style="187" customWidth="1"/>
    <col min="6658" max="6658" width="79.85546875" style="187" customWidth="1"/>
    <col min="6659" max="6660" width="12.7109375" style="187" customWidth="1"/>
    <col min="6661" max="6912" width="9.140625" style="187"/>
    <col min="6913" max="6913" width="3.7109375" style="187" customWidth="1"/>
    <col min="6914" max="6914" width="79.85546875" style="187" customWidth="1"/>
    <col min="6915" max="6916" width="12.7109375" style="187" customWidth="1"/>
    <col min="6917" max="7168" width="9.140625" style="187"/>
    <col min="7169" max="7169" width="3.7109375" style="187" customWidth="1"/>
    <col min="7170" max="7170" width="79.85546875" style="187" customWidth="1"/>
    <col min="7171" max="7172" width="12.7109375" style="187" customWidth="1"/>
    <col min="7173" max="7424" width="9.140625" style="187"/>
    <col min="7425" max="7425" width="3.7109375" style="187" customWidth="1"/>
    <col min="7426" max="7426" width="79.85546875" style="187" customWidth="1"/>
    <col min="7427" max="7428" width="12.7109375" style="187" customWidth="1"/>
    <col min="7429" max="7680" width="9.140625" style="187"/>
    <col min="7681" max="7681" width="3.7109375" style="187" customWidth="1"/>
    <col min="7682" max="7682" width="79.85546875" style="187" customWidth="1"/>
    <col min="7683" max="7684" width="12.7109375" style="187" customWidth="1"/>
    <col min="7685" max="7936" width="9.140625" style="187"/>
    <col min="7937" max="7937" width="3.7109375" style="187" customWidth="1"/>
    <col min="7938" max="7938" width="79.85546875" style="187" customWidth="1"/>
    <col min="7939" max="7940" width="12.7109375" style="187" customWidth="1"/>
    <col min="7941" max="8192" width="9.140625" style="187"/>
    <col min="8193" max="8193" width="3.7109375" style="187" customWidth="1"/>
    <col min="8194" max="8194" width="79.85546875" style="187" customWidth="1"/>
    <col min="8195" max="8196" width="12.7109375" style="187" customWidth="1"/>
    <col min="8197" max="8448" width="9.140625" style="187"/>
    <col min="8449" max="8449" width="3.7109375" style="187" customWidth="1"/>
    <col min="8450" max="8450" width="79.85546875" style="187" customWidth="1"/>
    <col min="8451" max="8452" width="12.7109375" style="187" customWidth="1"/>
    <col min="8453" max="8704" width="9.140625" style="187"/>
    <col min="8705" max="8705" width="3.7109375" style="187" customWidth="1"/>
    <col min="8706" max="8706" width="79.85546875" style="187" customWidth="1"/>
    <col min="8707" max="8708" width="12.7109375" style="187" customWidth="1"/>
    <col min="8709" max="8960" width="9.140625" style="187"/>
    <col min="8961" max="8961" width="3.7109375" style="187" customWidth="1"/>
    <col min="8962" max="8962" width="79.85546875" style="187" customWidth="1"/>
    <col min="8963" max="8964" width="12.7109375" style="187" customWidth="1"/>
    <col min="8965" max="9216" width="9.140625" style="187"/>
    <col min="9217" max="9217" width="3.7109375" style="187" customWidth="1"/>
    <col min="9218" max="9218" width="79.85546875" style="187" customWidth="1"/>
    <col min="9219" max="9220" width="12.7109375" style="187" customWidth="1"/>
    <col min="9221" max="9472" width="9.140625" style="187"/>
    <col min="9473" max="9473" width="3.7109375" style="187" customWidth="1"/>
    <col min="9474" max="9474" width="79.85546875" style="187" customWidth="1"/>
    <col min="9475" max="9476" width="12.7109375" style="187" customWidth="1"/>
    <col min="9477" max="9728" width="9.140625" style="187"/>
    <col min="9729" max="9729" width="3.7109375" style="187" customWidth="1"/>
    <col min="9730" max="9730" width="79.85546875" style="187" customWidth="1"/>
    <col min="9731" max="9732" width="12.7109375" style="187" customWidth="1"/>
    <col min="9733" max="9984" width="9.140625" style="187"/>
    <col min="9985" max="9985" width="3.7109375" style="187" customWidth="1"/>
    <col min="9986" max="9986" width="79.85546875" style="187" customWidth="1"/>
    <col min="9987" max="9988" width="12.7109375" style="187" customWidth="1"/>
    <col min="9989" max="10240" width="9.140625" style="187"/>
    <col min="10241" max="10241" width="3.7109375" style="187" customWidth="1"/>
    <col min="10242" max="10242" width="79.85546875" style="187" customWidth="1"/>
    <col min="10243" max="10244" width="12.7109375" style="187" customWidth="1"/>
    <col min="10245" max="10496" width="9.140625" style="187"/>
    <col min="10497" max="10497" width="3.7109375" style="187" customWidth="1"/>
    <col min="10498" max="10498" width="79.85546875" style="187" customWidth="1"/>
    <col min="10499" max="10500" width="12.7109375" style="187" customWidth="1"/>
    <col min="10501" max="10752" width="9.140625" style="187"/>
    <col min="10753" max="10753" width="3.7109375" style="187" customWidth="1"/>
    <col min="10754" max="10754" width="79.85546875" style="187" customWidth="1"/>
    <col min="10755" max="10756" width="12.7109375" style="187" customWidth="1"/>
    <col min="10757" max="11008" width="9.140625" style="187"/>
    <col min="11009" max="11009" width="3.7109375" style="187" customWidth="1"/>
    <col min="11010" max="11010" width="79.85546875" style="187" customWidth="1"/>
    <col min="11011" max="11012" width="12.7109375" style="187" customWidth="1"/>
    <col min="11013" max="11264" width="9.140625" style="187"/>
    <col min="11265" max="11265" width="3.7109375" style="187" customWidth="1"/>
    <col min="11266" max="11266" width="79.85546875" style="187" customWidth="1"/>
    <col min="11267" max="11268" width="12.7109375" style="187" customWidth="1"/>
    <col min="11269" max="11520" width="9.140625" style="187"/>
    <col min="11521" max="11521" width="3.7109375" style="187" customWidth="1"/>
    <col min="11522" max="11522" width="79.85546875" style="187" customWidth="1"/>
    <col min="11523" max="11524" width="12.7109375" style="187" customWidth="1"/>
    <col min="11525" max="11776" width="9.140625" style="187"/>
    <col min="11777" max="11777" width="3.7109375" style="187" customWidth="1"/>
    <col min="11778" max="11778" width="79.85546875" style="187" customWidth="1"/>
    <col min="11779" max="11780" width="12.7109375" style="187" customWidth="1"/>
    <col min="11781" max="12032" width="9.140625" style="187"/>
    <col min="12033" max="12033" width="3.7109375" style="187" customWidth="1"/>
    <col min="12034" max="12034" width="79.85546875" style="187" customWidth="1"/>
    <col min="12035" max="12036" width="12.7109375" style="187" customWidth="1"/>
    <col min="12037" max="12288" width="9.140625" style="187"/>
    <col min="12289" max="12289" width="3.7109375" style="187" customWidth="1"/>
    <col min="12290" max="12290" width="79.85546875" style="187" customWidth="1"/>
    <col min="12291" max="12292" width="12.7109375" style="187" customWidth="1"/>
    <col min="12293" max="12544" width="9.140625" style="187"/>
    <col min="12545" max="12545" width="3.7109375" style="187" customWidth="1"/>
    <col min="12546" max="12546" width="79.85546875" style="187" customWidth="1"/>
    <col min="12547" max="12548" width="12.7109375" style="187" customWidth="1"/>
    <col min="12549" max="12800" width="9.140625" style="187"/>
    <col min="12801" max="12801" width="3.7109375" style="187" customWidth="1"/>
    <col min="12802" max="12802" width="79.85546875" style="187" customWidth="1"/>
    <col min="12803" max="12804" width="12.7109375" style="187" customWidth="1"/>
    <col min="12805" max="13056" width="9.140625" style="187"/>
    <col min="13057" max="13057" width="3.7109375" style="187" customWidth="1"/>
    <col min="13058" max="13058" width="79.85546875" style="187" customWidth="1"/>
    <col min="13059" max="13060" width="12.7109375" style="187" customWidth="1"/>
    <col min="13061" max="13312" width="9.140625" style="187"/>
    <col min="13313" max="13313" width="3.7109375" style="187" customWidth="1"/>
    <col min="13314" max="13314" width="79.85546875" style="187" customWidth="1"/>
    <col min="13315" max="13316" width="12.7109375" style="187" customWidth="1"/>
    <col min="13317" max="13568" width="9.140625" style="187"/>
    <col min="13569" max="13569" width="3.7109375" style="187" customWidth="1"/>
    <col min="13570" max="13570" width="79.85546875" style="187" customWidth="1"/>
    <col min="13571" max="13572" width="12.7109375" style="187" customWidth="1"/>
    <col min="13573" max="13824" width="9.140625" style="187"/>
    <col min="13825" max="13825" width="3.7109375" style="187" customWidth="1"/>
    <col min="13826" max="13826" width="79.85546875" style="187" customWidth="1"/>
    <col min="13827" max="13828" width="12.7109375" style="187" customWidth="1"/>
    <col min="13829" max="14080" width="9.140625" style="187"/>
    <col min="14081" max="14081" width="3.7109375" style="187" customWidth="1"/>
    <col min="14082" max="14082" width="79.85546875" style="187" customWidth="1"/>
    <col min="14083" max="14084" width="12.7109375" style="187" customWidth="1"/>
    <col min="14085" max="14336" width="9.140625" style="187"/>
    <col min="14337" max="14337" width="3.7109375" style="187" customWidth="1"/>
    <col min="14338" max="14338" width="79.85546875" style="187" customWidth="1"/>
    <col min="14339" max="14340" width="12.7109375" style="187" customWidth="1"/>
    <col min="14341" max="14592" width="9.140625" style="187"/>
    <col min="14593" max="14593" width="3.7109375" style="187" customWidth="1"/>
    <col min="14594" max="14594" width="79.85546875" style="187" customWidth="1"/>
    <col min="14595" max="14596" width="12.7109375" style="187" customWidth="1"/>
    <col min="14597" max="14848" width="9.140625" style="187"/>
    <col min="14849" max="14849" width="3.7109375" style="187" customWidth="1"/>
    <col min="14850" max="14850" width="79.85546875" style="187" customWidth="1"/>
    <col min="14851" max="14852" width="12.7109375" style="187" customWidth="1"/>
    <col min="14853" max="15104" width="9.140625" style="187"/>
    <col min="15105" max="15105" width="3.7109375" style="187" customWidth="1"/>
    <col min="15106" max="15106" width="79.85546875" style="187" customWidth="1"/>
    <col min="15107" max="15108" width="12.7109375" style="187" customWidth="1"/>
    <col min="15109" max="15360" width="9.140625" style="187"/>
    <col min="15361" max="15361" width="3.7109375" style="187" customWidth="1"/>
    <col min="15362" max="15362" width="79.85546875" style="187" customWidth="1"/>
    <col min="15363" max="15364" width="12.7109375" style="187" customWidth="1"/>
    <col min="15365" max="15616" width="9.140625" style="187"/>
    <col min="15617" max="15617" width="3.7109375" style="187" customWidth="1"/>
    <col min="15618" max="15618" width="79.85546875" style="187" customWidth="1"/>
    <col min="15619" max="15620" width="12.7109375" style="187" customWidth="1"/>
    <col min="15621" max="15872" width="9.140625" style="187"/>
    <col min="15873" max="15873" width="3.7109375" style="187" customWidth="1"/>
    <col min="15874" max="15874" width="79.85546875" style="187" customWidth="1"/>
    <col min="15875" max="15876" width="12.7109375" style="187" customWidth="1"/>
    <col min="15877" max="16128" width="9.140625" style="187"/>
    <col min="16129" max="16129" width="3.7109375" style="187" customWidth="1"/>
    <col min="16130" max="16130" width="79.85546875" style="187" customWidth="1"/>
    <col min="16131" max="16132" width="12.7109375" style="187" customWidth="1"/>
    <col min="16133" max="16384" width="9.140625" style="187"/>
  </cols>
  <sheetData>
    <row r="1" spans="1:4" ht="15.95" customHeight="1">
      <c r="A1" s="1193" t="s">
        <v>503</v>
      </c>
      <c r="B1" s="1183"/>
      <c r="C1" s="835" t="s">
        <v>611</v>
      </c>
      <c r="D1" s="836" t="s">
        <v>495</v>
      </c>
    </row>
    <row r="2" spans="1:4" ht="35.1" customHeight="1">
      <c r="A2" s="1194" t="s">
        <v>605</v>
      </c>
      <c r="B2" s="1194"/>
      <c r="C2" s="872">
        <f>C3+C21+C37</f>
        <v>57223519</v>
      </c>
      <c r="D2" s="873">
        <f>D3+D21+D37</f>
        <v>59069848</v>
      </c>
    </row>
    <row r="3" spans="1:4" ht="15.95" customHeight="1">
      <c r="A3" s="1195" t="s">
        <v>557</v>
      </c>
      <c r="B3" s="1195"/>
      <c r="C3" s="841">
        <f>C4</f>
        <v>12466389</v>
      </c>
      <c r="D3" s="860">
        <f>D4</f>
        <v>11718792</v>
      </c>
    </row>
    <row r="4" spans="1:4" ht="15.95" customHeight="1">
      <c r="A4" s="1191" t="s">
        <v>558</v>
      </c>
      <c r="B4" s="1192"/>
      <c r="C4" s="429">
        <f>SUM(C5:C20)</f>
        <v>12466389</v>
      </c>
      <c r="D4" s="874">
        <f>SUM(D5:D20)</f>
        <v>11718792</v>
      </c>
    </row>
    <row r="5" spans="1:4" ht="15.95" customHeight="1">
      <c r="A5" s="875"/>
      <c r="B5" s="876" t="s">
        <v>559</v>
      </c>
      <c r="C5" s="416">
        <v>33608</v>
      </c>
      <c r="D5" s="440">
        <v>17925</v>
      </c>
    </row>
    <row r="6" spans="1:4" ht="15.95" customHeight="1">
      <c r="A6" s="875"/>
      <c r="B6" s="876" t="s">
        <v>560</v>
      </c>
      <c r="C6" s="439">
        <v>262711</v>
      </c>
      <c r="D6" s="440">
        <v>318321</v>
      </c>
    </row>
    <row r="7" spans="1:4" ht="15.95" customHeight="1">
      <c r="A7" s="875"/>
      <c r="B7" s="876" t="s">
        <v>561</v>
      </c>
      <c r="C7" s="439">
        <v>16533</v>
      </c>
      <c r="D7" s="440">
        <v>17226</v>
      </c>
    </row>
    <row r="8" spans="1:4" ht="15.95" customHeight="1">
      <c r="A8" s="875"/>
      <c r="B8" s="876" t="s">
        <v>562</v>
      </c>
      <c r="C8" s="439">
        <v>0</v>
      </c>
      <c r="D8" s="440">
        <v>0</v>
      </c>
    </row>
    <row r="9" spans="1:4" ht="15.95" customHeight="1">
      <c r="A9" s="875"/>
      <c r="B9" s="876" t="s">
        <v>563</v>
      </c>
      <c r="C9" s="439">
        <v>0</v>
      </c>
      <c r="D9" s="440">
        <v>0</v>
      </c>
    </row>
    <row r="10" spans="1:4" ht="15.95" customHeight="1">
      <c r="A10" s="875"/>
      <c r="B10" s="876" t="s">
        <v>564</v>
      </c>
      <c r="C10" s="439">
        <v>136462</v>
      </c>
      <c r="D10" s="440">
        <v>142707</v>
      </c>
    </row>
    <row r="11" spans="1:4" ht="15.95" customHeight="1">
      <c r="A11" s="875"/>
      <c r="B11" s="876" t="s">
        <v>565</v>
      </c>
      <c r="C11" s="439">
        <v>5182543</v>
      </c>
      <c r="D11" s="440">
        <v>5274077</v>
      </c>
    </row>
    <row r="12" spans="1:4" ht="15.95" customHeight="1">
      <c r="A12" s="875"/>
      <c r="B12" s="876" t="s">
        <v>566</v>
      </c>
      <c r="C12" s="439">
        <v>1286578</v>
      </c>
      <c r="D12" s="440">
        <v>1095739</v>
      </c>
    </row>
    <row r="13" spans="1:4" ht="15.95" customHeight="1">
      <c r="A13" s="875"/>
      <c r="B13" s="876" t="s">
        <v>567</v>
      </c>
      <c r="C13" s="439">
        <v>4935420</v>
      </c>
      <c r="D13" s="440">
        <v>4102617</v>
      </c>
    </row>
    <row r="14" spans="1:4" ht="15.95" customHeight="1">
      <c r="A14" s="875"/>
      <c r="B14" s="876" t="s">
        <v>568</v>
      </c>
      <c r="C14" s="439">
        <v>266369</v>
      </c>
      <c r="D14" s="440">
        <v>260550</v>
      </c>
    </row>
    <row r="15" spans="1:4" ht="15.95" customHeight="1">
      <c r="A15" s="875"/>
      <c r="B15" s="876" t="s">
        <v>569</v>
      </c>
      <c r="C15" s="416">
        <v>29401</v>
      </c>
      <c r="D15" s="440">
        <v>20690</v>
      </c>
    </row>
    <row r="16" spans="1:4" ht="15.95" customHeight="1">
      <c r="A16" s="875"/>
      <c r="B16" s="876" t="s">
        <v>570</v>
      </c>
      <c r="C16" s="439">
        <v>0</v>
      </c>
      <c r="D16" s="440">
        <v>0</v>
      </c>
    </row>
    <row r="17" spans="1:4" ht="24.95" customHeight="1">
      <c r="A17" s="875"/>
      <c r="B17" s="876" t="s">
        <v>571</v>
      </c>
      <c r="C17" s="439">
        <v>0</v>
      </c>
      <c r="D17" s="440">
        <v>0</v>
      </c>
    </row>
    <row r="18" spans="1:4" ht="15.95" customHeight="1">
      <c r="A18" s="875"/>
      <c r="B18" s="876" t="s">
        <v>572</v>
      </c>
      <c r="C18" s="439">
        <v>155</v>
      </c>
      <c r="D18" s="440">
        <v>2654</v>
      </c>
    </row>
    <row r="19" spans="1:4" ht="15.95" customHeight="1">
      <c r="A19" s="875"/>
      <c r="B19" s="876" t="s">
        <v>573</v>
      </c>
      <c r="C19" s="439">
        <v>293801</v>
      </c>
      <c r="D19" s="440">
        <v>445187</v>
      </c>
    </row>
    <row r="20" spans="1:4" ht="15.95" customHeight="1">
      <c r="A20" s="877"/>
      <c r="B20" s="878" t="s">
        <v>574</v>
      </c>
      <c r="C20" s="879">
        <v>22808</v>
      </c>
      <c r="D20" s="880">
        <v>21099</v>
      </c>
    </row>
    <row r="21" spans="1:4" ht="15.95" customHeight="1">
      <c r="A21" s="1181" t="s">
        <v>575</v>
      </c>
      <c r="B21" s="1186"/>
      <c r="C21" s="841">
        <f>C22+C23+C34+C35+C36</f>
        <v>44755625</v>
      </c>
      <c r="D21" s="860">
        <f>D22+D23+D34+D35+D36</f>
        <v>47350835</v>
      </c>
    </row>
    <row r="22" spans="1:4" ht="15.95" customHeight="1">
      <c r="A22" s="1191" t="s">
        <v>576</v>
      </c>
      <c r="B22" s="1192"/>
      <c r="C22" s="429">
        <v>0</v>
      </c>
      <c r="D22" s="881">
        <v>0</v>
      </c>
    </row>
    <row r="23" spans="1:4" ht="15.95" customHeight="1">
      <c r="A23" s="1187" t="s">
        <v>577</v>
      </c>
      <c r="B23" s="1188"/>
      <c r="C23" s="439">
        <f>SUM(C24:C33)</f>
        <v>41773094</v>
      </c>
      <c r="D23" s="440">
        <f>SUM(D24:D33)</f>
        <v>44998439</v>
      </c>
    </row>
    <row r="24" spans="1:4" ht="15.95" customHeight="1">
      <c r="A24" s="875"/>
      <c r="B24" s="876" t="s">
        <v>578</v>
      </c>
      <c r="C24" s="439">
        <v>0</v>
      </c>
      <c r="D24" s="440">
        <v>0</v>
      </c>
    </row>
    <row r="25" spans="1:4" ht="15.95" customHeight="1">
      <c r="A25" s="875"/>
      <c r="B25" s="876" t="s">
        <v>564</v>
      </c>
      <c r="C25" s="439">
        <v>1601493</v>
      </c>
      <c r="D25" s="440">
        <v>2267332</v>
      </c>
    </row>
    <row r="26" spans="1:4" ht="15.95" customHeight="1">
      <c r="A26" s="875"/>
      <c r="B26" s="876" t="s">
        <v>579</v>
      </c>
      <c r="C26" s="439">
        <v>5131499</v>
      </c>
      <c r="D26" s="440">
        <v>5082710</v>
      </c>
    </row>
    <row r="27" spans="1:4" ht="15.95" customHeight="1">
      <c r="A27" s="875"/>
      <c r="B27" s="876" t="s">
        <v>580</v>
      </c>
      <c r="C27" s="439">
        <v>5937710</v>
      </c>
      <c r="D27" s="440">
        <v>5405292</v>
      </c>
    </row>
    <row r="28" spans="1:4" ht="15.95" customHeight="1">
      <c r="A28" s="875"/>
      <c r="B28" s="876" t="s">
        <v>581</v>
      </c>
      <c r="C28" s="439">
        <v>12617430</v>
      </c>
      <c r="D28" s="440">
        <v>14789603</v>
      </c>
    </row>
    <row r="29" spans="1:4" ht="15.95" customHeight="1">
      <c r="A29" s="875"/>
      <c r="B29" s="876" t="s">
        <v>582</v>
      </c>
      <c r="C29" s="439">
        <v>1098692</v>
      </c>
      <c r="D29" s="440">
        <v>1281631</v>
      </c>
    </row>
    <row r="30" spans="1:4" ht="15.95" customHeight="1">
      <c r="A30" s="875"/>
      <c r="B30" s="876" t="s">
        <v>583</v>
      </c>
      <c r="C30" s="439">
        <v>6930867</v>
      </c>
      <c r="D30" s="440">
        <v>8601759</v>
      </c>
    </row>
    <row r="31" spans="1:4" ht="15.95" customHeight="1">
      <c r="A31" s="875"/>
      <c r="B31" s="876" t="s">
        <v>584</v>
      </c>
      <c r="C31" s="439">
        <v>0</v>
      </c>
      <c r="D31" s="440">
        <v>0</v>
      </c>
    </row>
    <row r="32" spans="1:4" ht="15.95" customHeight="1">
      <c r="A32" s="875"/>
      <c r="B32" s="876" t="s">
        <v>585</v>
      </c>
      <c r="C32" s="416">
        <v>2738607</v>
      </c>
      <c r="D32" s="440">
        <v>2314140</v>
      </c>
    </row>
    <row r="33" spans="1:4" ht="15.95" customHeight="1">
      <c r="A33" s="875"/>
      <c r="B33" s="876" t="s">
        <v>586</v>
      </c>
      <c r="C33" s="439">
        <v>5716796</v>
      </c>
      <c r="D33" s="440">
        <v>5255972</v>
      </c>
    </row>
    <row r="34" spans="1:4" ht="15.95" customHeight="1">
      <c r="A34" s="1187" t="s">
        <v>587</v>
      </c>
      <c r="B34" s="1188"/>
      <c r="C34" s="439">
        <v>0</v>
      </c>
      <c r="D34" s="440">
        <v>0</v>
      </c>
    </row>
    <row r="35" spans="1:4" ht="15.95" customHeight="1">
      <c r="A35" s="1187" t="s">
        <v>588</v>
      </c>
      <c r="B35" s="1188"/>
      <c r="C35" s="439">
        <v>0</v>
      </c>
      <c r="D35" s="440">
        <v>0</v>
      </c>
    </row>
    <row r="36" spans="1:4" ht="15.95" customHeight="1">
      <c r="A36" s="1189" t="s">
        <v>589</v>
      </c>
      <c r="B36" s="1190"/>
      <c r="C36" s="879">
        <v>2982531</v>
      </c>
      <c r="D36" s="880">
        <v>2352396</v>
      </c>
    </row>
    <row r="37" spans="1:4" ht="23.25" customHeight="1">
      <c r="A37" s="1181" t="s">
        <v>601</v>
      </c>
      <c r="B37" s="1186"/>
      <c r="C37" s="841">
        <v>1505</v>
      </c>
      <c r="D37" s="841">
        <v>221</v>
      </c>
    </row>
  </sheetData>
  <mergeCells count="11">
    <mergeCell ref="A22:B22"/>
    <mergeCell ref="A1:B1"/>
    <mergeCell ref="A2:B2"/>
    <mergeCell ref="A3:B3"/>
    <mergeCell ref="A4:B4"/>
    <mergeCell ref="A21:B21"/>
    <mergeCell ref="A37:B37"/>
    <mergeCell ref="A23:B23"/>
    <mergeCell ref="A34:B34"/>
    <mergeCell ref="A35:B35"/>
    <mergeCell ref="A36:B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0" tint="-0.14999847407452621"/>
  </sheetPr>
  <dimension ref="A2:S61"/>
  <sheetViews>
    <sheetView zoomScale="85" zoomScaleNormal="85" workbookViewId="0">
      <selection activeCell="D65" sqref="D65"/>
    </sheetView>
  </sheetViews>
  <sheetFormatPr defaultRowHeight="12.75"/>
  <cols>
    <col min="1" max="1" width="50.7109375" style="336" customWidth="1"/>
    <col min="2" max="2" width="7" style="336" customWidth="1"/>
    <col min="3" max="3" width="18.7109375" style="335" customWidth="1"/>
    <col min="4" max="4" width="18.140625" style="335" customWidth="1"/>
    <col min="5" max="5" width="15.28515625" style="335" customWidth="1"/>
    <col min="6" max="7" width="14.28515625" style="335" customWidth="1"/>
    <col min="8" max="8" width="16.42578125" style="335" customWidth="1"/>
    <col min="9" max="9" width="17.140625" style="335" customWidth="1"/>
    <col min="10" max="10" width="17.28515625" style="335" customWidth="1"/>
    <col min="11" max="12" width="19.7109375" style="335" customWidth="1"/>
    <col min="13" max="13" width="19.140625" style="335" hidden="1" customWidth="1"/>
    <col min="14" max="14" width="19.7109375" style="335" customWidth="1"/>
    <col min="15" max="15" width="17.28515625" style="335" customWidth="1"/>
    <col min="16" max="16" width="19.7109375" style="336" customWidth="1"/>
    <col min="17" max="17" width="16.85546875" style="336" customWidth="1"/>
    <col min="18" max="18" width="9.140625" style="336"/>
    <col min="19" max="19" width="22.28515625" style="336" customWidth="1"/>
    <col min="20" max="16384" width="9.140625" style="336"/>
  </cols>
  <sheetData>
    <row r="2" spans="1:17" ht="24" customHeight="1">
      <c r="A2" s="352" t="s">
        <v>612</v>
      </c>
      <c r="B2" s="334"/>
    </row>
    <row r="3" spans="1:17" s="334" customFormat="1" ht="24.95" customHeight="1" thickBot="1">
      <c r="A3" s="337"/>
      <c r="B3" s="1107" t="s">
        <v>230</v>
      </c>
      <c r="C3" s="1112" t="s">
        <v>12</v>
      </c>
      <c r="D3" s="1112"/>
      <c r="E3" s="1109" t="s">
        <v>9</v>
      </c>
      <c r="F3" s="1110"/>
      <c r="G3" s="1110"/>
      <c r="H3" s="1110"/>
      <c r="I3" s="1110"/>
      <c r="J3" s="1109" t="s">
        <v>250</v>
      </c>
      <c r="K3" s="1110"/>
      <c r="L3" s="1110"/>
      <c r="M3" s="1110"/>
      <c r="N3" s="1110"/>
      <c r="O3" s="1111" t="s">
        <v>400</v>
      </c>
      <c r="P3" s="1111" t="s">
        <v>363</v>
      </c>
      <c r="Q3" s="1113" t="s">
        <v>122</v>
      </c>
    </row>
    <row r="4" spans="1:17" ht="90" customHeight="1" thickBot="1">
      <c r="A4" s="338"/>
      <c r="B4" s="1108"/>
      <c r="C4" s="339" t="s">
        <v>13</v>
      </c>
      <c r="D4" s="339" t="s">
        <v>14</v>
      </c>
      <c r="E4" s="339" t="s">
        <v>15</v>
      </c>
      <c r="F4" s="339" t="s">
        <v>197</v>
      </c>
      <c r="G4" s="339" t="s">
        <v>397</v>
      </c>
      <c r="H4" s="339" t="s">
        <v>16</v>
      </c>
      <c r="I4" s="339" t="s">
        <v>441</v>
      </c>
      <c r="J4" s="339" t="s">
        <v>251</v>
      </c>
      <c r="K4" s="339" t="s">
        <v>420</v>
      </c>
      <c r="L4" s="339" t="s">
        <v>253</v>
      </c>
      <c r="M4" s="339" t="s">
        <v>254</v>
      </c>
      <c r="N4" s="339" t="s">
        <v>426</v>
      </c>
      <c r="O4" s="1111"/>
      <c r="P4" s="1111"/>
      <c r="Q4" s="1113"/>
    </row>
    <row r="5" spans="1:17" s="334" customFormat="1" ht="20.100000000000001" customHeight="1" thickBot="1">
      <c r="A5" s="305" t="s">
        <v>613</v>
      </c>
      <c r="B5" s="309"/>
      <c r="C5" s="340">
        <f>C57</f>
        <v>168956</v>
      </c>
      <c r="D5" s="340">
        <f t="shared" ref="D5:N5" si="0">D57</f>
        <v>3366802</v>
      </c>
      <c r="E5" s="340">
        <f t="shared" si="0"/>
        <v>4883602</v>
      </c>
      <c r="F5" s="340">
        <f t="shared" si="0"/>
        <v>103972</v>
      </c>
      <c r="G5" s="340">
        <f t="shared" si="0"/>
        <v>1095453</v>
      </c>
      <c r="H5" s="340">
        <f>H57+I57</f>
        <v>2190755</v>
      </c>
      <c r="I5" s="340">
        <v>0</v>
      </c>
      <c r="J5" s="340">
        <f t="shared" si="0"/>
        <v>-6426</v>
      </c>
      <c r="K5" s="340">
        <f t="shared" si="0"/>
        <v>442354</v>
      </c>
      <c r="L5" s="340">
        <f t="shared" si="0"/>
        <v>859</v>
      </c>
      <c r="M5" s="340">
        <f t="shared" si="0"/>
        <v>0</v>
      </c>
      <c r="N5" s="340">
        <f t="shared" si="0"/>
        <v>-3981</v>
      </c>
      <c r="O5" s="340">
        <f>SUM(C5:N5)</f>
        <v>12242346</v>
      </c>
      <c r="P5" s="340">
        <f>P57</f>
        <v>32618</v>
      </c>
      <c r="Q5" s="341">
        <f t="shared" ref="Q5:Q24" si="1">SUM(O5:P5)</f>
        <v>12274964</v>
      </c>
    </row>
    <row r="6" spans="1:17" ht="30" hidden="1" customHeight="1">
      <c r="A6" s="306" t="s">
        <v>161</v>
      </c>
      <c r="B6" s="311"/>
      <c r="C6" s="324">
        <v>0</v>
      </c>
      <c r="D6" s="324">
        <v>0</v>
      </c>
      <c r="E6" s="324">
        <v>0</v>
      </c>
      <c r="F6" s="324">
        <v>0</v>
      </c>
      <c r="G6" s="324">
        <v>0</v>
      </c>
      <c r="H6" s="324">
        <v>0</v>
      </c>
      <c r="I6" s="324">
        <v>0</v>
      </c>
      <c r="J6" s="324">
        <v>0</v>
      </c>
      <c r="K6" s="324">
        <v>0</v>
      </c>
      <c r="L6" s="324">
        <v>0</v>
      </c>
      <c r="M6" s="324">
        <v>0</v>
      </c>
      <c r="N6" s="324">
        <v>0</v>
      </c>
      <c r="O6" s="324">
        <f>SUM(C6:N6)</f>
        <v>0</v>
      </c>
      <c r="P6" s="324">
        <v>0</v>
      </c>
      <c r="Q6" s="325">
        <f t="shared" si="1"/>
        <v>0</v>
      </c>
    </row>
    <row r="7" spans="1:17" ht="20.100000000000001" hidden="1" customHeight="1">
      <c r="A7" s="307" t="s">
        <v>162</v>
      </c>
      <c r="B7" s="312"/>
      <c r="C7" s="326">
        <v>0</v>
      </c>
      <c r="D7" s="326">
        <v>0</v>
      </c>
      <c r="E7" s="326">
        <v>0</v>
      </c>
      <c r="F7" s="326">
        <v>0</v>
      </c>
      <c r="G7" s="326">
        <v>0</v>
      </c>
      <c r="H7" s="326">
        <v>0</v>
      </c>
      <c r="I7" s="326">
        <v>0</v>
      </c>
      <c r="J7" s="326">
        <v>0</v>
      </c>
      <c r="K7" s="326">
        <v>0</v>
      </c>
      <c r="L7" s="326">
        <v>0</v>
      </c>
      <c r="M7" s="326">
        <v>0</v>
      </c>
      <c r="N7" s="326">
        <v>0</v>
      </c>
      <c r="O7" s="326">
        <f t="shared" ref="O7:O8" si="2">SUM(C7:N7)</f>
        <v>0</v>
      </c>
      <c r="P7" s="326">
        <v>0</v>
      </c>
      <c r="Q7" s="327">
        <f t="shared" ref="Q7:Q8" si="3">SUM(O7:P7)</f>
        <v>0</v>
      </c>
    </row>
    <row r="8" spans="1:17" ht="20.100000000000001" hidden="1" customHeight="1" thickBot="1">
      <c r="A8" s="317" t="s">
        <v>29</v>
      </c>
      <c r="B8" s="312"/>
      <c r="C8" s="328">
        <v>0</v>
      </c>
      <c r="D8" s="328">
        <v>0</v>
      </c>
      <c r="E8" s="328">
        <v>0</v>
      </c>
      <c r="F8" s="328">
        <v>0</v>
      </c>
      <c r="G8" s="328">
        <v>0</v>
      </c>
      <c r="H8" s="328">
        <v>0</v>
      </c>
      <c r="I8" s="328">
        <v>0</v>
      </c>
      <c r="J8" s="328">
        <v>0</v>
      </c>
      <c r="K8" s="328">
        <v>0</v>
      </c>
      <c r="L8" s="328">
        <v>0</v>
      </c>
      <c r="M8" s="328">
        <v>0</v>
      </c>
      <c r="N8" s="328">
        <v>0</v>
      </c>
      <c r="O8" s="328">
        <f t="shared" si="2"/>
        <v>0</v>
      </c>
      <c r="P8" s="328">
        <v>0</v>
      </c>
      <c r="Q8" s="329">
        <f t="shared" si="3"/>
        <v>0</v>
      </c>
    </row>
    <row r="9" spans="1:17" s="334" customFormat="1" ht="20.100000000000001" hidden="1" customHeight="1" thickBot="1">
      <c r="A9" s="308" t="s">
        <v>653</v>
      </c>
      <c r="B9" s="310"/>
      <c r="C9" s="343">
        <f>SUM(C5:C8)</f>
        <v>168956</v>
      </c>
      <c r="D9" s="343">
        <f t="shared" ref="D9:P9" si="4">SUM(D5:D8)</f>
        <v>3366802</v>
      </c>
      <c r="E9" s="343">
        <f t="shared" si="4"/>
        <v>4883602</v>
      </c>
      <c r="F9" s="343">
        <f t="shared" si="4"/>
        <v>103972</v>
      </c>
      <c r="G9" s="343">
        <f t="shared" si="4"/>
        <v>1095453</v>
      </c>
      <c r="H9" s="343">
        <f t="shared" si="4"/>
        <v>2190755</v>
      </c>
      <c r="I9" s="343">
        <f t="shared" si="4"/>
        <v>0</v>
      </c>
      <c r="J9" s="343">
        <f t="shared" si="4"/>
        <v>-6426</v>
      </c>
      <c r="K9" s="343">
        <f t="shared" si="4"/>
        <v>442354</v>
      </c>
      <c r="L9" s="343">
        <f t="shared" si="4"/>
        <v>859</v>
      </c>
      <c r="M9" s="343">
        <f t="shared" si="4"/>
        <v>0</v>
      </c>
      <c r="N9" s="343">
        <f t="shared" si="4"/>
        <v>-3981</v>
      </c>
      <c r="O9" s="343">
        <f t="shared" ref="O9" si="5">SUM(C9:K9)</f>
        <v>12245468</v>
      </c>
      <c r="P9" s="343">
        <f t="shared" si="4"/>
        <v>32618</v>
      </c>
      <c r="Q9" s="344">
        <f t="shared" si="1"/>
        <v>12278086</v>
      </c>
    </row>
    <row r="10" spans="1:17" s="334" customFormat="1" ht="20.100000000000001" customHeight="1" thickBot="1">
      <c r="A10" s="308" t="s">
        <v>258</v>
      </c>
      <c r="B10" s="310">
        <v>16</v>
      </c>
      <c r="C10" s="342"/>
      <c r="D10" s="343"/>
      <c r="E10" s="343"/>
      <c r="F10" s="343"/>
      <c r="G10" s="343"/>
      <c r="H10" s="343"/>
      <c r="I10" s="343">
        <v>1219282</v>
      </c>
      <c r="J10" s="343">
        <v>422</v>
      </c>
      <c r="K10" s="343">
        <v>-445422</v>
      </c>
      <c r="L10" s="343">
        <v>-2404</v>
      </c>
      <c r="M10" s="343">
        <v>0</v>
      </c>
      <c r="N10" s="343">
        <v>279</v>
      </c>
      <c r="O10" s="343">
        <f>SUM(C10:N10)</f>
        <v>772157</v>
      </c>
      <c r="P10" s="343">
        <v>2942</v>
      </c>
      <c r="Q10" s="344">
        <f t="shared" si="1"/>
        <v>775099</v>
      </c>
    </row>
    <row r="11" spans="1:17" ht="20.100000000000001" customHeight="1">
      <c r="A11" s="318" t="s">
        <v>163</v>
      </c>
      <c r="B11" s="313">
        <v>42</v>
      </c>
      <c r="C11" s="324">
        <v>0</v>
      </c>
      <c r="D11" s="324">
        <v>0</v>
      </c>
      <c r="E11" s="324">
        <v>0</v>
      </c>
      <c r="F11" s="324">
        <v>0</v>
      </c>
      <c r="G11" s="324">
        <v>0</v>
      </c>
      <c r="H11" s="324">
        <v>0</v>
      </c>
      <c r="I11" s="324">
        <v>0</v>
      </c>
      <c r="J11" s="324">
        <v>0</v>
      </c>
      <c r="K11" s="324">
        <v>0</v>
      </c>
      <c r="L11" s="324">
        <v>0</v>
      </c>
      <c r="M11" s="324">
        <v>0</v>
      </c>
      <c r="N11" s="324">
        <v>0</v>
      </c>
      <c r="O11" s="324">
        <f t="shared" ref="O11:O24" si="6">SUM(C11:N11)</f>
        <v>0</v>
      </c>
      <c r="P11" s="324">
        <v>-8155</v>
      </c>
      <c r="Q11" s="325">
        <f t="shared" si="1"/>
        <v>-8155</v>
      </c>
    </row>
    <row r="12" spans="1:17" ht="20.100000000000001" customHeight="1">
      <c r="A12" s="319" t="s">
        <v>398</v>
      </c>
      <c r="B12" s="314"/>
      <c r="C12" s="326">
        <v>0</v>
      </c>
      <c r="D12" s="326">
        <v>0</v>
      </c>
      <c r="E12" s="326">
        <v>0</v>
      </c>
      <c r="F12" s="326">
        <v>0</v>
      </c>
      <c r="G12" s="326">
        <v>36000</v>
      </c>
      <c r="H12" s="326">
        <v>-36000</v>
      </c>
      <c r="I12" s="326">
        <v>0</v>
      </c>
      <c r="J12" s="326">
        <v>0</v>
      </c>
      <c r="K12" s="326">
        <v>0</v>
      </c>
      <c r="L12" s="326">
        <v>0</v>
      </c>
      <c r="M12" s="326">
        <v>0</v>
      </c>
      <c r="N12" s="326">
        <v>0</v>
      </c>
      <c r="O12" s="326">
        <f t="shared" si="6"/>
        <v>0</v>
      </c>
      <c r="P12" s="326">
        <v>0</v>
      </c>
      <c r="Q12" s="327">
        <f t="shared" si="1"/>
        <v>0</v>
      </c>
    </row>
    <row r="13" spans="1:17" ht="20.100000000000001" hidden="1" customHeight="1">
      <c r="A13" s="319" t="s">
        <v>164</v>
      </c>
      <c r="B13" s="312"/>
      <c r="C13" s="326">
        <v>0</v>
      </c>
      <c r="D13" s="326">
        <v>0</v>
      </c>
      <c r="E13" s="326">
        <v>0</v>
      </c>
      <c r="F13" s="326">
        <v>0</v>
      </c>
      <c r="G13" s="326">
        <v>0</v>
      </c>
      <c r="H13" s="326">
        <v>0</v>
      </c>
      <c r="I13" s="326">
        <v>0</v>
      </c>
      <c r="J13" s="326">
        <v>0</v>
      </c>
      <c r="K13" s="326">
        <v>0</v>
      </c>
      <c r="L13" s="326">
        <v>0</v>
      </c>
      <c r="M13" s="326">
        <v>0</v>
      </c>
      <c r="N13" s="326">
        <v>0</v>
      </c>
      <c r="O13" s="326">
        <f t="shared" si="6"/>
        <v>0</v>
      </c>
      <c r="P13" s="326">
        <v>0</v>
      </c>
      <c r="Q13" s="327">
        <f t="shared" si="1"/>
        <v>0</v>
      </c>
    </row>
    <row r="14" spans="1:17" ht="20.100000000000001" customHeight="1">
      <c r="A14" s="319" t="s">
        <v>165</v>
      </c>
      <c r="B14" s="312"/>
      <c r="C14" s="326">
        <v>0</v>
      </c>
      <c r="D14" s="326">
        <v>0</v>
      </c>
      <c r="E14" s="326">
        <v>61087</v>
      </c>
      <c r="F14" s="326">
        <v>0</v>
      </c>
      <c r="G14" s="326">
        <v>0</v>
      </c>
      <c r="H14" s="326">
        <v>-61087</v>
      </c>
      <c r="I14" s="326">
        <v>0</v>
      </c>
      <c r="J14" s="326">
        <v>0</v>
      </c>
      <c r="K14" s="326">
        <v>0</v>
      </c>
      <c r="L14" s="326">
        <v>0</v>
      </c>
      <c r="M14" s="326">
        <v>0</v>
      </c>
      <c r="N14" s="326">
        <v>0</v>
      </c>
      <c r="O14" s="326">
        <f t="shared" si="6"/>
        <v>0</v>
      </c>
      <c r="P14" s="326">
        <v>0</v>
      </c>
      <c r="Q14" s="327">
        <f t="shared" si="1"/>
        <v>0</v>
      </c>
    </row>
    <row r="15" spans="1:17" ht="20.100000000000001" hidden="1" customHeight="1">
      <c r="A15" s="319" t="s">
        <v>166</v>
      </c>
      <c r="B15" s="312"/>
      <c r="C15" s="326">
        <v>0</v>
      </c>
      <c r="D15" s="326">
        <v>0</v>
      </c>
      <c r="E15" s="326">
        <v>0</v>
      </c>
      <c r="F15" s="326">
        <v>0</v>
      </c>
      <c r="G15" s="326">
        <v>0</v>
      </c>
      <c r="H15" s="326">
        <v>0</v>
      </c>
      <c r="I15" s="326">
        <v>0</v>
      </c>
      <c r="J15" s="326">
        <v>0</v>
      </c>
      <c r="K15" s="326">
        <v>0</v>
      </c>
      <c r="L15" s="326">
        <v>0</v>
      </c>
      <c r="M15" s="326">
        <v>0</v>
      </c>
      <c r="N15" s="326">
        <v>0</v>
      </c>
      <c r="O15" s="326">
        <f t="shared" si="6"/>
        <v>0</v>
      </c>
      <c r="P15" s="326">
        <v>0</v>
      </c>
      <c r="Q15" s="327">
        <f t="shared" si="1"/>
        <v>0</v>
      </c>
    </row>
    <row r="16" spans="1:17" ht="20.100000000000001" hidden="1" customHeight="1">
      <c r="A16" s="319" t="s">
        <v>167</v>
      </c>
      <c r="B16" s="312"/>
      <c r="C16" s="326">
        <v>0</v>
      </c>
      <c r="D16" s="326">
        <v>0</v>
      </c>
      <c r="E16" s="326">
        <v>0</v>
      </c>
      <c r="F16" s="326">
        <v>0</v>
      </c>
      <c r="G16" s="326">
        <v>0</v>
      </c>
      <c r="H16" s="326">
        <v>0</v>
      </c>
      <c r="I16" s="326">
        <v>0</v>
      </c>
      <c r="J16" s="326">
        <v>0</v>
      </c>
      <c r="K16" s="326">
        <v>0</v>
      </c>
      <c r="L16" s="326">
        <v>0</v>
      </c>
      <c r="M16" s="326">
        <v>0</v>
      </c>
      <c r="N16" s="326">
        <v>0</v>
      </c>
      <c r="O16" s="326">
        <f t="shared" si="6"/>
        <v>0</v>
      </c>
      <c r="P16" s="326">
        <v>0</v>
      </c>
      <c r="Q16" s="327">
        <f t="shared" si="1"/>
        <v>0</v>
      </c>
    </row>
    <row r="17" spans="1:19" ht="20.100000000000001" customHeight="1" thickBot="1">
      <c r="A17" s="319" t="s">
        <v>168</v>
      </c>
      <c r="B17" s="315">
        <v>38</v>
      </c>
      <c r="C17" s="326">
        <v>165</v>
      </c>
      <c r="D17" s="326">
        <v>0</v>
      </c>
      <c r="E17" s="326">
        <v>0</v>
      </c>
      <c r="F17" s="326">
        <v>0</v>
      </c>
      <c r="G17" s="326">
        <v>0</v>
      </c>
      <c r="H17" s="326">
        <v>0</v>
      </c>
      <c r="I17" s="326">
        <v>0</v>
      </c>
      <c r="J17" s="326">
        <v>0</v>
      </c>
      <c r="K17" s="326">
        <v>0</v>
      </c>
      <c r="L17" s="326">
        <v>0</v>
      </c>
      <c r="M17" s="326">
        <v>0</v>
      </c>
      <c r="N17" s="326">
        <v>0</v>
      </c>
      <c r="O17" s="326">
        <f t="shared" si="6"/>
        <v>165</v>
      </c>
      <c r="P17" s="326">
        <v>0</v>
      </c>
      <c r="Q17" s="327">
        <f t="shared" si="1"/>
        <v>165</v>
      </c>
    </row>
    <row r="18" spans="1:19" ht="20.100000000000001" hidden="1" customHeight="1">
      <c r="A18" s="319" t="s">
        <v>169</v>
      </c>
      <c r="B18" s="312"/>
      <c r="C18" s="326">
        <v>0</v>
      </c>
      <c r="D18" s="326">
        <v>0</v>
      </c>
      <c r="E18" s="326">
        <v>0</v>
      </c>
      <c r="F18" s="326">
        <v>0</v>
      </c>
      <c r="G18" s="326">
        <v>0</v>
      </c>
      <c r="H18" s="326">
        <v>0</v>
      </c>
      <c r="I18" s="326">
        <v>0</v>
      </c>
      <c r="J18" s="326">
        <v>0</v>
      </c>
      <c r="K18" s="326">
        <v>0</v>
      </c>
      <c r="L18" s="326">
        <v>0</v>
      </c>
      <c r="M18" s="326">
        <v>0</v>
      </c>
      <c r="N18" s="326">
        <v>0</v>
      </c>
      <c r="O18" s="326">
        <f t="shared" si="6"/>
        <v>0</v>
      </c>
      <c r="P18" s="326">
        <v>0</v>
      </c>
      <c r="Q18" s="327">
        <f t="shared" si="1"/>
        <v>0</v>
      </c>
    </row>
    <row r="19" spans="1:19" ht="20.100000000000001" hidden="1" customHeight="1">
      <c r="A19" s="319" t="s">
        <v>170</v>
      </c>
      <c r="B19" s="312"/>
      <c r="C19" s="326">
        <v>0</v>
      </c>
      <c r="D19" s="326">
        <v>0</v>
      </c>
      <c r="E19" s="326">
        <v>0</v>
      </c>
      <c r="F19" s="326">
        <v>0</v>
      </c>
      <c r="G19" s="326">
        <v>0</v>
      </c>
      <c r="H19" s="326">
        <v>0</v>
      </c>
      <c r="I19" s="326">
        <v>0</v>
      </c>
      <c r="J19" s="326">
        <v>0</v>
      </c>
      <c r="K19" s="326">
        <v>0</v>
      </c>
      <c r="L19" s="326">
        <v>0</v>
      </c>
      <c r="M19" s="326">
        <v>0</v>
      </c>
      <c r="N19" s="326">
        <v>0</v>
      </c>
      <c r="O19" s="326">
        <f t="shared" si="6"/>
        <v>0</v>
      </c>
      <c r="P19" s="326">
        <v>0</v>
      </c>
      <c r="Q19" s="327">
        <f t="shared" si="1"/>
        <v>0</v>
      </c>
    </row>
    <row r="20" spans="1:19" ht="20.100000000000001" hidden="1" customHeight="1">
      <c r="A20" s="319" t="s">
        <v>171</v>
      </c>
      <c r="B20" s="312"/>
      <c r="C20" s="326">
        <v>0</v>
      </c>
      <c r="D20" s="326">
        <v>0</v>
      </c>
      <c r="E20" s="326">
        <v>0</v>
      </c>
      <c r="F20" s="326">
        <v>0</v>
      </c>
      <c r="G20" s="326">
        <v>0</v>
      </c>
      <c r="H20" s="326">
        <v>0</v>
      </c>
      <c r="I20" s="326">
        <v>0</v>
      </c>
      <c r="J20" s="326">
        <v>0</v>
      </c>
      <c r="K20" s="326">
        <v>0</v>
      </c>
      <c r="L20" s="326">
        <v>0</v>
      </c>
      <c r="M20" s="326">
        <v>0</v>
      </c>
      <c r="N20" s="326">
        <v>0</v>
      </c>
      <c r="O20" s="326">
        <f t="shared" si="6"/>
        <v>0</v>
      </c>
      <c r="P20" s="326">
        <v>0</v>
      </c>
      <c r="Q20" s="327">
        <f t="shared" si="1"/>
        <v>0</v>
      </c>
    </row>
    <row r="21" spans="1:19" ht="20.100000000000001" hidden="1" customHeight="1">
      <c r="A21" s="319" t="s">
        <v>172</v>
      </c>
      <c r="B21" s="312"/>
      <c r="C21" s="326">
        <v>0</v>
      </c>
      <c r="D21" s="326">
        <v>0</v>
      </c>
      <c r="E21" s="326">
        <v>0</v>
      </c>
      <c r="F21" s="326">
        <v>0</v>
      </c>
      <c r="G21" s="326">
        <v>0</v>
      </c>
      <c r="H21" s="326">
        <v>0</v>
      </c>
      <c r="I21" s="326">
        <v>0</v>
      </c>
      <c r="J21" s="326">
        <v>0</v>
      </c>
      <c r="K21" s="326">
        <v>0</v>
      </c>
      <c r="L21" s="326">
        <v>0</v>
      </c>
      <c r="M21" s="326">
        <v>0</v>
      </c>
      <c r="N21" s="326">
        <v>0</v>
      </c>
      <c r="O21" s="326">
        <f t="shared" si="6"/>
        <v>0</v>
      </c>
      <c r="P21" s="326">
        <v>0</v>
      </c>
      <c r="Q21" s="327">
        <f t="shared" si="1"/>
        <v>0</v>
      </c>
    </row>
    <row r="22" spans="1:19" ht="20.100000000000001" hidden="1" customHeight="1">
      <c r="A22" s="319" t="s">
        <v>206</v>
      </c>
      <c r="B22" s="312"/>
      <c r="C22" s="326">
        <v>0</v>
      </c>
      <c r="D22" s="326">
        <v>0</v>
      </c>
      <c r="E22" s="326">
        <v>0</v>
      </c>
      <c r="F22" s="326">
        <v>0</v>
      </c>
      <c r="G22" s="326">
        <v>0</v>
      </c>
      <c r="H22" s="326">
        <v>0</v>
      </c>
      <c r="I22" s="326">
        <v>0</v>
      </c>
      <c r="J22" s="326">
        <v>0</v>
      </c>
      <c r="K22" s="326">
        <v>0</v>
      </c>
      <c r="L22" s="326">
        <v>0</v>
      </c>
      <c r="M22" s="326">
        <v>0</v>
      </c>
      <c r="N22" s="326">
        <v>0</v>
      </c>
      <c r="O22" s="326">
        <f t="shared" si="6"/>
        <v>0</v>
      </c>
      <c r="P22" s="326">
        <v>0</v>
      </c>
      <c r="Q22" s="327">
        <f t="shared" si="1"/>
        <v>0</v>
      </c>
    </row>
    <row r="23" spans="1:19" ht="30" hidden="1" customHeight="1">
      <c r="A23" s="320" t="s">
        <v>180</v>
      </c>
      <c r="B23" s="312"/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>
        <v>0</v>
      </c>
      <c r="L23" s="326">
        <v>0</v>
      </c>
      <c r="M23" s="326">
        <v>0</v>
      </c>
      <c r="N23" s="326">
        <v>0</v>
      </c>
      <c r="O23" s="326">
        <f t="shared" si="6"/>
        <v>0</v>
      </c>
      <c r="P23" s="326">
        <v>0</v>
      </c>
      <c r="Q23" s="327">
        <f t="shared" si="1"/>
        <v>0</v>
      </c>
    </row>
    <row r="24" spans="1:19" ht="20.100000000000001" hidden="1" customHeight="1" thickBot="1">
      <c r="A24" s="321" t="s">
        <v>173</v>
      </c>
      <c r="B24" s="312"/>
      <c r="C24" s="328">
        <v>0</v>
      </c>
      <c r="D24" s="328">
        <v>0</v>
      </c>
      <c r="E24" s="328">
        <v>0</v>
      </c>
      <c r="F24" s="328">
        <v>0</v>
      </c>
      <c r="G24" s="328">
        <v>0</v>
      </c>
      <c r="H24" s="328">
        <v>0</v>
      </c>
      <c r="I24" s="328">
        <v>0</v>
      </c>
      <c r="J24" s="328">
        <v>0</v>
      </c>
      <c r="K24" s="328">
        <v>0</v>
      </c>
      <c r="L24" s="328">
        <v>0</v>
      </c>
      <c r="M24" s="328">
        <v>0</v>
      </c>
      <c r="N24" s="328">
        <v>0</v>
      </c>
      <c r="O24" s="328">
        <f t="shared" si="6"/>
        <v>0</v>
      </c>
      <c r="P24" s="328">
        <v>0</v>
      </c>
      <c r="Q24" s="329">
        <f t="shared" si="1"/>
        <v>0</v>
      </c>
    </row>
    <row r="25" spans="1:19" ht="20.100000000000001" customHeight="1" thickBot="1">
      <c r="A25" s="308" t="s">
        <v>174</v>
      </c>
      <c r="B25" s="310" t="s">
        <v>609</v>
      </c>
      <c r="C25" s="343">
        <f>SUM(C26:C27)</f>
        <v>0</v>
      </c>
      <c r="D25" s="343">
        <f t="shared" ref="D25:P25" si="7">SUM(D26:D27)</f>
        <v>15173</v>
      </c>
      <c r="E25" s="343">
        <f t="shared" si="7"/>
        <v>0</v>
      </c>
      <c r="F25" s="343">
        <f t="shared" si="7"/>
        <v>-6085</v>
      </c>
      <c r="G25" s="343">
        <f t="shared" si="7"/>
        <v>0</v>
      </c>
      <c r="H25" s="343">
        <f t="shared" si="7"/>
        <v>0</v>
      </c>
      <c r="I25" s="343">
        <f t="shared" si="7"/>
        <v>0</v>
      </c>
      <c r="J25" s="343">
        <f t="shared" si="7"/>
        <v>0</v>
      </c>
      <c r="K25" s="343">
        <f t="shared" si="7"/>
        <v>0</v>
      </c>
      <c r="L25" s="343">
        <f t="shared" si="7"/>
        <v>0</v>
      </c>
      <c r="M25" s="343">
        <f t="shared" si="7"/>
        <v>0</v>
      </c>
      <c r="N25" s="343">
        <f t="shared" si="7"/>
        <v>0</v>
      </c>
      <c r="O25" s="343">
        <f>SUM(C25:K25)</f>
        <v>9088</v>
      </c>
      <c r="P25" s="343">
        <f t="shared" si="7"/>
        <v>0</v>
      </c>
      <c r="Q25" s="344">
        <f>SUM(O25:P25)</f>
        <v>9088</v>
      </c>
    </row>
    <row r="26" spans="1:19" s="345" customFormat="1" ht="20.100000000000001" customHeight="1">
      <c r="A26" s="322" t="s">
        <v>175</v>
      </c>
      <c r="B26" s="313"/>
      <c r="C26" s="324">
        <v>0</v>
      </c>
      <c r="D26" s="330">
        <v>0</v>
      </c>
      <c r="E26" s="330">
        <v>0</v>
      </c>
      <c r="F26" s="330">
        <v>9088</v>
      </c>
      <c r="G26" s="330">
        <v>0</v>
      </c>
      <c r="H26" s="330">
        <v>0</v>
      </c>
      <c r="I26" s="330">
        <v>0</v>
      </c>
      <c r="J26" s="330">
        <v>0</v>
      </c>
      <c r="K26" s="330">
        <v>0</v>
      </c>
      <c r="L26" s="330">
        <v>0</v>
      </c>
      <c r="M26" s="330">
        <v>0</v>
      </c>
      <c r="N26" s="330">
        <v>0</v>
      </c>
      <c r="O26" s="330">
        <f t="shared" ref="O26:O27" si="8">SUM(C26:N26)</f>
        <v>9088</v>
      </c>
      <c r="P26" s="330">
        <v>0</v>
      </c>
      <c r="Q26" s="331">
        <f t="shared" ref="Q26:Q27" si="9">SUM(O26:P26)</f>
        <v>9088</v>
      </c>
    </row>
    <row r="27" spans="1:19" s="345" customFormat="1" ht="20.100000000000001" customHeight="1" thickBot="1">
      <c r="A27" s="323" t="s">
        <v>17</v>
      </c>
      <c r="B27" s="316"/>
      <c r="C27" s="328">
        <v>0</v>
      </c>
      <c r="D27" s="332">
        <v>15173</v>
      </c>
      <c r="E27" s="332">
        <v>0</v>
      </c>
      <c r="F27" s="332">
        <v>-15173</v>
      </c>
      <c r="G27" s="332">
        <v>0</v>
      </c>
      <c r="H27" s="332">
        <v>0</v>
      </c>
      <c r="I27" s="332">
        <v>0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f t="shared" si="8"/>
        <v>0</v>
      </c>
      <c r="P27" s="332">
        <v>0</v>
      </c>
      <c r="Q27" s="333">
        <f t="shared" si="9"/>
        <v>0</v>
      </c>
    </row>
    <row r="28" spans="1:19" s="334" customFormat="1" ht="20.100000000000001" customHeight="1" thickBot="1">
      <c r="A28" s="308" t="s">
        <v>614</v>
      </c>
      <c r="B28" s="310"/>
      <c r="C28" s="343">
        <f>SUM(C9,C10,C11:C25)</f>
        <v>169121</v>
      </c>
      <c r="D28" s="343">
        <f t="shared" ref="D28:P28" si="10">SUM(D9,D10,D11:D25)</f>
        <v>3381975</v>
      </c>
      <c r="E28" s="343">
        <f t="shared" si="10"/>
        <v>4944689</v>
      </c>
      <c r="F28" s="343">
        <f t="shared" si="10"/>
        <v>97887</v>
      </c>
      <c r="G28" s="343">
        <f t="shared" si="10"/>
        <v>1131453</v>
      </c>
      <c r="H28" s="343">
        <f t="shared" si="10"/>
        <v>2093668</v>
      </c>
      <c r="I28" s="343">
        <f t="shared" si="10"/>
        <v>1219282</v>
      </c>
      <c r="J28" s="343">
        <f t="shared" si="10"/>
        <v>-6004</v>
      </c>
      <c r="K28" s="343">
        <f t="shared" si="10"/>
        <v>-3068</v>
      </c>
      <c r="L28" s="343">
        <f t="shared" si="10"/>
        <v>-1545</v>
      </c>
      <c r="M28" s="343">
        <f t="shared" si="10"/>
        <v>0</v>
      </c>
      <c r="N28" s="343">
        <f t="shared" si="10"/>
        <v>-3702</v>
      </c>
      <c r="O28" s="343">
        <f>SUM(C28:N28)</f>
        <v>13023756</v>
      </c>
      <c r="P28" s="343">
        <f t="shared" si="10"/>
        <v>27405</v>
      </c>
      <c r="Q28" s="344">
        <f>SUM(O28:P28)</f>
        <v>13051161</v>
      </c>
      <c r="S28" s="346"/>
    </row>
    <row r="30" spans="1:19">
      <c r="A30" s="347"/>
      <c r="B30" s="347"/>
      <c r="C30" s="348"/>
      <c r="D30" s="348"/>
      <c r="E30" s="349"/>
      <c r="F30" s="349"/>
      <c r="G30" s="348"/>
      <c r="H30" s="348"/>
      <c r="I30" s="348"/>
      <c r="J30" s="348"/>
      <c r="K30" s="348"/>
      <c r="L30" s="348"/>
      <c r="M30" s="348"/>
      <c r="N30" s="348"/>
      <c r="O30" s="348"/>
      <c r="P30" s="350"/>
      <c r="Q30" s="350"/>
    </row>
    <row r="31" spans="1:19" ht="31.5" customHeight="1">
      <c r="A31" s="352" t="s">
        <v>496</v>
      </c>
      <c r="B31" s="334"/>
    </row>
    <row r="32" spans="1:19" s="334" customFormat="1" ht="24.95" customHeight="1" thickBot="1">
      <c r="A32" s="337"/>
      <c r="B32" s="1107" t="s">
        <v>230</v>
      </c>
      <c r="C32" s="1112" t="s">
        <v>12</v>
      </c>
      <c r="D32" s="1112"/>
      <c r="E32" s="1109" t="s">
        <v>9</v>
      </c>
      <c r="F32" s="1110"/>
      <c r="G32" s="1110"/>
      <c r="H32" s="1110"/>
      <c r="I32" s="1110"/>
      <c r="J32" s="1109" t="s">
        <v>250</v>
      </c>
      <c r="K32" s="1110"/>
      <c r="L32" s="1110"/>
      <c r="M32" s="1110"/>
      <c r="N32" s="1110"/>
      <c r="O32" s="1111" t="s">
        <v>400</v>
      </c>
      <c r="P32" s="1111" t="s">
        <v>363</v>
      </c>
      <c r="Q32" s="1113" t="s">
        <v>122</v>
      </c>
    </row>
    <row r="33" spans="1:17" ht="90" customHeight="1" thickBot="1">
      <c r="A33" s="338"/>
      <c r="B33" s="1108"/>
      <c r="C33" s="339" t="s">
        <v>13</v>
      </c>
      <c r="D33" s="339" t="s">
        <v>14</v>
      </c>
      <c r="E33" s="339" t="s">
        <v>15</v>
      </c>
      <c r="F33" s="339" t="s">
        <v>197</v>
      </c>
      <c r="G33" s="339" t="s">
        <v>397</v>
      </c>
      <c r="H33" s="339" t="s">
        <v>16</v>
      </c>
      <c r="I33" s="339" t="s">
        <v>441</v>
      </c>
      <c r="J33" s="339" t="s">
        <v>251</v>
      </c>
      <c r="K33" s="339" t="s">
        <v>420</v>
      </c>
      <c r="L33" s="339" t="s">
        <v>253</v>
      </c>
      <c r="M33" s="339" t="s">
        <v>254</v>
      </c>
      <c r="N33" s="339" t="s">
        <v>426</v>
      </c>
      <c r="O33" s="1111"/>
      <c r="P33" s="1111"/>
      <c r="Q33" s="1113"/>
    </row>
    <row r="34" spans="1:17" s="334" customFormat="1" ht="20.100000000000001" customHeight="1" thickBot="1">
      <c r="A34" s="305" t="s">
        <v>497</v>
      </c>
      <c r="B34" s="309"/>
      <c r="C34" s="340">
        <v>168840</v>
      </c>
      <c r="D34" s="340">
        <v>3355063</v>
      </c>
      <c r="E34" s="340">
        <v>4413825</v>
      </c>
      <c r="F34" s="340">
        <v>101252</v>
      </c>
      <c r="G34" s="340">
        <v>1041953</v>
      </c>
      <c r="H34" s="340">
        <v>1412786</v>
      </c>
      <c r="I34" s="340">
        <v>0</v>
      </c>
      <c r="J34" s="340">
        <v>-1765</v>
      </c>
      <c r="K34" s="340">
        <v>549621</v>
      </c>
      <c r="L34" s="340">
        <v>4056</v>
      </c>
      <c r="M34" s="340"/>
      <c r="N34" s="340">
        <v>-2389</v>
      </c>
      <c r="O34" s="340">
        <f>SUM(C34:N34)</f>
        <v>11043242</v>
      </c>
      <c r="P34" s="340">
        <v>29738</v>
      </c>
      <c r="Q34" s="341">
        <f>SUM(O34:P34)</f>
        <v>11072980</v>
      </c>
    </row>
    <row r="35" spans="1:17" ht="30" hidden="1" customHeight="1">
      <c r="A35" s="306" t="s">
        <v>161</v>
      </c>
      <c r="B35" s="311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>
        <f t="shared" ref="O35:O56" si="11">SUM(C35:N35)</f>
        <v>0</v>
      </c>
      <c r="P35" s="324"/>
      <c r="Q35" s="325">
        <f t="shared" ref="Q35:Q57" si="12">SUM(O35:P35)</f>
        <v>0</v>
      </c>
    </row>
    <row r="36" spans="1:17" ht="20.100000000000001" hidden="1" customHeight="1">
      <c r="A36" s="307" t="s">
        <v>162</v>
      </c>
      <c r="B36" s="312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>
        <f t="shared" si="11"/>
        <v>0</v>
      </c>
      <c r="P36" s="326"/>
      <c r="Q36" s="327">
        <f t="shared" si="12"/>
        <v>0</v>
      </c>
    </row>
    <row r="37" spans="1:17" ht="20.100000000000001" hidden="1" customHeight="1" thickBot="1">
      <c r="A37" s="317" t="s">
        <v>29</v>
      </c>
      <c r="B37" s="312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>
        <f t="shared" si="11"/>
        <v>0</v>
      </c>
      <c r="P37" s="328"/>
      <c r="Q37" s="329">
        <f t="shared" si="12"/>
        <v>0</v>
      </c>
    </row>
    <row r="38" spans="1:17" s="334" customFormat="1" ht="20.100000000000001" hidden="1" customHeight="1" thickBot="1">
      <c r="A38" s="308" t="s">
        <v>498</v>
      </c>
      <c r="B38" s="310"/>
      <c r="C38" s="343">
        <f>SUM(C34:C37)</f>
        <v>168840</v>
      </c>
      <c r="D38" s="343">
        <f t="shared" ref="D38:P38" si="13">SUM(D34:D37)</f>
        <v>3355063</v>
      </c>
      <c r="E38" s="343">
        <f t="shared" si="13"/>
        <v>4413825</v>
      </c>
      <c r="F38" s="343">
        <f t="shared" si="13"/>
        <v>101252</v>
      </c>
      <c r="G38" s="343">
        <f t="shared" si="13"/>
        <v>1041953</v>
      </c>
      <c r="H38" s="343">
        <f t="shared" si="13"/>
        <v>1412786</v>
      </c>
      <c r="I38" s="343">
        <v>0</v>
      </c>
      <c r="J38" s="343">
        <f t="shared" si="13"/>
        <v>-1765</v>
      </c>
      <c r="K38" s="343">
        <f t="shared" si="13"/>
        <v>549621</v>
      </c>
      <c r="L38" s="343">
        <f t="shared" si="13"/>
        <v>4056</v>
      </c>
      <c r="M38" s="343">
        <f t="shared" si="13"/>
        <v>0</v>
      </c>
      <c r="N38" s="343">
        <f t="shared" si="13"/>
        <v>-2389</v>
      </c>
      <c r="O38" s="343">
        <f t="shared" si="11"/>
        <v>11043242</v>
      </c>
      <c r="P38" s="343">
        <f t="shared" si="13"/>
        <v>29738</v>
      </c>
      <c r="Q38" s="344">
        <f t="shared" si="12"/>
        <v>11072980</v>
      </c>
    </row>
    <row r="39" spans="1:17" s="334" customFormat="1" ht="20.100000000000001" customHeight="1" thickBot="1">
      <c r="A39" s="308" t="s">
        <v>258</v>
      </c>
      <c r="B39" s="310">
        <v>16</v>
      </c>
      <c r="C39" s="342"/>
      <c r="D39" s="343"/>
      <c r="E39" s="343"/>
      <c r="F39" s="343"/>
      <c r="G39" s="343"/>
      <c r="H39" s="343"/>
      <c r="I39" s="343">
        <v>1301246</v>
      </c>
      <c r="J39" s="343">
        <v>-4661</v>
      </c>
      <c r="K39" s="343">
        <v>-107267</v>
      </c>
      <c r="L39" s="343">
        <v>-3197</v>
      </c>
      <c r="M39" s="343"/>
      <c r="N39" s="343">
        <v>-1592</v>
      </c>
      <c r="O39" s="343">
        <f t="shared" si="11"/>
        <v>1184529</v>
      </c>
      <c r="P39" s="343">
        <v>2882</v>
      </c>
      <c r="Q39" s="344">
        <f t="shared" si="12"/>
        <v>1187411</v>
      </c>
    </row>
    <row r="40" spans="1:17" ht="20.100000000000001" hidden="1" customHeight="1">
      <c r="A40" s="318" t="s">
        <v>163</v>
      </c>
      <c r="B40" s="313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>
        <f t="shared" si="11"/>
        <v>0</v>
      </c>
      <c r="P40" s="324"/>
      <c r="Q40" s="325">
        <f t="shared" si="12"/>
        <v>0</v>
      </c>
    </row>
    <row r="41" spans="1:17" ht="20.100000000000001" customHeight="1">
      <c r="A41" s="319" t="s">
        <v>398</v>
      </c>
      <c r="B41" s="314"/>
      <c r="C41" s="326">
        <v>0</v>
      </c>
      <c r="D41" s="326">
        <v>0</v>
      </c>
      <c r="E41" s="326">
        <v>0</v>
      </c>
      <c r="F41" s="326">
        <v>0</v>
      </c>
      <c r="G41" s="326">
        <v>53500</v>
      </c>
      <c r="H41" s="326">
        <v>-53500</v>
      </c>
      <c r="I41" s="326">
        <v>0</v>
      </c>
      <c r="J41" s="326">
        <v>0</v>
      </c>
      <c r="K41" s="326">
        <v>0</v>
      </c>
      <c r="L41" s="326">
        <v>0</v>
      </c>
      <c r="M41" s="326"/>
      <c r="N41" s="326">
        <v>0</v>
      </c>
      <c r="O41" s="326">
        <f t="shared" si="11"/>
        <v>0</v>
      </c>
      <c r="P41" s="326">
        <v>0</v>
      </c>
      <c r="Q41" s="327">
        <f t="shared" si="12"/>
        <v>0</v>
      </c>
    </row>
    <row r="42" spans="1:17" ht="20.100000000000001" hidden="1" customHeight="1">
      <c r="A42" s="319" t="s">
        <v>164</v>
      </c>
      <c r="B42" s="312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>
        <f t="shared" si="11"/>
        <v>0</v>
      </c>
      <c r="P42" s="326"/>
      <c r="Q42" s="327">
        <f t="shared" si="12"/>
        <v>0</v>
      </c>
    </row>
    <row r="43" spans="1:17" ht="20.100000000000001" customHeight="1">
      <c r="A43" s="319" t="s">
        <v>165</v>
      </c>
      <c r="B43" s="312"/>
      <c r="C43" s="326">
        <v>0</v>
      </c>
      <c r="D43" s="326">
        <v>0</v>
      </c>
      <c r="E43" s="326">
        <v>469777</v>
      </c>
      <c r="F43" s="326">
        <v>0</v>
      </c>
      <c r="G43" s="326">
        <v>0</v>
      </c>
      <c r="H43" s="326">
        <v>-469777</v>
      </c>
      <c r="I43" s="326">
        <v>0</v>
      </c>
      <c r="J43" s="326">
        <v>0</v>
      </c>
      <c r="K43" s="326">
        <v>0</v>
      </c>
      <c r="L43" s="326">
        <v>0</v>
      </c>
      <c r="M43" s="326"/>
      <c r="N43" s="326">
        <v>0</v>
      </c>
      <c r="O43" s="326">
        <f t="shared" si="11"/>
        <v>0</v>
      </c>
      <c r="P43" s="326">
        <v>0</v>
      </c>
      <c r="Q43" s="327">
        <f t="shared" si="12"/>
        <v>0</v>
      </c>
    </row>
    <row r="44" spans="1:17" ht="20.100000000000001" hidden="1" customHeight="1">
      <c r="A44" s="319" t="s">
        <v>166</v>
      </c>
      <c r="B44" s="312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>
        <f t="shared" si="11"/>
        <v>0</v>
      </c>
      <c r="P44" s="326"/>
      <c r="Q44" s="327">
        <f t="shared" si="12"/>
        <v>0</v>
      </c>
    </row>
    <row r="45" spans="1:17" ht="20.100000000000001" hidden="1" customHeight="1">
      <c r="A45" s="319" t="s">
        <v>167</v>
      </c>
      <c r="B45" s="312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>
        <f t="shared" si="11"/>
        <v>0</v>
      </c>
      <c r="P45" s="326"/>
      <c r="Q45" s="327">
        <f t="shared" si="12"/>
        <v>0</v>
      </c>
    </row>
    <row r="46" spans="1:17" ht="20.100000000000001" customHeight="1">
      <c r="A46" s="319" t="s">
        <v>168</v>
      </c>
      <c r="B46" s="315">
        <v>38</v>
      </c>
      <c r="C46" s="326">
        <v>116</v>
      </c>
      <c r="D46" s="326">
        <v>0</v>
      </c>
      <c r="E46" s="326">
        <v>0</v>
      </c>
      <c r="F46" s="326">
        <v>0</v>
      </c>
      <c r="G46" s="326">
        <v>0</v>
      </c>
      <c r="H46" s="326">
        <v>0</v>
      </c>
      <c r="I46" s="326">
        <v>0</v>
      </c>
      <c r="J46" s="326">
        <v>0</v>
      </c>
      <c r="K46" s="326">
        <v>0</v>
      </c>
      <c r="L46" s="326">
        <v>0</v>
      </c>
      <c r="M46" s="326"/>
      <c r="N46" s="326">
        <v>0</v>
      </c>
      <c r="O46" s="326">
        <f t="shared" si="11"/>
        <v>116</v>
      </c>
      <c r="P46" s="326">
        <v>0</v>
      </c>
      <c r="Q46" s="327">
        <f t="shared" si="12"/>
        <v>116</v>
      </c>
    </row>
    <row r="47" spans="1:17" ht="20.100000000000001" hidden="1" customHeight="1">
      <c r="A47" s="319" t="s">
        <v>169</v>
      </c>
      <c r="B47" s="312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>
        <f t="shared" si="11"/>
        <v>0</v>
      </c>
      <c r="P47" s="326"/>
      <c r="Q47" s="327">
        <f t="shared" si="12"/>
        <v>0</v>
      </c>
    </row>
    <row r="48" spans="1:17" ht="20.100000000000001" hidden="1" customHeight="1">
      <c r="A48" s="319" t="s">
        <v>170</v>
      </c>
      <c r="B48" s="312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>
        <f t="shared" si="11"/>
        <v>0</v>
      </c>
      <c r="P48" s="326"/>
      <c r="Q48" s="327">
        <f t="shared" si="12"/>
        <v>0</v>
      </c>
    </row>
    <row r="49" spans="1:19" ht="20.100000000000001" hidden="1" customHeight="1">
      <c r="A49" s="319" t="s">
        <v>171</v>
      </c>
      <c r="B49" s="312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>
        <f t="shared" si="11"/>
        <v>0</v>
      </c>
      <c r="P49" s="326"/>
      <c r="Q49" s="327">
        <f t="shared" si="12"/>
        <v>0</v>
      </c>
    </row>
    <row r="50" spans="1:19" ht="20.100000000000001" hidden="1" customHeight="1">
      <c r="A50" s="319" t="s">
        <v>172</v>
      </c>
      <c r="B50" s="312"/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>
        <f t="shared" si="11"/>
        <v>0</v>
      </c>
      <c r="P50" s="326"/>
      <c r="Q50" s="327">
        <f t="shared" si="12"/>
        <v>0</v>
      </c>
    </row>
    <row r="51" spans="1:19" ht="20.100000000000001" hidden="1" customHeight="1">
      <c r="A51" s="319" t="s">
        <v>206</v>
      </c>
      <c r="B51" s="312"/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>
        <f t="shared" si="11"/>
        <v>0</v>
      </c>
      <c r="P51" s="326"/>
      <c r="Q51" s="327">
        <f t="shared" si="12"/>
        <v>0</v>
      </c>
    </row>
    <row r="52" spans="1:19" ht="30" hidden="1" customHeight="1">
      <c r="A52" s="320" t="s">
        <v>180</v>
      </c>
      <c r="B52" s="312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>
        <f t="shared" si="11"/>
        <v>0</v>
      </c>
      <c r="P52" s="326"/>
      <c r="Q52" s="327">
        <f t="shared" si="12"/>
        <v>0</v>
      </c>
    </row>
    <row r="53" spans="1:19" ht="20.100000000000001" customHeight="1" thickBot="1">
      <c r="A53" s="321" t="s">
        <v>173</v>
      </c>
      <c r="B53" s="312"/>
      <c r="C53" s="328">
        <v>0</v>
      </c>
      <c r="D53" s="328">
        <v>0</v>
      </c>
      <c r="E53" s="328">
        <v>0</v>
      </c>
      <c r="F53" s="328">
        <v>0</v>
      </c>
      <c r="G53" s="328">
        <v>0</v>
      </c>
      <c r="H53" s="328">
        <v>0</v>
      </c>
      <c r="I53" s="328">
        <v>0</v>
      </c>
      <c r="J53" s="328">
        <v>0</v>
      </c>
      <c r="K53" s="328">
        <v>0</v>
      </c>
      <c r="L53" s="328">
        <v>0</v>
      </c>
      <c r="M53" s="328"/>
      <c r="N53" s="328">
        <v>0</v>
      </c>
      <c r="O53" s="328">
        <f t="shared" si="11"/>
        <v>0</v>
      </c>
      <c r="P53" s="328">
        <v>-2</v>
      </c>
      <c r="Q53" s="329">
        <f t="shared" si="12"/>
        <v>-2</v>
      </c>
    </row>
    <row r="54" spans="1:19" ht="20.100000000000001" customHeight="1" thickBot="1">
      <c r="A54" s="308" t="s">
        <v>174</v>
      </c>
      <c r="B54" s="310" t="s">
        <v>609</v>
      </c>
      <c r="C54" s="343">
        <f>SUM(C55:C56)</f>
        <v>0</v>
      </c>
      <c r="D54" s="343">
        <f t="shared" ref="D54:P54" si="14">SUM(D55:D56)</f>
        <v>11739</v>
      </c>
      <c r="E54" s="343">
        <f t="shared" si="14"/>
        <v>0</v>
      </c>
      <c r="F54" s="343">
        <f t="shared" si="14"/>
        <v>2720</v>
      </c>
      <c r="G54" s="343">
        <f t="shared" si="14"/>
        <v>0</v>
      </c>
      <c r="H54" s="343">
        <f t="shared" si="14"/>
        <v>0</v>
      </c>
      <c r="I54" s="343">
        <f t="shared" si="14"/>
        <v>0</v>
      </c>
      <c r="J54" s="343">
        <f t="shared" si="14"/>
        <v>0</v>
      </c>
      <c r="K54" s="343">
        <f t="shared" si="14"/>
        <v>0</v>
      </c>
      <c r="L54" s="343">
        <f t="shared" si="14"/>
        <v>0</v>
      </c>
      <c r="M54" s="343">
        <f t="shared" si="14"/>
        <v>0</v>
      </c>
      <c r="N54" s="343">
        <f t="shared" si="14"/>
        <v>0</v>
      </c>
      <c r="O54" s="343">
        <f t="shared" si="11"/>
        <v>14459</v>
      </c>
      <c r="P54" s="343">
        <f t="shared" si="14"/>
        <v>0</v>
      </c>
      <c r="Q54" s="344">
        <f t="shared" si="12"/>
        <v>14459</v>
      </c>
    </row>
    <row r="55" spans="1:19" s="345" customFormat="1" ht="20.100000000000001" customHeight="1">
      <c r="A55" s="322" t="s">
        <v>175</v>
      </c>
      <c r="B55" s="313"/>
      <c r="C55" s="324">
        <v>0</v>
      </c>
      <c r="D55" s="330">
        <v>0</v>
      </c>
      <c r="E55" s="330">
        <v>0</v>
      </c>
      <c r="F55" s="330">
        <v>14459</v>
      </c>
      <c r="G55" s="330">
        <v>0</v>
      </c>
      <c r="H55" s="330">
        <v>0</v>
      </c>
      <c r="I55" s="330">
        <v>0</v>
      </c>
      <c r="J55" s="330">
        <v>0</v>
      </c>
      <c r="K55" s="330">
        <v>0</v>
      </c>
      <c r="L55" s="330">
        <v>0</v>
      </c>
      <c r="M55" s="330"/>
      <c r="N55" s="330">
        <v>0</v>
      </c>
      <c r="O55" s="330">
        <f t="shared" si="11"/>
        <v>14459</v>
      </c>
      <c r="P55" s="330">
        <v>0</v>
      </c>
      <c r="Q55" s="331">
        <f t="shared" si="12"/>
        <v>14459</v>
      </c>
    </row>
    <row r="56" spans="1:19" s="345" customFormat="1" ht="20.100000000000001" customHeight="1" thickBot="1">
      <c r="A56" s="323" t="s">
        <v>17</v>
      </c>
      <c r="B56" s="316"/>
      <c r="C56" s="328">
        <v>0</v>
      </c>
      <c r="D56" s="332">
        <v>11739</v>
      </c>
      <c r="E56" s="332">
        <v>0</v>
      </c>
      <c r="F56" s="332">
        <v>-11739</v>
      </c>
      <c r="G56" s="332">
        <v>0</v>
      </c>
      <c r="H56" s="332">
        <v>0</v>
      </c>
      <c r="I56" s="332">
        <v>0</v>
      </c>
      <c r="J56" s="332">
        <v>0</v>
      </c>
      <c r="K56" s="332">
        <v>0</v>
      </c>
      <c r="L56" s="332">
        <v>0</v>
      </c>
      <c r="M56" s="332"/>
      <c r="N56" s="332">
        <v>0</v>
      </c>
      <c r="O56" s="332">
        <f t="shared" si="11"/>
        <v>0</v>
      </c>
      <c r="P56" s="332">
        <v>0</v>
      </c>
      <c r="Q56" s="333">
        <f t="shared" si="12"/>
        <v>0</v>
      </c>
    </row>
    <row r="57" spans="1:19" s="334" customFormat="1" ht="20.100000000000001" customHeight="1" thickBot="1">
      <c r="A57" s="308" t="s">
        <v>499</v>
      </c>
      <c r="B57" s="310"/>
      <c r="C57" s="343">
        <f t="shared" ref="C57:N57" si="15">SUM(C40:C54,C39,C38)</f>
        <v>168956</v>
      </c>
      <c r="D57" s="343">
        <f t="shared" si="15"/>
        <v>3366802</v>
      </c>
      <c r="E57" s="343">
        <f t="shared" si="15"/>
        <v>4883602</v>
      </c>
      <c r="F57" s="343">
        <f t="shared" si="15"/>
        <v>103972</v>
      </c>
      <c r="G57" s="343">
        <f t="shared" si="15"/>
        <v>1095453</v>
      </c>
      <c r="H57" s="343">
        <f t="shared" si="15"/>
        <v>889509</v>
      </c>
      <c r="I57" s="343">
        <f t="shared" si="15"/>
        <v>1301246</v>
      </c>
      <c r="J57" s="343">
        <f t="shared" si="15"/>
        <v>-6426</v>
      </c>
      <c r="K57" s="343">
        <f t="shared" si="15"/>
        <v>442354</v>
      </c>
      <c r="L57" s="343">
        <f t="shared" si="15"/>
        <v>859</v>
      </c>
      <c r="M57" s="343">
        <f t="shared" si="15"/>
        <v>0</v>
      </c>
      <c r="N57" s="343">
        <f t="shared" si="15"/>
        <v>-3981</v>
      </c>
      <c r="O57" s="343">
        <f t="shared" ref="O57" si="16">SUM(C57:N57)</f>
        <v>12242346</v>
      </c>
      <c r="P57" s="343">
        <f>SUM(P40:P54,P39,P38)</f>
        <v>32618</v>
      </c>
      <c r="Q57" s="344">
        <f t="shared" si="12"/>
        <v>12274964</v>
      </c>
      <c r="S57" s="346"/>
    </row>
    <row r="59" spans="1:19">
      <c r="A59" s="347"/>
      <c r="B59" s="347"/>
      <c r="C59" s="348"/>
      <c r="D59" s="348"/>
      <c r="E59" s="349"/>
      <c r="F59" s="349"/>
      <c r="G59" s="349"/>
      <c r="H59" s="348"/>
      <c r="I59" s="348"/>
      <c r="J59" s="348"/>
      <c r="K59" s="348"/>
      <c r="L59" s="348"/>
      <c r="M59" s="348"/>
      <c r="N59" s="348"/>
      <c r="O59" s="348"/>
      <c r="P59" s="350"/>
      <c r="Q59" s="350"/>
    </row>
    <row r="61" spans="1:19">
      <c r="O61" s="351"/>
    </row>
  </sheetData>
  <mergeCells count="14">
    <mergeCell ref="P3:P4"/>
    <mergeCell ref="Q3:Q4"/>
    <mergeCell ref="P32:P33"/>
    <mergeCell ref="Q32:Q33"/>
    <mergeCell ref="C3:D3"/>
    <mergeCell ref="E3:I3"/>
    <mergeCell ref="B3:B4"/>
    <mergeCell ref="J3:N3"/>
    <mergeCell ref="O3:O4"/>
    <mergeCell ref="C32:D32"/>
    <mergeCell ref="E32:I32"/>
    <mergeCell ref="B32:B33"/>
    <mergeCell ref="J32:N32"/>
    <mergeCell ref="O32:O33"/>
  </mergeCells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9">
    <tabColor theme="0" tint="-0.14999847407452621"/>
    <pageSetUpPr fitToPage="1"/>
  </sheetPr>
  <dimension ref="B1:AE24"/>
  <sheetViews>
    <sheetView zoomScaleNormal="75" workbookViewId="0">
      <selection activeCell="F31" sqref="F31"/>
    </sheetView>
  </sheetViews>
  <sheetFormatPr defaultRowHeight="11.25"/>
  <cols>
    <col min="1" max="1" width="4" style="118" customWidth="1"/>
    <col min="2" max="2" width="5.28515625" style="118" customWidth="1"/>
    <col min="3" max="3" width="59.7109375" style="118" customWidth="1"/>
    <col min="4" max="7" width="20.7109375" style="118" customWidth="1"/>
    <col min="8" max="8" width="5.140625" style="118" customWidth="1"/>
    <col min="9" max="16384" width="9.140625" style="118"/>
  </cols>
  <sheetData>
    <row r="1" spans="2:31">
      <c r="C1" s="119"/>
      <c r="D1" s="120"/>
      <c r="E1" s="120"/>
      <c r="F1" s="1196"/>
      <c r="G1" s="1196"/>
    </row>
    <row r="2" spans="2:31" ht="17.100000000000001" customHeight="1" thickBot="1">
      <c r="B2" s="1200"/>
      <c r="C2" s="1201"/>
      <c r="D2" s="1204" t="s">
        <v>316</v>
      </c>
      <c r="E2" s="1204"/>
      <c r="F2" s="1205" t="s">
        <v>317</v>
      </c>
      <c r="G2" s="1206"/>
    </row>
    <row r="3" spans="2:31" ht="17.100000000000001" customHeight="1" thickBot="1">
      <c r="B3" s="1202"/>
      <c r="C3" s="1203"/>
      <c r="D3" s="1197" t="s">
        <v>367</v>
      </c>
      <c r="E3" s="1197"/>
      <c r="F3" s="1198" t="s">
        <v>367</v>
      </c>
      <c r="G3" s="1199"/>
    </row>
    <row r="4" spans="2:31" ht="17.100000000000001" customHeight="1" thickBot="1">
      <c r="B4" s="1202"/>
      <c r="C4" s="1203" t="s">
        <v>318</v>
      </c>
      <c r="D4" s="885" t="s">
        <v>611</v>
      </c>
      <c r="E4" s="885" t="s">
        <v>495</v>
      </c>
      <c r="F4" s="885" t="s">
        <v>611</v>
      </c>
      <c r="G4" s="886" t="s">
        <v>495</v>
      </c>
      <c r="I4" s="122"/>
    </row>
    <row r="5" spans="2:31" ht="20.100000000000001" customHeight="1" thickBot="1">
      <c r="B5" s="895" t="s">
        <v>123</v>
      </c>
      <c r="C5" s="893" t="s">
        <v>132</v>
      </c>
      <c r="D5" s="887">
        <v>133743502</v>
      </c>
      <c r="E5" s="887">
        <v>123523021</v>
      </c>
      <c r="F5" s="887">
        <v>30231352.169981916</v>
      </c>
      <c r="G5" s="888">
        <v>28985808.048809107</v>
      </c>
    </row>
    <row r="6" spans="2:31" ht="20.100000000000001" customHeight="1" thickBot="1">
      <c r="B6" s="896" t="s">
        <v>124</v>
      </c>
      <c r="C6" s="894" t="s">
        <v>90</v>
      </c>
      <c r="D6" s="889">
        <v>0</v>
      </c>
      <c r="E6" s="889">
        <v>0</v>
      </c>
      <c r="F6" s="889">
        <v>0</v>
      </c>
      <c r="G6" s="890">
        <v>0</v>
      </c>
    </row>
    <row r="7" spans="2:31" ht="20.100000000000001" customHeight="1" thickBot="1">
      <c r="B7" s="896" t="s">
        <v>125</v>
      </c>
      <c r="C7" s="894" t="s">
        <v>267</v>
      </c>
      <c r="D7" s="889">
        <v>8486753</v>
      </c>
      <c r="E7" s="889">
        <v>12019331</v>
      </c>
      <c r="F7" s="889">
        <v>1918343.8065099455</v>
      </c>
      <c r="G7" s="890">
        <v>2820446.0870585474</v>
      </c>
    </row>
    <row r="8" spans="2:31" ht="20.100000000000001" customHeight="1" thickBot="1">
      <c r="B8" s="896" t="s">
        <v>126</v>
      </c>
      <c r="C8" s="894" t="s">
        <v>268</v>
      </c>
      <c r="D8" s="889">
        <v>91417962</v>
      </c>
      <c r="E8" s="889">
        <v>81140866</v>
      </c>
      <c r="F8" s="889">
        <v>20664096.292947557</v>
      </c>
      <c r="G8" s="890">
        <v>19040447.260354336</v>
      </c>
    </row>
    <row r="9" spans="2:31" ht="20.100000000000001" customHeight="1" thickBot="1">
      <c r="B9" s="896" t="s">
        <v>127</v>
      </c>
      <c r="C9" s="894" t="s">
        <v>404</v>
      </c>
      <c r="D9" s="889">
        <v>13023756</v>
      </c>
      <c r="E9" s="889">
        <v>12242346</v>
      </c>
      <c r="F9" s="889">
        <v>2943886.9801084991</v>
      </c>
      <c r="G9" s="890">
        <v>2872778.5990848294</v>
      </c>
    </row>
    <row r="10" spans="2:31" ht="20.100000000000001" customHeight="1" thickBot="1">
      <c r="B10" s="896" t="s">
        <v>136</v>
      </c>
      <c r="C10" s="894" t="s">
        <v>363</v>
      </c>
      <c r="D10" s="889">
        <v>27405</v>
      </c>
      <c r="E10" s="889">
        <v>32618</v>
      </c>
      <c r="F10" s="889">
        <v>6194.6202531645567</v>
      </c>
      <c r="G10" s="890">
        <v>7654.1124017364782</v>
      </c>
    </row>
    <row r="11" spans="2:31" ht="20.100000000000001" customHeight="1" thickBot="1">
      <c r="B11" s="896" t="s">
        <v>137</v>
      </c>
      <c r="C11" s="894" t="s">
        <v>133</v>
      </c>
      <c r="D11" s="889">
        <v>169121</v>
      </c>
      <c r="E11" s="889">
        <v>168956</v>
      </c>
      <c r="F11" s="889">
        <v>38228.074141048819</v>
      </c>
      <c r="G11" s="890">
        <v>39647.072627009271</v>
      </c>
    </row>
    <row r="12" spans="2:31" ht="20.100000000000001" customHeight="1" thickBot="1">
      <c r="B12" s="896" t="s">
        <v>138</v>
      </c>
      <c r="C12" s="894" t="s">
        <v>134</v>
      </c>
      <c r="D12" s="889">
        <v>42280127</v>
      </c>
      <c r="E12" s="889">
        <v>42238924</v>
      </c>
      <c r="F12" s="889">
        <v>42280127</v>
      </c>
      <c r="G12" s="890">
        <v>42238924</v>
      </c>
    </row>
    <row r="13" spans="2:31" ht="20.100000000000001" customHeight="1" thickBot="1">
      <c r="B13" s="896" t="s">
        <v>139</v>
      </c>
      <c r="C13" s="894" t="s">
        <v>319</v>
      </c>
      <c r="D13" s="891">
        <v>308.03493092629549</v>
      </c>
      <c r="E13" s="891">
        <v>289.83565016949768</v>
      </c>
      <c r="F13" s="891">
        <v>69.628148943556837</v>
      </c>
      <c r="G13" s="892">
        <v>68.012589503578013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</row>
    <row r="14" spans="2:31" ht="20.100000000000001" customHeight="1" thickBot="1">
      <c r="B14" s="896" t="s">
        <v>140</v>
      </c>
      <c r="C14" s="894" t="s">
        <v>534</v>
      </c>
      <c r="D14" s="891">
        <v>20.29</v>
      </c>
      <c r="E14" s="891">
        <v>17.25</v>
      </c>
      <c r="F14" s="891">
        <v>20.29</v>
      </c>
      <c r="G14" s="892">
        <v>17.25</v>
      </c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</row>
    <row r="15" spans="2:31" ht="15" customHeight="1">
      <c r="I15" s="124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</row>
    <row r="16" spans="2:31" ht="15" customHeight="1">
      <c r="I16" s="124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</row>
    <row r="17" spans="8:31" ht="15" customHeight="1">
      <c r="I17" s="124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</row>
    <row r="18" spans="8:31" ht="15" customHeight="1">
      <c r="I18" s="125"/>
    </row>
    <row r="19" spans="8:31" ht="15" customHeight="1">
      <c r="H19" s="126"/>
    </row>
    <row r="20" spans="8:31" ht="15" customHeight="1">
      <c r="H20" s="126"/>
    </row>
    <row r="21" spans="8:31" ht="15" customHeight="1">
      <c r="H21" s="126"/>
    </row>
    <row r="22" spans="8:31" ht="15" customHeight="1"/>
    <row r="23" spans="8:31" ht="15" customHeight="1"/>
    <row r="24" spans="8:31" ht="15" customHeight="1"/>
  </sheetData>
  <mergeCells count="6">
    <mergeCell ref="F1:G1"/>
    <mergeCell ref="D3:E3"/>
    <mergeCell ref="F3:G3"/>
    <mergeCell ref="B2:C4"/>
    <mergeCell ref="D2:E2"/>
    <mergeCell ref="F2:G2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9">
    <tabColor theme="0" tint="-0.14999847407452621"/>
    <pageSetUpPr fitToPage="1"/>
  </sheetPr>
  <dimension ref="B1:I48"/>
  <sheetViews>
    <sheetView workbookViewId="0">
      <selection activeCell="F31" sqref="F31"/>
    </sheetView>
  </sheetViews>
  <sheetFormatPr defaultRowHeight="11.25"/>
  <cols>
    <col min="1" max="1" width="4.28515625" style="121" customWidth="1"/>
    <col min="2" max="2" width="5.28515625" style="121" customWidth="1"/>
    <col min="3" max="3" width="59.7109375" style="121" customWidth="1"/>
    <col min="4" max="7" width="20.7109375" style="121" customWidth="1"/>
    <col min="8" max="8" width="6.42578125" style="121" customWidth="1"/>
    <col min="9" max="9" width="5.140625" style="121" customWidth="1"/>
    <col min="10" max="16384" width="9.140625" style="121"/>
  </cols>
  <sheetData>
    <row r="1" spans="2:8">
      <c r="C1" s="133"/>
      <c r="D1" s="134"/>
      <c r="E1" s="134"/>
      <c r="F1" s="134"/>
      <c r="G1" s="1207"/>
      <c r="H1" s="1207"/>
    </row>
    <row r="2" spans="2:8" ht="20.100000000000001" customHeight="1" thickBot="1">
      <c r="B2" s="1200"/>
      <c r="C2" s="1201"/>
      <c r="D2" s="1204" t="s">
        <v>316</v>
      </c>
      <c r="E2" s="1204"/>
      <c r="F2" s="1205" t="s">
        <v>317</v>
      </c>
      <c r="G2" s="1206"/>
      <c r="H2" s="123"/>
    </row>
    <row r="3" spans="2:8" ht="45" customHeight="1" thickBot="1">
      <c r="B3" s="1202"/>
      <c r="C3" s="1203" t="s">
        <v>318</v>
      </c>
      <c r="D3" s="885" t="s">
        <v>626</v>
      </c>
      <c r="E3" s="885" t="s">
        <v>522</v>
      </c>
      <c r="F3" s="885" t="s">
        <v>626</v>
      </c>
      <c r="G3" s="886" t="s">
        <v>522</v>
      </c>
    </row>
    <row r="4" spans="2:8" ht="20.100000000000001" customHeight="1" thickBot="1">
      <c r="B4" s="895" t="s">
        <v>123</v>
      </c>
      <c r="C4" s="893" t="s">
        <v>275</v>
      </c>
      <c r="D4" s="887">
        <v>3872855</v>
      </c>
      <c r="E4" s="887">
        <v>3660505</v>
      </c>
      <c r="F4" s="887">
        <v>885082.38681810908</v>
      </c>
      <c r="G4" s="888">
        <v>874714.442745173</v>
      </c>
    </row>
    <row r="5" spans="2:8" ht="20.100000000000001" customHeight="1" thickBot="1">
      <c r="B5" s="896" t="s">
        <v>124</v>
      </c>
      <c r="C5" s="894" t="s">
        <v>278</v>
      </c>
      <c r="D5" s="889">
        <v>1550843</v>
      </c>
      <c r="E5" s="889">
        <v>1433927</v>
      </c>
      <c r="F5" s="889">
        <v>354421.69252919534</v>
      </c>
      <c r="G5" s="890">
        <v>342651.26170904224</v>
      </c>
    </row>
    <row r="6" spans="2:8" ht="20.100000000000001" customHeight="1" thickBot="1">
      <c r="B6" s="896" t="s">
        <v>125</v>
      </c>
      <c r="C6" s="894" t="s">
        <v>282</v>
      </c>
      <c r="D6" s="889">
        <v>244631</v>
      </c>
      <c r="E6" s="889">
        <v>292935</v>
      </c>
      <c r="F6" s="889">
        <v>55906.712068926114</v>
      </c>
      <c r="G6" s="890">
        <v>69999.761039954115</v>
      </c>
    </row>
    <row r="7" spans="2:8" ht="20.100000000000001" customHeight="1" thickBot="1">
      <c r="B7" s="896" t="s">
        <v>126</v>
      </c>
      <c r="C7" s="894" t="s">
        <v>153</v>
      </c>
      <c r="D7" s="889">
        <v>1966676</v>
      </c>
      <c r="E7" s="889">
        <v>1621505</v>
      </c>
      <c r="F7" s="889">
        <v>449454.03021230886</v>
      </c>
      <c r="G7" s="890">
        <v>387474.90919518255</v>
      </c>
    </row>
    <row r="8" spans="2:8" ht="20.100000000000001" customHeight="1" thickBot="1">
      <c r="B8" s="896" t="s">
        <v>127</v>
      </c>
      <c r="C8" s="894" t="s">
        <v>320</v>
      </c>
      <c r="D8" s="889">
        <v>1637737</v>
      </c>
      <c r="E8" s="889">
        <v>1617855</v>
      </c>
      <c r="F8" s="889">
        <v>374280.00091413944</v>
      </c>
      <c r="G8" s="890">
        <v>386602.70502771938</v>
      </c>
    </row>
    <row r="9" spans="2:8" ht="20.100000000000001" customHeight="1" thickBot="1">
      <c r="B9" s="896" t="s">
        <v>136</v>
      </c>
      <c r="C9" s="894" t="s">
        <v>401</v>
      </c>
      <c r="D9" s="889">
        <v>1219282</v>
      </c>
      <c r="E9" s="889">
        <v>1301246</v>
      </c>
      <c r="F9" s="889">
        <v>278648.44482025731</v>
      </c>
      <c r="G9" s="890">
        <v>310945.80386159435</v>
      </c>
    </row>
    <row r="10" spans="2:8" ht="20.100000000000001" customHeight="1" thickBot="1">
      <c r="B10" s="896" t="s">
        <v>137</v>
      </c>
      <c r="C10" s="894" t="s">
        <v>364</v>
      </c>
      <c r="D10" s="889">
        <v>2942</v>
      </c>
      <c r="E10" s="889">
        <v>2882</v>
      </c>
      <c r="F10" s="889">
        <v>672.34956692643459</v>
      </c>
      <c r="G10" s="890">
        <v>688.68285222710756</v>
      </c>
    </row>
    <row r="11" spans="2:8" ht="20.100000000000001" customHeight="1" thickBot="1">
      <c r="B11" s="896" t="s">
        <v>138</v>
      </c>
      <c r="C11" s="894" t="s">
        <v>128</v>
      </c>
      <c r="D11" s="889">
        <v>8357693</v>
      </c>
      <c r="E11" s="889">
        <v>6989966</v>
      </c>
      <c r="F11" s="889">
        <v>1910024</v>
      </c>
      <c r="G11" s="890">
        <v>1670323</v>
      </c>
    </row>
    <row r="12" spans="2:8" ht="20.100000000000001" customHeight="1" thickBot="1">
      <c r="B12" s="896" t="s">
        <v>139</v>
      </c>
      <c r="C12" s="894" t="s">
        <v>129</v>
      </c>
      <c r="D12" s="889">
        <v>-136968</v>
      </c>
      <c r="E12" s="889">
        <v>291202</v>
      </c>
      <c r="F12" s="889">
        <v>-31302</v>
      </c>
      <c r="G12" s="890">
        <v>69586</v>
      </c>
    </row>
    <row r="13" spans="2:8" ht="20.100000000000001" customHeight="1" thickBot="1">
      <c r="B13" s="896" t="s">
        <v>140</v>
      </c>
      <c r="C13" s="894" t="s">
        <v>130</v>
      </c>
      <c r="D13" s="889">
        <v>135319</v>
      </c>
      <c r="E13" s="889">
        <v>-5320487</v>
      </c>
      <c r="F13" s="889">
        <v>30925</v>
      </c>
      <c r="G13" s="890">
        <v>-1271384</v>
      </c>
    </row>
    <row r="14" spans="2:8" ht="20.100000000000001" customHeight="1" thickBot="1">
      <c r="B14" s="896" t="s">
        <v>141</v>
      </c>
      <c r="C14" s="894" t="s">
        <v>131</v>
      </c>
      <c r="D14" s="889">
        <v>8356044</v>
      </c>
      <c r="E14" s="889">
        <v>1960681</v>
      </c>
      <c r="F14" s="889">
        <v>1909647</v>
      </c>
      <c r="G14" s="890">
        <v>468524</v>
      </c>
    </row>
    <row r="15" spans="2:8" ht="20.100000000000001" customHeight="1" thickBot="1">
      <c r="B15" s="896" t="s">
        <v>142</v>
      </c>
      <c r="C15" s="894" t="s">
        <v>102</v>
      </c>
      <c r="D15" s="897">
        <v>28.86</v>
      </c>
      <c r="E15" s="897">
        <v>30.82</v>
      </c>
      <c r="F15" s="897">
        <v>6.6</v>
      </c>
      <c r="G15" s="898">
        <v>7.3647486140317335</v>
      </c>
      <c r="H15" s="127"/>
    </row>
    <row r="16" spans="2:8" ht="20.100000000000001" customHeight="1" thickBot="1">
      <c r="B16" s="896" t="s">
        <v>143</v>
      </c>
      <c r="C16" s="894" t="s">
        <v>101</v>
      </c>
      <c r="D16" s="897">
        <v>28.84</v>
      </c>
      <c r="E16" s="897">
        <v>30.8</v>
      </c>
      <c r="F16" s="897">
        <v>6.59</v>
      </c>
      <c r="G16" s="898">
        <v>7.3599694131141273</v>
      </c>
      <c r="H16" s="127"/>
    </row>
    <row r="17" spans="2:8" ht="24.95" customHeight="1" thickBot="1">
      <c r="B17" s="896" t="s">
        <v>144</v>
      </c>
      <c r="C17" s="894" t="s">
        <v>135</v>
      </c>
      <c r="D17" s="897">
        <v>0</v>
      </c>
      <c r="E17" s="897">
        <v>0</v>
      </c>
      <c r="F17" s="897">
        <v>0</v>
      </c>
      <c r="G17" s="898">
        <v>0</v>
      </c>
      <c r="H17" s="128"/>
    </row>
    <row r="19" spans="2:8" ht="16.5" customHeight="1"/>
    <row r="34" spans="2:9" s="123" customFormat="1">
      <c r="C34" s="135"/>
    </row>
    <row r="35" spans="2:9" s="123" customFormat="1" ht="15" customHeight="1">
      <c r="C35" s="136"/>
      <c r="D35" s="137"/>
      <c r="E35" s="137"/>
      <c r="F35" s="137"/>
      <c r="G35" s="137"/>
      <c r="H35" s="137"/>
    </row>
    <row r="36" spans="2:9" s="123" customFormat="1">
      <c r="C36" s="129"/>
      <c r="D36" s="130"/>
      <c r="E36" s="130"/>
      <c r="F36" s="130"/>
      <c r="G36" s="130"/>
      <c r="H36" s="130"/>
    </row>
    <row r="37" spans="2:9" s="123" customFormat="1">
      <c r="C37" s="129"/>
      <c r="D37" s="130"/>
      <c r="E37" s="130"/>
      <c r="F37" s="130"/>
      <c r="G37" s="130"/>
      <c r="H37" s="130"/>
    </row>
    <row r="38" spans="2:9" s="123" customFormat="1" ht="15" customHeight="1">
      <c r="B38" s="138"/>
      <c r="C38" s="131"/>
      <c r="D38" s="132"/>
      <c r="E38" s="132"/>
      <c r="F38" s="132"/>
      <c r="G38" s="132"/>
      <c r="H38" s="132"/>
    </row>
    <row r="39" spans="2:9" s="123" customFormat="1" ht="15" customHeight="1">
      <c r="B39" s="138"/>
      <c r="C39" s="131"/>
      <c r="D39" s="132"/>
      <c r="E39" s="132"/>
      <c r="F39" s="132"/>
      <c r="G39" s="132"/>
      <c r="H39" s="132"/>
    </row>
    <row r="40" spans="2:9" s="123" customFormat="1" ht="15" customHeight="1">
      <c r="B40" s="138"/>
      <c r="C40" s="131"/>
      <c r="D40" s="132"/>
      <c r="E40" s="132"/>
      <c r="F40" s="132"/>
      <c r="G40" s="132"/>
      <c r="H40" s="132"/>
    </row>
    <row r="41" spans="2:9" s="123" customFormat="1" ht="15" customHeight="1">
      <c r="B41" s="138"/>
      <c r="C41" s="131"/>
      <c r="D41" s="132"/>
      <c r="E41" s="132"/>
      <c r="F41" s="132"/>
      <c r="G41" s="132"/>
      <c r="H41" s="132"/>
    </row>
    <row r="42" spans="2:9" s="123" customFormat="1" ht="15" customHeight="1">
      <c r="B42" s="138"/>
      <c r="C42" s="131"/>
      <c r="D42" s="132"/>
      <c r="E42" s="132"/>
      <c r="F42" s="132"/>
      <c r="G42" s="132"/>
      <c r="H42" s="132"/>
      <c r="I42" s="139"/>
    </row>
    <row r="43" spans="2:9" s="123" customFormat="1" ht="15" customHeight="1">
      <c r="B43" s="138"/>
      <c r="C43" s="131"/>
      <c r="D43" s="132"/>
      <c r="E43" s="132"/>
      <c r="F43" s="132"/>
      <c r="G43" s="132"/>
      <c r="H43" s="132"/>
      <c r="I43" s="139"/>
    </row>
    <row r="44" spans="2:9" s="123" customFormat="1" ht="15" customHeight="1">
      <c r="B44" s="138"/>
      <c r="C44" s="131"/>
      <c r="D44" s="132"/>
      <c r="E44" s="132"/>
      <c r="F44" s="132"/>
      <c r="G44" s="132"/>
      <c r="H44" s="132"/>
      <c r="I44" s="139"/>
    </row>
    <row r="45" spans="2:9" s="123" customFormat="1" ht="15" customHeight="1">
      <c r="B45" s="138"/>
      <c r="C45" s="131"/>
      <c r="D45" s="128"/>
      <c r="E45" s="128"/>
      <c r="F45" s="128"/>
      <c r="G45" s="128"/>
      <c r="H45" s="128"/>
    </row>
    <row r="46" spans="2:9" s="123" customFormat="1" ht="15" customHeight="1">
      <c r="B46" s="138"/>
      <c r="C46" s="131"/>
      <c r="D46" s="128"/>
      <c r="E46" s="128"/>
      <c r="F46" s="128"/>
      <c r="G46" s="128"/>
      <c r="H46" s="128"/>
    </row>
    <row r="47" spans="2:9" s="123" customFormat="1" ht="15" customHeight="1">
      <c r="B47" s="138"/>
      <c r="C47" s="131"/>
      <c r="D47" s="128"/>
      <c r="E47" s="128"/>
      <c r="F47" s="128"/>
      <c r="G47" s="128"/>
      <c r="H47" s="128"/>
    </row>
    <row r="48" spans="2:9" s="123" customFormat="1"/>
  </sheetData>
  <mergeCells count="4">
    <mergeCell ref="G1:H1"/>
    <mergeCell ref="D2:E2"/>
    <mergeCell ref="F2:G2"/>
    <mergeCell ref="B2:C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7">
    <tabColor theme="0" tint="-0.14999847407452621"/>
  </sheetPr>
  <dimension ref="B1:E7"/>
  <sheetViews>
    <sheetView workbookViewId="0">
      <selection activeCell="M41" sqref="M41"/>
    </sheetView>
  </sheetViews>
  <sheetFormatPr defaultRowHeight="11.25"/>
  <cols>
    <col min="1" max="1" width="4.28515625" style="1" customWidth="1"/>
    <col min="2" max="2" width="28.140625" style="1" bestFit="1" customWidth="1"/>
    <col min="3" max="3" width="2.85546875" style="1" customWidth="1"/>
    <col min="4" max="4" width="20.140625" style="1" customWidth="1"/>
    <col min="5" max="5" width="39.85546875" style="1" customWidth="1"/>
    <col min="6" max="16384" width="9.140625" style="1"/>
  </cols>
  <sheetData>
    <row r="1" spans="2:5" ht="12" thickBot="1">
      <c r="B1" s="2"/>
    </row>
    <row r="2" spans="2:5" ht="17.100000000000001" customHeight="1" thickBot="1">
      <c r="B2" s="170" t="s">
        <v>212</v>
      </c>
      <c r="C2" s="171"/>
      <c r="D2" s="171"/>
      <c r="E2" s="172" t="s">
        <v>456</v>
      </c>
    </row>
    <row r="3" spans="2:5" ht="17.100000000000001" customHeight="1" thickBot="1">
      <c r="B3" s="170" t="s">
        <v>213</v>
      </c>
      <c r="C3" s="171"/>
      <c r="D3" s="171"/>
      <c r="E3" s="176" t="s">
        <v>457</v>
      </c>
    </row>
    <row r="4" spans="2:5" ht="17.100000000000001" customHeight="1" thickBot="1">
      <c r="B4" s="170" t="s">
        <v>214</v>
      </c>
      <c r="C4" s="171"/>
      <c r="D4" s="171"/>
      <c r="E4" s="176" t="s">
        <v>215</v>
      </c>
    </row>
    <row r="5" spans="2:5" ht="17.100000000000001" customHeight="1" thickBot="1">
      <c r="B5" s="170" t="s">
        <v>216</v>
      </c>
      <c r="C5" s="171"/>
      <c r="D5" s="171"/>
      <c r="E5" s="176" t="s">
        <v>458</v>
      </c>
    </row>
    <row r="6" spans="2:5" ht="17.100000000000001" customHeight="1" thickBot="1">
      <c r="B6" s="170" t="s">
        <v>217</v>
      </c>
      <c r="C6" s="171"/>
      <c r="D6" s="1208" t="s">
        <v>460</v>
      </c>
      <c r="E6" s="1208"/>
    </row>
    <row r="7" spans="2:5" ht="17.100000000000001" customHeight="1" thickBot="1">
      <c r="B7" s="170" t="s">
        <v>218</v>
      </c>
      <c r="C7" s="171"/>
      <c r="D7" s="171"/>
      <c r="E7" s="172" t="s">
        <v>459</v>
      </c>
    </row>
  </sheetData>
  <mergeCells count="1">
    <mergeCell ref="D6:E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0" tint="-0.14999847407452621"/>
    <pageSetUpPr fitToPage="1"/>
  </sheetPr>
  <dimension ref="A1:H72"/>
  <sheetViews>
    <sheetView topLeftCell="A37" workbookViewId="0">
      <selection activeCell="D72" sqref="D72"/>
    </sheetView>
  </sheetViews>
  <sheetFormatPr defaultRowHeight="10.5"/>
  <cols>
    <col min="1" max="1" width="1.85546875" style="302" customWidth="1"/>
    <col min="2" max="2" width="69.7109375" style="374" customWidth="1"/>
    <col min="3" max="3" width="6.7109375" style="375" customWidth="1"/>
    <col min="4" max="5" width="16.7109375" style="180" customWidth="1"/>
    <col min="6" max="10" width="9.140625" style="180"/>
    <col min="11" max="11" width="19" style="180" customWidth="1"/>
    <col min="12" max="16384" width="9.140625" style="180"/>
  </cols>
  <sheetData>
    <row r="1" spans="1:7" s="145" customFormat="1" ht="20.100000000000001" customHeight="1" thickBot="1">
      <c r="A1" s="249"/>
      <c r="B1" s="1106"/>
      <c r="C1" s="1105" t="s">
        <v>230</v>
      </c>
      <c r="D1" s="1103" t="s">
        <v>188</v>
      </c>
      <c r="E1" s="1104"/>
    </row>
    <row r="2" spans="1:7" s="251" customFormat="1" ht="20.100000000000001" customHeight="1" thickBot="1">
      <c r="A2" s="250"/>
      <c r="B2" s="1106"/>
      <c r="C2" s="1105"/>
      <c r="D2" s="195">
        <v>2016</v>
      </c>
      <c r="E2" s="196">
        <v>2015</v>
      </c>
    </row>
    <row r="3" spans="1:7" ht="15" customHeight="1" thickBot="1">
      <c r="B3" s="304" t="s">
        <v>82</v>
      </c>
      <c r="C3" s="297"/>
      <c r="D3" s="297">
        <f>D27</f>
        <v>8357693</v>
      </c>
      <c r="E3" s="298">
        <f>E27</f>
        <v>6989966</v>
      </c>
    </row>
    <row r="4" spans="1:7" ht="15" customHeight="1" thickBot="1">
      <c r="B4" s="304" t="s">
        <v>194</v>
      </c>
      <c r="C4" s="297"/>
      <c r="D4" s="297">
        <f>' P&amp;L'!D24</f>
        <v>1637737</v>
      </c>
      <c r="E4" s="298">
        <f>' P&amp;L'!E24</f>
        <v>1617855</v>
      </c>
    </row>
    <row r="5" spans="1:7" ht="15" customHeight="1" thickBot="1">
      <c r="B5" s="353" t="s">
        <v>39</v>
      </c>
      <c r="C5" s="354"/>
      <c r="D5" s="354">
        <f>SUM(D6:D26)</f>
        <v>6719956</v>
      </c>
      <c r="E5" s="355">
        <f>SUM(E6:E26)</f>
        <v>5372111</v>
      </c>
    </row>
    <row r="6" spans="1:7" ht="14.1" customHeight="1">
      <c r="B6" s="356" t="s">
        <v>353</v>
      </c>
      <c r="C6" s="357"/>
      <c r="D6" s="357">
        <v>-416779</v>
      </c>
      <c r="E6" s="303">
        <v>-256570</v>
      </c>
    </row>
    <row r="7" spans="1:7" ht="14.1" customHeight="1">
      <c r="B7" s="294" t="s">
        <v>289</v>
      </c>
      <c r="C7" s="358" t="s">
        <v>660</v>
      </c>
      <c r="D7" s="359">
        <v>271842</v>
      </c>
      <c r="E7" s="295">
        <v>245425</v>
      </c>
    </row>
    <row r="8" spans="1:7" ht="14.1" customHeight="1">
      <c r="B8" s="294" t="s">
        <v>242</v>
      </c>
      <c r="C8" s="359"/>
      <c r="D8" s="359">
        <v>584302</v>
      </c>
      <c r="E8" s="295">
        <v>1611739</v>
      </c>
    </row>
    <row r="9" spans="1:7" ht="14.1" customHeight="1">
      <c r="B9" s="294" t="s">
        <v>346</v>
      </c>
      <c r="C9" s="359"/>
      <c r="D9" s="359">
        <v>-267540</v>
      </c>
      <c r="E9" s="295">
        <v>-321382</v>
      </c>
    </row>
    <row r="10" spans="1:7" ht="14.1" customHeight="1">
      <c r="B10" s="294" t="s">
        <v>485</v>
      </c>
      <c r="C10" s="358"/>
      <c r="D10" s="359">
        <v>8119</v>
      </c>
      <c r="E10" s="295">
        <v>8086</v>
      </c>
    </row>
    <row r="11" spans="1:7" ht="14.1" customHeight="1">
      <c r="B11" s="294" t="s">
        <v>45</v>
      </c>
      <c r="C11" s="358">
        <v>8</v>
      </c>
      <c r="D11" s="359">
        <v>-3327</v>
      </c>
      <c r="E11" s="295">
        <v>-17540</v>
      </c>
    </row>
    <row r="12" spans="1:7" ht="14.1" customHeight="1">
      <c r="B12" s="294" t="s">
        <v>395</v>
      </c>
      <c r="C12" s="358">
        <v>6</v>
      </c>
      <c r="D12" s="359">
        <v>-3872855</v>
      </c>
      <c r="E12" s="295">
        <v>-3660505</v>
      </c>
    </row>
    <row r="13" spans="1:7" ht="14.1" customHeight="1">
      <c r="B13" s="294" t="s">
        <v>396</v>
      </c>
      <c r="C13" s="358">
        <v>6</v>
      </c>
      <c r="D13" s="359">
        <v>1040012</v>
      </c>
      <c r="E13" s="295">
        <v>1149132</v>
      </c>
    </row>
    <row r="14" spans="1:7" ht="14.1" customHeight="1">
      <c r="B14" s="294" t="s">
        <v>259</v>
      </c>
      <c r="C14" s="358"/>
      <c r="D14" s="359">
        <v>4049089</v>
      </c>
      <c r="E14" s="295">
        <v>3844426</v>
      </c>
    </row>
    <row r="15" spans="1:7" ht="14.1" customHeight="1">
      <c r="B15" s="294" t="s">
        <v>46</v>
      </c>
      <c r="C15" s="359"/>
      <c r="D15" s="359">
        <v>-889430</v>
      </c>
      <c r="E15" s="295">
        <v>-1121141</v>
      </c>
    </row>
    <row r="16" spans="1:7" ht="14.1" customHeight="1">
      <c r="B16" s="294" t="s">
        <v>50</v>
      </c>
      <c r="C16" s="359"/>
      <c r="D16" s="359">
        <v>599990</v>
      </c>
      <c r="E16" s="295">
        <v>1418145</v>
      </c>
      <c r="G16" s="360"/>
    </row>
    <row r="17" spans="1:5" ht="14.1" customHeight="1">
      <c r="B17" s="294" t="s">
        <v>51</v>
      </c>
      <c r="C17" s="359"/>
      <c r="D17" s="359">
        <v>81036</v>
      </c>
      <c r="E17" s="295">
        <v>71698</v>
      </c>
    </row>
    <row r="18" spans="1:5" ht="14.1" customHeight="1">
      <c r="B18" s="294" t="s">
        <v>148</v>
      </c>
      <c r="C18" s="359"/>
      <c r="D18" s="359">
        <v>52747</v>
      </c>
      <c r="E18" s="295">
        <v>-8161</v>
      </c>
    </row>
    <row r="19" spans="1:5" ht="14.1" customHeight="1">
      <c r="B19" s="294" t="s">
        <v>52</v>
      </c>
      <c r="C19" s="359"/>
      <c r="D19" s="359">
        <v>-3383556</v>
      </c>
      <c r="E19" s="295">
        <v>-3863810</v>
      </c>
    </row>
    <row r="20" spans="1:5" ht="14.1" customHeight="1">
      <c r="B20" s="294" t="s">
        <v>434</v>
      </c>
      <c r="C20" s="359"/>
      <c r="D20" s="359">
        <v>-1076142</v>
      </c>
      <c r="E20" s="295">
        <v>-3374776</v>
      </c>
    </row>
    <row r="21" spans="1:5" ht="14.1" customHeight="1">
      <c r="B21" s="294" t="s">
        <v>53</v>
      </c>
      <c r="C21" s="359"/>
      <c r="D21" s="359">
        <v>97388</v>
      </c>
      <c r="E21" s="295">
        <v>-168378</v>
      </c>
    </row>
    <row r="22" spans="1:5" ht="14.1" customHeight="1">
      <c r="B22" s="294" t="s">
        <v>54</v>
      </c>
      <c r="C22" s="359"/>
      <c r="D22" s="359">
        <v>-1186922</v>
      </c>
      <c r="E22" s="295">
        <v>612911</v>
      </c>
    </row>
    <row r="23" spans="1:5" ht="14.1" customHeight="1">
      <c r="B23" s="294" t="s">
        <v>55</v>
      </c>
      <c r="C23" s="359"/>
      <c r="D23" s="359">
        <v>9705480</v>
      </c>
      <c r="E23" s="295">
        <v>8430304</v>
      </c>
    </row>
    <row r="24" spans="1:5" ht="14.1" customHeight="1">
      <c r="B24" s="294" t="s">
        <v>56</v>
      </c>
      <c r="C24" s="359"/>
      <c r="D24" s="359">
        <v>915213</v>
      </c>
      <c r="E24" s="295">
        <v>134591</v>
      </c>
    </row>
    <row r="25" spans="1:5" ht="14.1" customHeight="1">
      <c r="B25" s="294" t="s">
        <v>57</v>
      </c>
      <c r="C25" s="359"/>
      <c r="D25" s="359">
        <v>-42662</v>
      </c>
      <c r="E25" s="295">
        <v>48535</v>
      </c>
    </row>
    <row r="26" spans="1:5" ht="14.1" customHeight="1" thickBot="1">
      <c r="B26" s="361" t="s">
        <v>58</v>
      </c>
      <c r="C26" s="362"/>
      <c r="D26" s="362">
        <v>453951</v>
      </c>
      <c r="E26" s="363">
        <v>589382</v>
      </c>
    </row>
    <row r="27" spans="1:5" ht="15" customHeight="1" thickBot="1">
      <c r="B27" s="304" t="s">
        <v>85</v>
      </c>
      <c r="C27" s="297"/>
      <c r="D27" s="297">
        <f>D4+D5</f>
        <v>8357693</v>
      </c>
      <c r="E27" s="298">
        <f>E4+E5</f>
        <v>6989966</v>
      </c>
    </row>
    <row r="28" spans="1:5" ht="15" customHeight="1" thickBot="1">
      <c r="A28" s="364"/>
      <c r="B28" s="304" t="s">
        <v>83</v>
      </c>
      <c r="C28" s="297"/>
      <c r="D28" s="297">
        <f>D39</f>
        <v>-136968</v>
      </c>
      <c r="E28" s="298">
        <f>E39</f>
        <v>291202</v>
      </c>
    </row>
    <row r="29" spans="1:5" ht="15" customHeight="1" thickBot="1">
      <c r="A29" s="364"/>
      <c r="B29" s="353" t="s">
        <v>59</v>
      </c>
      <c r="C29" s="354"/>
      <c r="D29" s="354">
        <f>SUM(D30:D34)</f>
        <v>238972</v>
      </c>
      <c r="E29" s="355">
        <f>SUM(E30:E34)</f>
        <v>654702</v>
      </c>
    </row>
    <row r="30" spans="1:5" ht="15" hidden="1" customHeight="1">
      <c r="A30" s="364"/>
      <c r="B30" s="378" t="s">
        <v>60</v>
      </c>
      <c r="C30" s="379"/>
      <c r="D30" s="380">
        <v>0</v>
      </c>
      <c r="E30" s="381">
        <v>0</v>
      </c>
    </row>
    <row r="31" spans="1:5" ht="24.95" customHeight="1">
      <c r="A31" s="364"/>
      <c r="B31" s="376" t="s">
        <v>442</v>
      </c>
      <c r="C31" s="377"/>
      <c r="D31" s="377">
        <v>2300</v>
      </c>
      <c r="E31" s="293">
        <v>427424</v>
      </c>
    </row>
    <row r="32" spans="1:5" ht="14.1" customHeight="1">
      <c r="A32" s="364"/>
      <c r="B32" s="365" t="s">
        <v>48</v>
      </c>
      <c r="C32" s="359"/>
      <c r="D32" s="359">
        <v>34313</v>
      </c>
      <c r="E32" s="295">
        <v>31186</v>
      </c>
    </row>
    <row r="33" spans="1:5" ht="14.1" customHeight="1">
      <c r="A33" s="364"/>
      <c r="B33" s="294" t="s">
        <v>45</v>
      </c>
      <c r="C33" s="358">
        <v>8</v>
      </c>
      <c r="D33" s="366">
        <v>3327</v>
      </c>
      <c r="E33" s="367">
        <v>17540</v>
      </c>
    </row>
    <row r="34" spans="1:5" ht="14.1" customHeight="1" thickBot="1">
      <c r="A34" s="364"/>
      <c r="B34" s="361" t="s">
        <v>61</v>
      </c>
      <c r="C34" s="368"/>
      <c r="D34" s="369">
        <v>199032</v>
      </c>
      <c r="E34" s="370">
        <v>178552</v>
      </c>
    </row>
    <row r="35" spans="1:5" ht="15" customHeight="1" thickBot="1">
      <c r="A35" s="364"/>
      <c r="B35" s="304" t="s">
        <v>62</v>
      </c>
      <c r="C35" s="297"/>
      <c r="D35" s="297">
        <f>SUM(D36:D38)</f>
        <v>375940</v>
      </c>
      <c r="E35" s="298">
        <f>SUM(E36:E38)</f>
        <v>363500</v>
      </c>
    </row>
    <row r="36" spans="1:5" ht="15" customHeight="1">
      <c r="A36" s="364"/>
      <c r="B36" s="378" t="s">
        <v>339</v>
      </c>
      <c r="C36" s="380"/>
      <c r="D36" s="380">
        <v>310</v>
      </c>
      <c r="E36" s="384">
        <v>2997</v>
      </c>
    </row>
    <row r="37" spans="1:5" ht="14.1" customHeight="1">
      <c r="A37" s="364"/>
      <c r="B37" s="291" t="s">
        <v>49</v>
      </c>
      <c r="C37" s="382"/>
      <c r="D37" s="382">
        <v>375630</v>
      </c>
      <c r="E37" s="383">
        <v>342942</v>
      </c>
    </row>
    <row r="38" spans="1:5" ht="14.1" customHeight="1" thickBot="1">
      <c r="A38" s="364"/>
      <c r="B38" s="361" t="s">
        <v>64</v>
      </c>
      <c r="C38" s="369"/>
      <c r="D38" s="369">
        <v>0</v>
      </c>
      <c r="E38" s="370">
        <v>17561</v>
      </c>
    </row>
    <row r="39" spans="1:5" ht="15" customHeight="1" thickBot="1">
      <c r="A39" s="364"/>
      <c r="B39" s="304" t="s">
        <v>84</v>
      </c>
      <c r="C39" s="297"/>
      <c r="D39" s="297">
        <f>D29-D35</f>
        <v>-136968</v>
      </c>
      <c r="E39" s="298">
        <f>E29-E35</f>
        <v>291202</v>
      </c>
    </row>
    <row r="40" spans="1:5" ht="15" customHeight="1" thickBot="1">
      <c r="A40" s="364"/>
      <c r="B40" s="304" t="s">
        <v>86</v>
      </c>
      <c r="C40" s="297"/>
      <c r="D40" s="297">
        <f>D60</f>
        <v>135319</v>
      </c>
      <c r="E40" s="298">
        <f>E60</f>
        <v>-5320487</v>
      </c>
    </row>
    <row r="41" spans="1:5" ht="15" customHeight="1" thickBot="1">
      <c r="A41" s="364"/>
      <c r="B41" s="353" t="s">
        <v>65</v>
      </c>
      <c r="C41" s="354"/>
      <c r="D41" s="354">
        <f>SUM(D42:D48)</f>
        <v>4037491</v>
      </c>
      <c r="E41" s="355">
        <f>SUM(E42:E48)</f>
        <v>2136724</v>
      </c>
    </row>
    <row r="42" spans="1:5" ht="14.1" customHeight="1">
      <c r="A42" s="364"/>
      <c r="B42" s="356" t="s">
        <v>66</v>
      </c>
      <c r="C42" s="371"/>
      <c r="D42" s="371">
        <v>570635</v>
      </c>
      <c r="E42" s="372">
        <v>180475</v>
      </c>
    </row>
    <row r="43" spans="1:5" ht="14.1" customHeight="1">
      <c r="A43" s="364"/>
      <c r="B43" s="294" t="s">
        <v>67</v>
      </c>
      <c r="C43" s="366"/>
      <c r="D43" s="366">
        <v>439000</v>
      </c>
      <c r="E43" s="367">
        <v>415420</v>
      </c>
    </row>
    <row r="44" spans="1:5" ht="14.1" customHeight="1">
      <c r="A44" s="364"/>
      <c r="B44" s="294" t="s">
        <v>68</v>
      </c>
      <c r="C44" s="366"/>
      <c r="D44" s="366">
        <v>3020191</v>
      </c>
      <c r="E44" s="367">
        <v>1540713</v>
      </c>
    </row>
    <row r="45" spans="1:5" ht="14.1" customHeight="1">
      <c r="A45" s="364"/>
      <c r="B45" s="294" t="s">
        <v>69</v>
      </c>
      <c r="C45" s="358">
        <v>31</v>
      </c>
      <c r="D45" s="366">
        <v>0</v>
      </c>
      <c r="E45" s="367">
        <v>0</v>
      </c>
    </row>
    <row r="46" spans="1:5" ht="14.1" customHeight="1">
      <c r="A46" s="364"/>
      <c r="B46" s="294" t="s">
        <v>70</v>
      </c>
      <c r="C46" s="366"/>
      <c r="D46" s="366">
        <v>165</v>
      </c>
      <c r="E46" s="367">
        <v>116</v>
      </c>
    </row>
    <row r="47" spans="1:5" ht="14.1" customHeight="1">
      <c r="A47" s="364"/>
      <c r="B47" s="294" t="s">
        <v>71</v>
      </c>
      <c r="C47" s="366"/>
      <c r="D47" s="366">
        <v>0</v>
      </c>
      <c r="E47" s="367">
        <v>0</v>
      </c>
    </row>
    <row r="48" spans="1:5" ht="14.1" customHeight="1" thickBot="1">
      <c r="A48" s="364"/>
      <c r="B48" s="361" t="s">
        <v>72</v>
      </c>
      <c r="C48" s="368"/>
      <c r="D48" s="369">
        <v>7500</v>
      </c>
      <c r="E48" s="370">
        <v>0</v>
      </c>
    </row>
    <row r="49" spans="1:8" ht="15" customHeight="1" thickBot="1">
      <c r="A49" s="364"/>
      <c r="B49" s="304" t="s">
        <v>73</v>
      </c>
      <c r="C49" s="297"/>
      <c r="D49" s="297">
        <f>SUM(D50:D59)</f>
        <v>3902172</v>
      </c>
      <c r="E49" s="298">
        <f>SUM(E50:E59)</f>
        <v>7457211</v>
      </c>
    </row>
    <row r="50" spans="1:8" ht="14.1" customHeight="1">
      <c r="A50" s="364"/>
      <c r="B50" s="356" t="s">
        <v>74</v>
      </c>
      <c r="C50" s="371"/>
      <c r="D50" s="371">
        <v>3290384</v>
      </c>
      <c r="E50" s="372">
        <v>3380926</v>
      </c>
    </row>
    <row r="51" spans="1:8" ht="14.1" customHeight="1">
      <c r="A51" s="364"/>
      <c r="B51" s="294" t="s">
        <v>75</v>
      </c>
      <c r="C51" s="366"/>
      <c r="D51" s="366">
        <v>12844</v>
      </c>
      <c r="E51" s="367">
        <v>12655</v>
      </c>
    </row>
    <row r="52" spans="1:8" ht="14.1" customHeight="1">
      <c r="A52" s="364"/>
      <c r="B52" s="294" t="s">
        <v>77</v>
      </c>
      <c r="C52" s="366"/>
      <c r="D52" s="366">
        <v>450000</v>
      </c>
      <c r="E52" s="367">
        <v>3055583</v>
      </c>
    </row>
    <row r="53" spans="1:8" ht="15" hidden="1" customHeight="1">
      <c r="A53" s="364"/>
      <c r="B53" s="294" t="s">
        <v>414</v>
      </c>
      <c r="C53" s="366"/>
      <c r="D53" s="366">
        <v>0</v>
      </c>
      <c r="E53" s="367">
        <v>0</v>
      </c>
    </row>
    <row r="54" spans="1:8" ht="14.1" customHeight="1">
      <c r="A54" s="364"/>
      <c r="B54" s="294" t="s">
        <v>78</v>
      </c>
      <c r="C54" s="358">
        <v>30</v>
      </c>
      <c r="D54" s="366">
        <v>0</v>
      </c>
      <c r="E54" s="367">
        <v>637661</v>
      </c>
    </row>
    <row r="55" spans="1:8" ht="14.1" hidden="1" customHeight="1">
      <c r="A55" s="364"/>
      <c r="B55" s="294" t="s">
        <v>79</v>
      </c>
      <c r="C55" s="366"/>
      <c r="D55" s="366">
        <v>0</v>
      </c>
      <c r="E55" s="367">
        <v>0</v>
      </c>
    </row>
    <row r="56" spans="1:8" ht="14.1" customHeight="1">
      <c r="A56" s="364"/>
      <c r="B56" s="294" t="s">
        <v>80</v>
      </c>
      <c r="C56" s="366"/>
      <c r="D56" s="366">
        <v>653</v>
      </c>
      <c r="E56" s="367">
        <v>509</v>
      </c>
    </row>
    <row r="57" spans="1:8" ht="14.1" customHeight="1">
      <c r="B57" s="294" t="s">
        <v>243</v>
      </c>
      <c r="C57" s="366"/>
      <c r="D57" s="366">
        <v>8155</v>
      </c>
      <c r="E57" s="367">
        <v>0</v>
      </c>
    </row>
    <row r="58" spans="1:8" ht="14.1" hidden="1" customHeight="1">
      <c r="B58" s="294" t="s">
        <v>81</v>
      </c>
      <c r="C58" s="366"/>
      <c r="D58" s="366">
        <v>0</v>
      </c>
      <c r="E58" s="367">
        <v>0</v>
      </c>
    </row>
    <row r="59" spans="1:8" ht="14.1" customHeight="1" thickBot="1">
      <c r="B59" s="957" t="s">
        <v>654</v>
      </c>
      <c r="C59" s="369"/>
      <c r="D59" s="369">
        <v>140136</v>
      </c>
      <c r="E59" s="370">
        <v>369877</v>
      </c>
    </row>
    <row r="60" spans="1:8" ht="15" customHeight="1" thickBot="1">
      <c r="B60" s="304" t="s">
        <v>87</v>
      </c>
      <c r="C60" s="297"/>
      <c r="D60" s="297">
        <f>D41-D49</f>
        <v>135319</v>
      </c>
      <c r="E60" s="298">
        <f>E41-E49</f>
        <v>-5320487</v>
      </c>
    </row>
    <row r="61" spans="1:8" ht="15" customHeight="1" thickBot="1">
      <c r="B61" s="304" t="s">
        <v>88</v>
      </c>
      <c r="C61" s="297"/>
      <c r="D61" s="297">
        <f>D3+D28+D40</f>
        <v>8356044</v>
      </c>
      <c r="E61" s="298">
        <f>E3+E28+E40</f>
        <v>1960681</v>
      </c>
    </row>
    <row r="62" spans="1:8" ht="14.1" customHeight="1">
      <c r="B62" s="356" t="s">
        <v>345</v>
      </c>
      <c r="C62" s="371"/>
      <c r="D62" s="371">
        <v>-12377</v>
      </c>
      <c r="E62" s="372">
        <v>-15804</v>
      </c>
    </row>
    <row r="63" spans="1:8" ht="14.1" customHeight="1" thickBot="1">
      <c r="B63" s="361" t="s">
        <v>89</v>
      </c>
      <c r="C63" s="369"/>
      <c r="D63" s="369">
        <v>6656382</v>
      </c>
      <c r="E63" s="370">
        <v>4711505</v>
      </c>
    </row>
    <row r="64" spans="1:8" ht="15" customHeight="1" thickBot="1">
      <c r="B64" s="304" t="s">
        <v>193</v>
      </c>
      <c r="C64" s="373">
        <v>43</v>
      </c>
      <c r="D64" s="297">
        <f>SUM(D61:D63)</f>
        <v>15000049</v>
      </c>
      <c r="E64" s="298">
        <f>SUM(E61:E63)</f>
        <v>6656382</v>
      </c>
      <c r="H64" s="360"/>
    </row>
    <row r="65" spans="4:5" s="180" customFormat="1">
      <c r="D65" s="360"/>
      <c r="E65" s="360"/>
    </row>
    <row r="66" spans="4:5" s="180" customFormat="1">
      <c r="D66" s="360"/>
      <c r="E66" s="360"/>
    </row>
    <row r="67" spans="4:5" s="180" customFormat="1">
      <c r="D67" s="360"/>
      <c r="E67" s="360"/>
    </row>
    <row r="68" spans="4:5" s="180" customFormat="1">
      <c r="D68" s="360"/>
      <c r="E68" s="360"/>
    </row>
    <row r="69" spans="4:5" s="180" customFormat="1">
      <c r="D69" s="360"/>
      <c r="E69" s="360"/>
    </row>
    <row r="70" spans="4:5" s="180" customFormat="1">
      <c r="D70" s="360"/>
      <c r="E70" s="360"/>
    </row>
    <row r="71" spans="4:5" s="180" customFormat="1">
      <c r="D71" s="360"/>
      <c r="E71" s="360"/>
    </row>
    <row r="72" spans="4:5" s="180" customFormat="1">
      <c r="D72" s="360"/>
      <c r="E72" s="360"/>
    </row>
  </sheetData>
  <mergeCells count="3">
    <mergeCell ref="D1:E1"/>
    <mergeCell ref="C1:C2"/>
    <mergeCell ref="B1:B2"/>
  </mergeCells>
  <phoneticPr fontId="2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82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4">
    <tabColor theme="0" tint="-0.14999847407452621"/>
  </sheetPr>
  <dimension ref="A2:F16"/>
  <sheetViews>
    <sheetView workbookViewId="0">
      <selection activeCell="E32" sqref="E32"/>
    </sheetView>
  </sheetViews>
  <sheetFormatPr defaultColWidth="42.5703125" defaultRowHeight="10.5"/>
  <cols>
    <col min="1" max="1" width="4.28515625" style="53" customWidth="1"/>
    <col min="2" max="2" width="43" style="53" customWidth="1"/>
    <col min="3" max="4" width="15.7109375" style="82" customWidth="1"/>
    <col min="5" max="6" width="15.7109375" style="53" customWidth="1"/>
    <col min="7" max="16384" width="42.5703125" style="53"/>
  </cols>
  <sheetData>
    <row r="2" spans="1:6" s="168" customFormat="1" ht="17.100000000000001" customHeight="1" thickBot="1">
      <c r="A2" s="167"/>
      <c r="B2" s="1115" t="s">
        <v>226</v>
      </c>
      <c r="C2" s="1114" t="s">
        <v>611</v>
      </c>
      <c r="D2" s="1114"/>
      <c r="E2" s="1114" t="s">
        <v>495</v>
      </c>
      <c r="F2" s="1114"/>
    </row>
    <row r="3" spans="1:6" s="168" customFormat="1" ht="50.25" customHeight="1">
      <c r="A3" s="753" t="s">
        <v>322</v>
      </c>
      <c r="B3" s="1116"/>
      <c r="C3" s="385" t="s">
        <v>227</v>
      </c>
      <c r="D3" s="385" t="s">
        <v>228</v>
      </c>
      <c r="E3" s="385" t="s">
        <v>227</v>
      </c>
      <c r="F3" s="386" t="s">
        <v>228</v>
      </c>
    </row>
    <row r="4" spans="1:6" s="168" customFormat="1" ht="18.95" customHeight="1">
      <c r="A4" s="169" t="s">
        <v>198</v>
      </c>
      <c r="B4" s="387" t="s">
        <v>619</v>
      </c>
      <c r="C4" s="388">
        <v>1</v>
      </c>
      <c r="D4" s="389" t="s">
        <v>229</v>
      </c>
      <c r="E4" s="388">
        <v>1</v>
      </c>
      <c r="F4" s="390" t="s">
        <v>229</v>
      </c>
    </row>
    <row r="5" spans="1:6" s="168" customFormat="1" ht="18.95" customHeight="1">
      <c r="A5" s="169" t="s">
        <v>199</v>
      </c>
      <c r="B5" s="391" t="s">
        <v>422</v>
      </c>
      <c r="C5" s="392">
        <v>1</v>
      </c>
      <c r="D5" s="393" t="s">
        <v>229</v>
      </c>
      <c r="E5" s="392">
        <v>1</v>
      </c>
      <c r="F5" s="394" t="s">
        <v>229</v>
      </c>
    </row>
    <row r="6" spans="1:6" s="168" customFormat="1" ht="18.95" customHeight="1">
      <c r="A6" s="169" t="s">
        <v>200</v>
      </c>
      <c r="B6" s="391" t="s">
        <v>436</v>
      </c>
      <c r="C6" s="392" t="s">
        <v>219</v>
      </c>
      <c r="D6" s="393" t="s">
        <v>219</v>
      </c>
      <c r="E6" s="392">
        <v>1</v>
      </c>
      <c r="F6" s="394" t="s">
        <v>229</v>
      </c>
    </row>
    <row r="7" spans="1:6" s="168" customFormat="1" ht="18.95" customHeight="1">
      <c r="A7" s="169" t="s">
        <v>201</v>
      </c>
      <c r="B7" s="391" t="s">
        <v>38</v>
      </c>
      <c r="C7" s="392">
        <v>1</v>
      </c>
      <c r="D7" s="393" t="s">
        <v>229</v>
      </c>
      <c r="E7" s="392">
        <v>1</v>
      </c>
      <c r="F7" s="394" t="s">
        <v>229</v>
      </c>
    </row>
    <row r="8" spans="1:6" s="168" customFormat="1" ht="18.95" customHeight="1">
      <c r="A8" s="169" t="s">
        <v>202</v>
      </c>
      <c r="B8" s="391" t="s">
        <v>419</v>
      </c>
      <c r="C8" s="392">
        <v>1</v>
      </c>
      <c r="D8" s="393" t="s">
        <v>229</v>
      </c>
      <c r="E8" s="392">
        <v>1</v>
      </c>
      <c r="F8" s="394" t="s">
        <v>229</v>
      </c>
    </row>
    <row r="9" spans="1:6" s="168" customFormat="1" ht="18.95" customHeight="1">
      <c r="A9" s="169" t="s">
        <v>203</v>
      </c>
      <c r="B9" s="391" t="s">
        <v>418</v>
      </c>
      <c r="C9" s="392">
        <v>1</v>
      </c>
      <c r="D9" s="393" t="s">
        <v>229</v>
      </c>
      <c r="E9" s="392">
        <v>1</v>
      </c>
      <c r="F9" s="394" t="s">
        <v>229</v>
      </c>
    </row>
    <row r="10" spans="1:6" s="168" customFormat="1" ht="18.95" customHeight="1">
      <c r="A10" s="169" t="s">
        <v>204</v>
      </c>
      <c r="B10" s="391" t="s">
        <v>417</v>
      </c>
      <c r="C10" s="392">
        <v>1</v>
      </c>
      <c r="D10" s="393" t="s">
        <v>229</v>
      </c>
      <c r="E10" s="392">
        <v>1</v>
      </c>
      <c r="F10" s="394" t="s">
        <v>229</v>
      </c>
    </row>
    <row r="11" spans="1:6" s="168" customFormat="1" ht="18.95" customHeight="1">
      <c r="A11" s="169" t="s">
        <v>323</v>
      </c>
      <c r="B11" s="391" t="s">
        <v>416</v>
      </c>
      <c r="C11" s="392">
        <v>1</v>
      </c>
      <c r="D11" s="393" t="s">
        <v>229</v>
      </c>
      <c r="E11" s="392">
        <v>1</v>
      </c>
      <c r="F11" s="394" t="s">
        <v>229</v>
      </c>
    </row>
    <row r="12" spans="1:6" s="168" customFormat="1" ht="18.95" customHeight="1">
      <c r="A12" s="169" t="s">
        <v>324</v>
      </c>
      <c r="B12" s="391" t="s">
        <v>415</v>
      </c>
      <c r="C12" s="392" t="s">
        <v>219</v>
      </c>
      <c r="D12" s="393" t="s">
        <v>219</v>
      </c>
      <c r="E12" s="392">
        <v>1</v>
      </c>
      <c r="F12" s="394" t="s">
        <v>229</v>
      </c>
    </row>
    <row r="13" spans="1:6" s="168" customFormat="1" ht="18.95" customHeight="1">
      <c r="A13" s="169" t="s">
        <v>19</v>
      </c>
      <c r="B13" s="391" t="s">
        <v>37</v>
      </c>
      <c r="C13" s="392">
        <v>1</v>
      </c>
      <c r="D13" s="393" t="s">
        <v>229</v>
      </c>
      <c r="E13" s="392">
        <v>1</v>
      </c>
      <c r="F13" s="395" t="s">
        <v>229</v>
      </c>
    </row>
    <row r="14" spans="1:6" s="168" customFormat="1" ht="18.95" customHeight="1">
      <c r="A14" s="169" t="s">
        <v>20</v>
      </c>
      <c r="B14" s="391" t="s">
        <v>455</v>
      </c>
      <c r="C14" s="396">
        <v>0.99997999999999998</v>
      </c>
      <c r="D14" s="393" t="s">
        <v>229</v>
      </c>
      <c r="E14" s="396">
        <v>0.99997999999999998</v>
      </c>
      <c r="F14" s="394" t="s">
        <v>229</v>
      </c>
    </row>
    <row r="15" spans="1:6" s="168" customFormat="1" ht="18.95" customHeight="1" thickBot="1">
      <c r="A15" s="169" t="s">
        <v>21</v>
      </c>
      <c r="B15" s="397" t="s">
        <v>437</v>
      </c>
      <c r="C15" s="751">
        <v>0.79990000000000006</v>
      </c>
      <c r="D15" s="752" t="s">
        <v>229</v>
      </c>
      <c r="E15" s="751">
        <v>0.79990000000000006</v>
      </c>
      <c r="F15" s="398" t="s">
        <v>229</v>
      </c>
    </row>
    <row r="16" spans="1:6" ht="17.25" customHeight="1"/>
  </sheetData>
  <mergeCells count="3">
    <mergeCell ref="C2:D2"/>
    <mergeCell ref="E2:F2"/>
    <mergeCell ref="B2:B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0" tint="-0.14999847407452621"/>
  </sheetPr>
  <dimension ref="B2:H34"/>
  <sheetViews>
    <sheetView workbookViewId="0">
      <selection activeCell="E25" sqref="E25"/>
    </sheetView>
  </sheetViews>
  <sheetFormatPr defaultRowHeight="13.5"/>
  <cols>
    <col min="1" max="1" width="3.42578125" style="149" customWidth="1"/>
    <col min="2" max="2" width="43.28515625" style="149" customWidth="1"/>
    <col min="3" max="8" width="14.7109375" style="149" customWidth="1"/>
    <col min="9" max="16384" width="9.140625" style="149"/>
  </cols>
  <sheetData>
    <row r="2" spans="2:8" ht="12" customHeight="1">
      <c r="B2" s="147" t="s">
        <v>405</v>
      </c>
      <c r="C2" s="148"/>
      <c r="D2" s="148"/>
      <c r="E2" s="148"/>
      <c r="F2" s="148"/>
      <c r="G2" s="148"/>
      <c r="H2" s="148"/>
    </row>
    <row r="3" spans="2:8" ht="12" customHeight="1">
      <c r="B3" s="1117" t="s">
        <v>615</v>
      </c>
      <c r="C3" s="1118"/>
      <c r="D3" s="1118"/>
      <c r="E3" s="148"/>
      <c r="F3" s="148"/>
      <c r="G3" s="148"/>
      <c r="H3" s="148"/>
    </row>
    <row r="4" spans="2:8" ht="12" customHeight="1">
      <c r="B4" s="147" t="s">
        <v>23</v>
      </c>
      <c r="C4" s="148"/>
      <c r="D4" s="148"/>
      <c r="E4" s="148"/>
      <c r="F4" s="148"/>
      <c r="G4" s="148"/>
      <c r="H4" s="148"/>
    </row>
    <row r="5" spans="2:8" ht="39.950000000000003" customHeight="1" thickBot="1">
      <c r="B5" s="447"/>
      <c r="C5" s="1121" t="s">
        <v>154</v>
      </c>
      <c r="D5" s="1122"/>
      <c r="E5" s="1121" t="s">
        <v>24</v>
      </c>
      <c r="F5" s="1121" t="s">
        <v>291</v>
      </c>
      <c r="G5" s="1121" t="s">
        <v>260</v>
      </c>
      <c r="H5" s="1119" t="s">
        <v>261</v>
      </c>
    </row>
    <row r="6" spans="2:8" ht="39.950000000000003" customHeight="1" thickBot="1">
      <c r="B6" s="448"/>
      <c r="C6" s="449" t="s">
        <v>446</v>
      </c>
      <c r="D6" s="449" t="s">
        <v>447</v>
      </c>
      <c r="E6" s="1123"/>
      <c r="F6" s="1123"/>
      <c r="G6" s="1123"/>
      <c r="H6" s="1120"/>
    </row>
    <row r="7" spans="2:8" ht="15" customHeight="1" thickBot="1">
      <c r="B7" s="450" t="s">
        <v>277</v>
      </c>
      <c r="C7" s="451">
        <v>750522</v>
      </c>
      <c r="D7" s="451">
        <v>314536</v>
      </c>
      <c r="E7" s="451">
        <v>1762440</v>
      </c>
      <c r="F7" s="451">
        <v>5345</v>
      </c>
      <c r="G7" s="451">
        <v>2832843</v>
      </c>
      <c r="H7" s="452">
        <v>2832843</v>
      </c>
    </row>
    <row r="8" spans="2:8" s="150" customFormat="1" ht="15" customHeight="1">
      <c r="B8" s="453" t="s">
        <v>25</v>
      </c>
      <c r="C8" s="454">
        <v>753889</v>
      </c>
      <c r="D8" s="454">
        <v>702398</v>
      </c>
      <c r="E8" s="454">
        <v>1373712</v>
      </c>
      <c r="F8" s="454">
        <v>2844</v>
      </c>
      <c r="G8" s="454">
        <v>2832843</v>
      </c>
      <c r="H8" s="455"/>
    </row>
    <row r="9" spans="2:8" s="150" customFormat="1" ht="15" customHeight="1" thickBot="1">
      <c r="B9" s="456" t="s">
        <v>26</v>
      </c>
      <c r="C9" s="457">
        <v>-3367</v>
      </c>
      <c r="D9" s="457">
        <v>-387862</v>
      </c>
      <c r="E9" s="457">
        <v>388728</v>
      </c>
      <c r="F9" s="457">
        <v>2501</v>
      </c>
      <c r="G9" s="457">
        <v>0</v>
      </c>
      <c r="H9" s="458"/>
    </row>
    <row r="10" spans="2:8" s="150" customFormat="1" ht="15" customHeight="1" thickBot="1">
      <c r="B10" s="459" t="s">
        <v>280</v>
      </c>
      <c r="C10" s="460">
        <v>378797</v>
      </c>
      <c r="D10" s="460">
        <v>-4560</v>
      </c>
      <c r="E10" s="460">
        <v>517665</v>
      </c>
      <c r="F10" s="460">
        <v>14543</v>
      </c>
      <c r="G10" s="460">
        <v>906445</v>
      </c>
      <c r="H10" s="461">
        <v>906445</v>
      </c>
    </row>
    <row r="11" spans="2:8" ht="15" customHeight="1" thickBot="1">
      <c r="B11" s="462" t="s">
        <v>281</v>
      </c>
      <c r="C11" s="460">
        <v>0</v>
      </c>
      <c r="D11" s="460">
        <v>410</v>
      </c>
      <c r="E11" s="460">
        <v>5</v>
      </c>
      <c r="F11" s="460">
        <v>2912</v>
      </c>
      <c r="G11" s="460">
        <v>3327</v>
      </c>
      <c r="H11" s="461">
        <v>3327</v>
      </c>
    </row>
    <row r="12" spans="2:8" ht="15" customHeight="1" thickBot="1">
      <c r="B12" s="462" t="s">
        <v>282</v>
      </c>
      <c r="C12" s="460">
        <v>243641</v>
      </c>
      <c r="D12" s="460">
        <v>-103253</v>
      </c>
      <c r="E12" s="460">
        <v>100272</v>
      </c>
      <c r="F12" s="460">
        <v>3971</v>
      </c>
      <c r="G12" s="460">
        <v>244631</v>
      </c>
      <c r="H12" s="461">
        <v>244631</v>
      </c>
    </row>
    <row r="13" spans="2:8" ht="35.1" customHeight="1" thickBot="1">
      <c r="B13" s="463" t="s">
        <v>432</v>
      </c>
      <c r="C13" s="460">
        <v>20973</v>
      </c>
      <c r="D13" s="460">
        <v>17280</v>
      </c>
      <c r="E13" s="460">
        <v>230455</v>
      </c>
      <c r="F13" s="460">
        <v>-7427</v>
      </c>
      <c r="G13" s="460">
        <v>261281</v>
      </c>
      <c r="H13" s="461">
        <v>261281</v>
      </c>
    </row>
    <row r="14" spans="2:8" ht="24.95" customHeight="1" thickBot="1">
      <c r="B14" s="463" t="s">
        <v>493</v>
      </c>
      <c r="C14" s="460">
        <v>0</v>
      </c>
      <c r="D14" s="460">
        <v>0</v>
      </c>
      <c r="E14" s="460">
        <v>0</v>
      </c>
      <c r="F14" s="460">
        <v>-107</v>
      </c>
      <c r="G14" s="460">
        <v>-107</v>
      </c>
      <c r="H14" s="461">
        <v>-107</v>
      </c>
    </row>
    <row r="15" spans="2:8" ht="15" customHeight="1" thickBot="1">
      <c r="B15" s="462" t="s">
        <v>283</v>
      </c>
      <c r="C15" s="460">
        <v>56348</v>
      </c>
      <c r="D15" s="460">
        <v>83</v>
      </c>
      <c r="E15" s="460">
        <v>41074</v>
      </c>
      <c r="F15" s="460">
        <v>146244</v>
      </c>
      <c r="G15" s="460">
        <v>243749</v>
      </c>
      <c r="H15" s="461">
        <v>243749</v>
      </c>
    </row>
    <row r="16" spans="2:8" ht="24.95" customHeight="1" thickBot="1">
      <c r="B16" s="463" t="s">
        <v>262</v>
      </c>
      <c r="C16" s="460">
        <v>-76548</v>
      </c>
      <c r="D16" s="460">
        <v>-1653</v>
      </c>
      <c r="E16" s="460">
        <v>-284922</v>
      </c>
      <c r="F16" s="460">
        <v>-2271</v>
      </c>
      <c r="G16" s="460">
        <v>-365394</v>
      </c>
      <c r="H16" s="461">
        <v>-365394</v>
      </c>
    </row>
    <row r="17" spans="2:8" ht="15" customHeight="1" thickBot="1">
      <c r="B17" s="462" t="s">
        <v>284</v>
      </c>
      <c r="C17" s="460">
        <v>-641582</v>
      </c>
      <c r="D17" s="460">
        <v>-94940</v>
      </c>
      <c r="E17" s="460">
        <v>-973052</v>
      </c>
      <c r="F17" s="460">
        <v>-30069</v>
      </c>
      <c r="G17" s="460">
        <v>-1739643</v>
      </c>
      <c r="H17" s="461">
        <v>-1739643</v>
      </c>
    </row>
    <row r="18" spans="2:8" ht="15" customHeight="1" thickBot="1">
      <c r="B18" s="462" t="s">
        <v>289</v>
      </c>
      <c r="C18" s="460">
        <v>-75442</v>
      </c>
      <c r="D18" s="460">
        <v>-9480</v>
      </c>
      <c r="E18" s="460">
        <v>-135573</v>
      </c>
      <c r="F18" s="460">
        <v>-3146</v>
      </c>
      <c r="G18" s="460">
        <v>-223641</v>
      </c>
      <c r="H18" s="461">
        <v>-223641</v>
      </c>
    </row>
    <row r="19" spans="2:8" ht="15" customHeight="1" thickBot="1">
      <c r="B19" s="462" t="s">
        <v>285</v>
      </c>
      <c r="C19" s="460">
        <v>-38015</v>
      </c>
      <c r="D19" s="460">
        <v>-774</v>
      </c>
      <c r="E19" s="460">
        <v>-55913</v>
      </c>
      <c r="F19" s="460">
        <v>-102113</v>
      </c>
      <c r="G19" s="460">
        <v>-196815</v>
      </c>
      <c r="H19" s="461">
        <v>-196815</v>
      </c>
    </row>
    <row r="20" spans="2:8" ht="15" customHeight="1" thickBot="1">
      <c r="B20" s="462" t="s">
        <v>286</v>
      </c>
      <c r="C20" s="460">
        <v>618694</v>
      </c>
      <c r="D20" s="460">
        <v>117649</v>
      </c>
      <c r="E20" s="460">
        <v>1202451</v>
      </c>
      <c r="F20" s="460">
        <v>27882</v>
      </c>
      <c r="G20" s="460">
        <v>1966676</v>
      </c>
      <c r="H20" s="461">
        <v>1966676</v>
      </c>
    </row>
    <row r="21" spans="2:8" ht="15" customHeight="1" thickBot="1">
      <c r="B21" s="754" t="s">
        <v>610</v>
      </c>
      <c r="C21" s="460">
        <v>-120113</v>
      </c>
      <c r="D21" s="460">
        <v>-26788</v>
      </c>
      <c r="E21" s="460">
        <v>-178539</v>
      </c>
      <c r="F21" s="460">
        <v>-3499</v>
      </c>
      <c r="G21" s="460">
        <v>-328939</v>
      </c>
      <c r="H21" s="461">
        <v>-328939</v>
      </c>
    </row>
    <row r="22" spans="2:8" ht="15" customHeight="1" thickBot="1">
      <c r="B22" s="462" t="s">
        <v>27</v>
      </c>
      <c r="C22" s="460">
        <v>498581</v>
      </c>
      <c r="D22" s="460">
        <v>90861</v>
      </c>
      <c r="E22" s="460">
        <v>1023912</v>
      </c>
      <c r="F22" s="460">
        <v>24383</v>
      </c>
      <c r="G22" s="460">
        <v>1637737</v>
      </c>
      <c r="H22" s="461">
        <v>1637737</v>
      </c>
    </row>
    <row r="23" spans="2:8" ht="15" customHeight="1">
      <c r="B23" s="464" t="s">
        <v>288</v>
      </c>
      <c r="C23" s="454"/>
      <c r="D23" s="454"/>
      <c r="E23" s="454"/>
      <c r="F23" s="454"/>
      <c r="G23" s="454">
        <v>-415513</v>
      </c>
      <c r="H23" s="465">
        <v>-415513</v>
      </c>
    </row>
    <row r="24" spans="2:8" ht="15" customHeight="1">
      <c r="B24" s="466" t="s">
        <v>401</v>
      </c>
      <c r="C24" s="467"/>
      <c r="D24" s="467"/>
      <c r="E24" s="467"/>
      <c r="F24" s="467"/>
      <c r="G24" s="467">
        <v>1219282</v>
      </c>
      <c r="H24" s="468">
        <v>1219282</v>
      </c>
    </row>
    <row r="25" spans="2:8" s="150" customFormat="1" ht="15" customHeight="1" thickBot="1">
      <c r="B25" s="469" t="s">
        <v>364</v>
      </c>
      <c r="C25" s="470"/>
      <c r="D25" s="470"/>
      <c r="E25" s="470"/>
      <c r="F25" s="470"/>
      <c r="G25" s="457">
        <v>2942</v>
      </c>
      <c r="H25" s="471">
        <v>2942</v>
      </c>
    </row>
    <row r="26" spans="2:8" s="150" customFormat="1" ht="15" customHeight="1" thickBot="1">
      <c r="B26" s="462" t="s">
        <v>28</v>
      </c>
      <c r="C26" s="460">
        <v>34384935</v>
      </c>
      <c r="D26" s="460">
        <v>46111056</v>
      </c>
      <c r="E26" s="460">
        <v>51914792</v>
      </c>
      <c r="F26" s="460">
        <v>1332719</v>
      </c>
      <c r="G26" s="460">
        <v>133743502</v>
      </c>
      <c r="H26" s="461">
        <v>133743502</v>
      </c>
    </row>
    <row r="27" spans="2:8" ht="15" customHeight="1" thickBot="1">
      <c r="B27" s="463" t="s">
        <v>76</v>
      </c>
      <c r="C27" s="460">
        <v>32083584</v>
      </c>
      <c r="D27" s="460">
        <v>32622759</v>
      </c>
      <c r="E27" s="460">
        <v>55026967</v>
      </c>
      <c r="F27" s="460">
        <v>959031</v>
      </c>
      <c r="G27" s="460">
        <v>120692341</v>
      </c>
      <c r="H27" s="461">
        <v>120692341</v>
      </c>
    </row>
    <row r="28" spans="2:8" ht="15" customHeight="1" thickBot="1">
      <c r="B28" s="950" t="s">
        <v>32</v>
      </c>
      <c r="C28" s="951"/>
      <c r="D28" s="951"/>
      <c r="E28" s="951"/>
      <c r="F28" s="951"/>
      <c r="G28" s="952"/>
      <c r="H28" s="953"/>
    </row>
    <row r="29" spans="2:8" ht="15" customHeight="1" thickBot="1">
      <c r="B29" s="474" t="s">
        <v>341</v>
      </c>
      <c r="C29" s="475">
        <v>205793</v>
      </c>
      <c r="D29" s="475">
        <v>14575</v>
      </c>
      <c r="E29" s="475">
        <v>164157</v>
      </c>
      <c r="F29" s="475">
        <v>826</v>
      </c>
      <c r="G29" s="472">
        <v>385351</v>
      </c>
      <c r="H29" s="476"/>
    </row>
    <row r="30" spans="2:8" ht="15" customHeight="1"/>
    <row r="31" spans="2:8" ht="15" customHeight="1"/>
    <row r="32" spans="2:8" ht="15" customHeight="1"/>
    <row r="33" ht="15" customHeight="1"/>
    <row r="34" ht="15" customHeight="1"/>
  </sheetData>
  <mergeCells count="6">
    <mergeCell ref="B3:D3"/>
    <mergeCell ref="H5:H6"/>
    <mergeCell ref="C5:D5"/>
    <mergeCell ref="E5:E6"/>
    <mergeCell ref="F5:F6"/>
    <mergeCell ref="G5:G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0" tint="-0.14999847407452621"/>
  </sheetPr>
  <dimension ref="B2:H34"/>
  <sheetViews>
    <sheetView workbookViewId="0">
      <selection activeCell="D33" sqref="D33"/>
    </sheetView>
  </sheetViews>
  <sheetFormatPr defaultRowHeight="13.5"/>
  <cols>
    <col min="1" max="1" width="3.42578125" style="149" customWidth="1"/>
    <col min="2" max="2" width="43.28515625" style="149" customWidth="1"/>
    <col min="3" max="8" width="14.7109375" style="149" customWidth="1"/>
    <col min="9" max="16384" width="9.140625" style="149"/>
  </cols>
  <sheetData>
    <row r="2" spans="2:8" ht="12" customHeight="1">
      <c r="B2" s="194" t="s">
        <v>405</v>
      </c>
      <c r="C2" s="148"/>
      <c r="D2" s="148"/>
      <c r="E2" s="148"/>
      <c r="F2" s="148"/>
      <c r="G2" s="148"/>
      <c r="H2" s="148"/>
    </row>
    <row r="3" spans="2:8" ht="12" customHeight="1">
      <c r="B3" s="1117" t="s">
        <v>500</v>
      </c>
      <c r="C3" s="1118"/>
      <c r="D3" s="1118"/>
      <c r="E3" s="148"/>
      <c r="F3" s="148"/>
      <c r="G3" s="148"/>
      <c r="H3" s="148"/>
    </row>
    <row r="4" spans="2:8" ht="12" customHeight="1">
      <c r="B4" s="194" t="s">
        <v>23</v>
      </c>
      <c r="C4" s="148"/>
      <c r="D4" s="148"/>
      <c r="E4" s="148"/>
      <c r="F4" s="148"/>
      <c r="G4" s="148"/>
      <c r="H4" s="148"/>
    </row>
    <row r="5" spans="2:8" ht="39.950000000000003" customHeight="1" thickBot="1">
      <c r="B5" s="447"/>
      <c r="C5" s="1121" t="s">
        <v>154</v>
      </c>
      <c r="D5" s="1122"/>
      <c r="E5" s="1121" t="s">
        <v>24</v>
      </c>
      <c r="F5" s="1121" t="s">
        <v>291</v>
      </c>
      <c r="G5" s="1121" t="s">
        <v>260</v>
      </c>
      <c r="H5" s="1119" t="s">
        <v>261</v>
      </c>
    </row>
    <row r="6" spans="2:8" ht="39.950000000000003" customHeight="1" thickBot="1">
      <c r="B6" s="448"/>
      <c r="C6" s="449" t="s">
        <v>446</v>
      </c>
      <c r="D6" s="449" t="s">
        <v>447</v>
      </c>
      <c r="E6" s="1123"/>
      <c r="F6" s="1123"/>
      <c r="G6" s="1123"/>
      <c r="H6" s="1120"/>
    </row>
    <row r="7" spans="2:8" ht="15" customHeight="1" thickBot="1">
      <c r="B7" s="450" t="s">
        <v>277</v>
      </c>
      <c r="C7" s="451">
        <v>755179</v>
      </c>
      <c r="D7" s="451">
        <v>191746</v>
      </c>
      <c r="E7" s="451">
        <v>1565578</v>
      </c>
      <c r="F7" s="451">
        <v>-1130</v>
      </c>
      <c r="G7" s="451">
        <v>2511373</v>
      </c>
      <c r="H7" s="452">
        <v>2511373</v>
      </c>
    </row>
    <row r="8" spans="2:8" s="150" customFormat="1" ht="15" customHeight="1">
      <c r="B8" s="453" t="s">
        <v>25</v>
      </c>
      <c r="C8" s="454">
        <v>749959</v>
      </c>
      <c r="D8" s="454">
        <v>607685</v>
      </c>
      <c r="E8" s="454">
        <v>1151618</v>
      </c>
      <c r="F8" s="454">
        <v>2111</v>
      </c>
      <c r="G8" s="454">
        <v>2511373</v>
      </c>
      <c r="H8" s="455"/>
    </row>
    <row r="9" spans="2:8" s="150" customFormat="1" ht="15" customHeight="1" thickBot="1">
      <c r="B9" s="456" t="s">
        <v>26</v>
      </c>
      <c r="C9" s="457">
        <v>5220</v>
      </c>
      <c r="D9" s="457">
        <v>-415939</v>
      </c>
      <c r="E9" s="457">
        <v>413960</v>
      </c>
      <c r="F9" s="457">
        <v>-3241</v>
      </c>
      <c r="G9" s="457">
        <v>0</v>
      </c>
      <c r="H9" s="458"/>
    </row>
    <row r="10" spans="2:8" s="150" customFormat="1" ht="15" customHeight="1" thickBot="1">
      <c r="B10" s="459" t="s">
        <v>280</v>
      </c>
      <c r="C10" s="460">
        <v>376722</v>
      </c>
      <c r="D10" s="460">
        <v>-1804</v>
      </c>
      <c r="E10" s="460">
        <v>507286</v>
      </c>
      <c r="F10" s="460">
        <v>14972</v>
      </c>
      <c r="G10" s="460">
        <v>897176</v>
      </c>
      <c r="H10" s="461">
        <v>897176</v>
      </c>
    </row>
    <row r="11" spans="2:8" ht="15" customHeight="1" thickBot="1">
      <c r="B11" s="462" t="s">
        <v>281</v>
      </c>
      <c r="C11" s="460">
        <v>14226</v>
      </c>
      <c r="D11" s="460">
        <v>139</v>
      </c>
      <c r="E11" s="460">
        <v>77</v>
      </c>
      <c r="F11" s="460">
        <v>3098</v>
      </c>
      <c r="G11" s="460">
        <v>17540</v>
      </c>
      <c r="H11" s="461">
        <v>17540</v>
      </c>
    </row>
    <row r="12" spans="2:8" ht="15" customHeight="1" thickBot="1">
      <c r="B12" s="462" t="s">
        <v>282</v>
      </c>
      <c r="C12" s="460">
        <v>215769</v>
      </c>
      <c r="D12" s="460">
        <v>-17419</v>
      </c>
      <c r="E12" s="460">
        <v>95671</v>
      </c>
      <c r="F12" s="460">
        <v>-1086</v>
      </c>
      <c r="G12" s="460">
        <v>292935</v>
      </c>
      <c r="H12" s="461">
        <v>292935</v>
      </c>
    </row>
    <row r="13" spans="2:8" ht="35.1" customHeight="1" thickBot="1">
      <c r="B13" s="463" t="s">
        <v>432</v>
      </c>
      <c r="C13" s="460">
        <v>19138</v>
      </c>
      <c r="D13" s="460">
        <v>5802</v>
      </c>
      <c r="E13" s="460">
        <v>194032</v>
      </c>
      <c r="F13" s="460">
        <v>95436</v>
      </c>
      <c r="G13" s="460">
        <v>314408</v>
      </c>
      <c r="H13" s="461">
        <v>314408</v>
      </c>
    </row>
    <row r="14" spans="2:8" ht="24.95" customHeight="1" thickBot="1">
      <c r="B14" s="463" t="s">
        <v>493</v>
      </c>
      <c r="C14" s="460">
        <v>0</v>
      </c>
      <c r="D14" s="460">
        <v>0</v>
      </c>
      <c r="E14" s="460">
        <v>0</v>
      </c>
      <c r="F14" s="460">
        <v>-141</v>
      </c>
      <c r="G14" s="460">
        <v>-141</v>
      </c>
      <c r="H14" s="461">
        <v>-141</v>
      </c>
    </row>
    <row r="15" spans="2:8" ht="15" customHeight="1" thickBot="1">
      <c r="B15" s="462" t="s">
        <v>283</v>
      </c>
      <c r="C15" s="460">
        <v>65254</v>
      </c>
      <c r="D15" s="460">
        <v>708</v>
      </c>
      <c r="E15" s="460">
        <v>52168</v>
      </c>
      <c r="F15" s="460">
        <v>127729</v>
      </c>
      <c r="G15" s="460">
        <v>245859</v>
      </c>
      <c r="H15" s="461">
        <v>245859</v>
      </c>
    </row>
    <row r="16" spans="2:8" ht="24.95" customHeight="1" thickBot="1">
      <c r="B16" s="463" t="s">
        <v>262</v>
      </c>
      <c r="C16" s="460">
        <v>-177783</v>
      </c>
      <c r="D16" s="460">
        <v>-754</v>
      </c>
      <c r="E16" s="460">
        <v>-224262</v>
      </c>
      <c r="F16" s="460">
        <v>-18423</v>
      </c>
      <c r="G16" s="460">
        <v>-421222</v>
      </c>
      <c r="H16" s="461">
        <v>-421222</v>
      </c>
    </row>
    <row r="17" spans="2:8" ht="15" customHeight="1" thickBot="1">
      <c r="B17" s="462" t="s">
        <v>284</v>
      </c>
      <c r="C17" s="460">
        <v>-620795</v>
      </c>
      <c r="D17" s="460">
        <v>-89550</v>
      </c>
      <c r="E17" s="460">
        <v>-964778</v>
      </c>
      <c r="F17" s="460">
        <v>-175823</v>
      </c>
      <c r="G17" s="460">
        <v>-1850946</v>
      </c>
      <c r="H17" s="461">
        <v>-1850946</v>
      </c>
    </row>
    <row r="18" spans="2:8" ht="15" customHeight="1" thickBot="1">
      <c r="B18" s="462" t="s">
        <v>289</v>
      </c>
      <c r="C18" s="460">
        <v>-74939</v>
      </c>
      <c r="D18" s="460">
        <v>-8552</v>
      </c>
      <c r="E18" s="460">
        <v>-112638</v>
      </c>
      <c r="F18" s="460">
        <v>-3521</v>
      </c>
      <c r="G18" s="460">
        <v>-199650</v>
      </c>
      <c r="H18" s="461">
        <v>-199650</v>
      </c>
    </row>
    <row r="19" spans="2:8" ht="15" customHeight="1" thickBot="1">
      <c r="B19" s="462" t="s">
        <v>285</v>
      </c>
      <c r="C19" s="460">
        <v>-35345</v>
      </c>
      <c r="D19" s="460">
        <v>-150</v>
      </c>
      <c r="E19" s="460">
        <v>-48816</v>
      </c>
      <c r="F19" s="460">
        <v>-101516</v>
      </c>
      <c r="G19" s="460">
        <v>-185827</v>
      </c>
      <c r="H19" s="461">
        <v>-185827</v>
      </c>
    </row>
    <row r="20" spans="2:8" ht="15" customHeight="1" thickBot="1">
      <c r="B20" s="462" t="s">
        <v>286</v>
      </c>
      <c r="C20" s="460">
        <v>537426</v>
      </c>
      <c r="D20" s="460">
        <v>80166</v>
      </c>
      <c r="E20" s="460">
        <v>1064318</v>
      </c>
      <c r="F20" s="460">
        <v>-60405</v>
      </c>
      <c r="G20" s="460">
        <v>1621505</v>
      </c>
      <c r="H20" s="461">
        <v>1621505</v>
      </c>
    </row>
    <row r="21" spans="2:8" ht="15" customHeight="1" thickBot="1">
      <c r="B21" s="462" t="s">
        <v>610</v>
      </c>
      <c r="C21" s="460">
        <v>0</v>
      </c>
      <c r="D21" s="460">
        <v>0</v>
      </c>
      <c r="E21" s="460">
        <v>-3650</v>
      </c>
      <c r="F21" s="460">
        <v>0</v>
      </c>
      <c r="G21" s="460">
        <v>-3650</v>
      </c>
      <c r="H21" s="461">
        <v>-3650</v>
      </c>
    </row>
    <row r="22" spans="2:8" ht="15" customHeight="1" thickBot="1">
      <c r="B22" s="462" t="s">
        <v>27</v>
      </c>
      <c r="C22" s="460">
        <v>537426</v>
      </c>
      <c r="D22" s="460">
        <v>80166</v>
      </c>
      <c r="E22" s="460">
        <v>1060668</v>
      </c>
      <c r="F22" s="460">
        <v>-60405</v>
      </c>
      <c r="G22" s="460">
        <v>1617855</v>
      </c>
      <c r="H22" s="461">
        <v>1617855</v>
      </c>
    </row>
    <row r="23" spans="2:8" ht="15" customHeight="1">
      <c r="B23" s="464" t="s">
        <v>288</v>
      </c>
      <c r="C23" s="454"/>
      <c r="D23" s="454"/>
      <c r="E23" s="454"/>
      <c r="F23" s="454"/>
      <c r="G23" s="454">
        <v>-313727</v>
      </c>
      <c r="H23" s="465">
        <v>-313727</v>
      </c>
    </row>
    <row r="24" spans="2:8" ht="15" customHeight="1">
      <c r="B24" s="466" t="s">
        <v>401</v>
      </c>
      <c r="C24" s="467"/>
      <c r="D24" s="467"/>
      <c r="E24" s="467"/>
      <c r="F24" s="467"/>
      <c r="G24" s="467">
        <v>1301246</v>
      </c>
      <c r="H24" s="468">
        <v>1301246</v>
      </c>
    </row>
    <row r="25" spans="2:8" s="150" customFormat="1" ht="15" customHeight="1" thickBot="1">
      <c r="B25" s="469" t="s">
        <v>364</v>
      </c>
      <c r="C25" s="470"/>
      <c r="D25" s="470"/>
      <c r="E25" s="470"/>
      <c r="F25" s="470"/>
      <c r="G25" s="457">
        <v>2882</v>
      </c>
      <c r="H25" s="471">
        <v>2882</v>
      </c>
    </row>
    <row r="26" spans="2:8" s="150" customFormat="1" ht="15" customHeight="1" thickBot="1">
      <c r="B26" s="462" t="s">
        <v>28</v>
      </c>
      <c r="C26" s="460">
        <v>35057604</v>
      </c>
      <c r="D26" s="460">
        <v>41162527</v>
      </c>
      <c r="E26" s="460">
        <v>46210195</v>
      </c>
      <c r="F26" s="460">
        <v>1092695</v>
      </c>
      <c r="G26" s="460">
        <v>123523021</v>
      </c>
      <c r="H26" s="461">
        <v>123523021</v>
      </c>
    </row>
    <row r="27" spans="2:8" ht="15" customHeight="1" thickBot="1">
      <c r="B27" s="463" t="s">
        <v>76</v>
      </c>
      <c r="C27" s="460">
        <v>30224844</v>
      </c>
      <c r="D27" s="460">
        <v>33481611</v>
      </c>
      <c r="E27" s="460">
        <v>46866764</v>
      </c>
      <c r="F27" s="460">
        <v>674838</v>
      </c>
      <c r="G27" s="460">
        <v>111248057</v>
      </c>
      <c r="H27" s="461">
        <v>111248057</v>
      </c>
    </row>
    <row r="28" spans="2:8" ht="15" customHeight="1" thickBot="1">
      <c r="B28" s="459" t="s">
        <v>32</v>
      </c>
      <c r="C28" s="472"/>
      <c r="D28" s="472"/>
      <c r="E28" s="472"/>
      <c r="F28" s="472"/>
      <c r="G28" s="460"/>
      <c r="H28" s="473"/>
    </row>
    <row r="29" spans="2:8" ht="15" customHeight="1" thickBot="1">
      <c r="B29" s="474" t="s">
        <v>341</v>
      </c>
      <c r="C29" s="475">
        <v>157002</v>
      </c>
      <c r="D29" s="475">
        <v>8922</v>
      </c>
      <c r="E29" s="475">
        <v>185493</v>
      </c>
      <c r="F29" s="475">
        <v>4427</v>
      </c>
      <c r="G29" s="472">
        <v>355844</v>
      </c>
      <c r="H29" s="476"/>
    </row>
    <row r="30" spans="2:8" ht="15" customHeight="1"/>
    <row r="31" spans="2:8" ht="15" customHeight="1"/>
    <row r="32" spans="2:8" ht="15" customHeight="1"/>
    <row r="33" ht="15" customHeight="1"/>
    <row r="34" ht="15" customHeight="1"/>
  </sheetData>
  <mergeCells count="6">
    <mergeCell ref="B3:D3"/>
    <mergeCell ref="G5:G6"/>
    <mergeCell ref="H5:H6"/>
    <mergeCell ref="C5:D5"/>
    <mergeCell ref="E5:E6"/>
    <mergeCell ref="F5:F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G26"/>
  <sheetViews>
    <sheetView workbookViewId="0">
      <selection activeCell="M12" sqref="M12"/>
    </sheetView>
  </sheetViews>
  <sheetFormatPr defaultRowHeight="10.5"/>
  <cols>
    <col min="1" max="1" width="57.42578125" style="65" customWidth="1"/>
    <col min="2" max="7" width="14.7109375" style="65" customWidth="1"/>
    <col min="8" max="16384" width="9.140625" style="65"/>
  </cols>
  <sheetData>
    <row r="3" spans="1:7" ht="20.100000000000001" customHeight="1" thickBot="1">
      <c r="A3" s="1128" t="s">
        <v>406</v>
      </c>
      <c r="B3" s="1124">
        <v>2016</v>
      </c>
      <c r="C3" s="1125"/>
      <c r="D3" s="1125"/>
      <c r="E3" s="1126">
        <v>2015</v>
      </c>
      <c r="F3" s="1125"/>
      <c r="G3" s="1127"/>
    </row>
    <row r="4" spans="1:7" ht="20.100000000000001" customHeight="1">
      <c r="A4" s="1128"/>
      <c r="B4" s="477" t="s">
        <v>40</v>
      </c>
      <c r="C4" s="478" t="s">
        <v>41</v>
      </c>
      <c r="D4" s="478" t="s">
        <v>122</v>
      </c>
      <c r="E4" s="478" t="s">
        <v>40</v>
      </c>
      <c r="F4" s="478" t="s">
        <v>41</v>
      </c>
      <c r="G4" s="479" t="s">
        <v>122</v>
      </c>
    </row>
    <row r="5" spans="1:7" ht="17.100000000000001" customHeight="1" thickBot="1">
      <c r="A5" s="480" t="s">
        <v>277</v>
      </c>
      <c r="B5" s="481">
        <v>2688896.9775209329</v>
      </c>
      <c r="C5" s="481">
        <v>143946</v>
      </c>
      <c r="D5" s="482">
        <v>2832842.9775209329</v>
      </c>
      <c r="E5" s="481">
        <v>2383730</v>
      </c>
      <c r="F5" s="481">
        <v>127643</v>
      </c>
      <c r="G5" s="483">
        <v>2511373</v>
      </c>
    </row>
    <row r="6" spans="1:7" ht="17.100000000000001" customHeight="1" thickBot="1">
      <c r="A6" s="484" t="s">
        <v>280</v>
      </c>
      <c r="B6" s="485">
        <v>897425</v>
      </c>
      <c r="C6" s="485">
        <v>9020</v>
      </c>
      <c r="D6" s="486">
        <v>906445</v>
      </c>
      <c r="E6" s="485">
        <v>871654</v>
      </c>
      <c r="F6" s="485">
        <v>25522</v>
      </c>
      <c r="G6" s="487">
        <v>897176</v>
      </c>
    </row>
    <row r="7" spans="1:7" ht="17.100000000000001" customHeight="1" thickBot="1">
      <c r="A7" s="428" t="s">
        <v>281</v>
      </c>
      <c r="B7" s="485">
        <v>3327.0000000000105</v>
      </c>
      <c r="C7" s="485">
        <v>0</v>
      </c>
      <c r="D7" s="486">
        <v>3327.0000000000105</v>
      </c>
      <c r="E7" s="485">
        <v>17540</v>
      </c>
      <c r="F7" s="485">
        <v>0</v>
      </c>
      <c r="G7" s="487">
        <v>17540</v>
      </c>
    </row>
    <row r="8" spans="1:7" ht="17.100000000000001" customHeight="1" thickBot="1">
      <c r="A8" s="428" t="s">
        <v>282</v>
      </c>
      <c r="B8" s="485">
        <v>238867.00000000006</v>
      </c>
      <c r="C8" s="485">
        <v>5764</v>
      </c>
      <c r="D8" s="486">
        <v>244631.00000000006</v>
      </c>
      <c r="E8" s="485">
        <v>288215</v>
      </c>
      <c r="F8" s="485">
        <v>4720</v>
      </c>
      <c r="G8" s="487">
        <v>292935</v>
      </c>
    </row>
    <row r="9" spans="1:7" ht="24.95" customHeight="1" thickBot="1">
      <c r="A9" s="488" t="s">
        <v>432</v>
      </c>
      <c r="B9" s="485">
        <v>216977.00000000003</v>
      </c>
      <c r="C9" s="485">
        <v>44304</v>
      </c>
      <c r="D9" s="486">
        <v>261281.00000000003</v>
      </c>
      <c r="E9" s="485">
        <v>314408</v>
      </c>
      <c r="F9" s="485">
        <v>0</v>
      </c>
      <c r="G9" s="487">
        <v>314408</v>
      </c>
    </row>
    <row r="10" spans="1:7" ht="24.95" customHeight="1" thickBot="1">
      <c r="A10" s="488" t="s">
        <v>501</v>
      </c>
      <c r="B10" s="485">
        <v>-107</v>
      </c>
      <c r="C10" s="485">
        <v>0</v>
      </c>
      <c r="D10" s="486">
        <v>-107</v>
      </c>
      <c r="E10" s="485">
        <v>-141</v>
      </c>
      <c r="F10" s="485">
        <v>0</v>
      </c>
      <c r="G10" s="487">
        <v>-141</v>
      </c>
    </row>
    <row r="11" spans="1:7" ht="17.100000000000001" customHeight="1" thickBot="1">
      <c r="A11" s="488" t="s">
        <v>283</v>
      </c>
      <c r="B11" s="485">
        <v>235153</v>
      </c>
      <c r="C11" s="485">
        <v>8596</v>
      </c>
      <c r="D11" s="486">
        <v>243749</v>
      </c>
      <c r="E11" s="485">
        <v>242745</v>
      </c>
      <c r="F11" s="485">
        <v>3114</v>
      </c>
      <c r="G11" s="487">
        <v>245859</v>
      </c>
    </row>
    <row r="12" spans="1:7" ht="17.100000000000001" customHeight="1" thickBot="1">
      <c r="A12" s="428" t="s">
        <v>262</v>
      </c>
      <c r="B12" s="485">
        <v>-359197.99999999994</v>
      </c>
      <c r="C12" s="485">
        <v>-6196</v>
      </c>
      <c r="D12" s="486">
        <v>-365393.99999999994</v>
      </c>
      <c r="E12" s="485">
        <v>-411834</v>
      </c>
      <c r="F12" s="485">
        <v>-9388</v>
      </c>
      <c r="G12" s="487">
        <v>-421222</v>
      </c>
    </row>
    <row r="13" spans="1:7" ht="17.100000000000001" customHeight="1" thickBot="1">
      <c r="A13" s="428" t="s">
        <v>284</v>
      </c>
      <c r="B13" s="485">
        <v>-1618554</v>
      </c>
      <c r="C13" s="485">
        <v>-121089</v>
      </c>
      <c r="D13" s="486">
        <v>-1739643</v>
      </c>
      <c r="E13" s="761">
        <v>-1750584</v>
      </c>
      <c r="F13" s="761">
        <v>-100362</v>
      </c>
      <c r="G13" s="487">
        <v>-1850946</v>
      </c>
    </row>
    <row r="14" spans="1:7" ht="17.100000000000001" customHeight="1" thickBot="1">
      <c r="A14" s="428" t="s">
        <v>289</v>
      </c>
      <c r="B14" s="485">
        <v>-219558</v>
      </c>
      <c r="C14" s="485">
        <v>-4083</v>
      </c>
      <c r="D14" s="486">
        <v>-223641</v>
      </c>
      <c r="E14" s="485">
        <v>-195794</v>
      </c>
      <c r="F14" s="485">
        <v>-3856</v>
      </c>
      <c r="G14" s="487">
        <v>-199650</v>
      </c>
    </row>
    <row r="15" spans="1:7" ht="17.100000000000001" customHeight="1" thickBot="1">
      <c r="A15" s="428" t="s">
        <v>285</v>
      </c>
      <c r="B15" s="485">
        <v>-193995</v>
      </c>
      <c r="C15" s="485">
        <v>-2820</v>
      </c>
      <c r="D15" s="486">
        <v>-196815</v>
      </c>
      <c r="E15" s="485">
        <v>-182917</v>
      </c>
      <c r="F15" s="485">
        <v>-2910</v>
      </c>
      <c r="G15" s="487">
        <v>-185827</v>
      </c>
    </row>
    <row r="16" spans="1:7" ht="17.100000000000001" customHeight="1" thickBot="1">
      <c r="A16" s="428" t="s">
        <v>502</v>
      </c>
      <c r="B16" s="485">
        <v>1889233.9775209334</v>
      </c>
      <c r="C16" s="485">
        <v>77442</v>
      </c>
      <c r="D16" s="486">
        <v>1966675.9775209334</v>
      </c>
      <c r="E16" s="485">
        <v>1577022</v>
      </c>
      <c r="F16" s="485">
        <v>44483</v>
      </c>
      <c r="G16" s="487">
        <v>1621505</v>
      </c>
    </row>
    <row r="17" spans="1:7" ht="17.100000000000001" customHeight="1" thickBot="1">
      <c r="A17" s="754" t="s">
        <v>610</v>
      </c>
      <c r="B17" s="485">
        <v>-308055.00000000006</v>
      </c>
      <c r="C17" s="485">
        <v>-20884</v>
      </c>
      <c r="D17" s="486">
        <v>-328939.00000000006</v>
      </c>
      <c r="E17" s="485">
        <v>0</v>
      </c>
      <c r="F17" s="485">
        <v>-3650</v>
      </c>
      <c r="G17" s="487">
        <v>-3650</v>
      </c>
    </row>
    <row r="18" spans="1:7" ht="17.100000000000001" customHeight="1" thickBot="1">
      <c r="A18" s="484" t="s">
        <v>27</v>
      </c>
      <c r="B18" s="485">
        <v>1581178.9775209334</v>
      </c>
      <c r="C18" s="485">
        <v>56558</v>
      </c>
      <c r="D18" s="486">
        <v>1637736.9775209334</v>
      </c>
      <c r="E18" s="485">
        <v>1577022</v>
      </c>
      <c r="F18" s="485">
        <v>40833</v>
      </c>
      <c r="G18" s="487">
        <v>1617855</v>
      </c>
    </row>
    <row r="19" spans="1:7" ht="17.100000000000001" customHeight="1" thickBot="1">
      <c r="A19" s="489" t="s">
        <v>288</v>
      </c>
      <c r="B19" s="755"/>
      <c r="C19" s="756"/>
      <c r="D19" s="485">
        <v>-415513</v>
      </c>
      <c r="E19" s="755"/>
      <c r="F19" s="756"/>
      <c r="G19" s="490">
        <v>-313727</v>
      </c>
    </row>
    <row r="20" spans="1:7" ht="17.100000000000001" customHeight="1" thickBot="1">
      <c r="A20" s="489" t="s">
        <v>401</v>
      </c>
      <c r="B20" s="757"/>
      <c r="C20" s="758"/>
      <c r="D20" s="485">
        <v>1219282</v>
      </c>
      <c r="E20" s="757"/>
      <c r="F20" s="758"/>
      <c r="G20" s="490">
        <v>1301246</v>
      </c>
    </row>
    <row r="21" spans="1:7" ht="17.100000000000001" customHeight="1" thickBot="1">
      <c r="A21" s="427" t="s">
        <v>364</v>
      </c>
      <c r="B21" s="759"/>
      <c r="C21" s="760"/>
      <c r="D21" s="485">
        <v>2942</v>
      </c>
      <c r="E21" s="759"/>
      <c r="F21" s="760"/>
      <c r="G21" s="490">
        <v>2882</v>
      </c>
    </row>
    <row r="22" spans="1:7" ht="17.100000000000001" customHeight="1" thickBot="1">
      <c r="A22" s="428" t="s">
        <v>42</v>
      </c>
      <c r="B22" s="491">
        <v>128304363.99999999</v>
      </c>
      <c r="C22" s="491">
        <v>5439138</v>
      </c>
      <c r="D22" s="486">
        <v>133743501.99999999</v>
      </c>
      <c r="E22" s="491">
        <v>119572565</v>
      </c>
      <c r="F22" s="491">
        <v>3950456</v>
      </c>
      <c r="G22" s="487">
        <v>123523021</v>
      </c>
    </row>
    <row r="23" spans="1:7" ht="17.100000000000001" customHeight="1" thickBot="1">
      <c r="A23" s="492" t="s">
        <v>43</v>
      </c>
      <c r="B23" s="491">
        <v>1327824</v>
      </c>
      <c r="C23" s="491">
        <v>12210</v>
      </c>
      <c r="D23" s="485">
        <v>1340034</v>
      </c>
      <c r="E23" s="491">
        <v>1253137</v>
      </c>
      <c r="F23" s="491">
        <v>10434</v>
      </c>
      <c r="G23" s="490">
        <v>1263571</v>
      </c>
    </row>
    <row r="24" spans="1:7" ht="17.100000000000001" customHeight="1" thickBot="1">
      <c r="A24" s="492" t="s">
        <v>44</v>
      </c>
      <c r="B24" s="491">
        <v>538184</v>
      </c>
      <c r="C24" s="491">
        <v>2572</v>
      </c>
      <c r="D24" s="485">
        <v>540756</v>
      </c>
      <c r="E24" s="491">
        <v>366088</v>
      </c>
      <c r="F24" s="491">
        <v>0</v>
      </c>
      <c r="G24" s="490">
        <v>366088</v>
      </c>
    </row>
    <row r="25" spans="1:7" ht="24.95" hidden="1" customHeight="1" thickBot="1">
      <c r="A25" s="493" t="s">
        <v>435</v>
      </c>
      <c r="B25" s="491"/>
      <c r="C25" s="491"/>
      <c r="D25" s="485">
        <v>0</v>
      </c>
      <c r="E25" s="491"/>
      <c r="F25" s="491"/>
      <c r="G25" s="487">
        <v>0</v>
      </c>
    </row>
    <row r="26" spans="1:7" ht="17.100000000000001" customHeight="1" thickBot="1">
      <c r="A26" s="488" t="s">
        <v>76</v>
      </c>
      <c r="B26" s="491">
        <v>112706514.99999999</v>
      </c>
      <c r="C26" s="491">
        <v>7985826</v>
      </c>
      <c r="D26" s="486">
        <v>120692340.99999999</v>
      </c>
      <c r="E26" s="491">
        <v>104825293</v>
      </c>
      <c r="F26" s="491">
        <v>6422764</v>
      </c>
      <c r="G26" s="487">
        <v>111248057</v>
      </c>
    </row>
  </sheetData>
  <mergeCells count="3">
    <mergeCell ref="B3:D3"/>
    <mergeCell ref="E3:G3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42</vt:i4>
      </vt:variant>
      <vt:variant>
        <vt:lpstr>Zakresy nazwane</vt:lpstr>
      </vt:variant>
      <vt:variant>
        <vt:i4>3</vt:i4>
      </vt:variant>
    </vt:vector>
  </HeadingPairs>
  <TitlesOfParts>
    <vt:vector size="45" baseType="lpstr">
      <vt:lpstr> P&amp;L</vt:lpstr>
      <vt:lpstr>Dochody całkowite</vt:lpstr>
      <vt:lpstr>Bilans</vt:lpstr>
      <vt:lpstr>Kapitały</vt:lpstr>
      <vt:lpstr>Cash Flow</vt:lpstr>
      <vt:lpstr>Nota 1 Grupa</vt:lpstr>
      <vt:lpstr>Segmenty 2016</vt:lpstr>
      <vt:lpstr>Segmenty 2015 </vt:lpstr>
      <vt:lpstr>Segmenty geograficzne</vt:lpstr>
      <vt:lpstr>Nota 6 Odsetki</vt:lpstr>
      <vt:lpstr>Nota 7 Prowizje</vt:lpstr>
      <vt:lpstr>Nota 8 Dywidendy</vt:lpstr>
      <vt:lpstr>Nota 9 Wynik handlowy</vt:lpstr>
      <vt:lpstr>Nota 10 PPOp</vt:lpstr>
      <vt:lpstr>Nota 11 Koszty</vt:lpstr>
      <vt:lpstr>Nota 12 PKOp</vt:lpstr>
      <vt:lpstr>Nota 13 Odpisy</vt:lpstr>
      <vt:lpstr>Nota 14 Podatek</vt:lpstr>
      <vt:lpstr>Nota 15 EPS</vt:lpstr>
      <vt:lpstr>Nota 16 Dochody całkowite</vt:lpstr>
      <vt:lpstr>Nota 16A Dochody cakowite</vt:lpstr>
      <vt:lpstr>Nota 43 Środki pieniężne do CF</vt:lpstr>
      <vt:lpstr>Nota 43 do cash flow</vt:lpstr>
      <vt:lpstr>Nota 44 Opcje ZB 2008</vt:lpstr>
      <vt:lpstr>Nota 44 Opcje ZB 2012 2014</vt:lpstr>
      <vt:lpstr>Nota 44 Opcje pracowników</vt:lpstr>
      <vt:lpstr>Nota 44 Opcje prac-rozliczenie</vt:lpstr>
      <vt:lpstr>Nota 45 Transakcje powiązane</vt:lpstr>
      <vt:lpstr>Nota 45 Wynagrodzenia ZB</vt:lpstr>
      <vt:lpstr>Nota 45 Wynagrodzenia RN</vt:lpstr>
      <vt:lpstr>Nota 48 Grupa</vt:lpstr>
      <vt:lpstr>Nota 48 P&amp;L</vt:lpstr>
      <vt:lpstr>Nota 48 Bilans</vt:lpstr>
      <vt:lpstr>Nota 48 dane porównawcze BS</vt:lpstr>
      <vt:lpstr>Nota 48 dane porównawcze P&amp;L</vt:lpstr>
      <vt:lpstr>Nota 49 Wskaźniki adekwatności</vt:lpstr>
      <vt:lpstr>Nota 49 Kapitał wewnętrzny</vt:lpstr>
      <vt:lpstr>Nota 49 Fundusze</vt:lpstr>
      <vt:lpstr>Nota 49 Ryzyko kredytowe</vt:lpstr>
      <vt:lpstr>Wybr.dane BS</vt:lpstr>
      <vt:lpstr>Wybr. dane P&amp;L</vt:lpstr>
      <vt:lpstr>okresy amortyzacji-2.21</vt:lpstr>
      <vt:lpstr>'Nota 45 Transakcje powiązane'!Obszar_wydruku</vt:lpstr>
      <vt:lpstr>'Wybr. dane P&amp;L'!Obszar_wydruku</vt:lpstr>
      <vt:lpstr>'Wybr.dane BS'!Obszar_wydruku</vt:lpstr>
    </vt:vector>
  </TitlesOfParts>
  <Company>BRE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pk6000</dc:creator>
  <cp:lastModifiedBy>Filipkowska, Joanna, (mBank/DIR)</cp:lastModifiedBy>
  <cp:lastPrinted>2016-11-28T13:35:04Z</cp:lastPrinted>
  <dcterms:created xsi:type="dcterms:W3CDTF">2005-04-27T10:09:31Z</dcterms:created>
  <dcterms:modified xsi:type="dcterms:W3CDTF">2017-03-14T15:04:26Z</dcterms:modified>
</cp:coreProperties>
</file>