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2_Raporty_okresowe\Wyniki roczne BRE - produkcja\2015\Raport Online\SSF\Noty\"/>
    </mc:Choice>
  </mc:AlternateContent>
  <bookViews>
    <workbookView xWindow="0" yWindow="0" windowWidth="19200" windowHeight="11580"/>
  </bookViews>
  <sheets>
    <sheet name="Lokalizacja inf. nota 3.1" sheetId="1" r:id="rId1"/>
    <sheet name="Nota 3.4.5 syst. rating" sheetId="2" r:id="rId2"/>
    <sheet name="Nota 3.4.5.4 rating należności" sheetId="3" r:id="rId3"/>
    <sheet name="Nota 3.4.6 Forbearance" sheetId="4" r:id="rId4"/>
    <sheet name="3.4.7 PDR ekspozycja kredytowa" sheetId="5" r:id="rId5"/>
    <sheet name="3.4.7 wycena pochodnych" sheetId="6" r:id="rId6"/>
    <sheet name="3.4.7 Pochodne rating" sheetId="7" r:id="rId7"/>
    <sheet name="3.5 Instrumenty dłużne" sheetId="8" r:id="rId8"/>
    <sheet name="3.6 Branże -Grupa" sheetId="9" r:id="rId9"/>
    <sheet name="3.6 branże klasy ryzyka" sheetId="10" r:id="rId10"/>
    <sheet name="3.7 VaR mBank" sheetId="11" r:id="rId11"/>
    <sheet name="3.7 VaR Grupa i mBank" sheetId="12" r:id="rId12"/>
    <sheet name="3.7 VaR oczekiwanej straty" sheetId="13" r:id="rId13"/>
    <sheet name="3.7 Stressed VaR" sheetId="14" r:id="rId14"/>
    <sheet name="3.8 ryzyko walutowe" sheetId="15" r:id="rId15"/>
    <sheet name="3.9 ryzyko zmiany stopy" sheetId="16" r:id="rId16"/>
    <sheet name="3.9 EaR spółki" sheetId="17" r:id="rId17"/>
    <sheet name="3.9 EaR mBank" sheetId="18" r:id="rId18"/>
    <sheet name="3.9 Rezerwy płynności" sheetId="19" r:id="rId19"/>
    <sheet name="3.10 luka urealniona" sheetId="20" r:id="rId20"/>
    <sheet name="3.10 niedopasowanie luki ANL" sheetId="21" r:id="rId21"/>
    <sheet name="3.10.1 niepochodne przepływy" sheetId="22" r:id="rId22"/>
    <sheet name="3.10.2 pochodne przepływy" sheetId="23" r:id="rId23"/>
    <sheet name="3.11 straty operacyjne" sheetId="24" r:id="rId24"/>
    <sheet name="3.16 Wart-godziwa " sheetId="25" r:id="rId25"/>
    <sheet name="3.16 FV dla innych " sheetId="26" r:id="rId26"/>
    <sheet name="3.16 Hierarchia FV" sheetId="27" r:id="rId27"/>
    <sheet name="3.16 poziom 3 ryzyko kred" sheetId="28" r:id="rId28"/>
  </sheets>
  <externalReferences>
    <externalReference r:id="rId29"/>
  </externalReferences>
  <definedNames>
    <definedName name="_xlnm.Print_Area" localSheetId="2">'Nota 3.4.5.4 rating należności'!$A$1:$H$18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8" l="1"/>
  <c r="D6" i="28"/>
  <c r="D7" i="27"/>
  <c r="C7" i="27" s="1"/>
  <c r="E7" i="27"/>
  <c r="E6" i="27" s="1"/>
  <c r="F7" i="27"/>
  <c r="F6" i="27" s="1"/>
  <c r="C8" i="27"/>
  <c r="C9" i="27"/>
  <c r="C10" i="27"/>
  <c r="C11" i="27"/>
  <c r="C12" i="27"/>
  <c r="C13" i="27"/>
  <c r="C14" i="27"/>
  <c r="C15" i="27"/>
  <c r="D16" i="27"/>
  <c r="C16" i="27" s="1"/>
  <c r="E16" i="27"/>
  <c r="F16" i="27"/>
  <c r="C17" i="27"/>
  <c r="C18" i="27"/>
  <c r="D20" i="27"/>
  <c r="D19" i="27" s="1"/>
  <c r="E20" i="27"/>
  <c r="E19" i="27" s="1"/>
  <c r="F20" i="27"/>
  <c r="F19" i="27" s="1"/>
  <c r="C21" i="27"/>
  <c r="C20" i="27" s="1"/>
  <c r="C22" i="27"/>
  <c r="C23" i="27"/>
  <c r="D24" i="27"/>
  <c r="C24" i="27" s="1"/>
  <c r="E24" i="27"/>
  <c r="F24" i="27"/>
  <c r="C25" i="27"/>
  <c r="C26" i="27"/>
  <c r="D28" i="27"/>
  <c r="D27" i="27" s="1"/>
  <c r="E28" i="27"/>
  <c r="E27" i="27" s="1"/>
  <c r="F28" i="27"/>
  <c r="F27" i="27" s="1"/>
  <c r="C29" i="27"/>
  <c r="C30" i="27"/>
  <c r="C31" i="27"/>
  <c r="C32" i="27"/>
  <c r="C33" i="27"/>
  <c r="C34" i="27"/>
  <c r="C35" i="27"/>
  <c r="C36" i="27"/>
  <c r="D37" i="27"/>
  <c r="C37" i="27" s="1"/>
  <c r="E37" i="27"/>
  <c r="F37" i="27"/>
  <c r="C38" i="27"/>
  <c r="C39" i="27"/>
  <c r="D46" i="27"/>
  <c r="D45" i="27" s="1"/>
  <c r="E46" i="27"/>
  <c r="E45" i="27" s="1"/>
  <c r="E53" i="27" s="1"/>
  <c r="E57" i="27" s="1"/>
  <c r="F46" i="27"/>
  <c r="F45" i="27" s="1"/>
  <c r="F53" i="27" s="1"/>
  <c r="F57" i="27" s="1"/>
  <c r="C47" i="27"/>
  <c r="C48" i="27"/>
  <c r="C49" i="27"/>
  <c r="D50" i="27"/>
  <c r="C50" i="27" s="1"/>
  <c r="E50" i="27"/>
  <c r="F50" i="27"/>
  <c r="C51" i="27"/>
  <c r="C52" i="27"/>
  <c r="H63" i="27"/>
  <c r="H62" i="27" s="1"/>
  <c r="I63" i="27"/>
  <c r="I62" i="27" s="1"/>
  <c r="J63" i="27"/>
  <c r="J62" i="27" s="1"/>
  <c r="K63" i="27"/>
  <c r="K62" i="27" s="1"/>
  <c r="L63" i="27"/>
  <c r="L62" i="27" s="1"/>
  <c r="C80" i="27"/>
  <c r="D80" i="27"/>
  <c r="E80" i="27"/>
  <c r="F80" i="27"/>
  <c r="D91" i="27"/>
  <c r="C91" i="27" s="1"/>
  <c r="E91" i="27"/>
  <c r="E90" i="27" s="1"/>
  <c r="F91" i="27"/>
  <c r="F90" i="27" s="1"/>
  <c r="C92" i="27"/>
  <c r="C93" i="27"/>
  <c r="C94" i="27"/>
  <c r="C95" i="27"/>
  <c r="C96" i="27"/>
  <c r="C97" i="27"/>
  <c r="C98" i="27"/>
  <c r="C99" i="27"/>
  <c r="D100" i="27"/>
  <c r="C100" i="27" s="1"/>
  <c r="E100" i="27"/>
  <c r="F100" i="27"/>
  <c r="C101" i="27"/>
  <c r="C102" i="27"/>
  <c r="D104" i="27"/>
  <c r="D103" i="27" s="1"/>
  <c r="E104" i="27"/>
  <c r="E103" i="27" s="1"/>
  <c r="F104" i="27"/>
  <c r="F103" i="27" s="1"/>
  <c r="C105" i="27"/>
  <c r="C104" i="27" s="1"/>
  <c r="C106" i="27"/>
  <c r="C107" i="27"/>
  <c r="D108" i="27"/>
  <c r="C108" i="27" s="1"/>
  <c r="E108" i="27"/>
  <c r="F108" i="27"/>
  <c r="C109" i="27"/>
  <c r="C110" i="27"/>
  <c r="D112" i="27"/>
  <c r="D111" i="27" s="1"/>
  <c r="E112" i="27"/>
  <c r="E111" i="27" s="1"/>
  <c r="F112" i="27"/>
  <c r="F111" i="27" s="1"/>
  <c r="C113" i="27"/>
  <c r="C114" i="27"/>
  <c r="C115" i="27"/>
  <c r="C116" i="27"/>
  <c r="C117" i="27"/>
  <c r="C118" i="27"/>
  <c r="C119" i="27"/>
  <c r="C120" i="27"/>
  <c r="D121" i="27"/>
  <c r="C121" i="27" s="1"/>
  <c r="E121" i="27"/>
  <c r="F121" i="27"/>
  <c r="C122" i="27"/>
  <c r="C123" i="27"/>
  <c r="D130" i="27"/>
  <c r="D129" i="27" s="1"/>
  <c r="E130" i="27"/>
  <c r="E129" i="27" s="1"/>
  <c r="E137" i="27" s="1"/>
  <c r="E141" i="27" s="1"/>
  <c r="F130" i="27"/>
  <c r="F129" i="27" s="1"/>
  <c r="F137" i="27" s="1"/>
  <c r="F141" i="27" s="1"/>
  <c r="C131" i="27"/>
  <c r="C132" i="27"/>
  <c r="C133" i="27"/>
  <c r="D134" i="27"/>
  <c r="C134" i="27" s="1"/>
  <c r="E134" i="27"/>
  <c r="F134" i="27"/>
  <c r="C135" i="27"/>
  <c r="C136" i="27"/>
  <c r="H147" i="27"/>
  <c r="H146" i="27" s="1"/>
  <c r="H159" i="27" s="1"/>
  <c r="H61" i="27" s="1"/>
  <c r="H75" i="27" s="1"/>
  <c r="I147" i="27"/>
  <c r="I146" i="27" s="1"/>
  <c r="I159" i="27" s="1"/>
  <c r="I61" i="27" s="1"/>
  <c r="I75" i="27" s="1"/>
  <c r="J147" i="27"/>
  <c r="J146" i="27" s="1"/>
  <c r="J159" i="27" s="1"/>
  <c r="J61" i="27" s="1"/>
  <c r="J75" i="27" s="1"/>
  <c r="K147" i="27"/>
  <c r="K146" i="27" s="1"/>
  <c r="K159" i="27" s="1"/>
  <c r="K61" i="27" s="1"/>
  <c r="K75" i="27" s="1"/>
  <c r="L147" i="27"/>
  <c r="L146" i="27" s="1"/>
  <c r="L159" i="27" s="1"/>
  <c r="L61" i="27" s="1"/>
  <c r="L75" i="27" s="1"/>
  <c r="D164" i="27"/>
  <c r="E164" i="27"/>
  <c r="F164" i="27"/>
  <c r="F6" i="26"/>
  <c r="C6" i="26" s="1"/>
  <c r="C10" i="26"/>
  <c r="C11" i="26"/>
  <c r="F12" i="26"/>
  <c r="C12" i="26" s="1"/>
  <c r="E13" i="26"/>
  <c r="C13" i="26" s="1"/>
  <c r="D15" i="26"/>
  <c r="E15" i="26"/>
  <c r="D16" i="26"/>
  <c r="C22" i="26"/>
  <c r="C23" i="26"/>
  <c r="C26" i="26"/>
  <c r="C27" i="26"/>
  <c r="C28" i="26"/>
  <c r="C29" i="26"/>
  <c r="C31" i="26"/>
  <c r="D31" i="26"/>
  <c r="E31" i="26"/>
  <c r="F31" i="26"/>
  <c r="D32" i="26"/>
  <c r="E32" i="26"/>
  <c r="F32" i="26"/>
  <c r="D5" i="25"/>
  <c r="E7" i="25"/>
  <c r="F7" i="25"/>
  <c r="G7" i="25"/>
  <c r="D8" i="25"/>
  <c r="D7" i="25" s="1"/>
  <c r="D9" i="25"/>
  <c r="D10" i="25"/>
  <c r="D12" i="25"/>
  <c r="E13" i="25"/>
  <c r="E11" i="25" s="1"/>
  <c r="F13" i="25"/>
  <c r="F11" i="25" s="1"/>
  <c r="G13" i="25"/>
  <c r="G11" i="25" s="1"/>
  <c r="D14" i="25"/>
  <c r="D15" i="25"/>
  <c r="D16" i="25"/>
  <c r="D17" i="25"/>
  <c r="D18" i="25"/>
  <c r="D19" i="25"/>
  <c r="D21" i="25"/>
  <c r="D22" i="25"/>
  <c r="D23" i="25"/>
  <c r="D24" i="25"/>
  <c r="C8" i="24"/>
  <c r="D8" i="24"/>
  <c r="H5" i="23"/>
  <c r="H6" i="23"/>
  <c r="H7" i="23"/>
  <c r="H8" i="23"/>
  <c r="H9" i="23"/>
  <c r="H10" i="23"/>
  <c r="H11" i="23"/>
  <c r="H12" i="23"/>
  <c r="H13" i="23"/>
  <c r="C14" i="23"/>
  <c r="D14" i="23"/>
  <c r="E14" i="23"/>
  <c r="F14" i="23"/>
  <c r="G14" i="23"/>
  <c r="H14" i="23"/>
  <c r="H19" i="23"/>
  <c r="H20" i="23"/>
  <c r="H25" i="23"/>
  <c r="H26" i="23"/>
  <c r="H27" i="23"/>
  <c r="H28" i="23"/>
  <c r="H29" i="23"/>
  <c r="H30" i="23"/>
  <c r="H31" i="23"/>
  <c r="H32" i="23"/>
  <c r="H33" i="23"/>
  <c r="C34" i="23"/>
  <c r="D34" i="23"/>
  <c r="E34" i="23"/>
  <c r="F34" i="23"/>
  <c r="G34" i="23"/>
  <c r="H34" i="23"/>
  <c r="H39" i="23"/>
  <c r="H40" i="23"/>
  <c r="H6" i="22"/>
  <c r="H7" i="22"/>
  <c r="H8" i="22"/>
  <c r="H9" i="22"/>
  <c r="H10" i="22"/>
  <c r="H11" i="22"/>
  <c r="H12" i="22"/>
  <c r="C13" i="22"/>
  <c r="D13" i="22"/>
  <c r="E13" i="22"/>
  <c r="F13" i="22"/>
  <c r="G13" i="22"/>
  <c r="H13" i="22"/>
  <c r="H16" i="22"/>
  <c r="C17" i="22"/>
  <c r="D17" i="22"/>
  <c r="E17" i="22"/>
  <c r="F17" i="22"/>
  <c r="G17" i="22"/>
  <c r="H17" i="22"/>
  <c r="H22" i="22"/>
  <c r="H23" i="22"/>
  <c r="H24" i="22"/>
  <c r="H25" i="22"/>
  <c r="H26" i="22"/>
  <c r="H27" i="22"/>
  <c r="H28" i="22"/>
  <c r="C29" i="22"/>
  <c r="D29" i="22"/>
  <c r="E29" i="22"/>
  <c r="F29" i="22"/>
  <c r="G29" i="22"/>
  <c r="H29" i="22"/>
  <c r="H32" i="22"/>
  <c r="C33" i="22"/>
  <c r="D33" i="22"/>
  <c r="E33" i="22"/>
  <c r="F33" i="22"/>
  <c r="G33" i="22"/>
  <c r="H33" i="22" s="1"/>
  <c r="I4" i="16"/>
  <c r="I9" i="16" s="1"/>
  <c r="I5" i="16"/>
  <c r="I6" i="16"/>
  <c r="I7" i="16"/>
  <c r="I8" i="16"/>
  <c r="C9" i="16"/>
  <c r="D9" i="16"/>
  <c r="E9" i="16"/>
  <c r="F9" i="16"/>
  <c r="G9" i="16"/>
  <c r="H9" i="16"/>
  <c r="I11" i="16"/>
  <c r="I12" i="16"/>
  <c r="I13" i="16"/>
  <c r="I14" i="16"/>
  <c r="I15" i="16"/>
  <c r="I16" i="16"/>
  <c r="C17" i="16"/>
  <c r="C19" i="16" s="1"/>
  <c r="D17" i="16"/>
  <c r="E17" i="16"/>
  <c r="E19" i="16" s="1"/>
  <c r="F17" i="16"/>
  <c r="G17" i="16"/>
  <c r="G19" i="16" s="1"/>
  <c r="H17" i="16"/>
  <c r="I17" i="16"/>
  <c r="D19" i="16"/>
  <c r="F19" i="16"/>
  <c r="I24" i="16"/>
  <c r="I29" i="16" s="1"/>
  <c r="I25" i="16"/>
  <c r="I26" i="16"/>
  <c r="I27" i="16"/>
  <c r="I28" i="16"/>
  <c r="C29" i="16"/>
  <c r="D29" i="16"/>
  <c r="E29" i="16"/>
  <c r="F29" i="16"/>
  <c r="G29" i="16"/>
  <c r="H29" i="16"/>
  <c r="I31" i="16"/>
  <c r="I32" i="16"/>
  <c r="I33" i="16"/>
  <c r="I34" i="16"/>
  <c r="I35" i="16"/>
  <c r="I36" i="16"/>
  <c r="C37" i="16"/>
  <c r="C39" i="16" s="1"/>
  <c r="D37" i="16"/>
  <c r="E37" i="16"/>
  <c r="E39" i="16" s="1"/>
  <c r="F37" i="16"/>
  <c r="G37" i="16"/>
  <c r="G39" i="16" s="1"/>
  <c r="H37" i="16"/>
  <c r="I37" i="16"/>
  <c r="D39" i="16"/>
  <c r="F39" i="16"/>
  <c r="J4" i="15"/>
  <c r="J5" i="15"/>
  <c r="J6" i="15"/>
  <c r="J7" i="15"/>
  <c r="J8" i="15"/>
  <c r="J9" i="15"/>
  <c r="J10" i="15"/>
  <c r="J11" i="15"/>
  <c r="J12" i="15"/>
  <c r="J13" i="15"/>
  <c r="J14" i="15"/>
  <c r="J15" i="15"/>
  <c r="D16" i="15"/>
  <c r="E16" i="15"/>
  <c r="F16" i="15"/>
  <c r="G16" i="15"/>
  <c r="H16" i="15"/>
  <c r="I16" i="15"/>
  <c r="J16" i="15"/>
  <c r="J18" i="15"/>
  <c r="J19" i="15"/>
  <c r="J20" i="15"/>
  <c r="J21" i="15"/>
  <c r="J22" i="15"/>
  <c r="J23" i="15"/>
  <c r="J24" i="15"/>
  <c r="J25" i="15"/>
  <c r="J26" i="15"/>
  <c r="J27" i="15"/>
  <c r="D28" i="15"/>
  <c r="E28" i="15"/>
  <c r="F28" i="15"/>
  <c r="G28" i="15"/>
  <c r="H28" i="15"/>
  <c r="I28" i="15"/>
  <c r="J28" i="15"/>
  <c r="D30" i="15"/>
  <c r="E30" i="15"/>
  <c r="F30" i="15"/>
  <c r="G30" i="15"/>
  <c r="H30" i="15"/>
  <c r="I30" i="15"/>
  <c r="J30" i="15"/>
  <c r="J31" i="15"/>
  <c r="J32" i="15"/>
  <c r="J36" i="15"/>
  <c r="J37" i="15"/>
  <c r="J38" i="15"/>
  <c r="J39" i="15"/>
  <c r="J40" i="15"/>
  <c r="J41" i="15"/>
  <c r="J42" i="15"/>
  <c r="J43" i="15"/>
  <c r="J44" i="15"/>
  <c r="J45" i="15"/>
  <c r="J46" i="15"/>
  <c r="D47" i="15"/>
  <c r="E47" i="15"/>
  <c r="F47" i="15"/>
  <c r="G47" i="15"/>
  <c r="H47" i="15"/>
  <c r="I47" i="15"/>
  <c r="J47" i="15"/>
  <c r="J49" i="15"/>
  <c r="J50" i="15"/>
  <c r="J51" i="15"/>
  <c r="J52" i="15"/>
  <c r="J53" i="15"/>
  <c r="J54" i="15"/>
  <c r="J55" i="15"/>
  <c r="J56" i="15"/>
  <c r="J57" i="15"/>
  <c r="J58" i="15"/>
  <c r="D59" i="15"/>
  <c r="E59" i="15"/>
  <c r="F59" i="15"/>
  <c r="G59" i="15"/>
  <c r="H59" i="15"/>
  <c r="I59" i="15"/>
  <c r="J59" i="15"/>
  <c r="D61" i="15"/>
  <c r="E61" i="15"/>
  <c r="F61" i="15"/>
  <c r="G61" i="15"/>
  <c r="H61" i="15"/>
  <c r="I61" i="15"/>
  <c r="J61" i="15"/>
  <c r="J62" i="15"/>
  <c r="J63" i="15"/>
  <c r="J64" i="15"/>
  <c r="G6" i="8"/>
  <c r="G7" i="8"/>
  <c r="G14" i="8" s="1"/>
  <c r="G8" i="8"/>
  <c r="G9" i="8"/>
  <c r="G10" i="8"/>
  <c r="G11" i="8"/>
  <c r="G12" i="8"/>
  <c r="G13" i="8"/>
  <c r="C14" i="8"/>
  <c r="D14" i="8"/>
  <c r="E14" i="8"/>
  <c r="F14" i="8"/>
  <c r="G19" i="8"/>
  <c r="G20" i="8"/>
  <c r="G21" i="8"/>
  <c r="G22" i="8"/>
  <c r="G23" i="8"/>
  <c r="G24" i="8"/>
  <c r="G25" i="8"/>
  <c r="G26" i="8"/>
  <c r="C27" i="8"/>
  <c r="D27" i="8"/>
  <c r="E27" i="8"/>
  <c r="F27" i="8"/>
  <c r="G27" i="8"/>
  <c r="C15" i="7"/>
  <c r="E15" i="7"/>
  <c r="F6" i="4"/>
  <c r="C8" i="4"/>
  <c r="D8" i="4"/>
  <c r="D7" i="4" s="1"/>
  <c r="D16" i="4" s="1"/>
  <c r="E8" i="4"/>
  <c r="F8" i="4"/>
  <c r="F9" i="4"/>
  <c r="F10" i="4"/>
  <c r="F11" i="4"/>
  <c r="C12" i="4"/>
  <c r="D12" i="4"/>
  <c r="E12" i="4"/>
  <c r="F12" i="4" s="1"/>
  <c r="F13" i="4"/>
  <c r="F14" i="4"/>
  <c r="F15" i="4"/>
  <c r="C22" i="4"/>
  <c r="D22" i="4"/>
  <c r="E22" i="4"/>
  <c r="F23" i="4"/>
  <c r="F24" i="4"/>
  <c r="F25" i="4"/>
  <c r="C26" i="4"/>
  <c r="D26" i="4"/>
  <c r="E26" i="4"/>
  <c r="F27" i="4"/>
  <c r="F28" i="4"/>
  <c r="F29" i="4"/>
  <c r="F37" i="4"/>
  <c r="F38" i="4"/>
  <c r="F39" i="4"/>
  <c r="F44" i="4"/>
  <c r="F45" i="4"/>
  <c r="F46" i="4"/>
  <c r="D47" i="4"/>
  <c r="D48" i="4" s="1"/>
  <c r="D36" i="4" s="1"/>
  <c r="D40" i="4" s="1"/>
  <c r="E47" i="4"/>
  <c r="F47" i="4" s="1"/>
  <c r="C48" i="4"/>
  <c r="C36" i="4" s="1"/>
  <c r="F53" i="4"/>
  <c r="F54" i="4"/>
  <c r="C55" i="4"/>
  <c r="D55" i="4"/>
  <c r="E55" i="4"/>
  <c r="F60" i="4"/>
  <c r="E61" i="4"/>
  <c r="F61" i="4" s="1"/>
  <c r="C62" i="4"/>
  <c r="D62" i="4"/>
  <c r="F68" i="4"/>
  <c r="F69" i="4"/>
  <c r="C70" i="4"/>
  <c r="D70" i="4"/>
  <c r="E70" i="4"/>
  <c r="E75" i="4"/>
  <c r="F75" i="4" s="1"/>
  <c r="E76" i="4"/>
  <c r="F76" i="4" s="1"/>
  <c r="C77" i="4"/>
  <c r="D77" i="4"/>
  <c r="F83" i="4"/>
  <c r="F84" i="4"/>
  <c r="F85" i="4"/>
  <c r="F86" i="4"/>
  <c r="C87" i="4"/>
  <c r="D87" i="4"/>
  <c r="E87" i="4"/>
  <c r="F90" i="4"/>
  <c r="F91" i="4"/>
  <c r="F92" i="4"/>
  <c r="F93" i="4"/>
  <c r="C94" i="4"/>
  <c r="D94" i="4"/>
  <c r="E94" i="4"/>
  <c r="F100" i="4"/>
  <c r="F101" i="4"/>
  <c r="F102" i="4"/>
  <c r="F103" i="4"/>
  <c r="C104" i="4"/>
  <c r="D104" i="4"/>
  <c r="E104" i="4"/>
  <c r="C107" i="4"/>
  <c r="F107" i="4" s="1"/>
  <c r="F108" i="4"/>
  <c r="F109" i="4"/>
  <c r="C110" i="4"/>
  <c r="F110" i="4" s="1"/>
  <c r="D111" i="4"/>
  <c r="E111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C142" i="4"/>
  <c r="D142" i="4"/>
  <c r="E142" i="4"/>
  <c r="F142" i="4" s="1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D172" i="4"/>
  <c r="D173" i="4" s="1"/>
  <c r="D175" i="4" s="1"/>
  <c r="E172" i="4"/>
  <c r="F172" i="4" s="1"/>
  <c r="C173" i="4"/>
  <c r="E173" i="4"/>
  <c r="E175" i="4" s="1"/>
  <c r="F16" i="26" l="1"/>
  <c r="D13" i="25"/>
  <c r="E16" i="26"/>
  <c r="F104" i="4"/>
  <c r="F87" i="4"/>
  <c r="F70" i="4"/>
  <c r="F26" i="4"/>
  <c r="C111" i="4"/>
  <c r="F111" i="4" s="1"/>
  <c r="F94" i="4"/>
  <c r="E77" i="4"/>
  <c r="F77" i="4"/>
  <c r="E62" i="4"/>
  <c r="F62" i="4"/>
  <c r="F173" i="4"/>
  <c r="F55" i="4"/>
  <c r="E21" i="4"/>
  <c r="E30" i="4" s="1"/>
  <c r="C21" i="4"/>
  <c r="F21" i="4" s="1"/>
  <c r="C175" i="4"/>
  <c r="E48" i="4"/>
  <c r="E36" i="4" s="1"/>
  <c r="E40" i="4" s="1"/>
  <c r="D21" i="4"/>
  <c r="D30" i="4" s="1"/>
  <c r="E7" i="4"/>
  <c r="E16" i="4" s="1"/>
  <c r="E41" i="4" s="1"/>
  <c r="C7" i="4"/>
  <c r="D41" i="4"/>
  <c r="F48" i="4"/>
  <c r="F175" i="4" s="1"/>
  <c r="F36" i="4"/>
  <c r="F40" i="4" s="1"/>
  <c r="C40" i="4"/>
  <c r="C30" i="4"/>
  <c r="F30" i="4" s="1"/>
  <c r="C16" i="4"/>
  <c r="F22" i="4"/>
  <c r="C16" i="26"/>
  <c r="C103" i="27"/>
  <c r="F124" i="27"/>
  <c r="F140" i="27" s="1"/>
  <c r="C45" i="27"/>
  <c r="C53" i="27" s="1"/>
  <c r="D53" i="27"/>
  <c r="D57" i="27" s="1"/>
  <c r="C57" i="27" s="1"/>
  <c r="C27" i="27"/>
  <c r="E40" i="27"/>
  <c r="E56" i="27" s="1"/>
  <c r="C129" i="27"/>
  <c r="C137" i="27" s="1"/>
  <c r="D137" i="27"/>
  <c r="D141" i="27" s="1"/>
  <c r="C141" i="27" s="1"/>
  <c r="C111" i="27"/>
  <c r="E124" i="27"/>
  <c r="E140" i="27" s="1"/>
  <c r="C19" i="27"/>
  <c r="F40" i="27"/>
  <c r="F56" i="27" s="1"/>
  <c r="D11" i="25"/>
  <c r="D6" i="25" s="1"/>
  <c r="D26" i="25" s="1"/>
  <c r="E6" i="25"/>
  <c r="C130" i="27"/>
  <c r="C112" i="27"/>
  <c r="D90" i="27"/>
  <c r="C46" i="27"/>
  <c r="C28" i="27"/>
  <c r="D6" i="27"/>
  <c r="C32" i="26"/>
  <c r="F7" i="4" l="1"/>
  <c r="F16" i="4"/>
  <c r="F41" i="4" s="1"/>
  <c r="C41" i="4"/>
  <c r="C6" i="27"/>
  <c r="C40" i="27" s="1"/>
  <c r="D40" i="27"/>
  <c r="D56" i="27" s="1"/>
  <c r="C56" i="27" s="1"/>
  <c r="F7" i="26"/>
  <c r="C90" i="27"/>
  <c r="C124" i="27" s="1"/>
  <c r="D124" i="27"/>
  <c r="D140" i="27" s="1"/>
  <c r="C140" i="27" s="1"/>
  <c r="F15" i="26" l="1"/>
  <c r="C7" i="26"/>
  <c r="C15" i="26" l="1"/>
</calcChain>
</file>

<file path=xl/sharedStrings.xml><?xml version="1.0" encoding="utf-8"?>
<sst xmlns="http://schemas.openxmlformats.org/spreadsheetml/2006/main" count="1271" uniqueCount="507">
  <si>
    <t>Adekwatność kapitałowa</t>
  </si>
  <si>
    <t>Ryzyko ubezpieczeniowe</t>
  </si>
  <si>
    <t>Ryzyko kapitałowe</t>
  </si>
  <si>
    <t>Ryzyko reputacji</t>
  </si>
  <si>
    <t>Ryzyko modeli</t>
  </si>
  <si>
    <t>Ryzyko biznesowe</t>
  </si>
  <si>
    <t>Pozostałe rodzaje ryzyka</t>
  </si>
  <si>
    <t>Straty operacyjne</t>
  </si>
  <si>
    <t>Narzędzia i miary</t>
  </si>
  <si>
    <t>Ryzyko operacyjne</t>
  </si>
  <si>
    <t>Źródła finansowania</t>
  </si>
  <si>
    <t>Pomiar ryzyka płynności</t>
  </si>
  <si>
    <t>Strategia ryzyka płynności</t>
  </si>
  <si>
    <t>Ryzyko płynności i finansowe</t>
  </si>
  <si>
    <t>Ryzyko walutowe</t>
  </si>
  <si>
    <t>Ryzyko stopy procentowej portfela bankowego</t>
  </si>
  <si>
    <t>Pomiar i limitowanie ryzyka rynkowego</t>
  </si>
  <si>
    <t>Strategia ryzyka rynkowego</t>
  </si>
  <si>
    <t>Ryzyko rynkowe</t>
  </si>
  <si>
    <t>Ryzyko koncentracji</t>
  </si>
  <si>
    <t>Ryzyko kontrahenta wynikające z transakcji na instrumentach pochodnych</t>
  </si>
  <si>
    <t>Polityka forbearance</t>
  </si>
  <si>
    <t>Jakość portfela</t>
  </si>
  <si>
    <t>Monitoring i walidacja modeli</t>
  </si>
  <si>
    <t>System ratingowy</t>
  </si>
  <si>
    <t>Stosowane zabezpieczenia</t>
  </si>
  <si>
    <t>Narzędzia zarządzania ryzykiem kredytowym</t>
  </si>
  <si>
    <t>Strategia ryzyka kredytowego</t>
  </si>
  <si>
    <t>Ryzyko kredytowe</t>
  </si>
  <si>
    <t>Planowanie kapitału</t>
  </si>
  <si>
    <t>Testy warunków skrajnych</t>
  </si>
  <si>
    <t>Apetyt na ryzyko</t>
  </si>
  <si>
    <t>ICAAP/Profil ryzyka</t>
  </si>
  <si>
    <t>Dokumentacja procesu zarządzania ryzykiem</t>
  </si>
  <si>
    <t>Kultura zarządzania ryzykiem</t>
  </si>
  <si>
    <t>Podział ról w procesie zarządzania ryzykiem</t>
  </si>
  <si>
    <t>Zasady zarządzania ryzykiem</t>
  </si>
  <si>
    <t>Nowe standardy regulacyjne</t>
  </si>
  <si>
    <t>Kluczowe uwarunkowania zewnętrzne</t>
  </si>
  <si>
    <t>Kluczowe mierniki ryzyka w 2015 roku</t>
  </si>
  <si>
    <t>Zarządzanie ryzykiem w Grupie mBanku w 2015 roku -uwarunkowania zewnętrzne</t>
  </si>
  <si>
    <t>Słownik stosowanych pojęć</t>
  </si>
  <si>
    <t>Lokalizacja informacji dotyczących zarządzania ryzykiem</t>
  </si>
  <si>
    <t>Informacje wstępne</t>
  </si>
  <si>
    <t>Skonsolidowane sprawozdanie finansowe</t>
  </si>
  <si>
    <t>Sprawozdanie Zarządu</t>
  </si>
  <si>
    <t>Ujawnienia dotyczące adekwatności kapitałowej Grupy mBanku</t>
  </si>
  <si>
    <t>Raport Roczny Grupy mBanku</t>
  </si>
  <si>
    <t>Lokalizacja informacji za rok 2015</t>
  </si>
  <si>
    <t>Informacja</t>
  </si>
  <si>
    <t>Rodzaj ryzyka</t>
  </si>
  <si>
    <t>Default</t>
  </si>
  <si>
    <t>Stopień nieinwestycyjny</t>
  </si>
  <si>
    <t>Stopień inwestycyjny</t>
  </si>
  <si>
    <t>C, D-I, D-II</t>
  </si>
  <si>
    <t>Nie dotyczy</t>
  </si>
  <si>
    <t>CCC bis CC-</t>
  </si>
  <si>
    <t>CCC+</t>
  </si>
  <si>
    <t>B-</t>
  </si>
  <si>
    <t>B</t>
  </si>
  <si>
    <t>B+</t>
  </si>
  <si>
    <t>BB-</t>
  </si>
  <si>
    <t>BB</t>
  </si>
  <si>
    <t>BB+</t>
  </si>
  <si>
    <t>BBB-</t>
  </si>
  <si>
    <t>BBB</t>
  </si>
  <si>
    <t>BBB+</t>
  </si>
  <si>
    <t>A-</t>
  </si>
  <si>
    <t>A+, A</t>
  </si>
  <si>
    <t>AA, AA-</t>
  </si>
  <si>
    <t>AA+</t>
  </si>
  <si>
    <t>AAA</t>
  </si>
  <si>
    <t>S&amp;P</t>
  </si>
  <si>
    <t>6,1 - 6,5</t>
  </si>
  <si>
    <t>Brak ratingu</t>
  </si>
  <si>
    <t>5,6 - 5,8</t>
  </si>
  <si>
    <t>5,2 - 5,4</t>
  </si>
  <si>
    <t>4,2 - 4,6</t>
  </si>
  <si>
    <t>3,2 - 3,4</t>
  </si>
  <si>
    <t>2,4 - 2,6</t>
  </si>
  <si>
    <t>1,0 - 1,2</t>
  </si>
  <si>
    <t>PD rating</t>
  </si>
  <si>
    <t>Pod-portfel</t>
  </si>
  <si>
    <t>Razem</t>
  </si>
  <si>
    <t>kategoria default</t>
  </si>
  <si>
    <t>pozostałe *)</t>
  </si>
  <si>
    <t>Pokrycie rezerwą (%)</t>
  </si>
  <si>
    <t>Udział zaangażowania (%)</t>
  </si>
  <si>
    <t>31.12.2014</t>
  </si>
  <si>
    <t>31.12.2015</t>
  </si>
  <si>
    <t>*)  pozostałe dotyczą spółek, które nie stosują systemów analogicznych jak BRE Bank</t>
  </si>
  <si>
    <t>Podział portfela kredytowego (bilans i pozabilas) klientów korporacyjnych i indywidualnych wg prawdopodobieństwa default</t>
  </si>
  <si>
    <t>Pomiar utraty wartości:</t>
  </si>
  <si>
    <t>Inne</t>
  </si>
  <si>
    <t>Usługi komunalne</t>
  </si>
  <si>
    <t>Usługi</t>
  </si>
  <si>
    <t>Transport i logistyka</t>
  </si>
  <si>
    <t>Tkaniny i odzież</t>
  </si>
  <si>
    <t>Rolnictwo</t>
  </si>
  <si>
    <t>Obsługa rynku nieruchomości</t>
  </si>
  <si>
    <t>Pozostałe przetwórstwo przemysłowe</t>
  </si>
  <si>
    <t>Paliwa i chemia</t>
  </si>
  <si>
    <t>Opieka zdrowotna</t>
  </si>
  <si>
    <t>Metale</t>
  </si>
  <si>
    <t>Materiały budowlane</t>
  </si>
  <si>
    <t>Kultura i rozrywka</t>
  </si>
  <si>
    <t>Informacja i komunikacja</t>
  </si>
  <si>
    <t>Hotele i restauracje</t>
  </si>
  <si>
    <t>Handel hurtowy</t>
  </si>
  <si>
    <t>Handel detaliczny</t>
  </si>
  <si>
    <t>Górnictwo</t>
  </si>
  <si>
    <t>Energetyka i ciepłownictwo</t>
  </si>
  <si>
    <t>Elektronika i AGD</t>
  </si>
  <si>
    <t>Edukacja</t>
  </si>
  <si>
    <t>Działalność profesjonalna</t>
  </si>
  <si>
    <t>Budownictwo</t>
  </si>
  <si>
    <t>Branża spożywcza</t>
  </si>
  <si>
    <t>Branża finansowa</t>
  </si>
  <si>
    <t>Branża drzewna</t>
  </si>
  <si>
    <t xml:space="preserve">Wartość netto </t>
  </si>
  <si>
    <t>Odpisy aktualizacyjne</t>
  </si>
  <si>
    <t>Z tego w kategorii default</t>
  </si>
  <si>
    <t xml:space="preserve">Wartość brutto </t>
  </si>
  <si>
    <t>31.12.2014
Branża</t>
  </si>
  <si>
    <t>31.12.2015
Branża</t>
  </si>
  <si>
    <t>Ekspozycje forborne według struktury branżowej</t>
  </si>
  <si>
    <t>powyżej 90 dni</t>
  </si>
  <si>
    <t>od 31 dni do 90 dni</t>
  </si>
  <si>
    <t>do 30 dni</t>
  </si>
  <si>
    <t>Nieprzeterminowane</t>
  </si>
  <si>
    <t>Wartość netto</t>
  </si>
  <si>
    <t>Wartość brutto</t>
  </si>
  <si>
    <t>31.12.2014
Okres przeterminowania</t>
  </si>
  <si>
    <t>31.12.2015
Okres przeterminowania</t>
  </si>
  <si>
    <t>Ekspozycje forborne z rozpoznaną utratą wartości według długości przeterminowania</t>
  </si>
  <si>
    <t>Ekspozycje forborne bez rozpoznanej utraty wartości według długości przeterminowania</t>
  </si>
  <si>
    <t>Zagranica</t>
  </si>
  <si>
    <t>Polska</t>
  </si>
  <si>
    <t>Ekspozycje forborne według struktury geograficznej</t>
  </si>
  <si>
    <t>Zmiana warunków</t>
  </si>
  <si>
    <t>Refinansowanie</t>
  </si>
  <si>
    <t>31.12.2014
Typ ulgi</t>
  </si>
  <si>
    <t>31.12.2015
Typ ulgi</t>
  </si>
  <si>
    <t>Ekspozycje forborne według charakteru udzielonej ulgi</t>
  </si>
  <si>
    <t>Saldo na 31.12.2014</t>
  </si>
  <si>
    <t>Zmiana salda na kontynuowanych umowach</t>
  </si>
  <si>
    <t>Wejścia do forbearance</t>
  </si>
  <si>
    <t>Wyjścia z forbearance</t>
  </si>
  <si>
    <t>Saldo na 31.12.2013</t>
  </si>
  <si>
    <t>Opisy aktualizacyjne</t>
  </si>
  <si>
    <t>Saldo na 31.12.2015</t>
  </si>
  <si>
    <t>Zmiany wartości bilansowej ekspozycji forborne</t>
  </si>
  <si>
    <t>Klienci budżetowi</t>
  </si>
  <si>
    <t xml:space="preserve">       udzielone średnim i małym klientom</t>
  </si>
  <si>
    <t xml:space="preserve">       udzielone dużym klientom</t>
  </si>
  <si>
    <t>Klienci korporacyjni</t>
  </si>
  <si>
    <t xml:space="preserve">       kredyty hipoteczne i mieszkaniowe</t>
  </si>
  <si>
    <t>- Kredyty terminowe, w tym:</t>
  </si>
  <si>
    <t>- Należności bieżące</t>
  </si>
  <si>
    <t>Klienci indywidualni:</t>
  </si>
  <si>
    <t>Kredyty i pożyczki udzielone klientom, w tym:</t>
  </si>
  <si>
    <t>Należności od banków</t>
  </si>
  <si>
    <t>Rezerwy na utratę wartości kredytów i pożyczek</t>
  </si>
  <si>
    <t xml:space="preserve">Razem </t>
  </si>
  <si>
    <t>Portfel forbearance według stanu na:</t>
  </si>
  <si>
    <t>Grupa</t>
  </si>
  <si>
    <t>Ekspozycja kredytowa (w mln zł)</t>
  </si>
  <si>
    <t>&gt;5.8</t>
  </si>
  <si>
    <t>5.8</t>
  </si>
  <si>
    <t>5.6</t>
  </si>
  <si>
    <t>5.4</t>
  </si>
  <si>
    <t>5.2</t>
  </si>
  <si>
    <t>5</t>
  </si>
  <si>
    <t>4.8</t>
  </si>
  <si>
    <t>4.6</t>
  </si>
  <si>
    <t>4.4</t>
  </si>
  <si>
    <t>4.2</t>
  </si>
  <si>
    <t>4</t>
  </si>
  <si>
    <t>3.8</t>
  </si>
  <si>
    <t>3.6</t>
  </si>
  <si>
    <t>PDR</t>
  </si>
  <si>
    <t>3.4</t>
  </si>
  <si>
    <t>3.2</t>
  </si>
  <si>
    <t>3</t>
  </si>
  <si>
    <t>2.8</t>
  </si>
  <si>
    <t>2.6</t>
  </si>
  <si>
    <t>2.4</t>
  </si>
  <si>
    <t>2.2</t>
  </si>
  <si>
    <t>2</t>
  </si>
  <si>
    <t>1.8</t>
  </si>
  <si>
    <t>1.6</t>
  </si>
  <si>
    <t>1.4</t>
  </si>
  <si>
    <t>1.2</t>
  </si>
  <si>
    <t>1</t>
  </si>
  <si>
    <t>collateral</t>
  </si>
  <si>
    <t>add-on</t>
  </si>
  <si>
    <t>NPV</t>
  </si>
  <si>
    <t xml:space="preserve">Korporacje </t>
  </si>
  <si>
    <t>CCP</t>
  </si>
  <si>
    <t xml:space="preserve">Banki </t>
  </si>
  <si>
    <t>(w mln zł)</t>
  </si>
  <si>
    <t>Wartość godziwa</t>
  </si>
  <si>
    <t>Wartość godziwa
%</t>
  </si>
  <si>
    <t>Pochodne instrumenty finansowe</t>
  </si>
  <si>
    <t>bez ratingu</t>
  </si>
  <si>
    <t>poniżej B-</t>
  </si>
  <si>
    <t>B+ do B-</t>
  </si>
  <si>
    <t>BB+ do BB-</t>
  </si>
  <si>
    <t>BBB+ do BBB-</t>
  </si>
  <si>
    <t>A- do A+</t>
  </si>
  <si>
    <t>AA- do AA+</t>
  </si>
  <si>
    <t>Pozostałe dłużne</t>
  </si>
  <si>
    <t>Bony skarbowe</t>
  </si>
  <si>
    <t>Obligacje rządowe</t>
  </si>
  <si>
    <t>Rating</t>
  </si>
  <si>
    <t>Inwestycyjne dłużne papiery wartościowe</t>
  </si>
  <si>
    <t>Przeznaczone do obrotu</t>
  </si>
  <si>
    <t>31 grudnia 2014 r.</t>
  </si>
  <si>
    <t>31 grudnia 2015 r.</t>
  </si>
  <si>
    <t>Instrumenty dłużne: obligacje rządowe i inne uznane dłużne papiery wartościowe</t>
  </si>
  <si>
    <t>Pozostałe</t>
  </si>
  <si>
    <t>23.</t>
  </si>
  <si>
    <t>Przemysł</t>
  </si>
  <si>
    <t>22.</t>
  </si>
  <si>
    <t>21.</t>
  </si>
  <si>
    <t>Motoryzacja</t>
  </si>
  <si>
    <t>20.</t>
  </si>
  <si>
    <t>19.</t>
  </si>
  <si>
    <t>18.</t>
  </si>
  <si>
    <t>17.</t>
  </si>
  <si>
    <t>16.</t>
  </si>
  <si>
    <t>15.</t>
  </si>
  <si>
    <t>14.</t>
  </si>
  <si>
    <t>13.</t>
  </si>
  <si>
    <t>Administracja publiczna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</si>
  <si>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</si>
  <si>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</si>
  <si>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</si>
  <si>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</si>
  <si>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</si>
  <si>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</si>
  <si>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</si>
  <si>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</si>
  <si>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</si>
  <si>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</si>
  <si>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</si>
  <si>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Osoby fizyczne</t>
  </si>
  <si>
    <t>1.</t>
  </si>
  <si>
    <t>%</t>
  </si>
  <si>
    <t>Zadłużenie kapitałowe 
(w tys. zł)</t>
  </si>
  <si>
    <t>Branże</t>
  </si>
  <si>
    <t>Lp</t>
  </si>
  <si>
    <t>niskie</t>
  </si>
  <si>
    <t>średnie</t>
  </si>
  <si>
    <t>wysokie</t>
  </si>
  <si>
    <t>Total ST</t>
  </si>
  <si>
    <t>CS ST</t>
  </si>
  <si>
    <t>Base ST</t>
  </si>
  <si>
    <t>minimum</t>
  </si>
  <si>
    <t>maksimum</t>
  </si>
  <si>
    <t xml:space="preserve">średnia </t>
  </si>
  <si>
    <t>2014 rok</t>
  </si>
  <si>
    <t>2015 rok</t>
  </si>
  <si>
    <t>w mln zł</t>
  </si>
  <si>
    <t>TESTY WARYNKÓW SKRAJNYCH DLA GRUPY</t>
  </si>
  <si>
    <t>ES</t>
  </si>
  <si>
    <t>VaR</t>
  </si>
  <si>
    <t>VaR CS</t>
  </si>
  <si>
    <t>VaR EQ</t>
  </si>
  <si>
    <t>VaR FX</t>
  </si>
  <si>
    <t>VaR IR</t>
  </si>
  <si>
    <t>w tys. zł</t>
  </si>
  <si>
    <t>Stressed VaR</t>
  </si>
  <si>
    <t>Stressed VaR min</t>
  </si>
  <si>
    <t>Stressed VaR max</t>
  </si>
  <si>
    <t>Stressed VaR średni</t>
  </si>
  <si>
    <t>Stressed VaR CS</t>
  </si>
  <si>
    <t>Stressed VaR EQ</t>
  </si>
  <si>
    <t>Stressed VaR FX</t>
  </si>
  <si>
    <t>Stressed VaR IR</t>
  </si>
  <si>
    <t>DM mBanku</t>
  </si>
  <si>
    <t>mLeasing</t>
  </si>
  <si>
    <t>mBH</t>
  </si>
  <si>
    <t>mBank</t>
  </si>
  <si>
    <t>Grupa mBanku</t>
  </si>
  <si>
    <t>STRESSED VAR DLA GRUPY</t>
  </si>
  <si>
    <t>VaR min</t>
  </si>
  <si>
    <t>VaR max</t>
  </si>
  <si>
    <t>VaR średni</t>
  </si>
  <si>
    <t>VaR CS średni</t>
  </si>
  <si>
    <t>VaR EQ średni</t>
  </si>
  <si>
    <t>VaR FX średni</t>
  </si>
  <si>
    <t>VaR IR średni</t>
  </si>
  <si>
    <t>ES min</t>
  </si>
  <si>
    <t>ES max</t>
  </si>
  <si>
    <t>ES średni</t>
  </si>
  <si>
    <t>Gwarancje, akcepty bankowe i akredytywy</t>
  </si>
  <si>
    <t>Zobowiązania do udzielenia kredytów oraz pozostałe 
udzielone zobowiązania finansowe</t>
  </si>
  <si>
    <t>Pozycja bilansowa netto</t>
  </si>
  <si>
    <t>Z o b o w i ą z a n i a   r a z e m</t>
  </si>
  <si>
    <t>Zobowiązania podporządkowane</t>
  </si>
  <si>
    <t>Rezerwy</t>
  </si>
  <si>
    <t>Pozostałe zobowiązania, w tym zobowiązania podatkowe</t>
  </si>
  <si>
    <t>Zobowiązania przeznaczone do sprzedaży</t>
  </si>
  <si>
    <t xml:space="preserve">Różnice z rachunkowości zabezpieczeń dotyczące wartości godziwej pozycji zabezpieczanych </t>
  </si>
  <si>
    <t>Zobowiązania z tytułu emisji dłużnych papierów wartościowych</t>
  </si>
  <si>
    <t>Zobowiązania wobec klientów</t>
  </si>
  <si>
    <t xml:space="preserve">Pochodne instrumenty finansowe </t>
  </si>
  <si>
    <t>Zobowiązania wobec innych banków</t>
  </si>
  <si>
    <t>Zobowiązania wobec banku centralnego</t>
  </si>
  <si>
    <t>Zobowiązania</t>
  </si>
  <si>
    <t>A k t y w a   r a z e m</t>
  </si>
  <si>
    <t>Pozostałe aktywa, w tym aktywa podatkowe</t>
  </si>
  <si>
    <t>Rzeczowe aktywa trwałe</t>
  </si>
  <si>
    <t xml:space="preserve">Wartości niematerialne </t>
  </si>
  <si>
    <t>Aktywa trwałe przeznaczone do sprzedaży</t>
  </si>
  <si>
    <t>Inwestycyjne papiery wartościowe</t>
  </si>
  <si>
    <t>Różnice z rachunkowości zabezpieczeń dotyczące wartości godziwej pozycji zabezpieczanych</t>
  </si>
  <si>
    <t>Kredyty i pożyczki udzielone klientom</t>
  </si>
  <si>
    <t>Papiery wartościowe przeznaczone do obrotu</t>
  </si>
  <si>
    <t>Kasa, operacje z bankiem centralnym</t>
  </si>
  <si>
    <t>Aktywa</t>
  </si>
  <si>
    <t xml:space="preserve">Inne </t>
  </si>
  <si>
    <t>CZK</t>
  </si>
  <si>
    <t>CHF</t>
  </si>
  <si>
    <t>USD</t>
  </si>
  <si>
    <t>EUR</t>
  </si>
  <si>
    <t>PLN</t>
  </si>
  <si>
    <t>Zobowiązania do udzielenia kredytów oraz pozostałe udzielone zobowiązania finansowe</t>
  </si>
  <si>
    <t>Inwestycje we wspólne przedsięwięcia</t>
  </si>
  <si>
    <t>Luka bilansowa</t>
  </si>
  <si>
    <t>Pozostałe zobowiązania oraz pochodne instrumenty
finansowe</t>
  </si>
  <si>
    <t>Inne aktywa oraz pochodne instrumenty finansowe</t>
  </si>
  <si>
    <t>Papiery wartościowe (przeznaczone do obrotu i inwestycyjne)</t>
  </si>
  <si>
    <t>Pozycje nieodsetkowe</t>
  </si>
  <si>
    <t>Powyżej 5 lat</t>
  </si>
  <si>
    <t>Od 1 do 5 lat</t>
  </si>
  <si>
    <t>Od 3 do12 miesięcy</t>
  </si>
  <si>
    <t>Od 1 do 3 miesięcy</t>
  </si>
  <si>
    <t>Do 1 miesiąca</t>
  </si>
  <si>
    <t>dla pozycji wyrażonych w EUR</t>
  </si>
  <si>
    <t>dla pozycji wyrażonych w USD</t>
  </si>
  <si>
    <t>dla pozycji wyrażonych w PLN</t>
  </si>
  <si>
    <t>EaR  (w tys. zł)</t>
  </si>
  <si>
    <t>nowa nota</t>
  </si>
  <si>
    <t>VaR ogółem</t>
  </si>
  <si>
    <t>Ryzyko stopy procentowej</t>
  </si>
  <si>
    <t>średnia</t>
  </si>
  <si>
    <t>Wartość Rezerw Płynności (w mln zł)</t>
  </si>
  <si>
    <t>Bank</t>
  </si>
  <si>
    <t>do 12 miesięcy</t>
  </si>
  <si>
    <t>do 11 miesięcy</t>
  </si>
  <si>
    <t>do 10 miesięcy</t>
  </si>
  <si>
    <t>do 9 miesiąca</t>
  </si>
  <si>
    <t>do 8 miesięcy</t>
  </si>
  <si>
    <t>do 7 miesięcy</t>
  </si>
  <si>
    <t>do 6 miesięcy</t>
  </si>
  <si>
    <t>do 5 miesiąca</t>
  </si>
  <si>
    <t>do 4 miesięcy</t>
  </si>
  <si>
    <t>do 3 miesięcy</t>
  </si>
  <si>
    <t>do 2 miesięcy</t>
  </si>
  <si>
    <t>do 1 miesiąca</t>
  </si>
  <si>
    <t>do 15 dni kalendarzowych</t>
  </si>
  <si>
    <t>do 7 dni kalendarzowych</t>
  </si>
  <si>
    <t xml:space="preserve">do 3 dni roboczych </t>
  </si>
  <si>
    <t>do 1 dnia roboczego</t>
  </si>
  <si>
    <t>skumulowana</t>
  </si>
  <si>
    <t>przedziałowa</t>
  </si>
  <si>
    <t>luka - 31.12.2014</t>
  </si>
  <si>
    <t>luka - 31.12.2015</t>
  </si>
  <si>
    <t>Przedział czasowy</t>
  </si>
  <si>
    <t>Wartość urealnionej, przedziałowej i skumulowanej  luki niedopasowania przepływów pieniężnych  (w mln zł)</t>
  </si>
  <si>
    <t>LCR**</t>
  </si>
  <si>
    <t>M2</t>
  </si>
  <si>
    <t>M1</t>
  </si>
  <si>
    <t>ANL 1Y</t>
  </si>
  <si>
    <t>ANL 1M</t>
  </si>
  <si>
    <t>Miara*</t>
  </si>
  <si>
    <t>LCR mBank Słowacja</t>
  </si>
  <si>
    <t xml:space="preserve">LCR </t>
  </si>
  <si>
    <t>M4</t>
  </si>
  <si>
    <t>M3</t>
  </si>
  <si>
    <t>ANL Stress 1Y</t>
  </si>
  <si>
    <t>ANL Stress 1M</t>
  </si>
  <si>
    <t>Luka płynności netto</t>
  </si>
  <si>
    <t>Aktywa razem</t>
  </si>
  <si>
    <t>Aktywa (według oczekiwanych terminów zapadalności)</t>
  </si>
  <si>
    <t>Zobowiązania razem</t>
  </si>
  <si>
    <t>Pozostałe zobowiązania</t>
  </si>
  <si>
    <t>Rezerwy techniczno-ubezpieczeniowe</t>
  </si>
  <si>
    <t>powyżej 5 lat</t>
  </si>
  <si>
    <t>od 1 roku do 5 lat</t>
  </si>
  <si>
    <t>od 3 miesięcy do 1 roku</t>
  </si>
  <si>
    <t>od 1 do 3 miesięcy</t>
  </si>
  <si>
    <t>na dzień 31.12.2009</t>
  </si>
  <si>
    <t>Zobowiązania (według umownych terminów wymagalności) na dzień 31.12.2014 r.</t>
  </si>
  <si>
    <t>na dzień 31.12.2010</t>
  </si>
  <si>
    <t>Zobowiązania (według umownych terminów wymagalności) na dzień 31.12.2015 r.</t>
  </si>
  <si>
    <t>Ryzyko utraty płynności (Instrumenty niepochodne)</t>
  </si>
  <si>
    <t>`</t>
  </si>
  <si>
    <t xml:space="preserve"> - wpływy</t>
  </si>
  <si>
    <t xml:space="preserve"> - wypływy</t>
  </si>
  <si>
    <t>Pochodne instrumenty walutowe:</t>
  </si>
  <si>
    <t>Pochodne instrumenty finansowe, które będą rozliczone na bazie brutto</t>
  </si>
  <si>
    <t>Pochodne instrumenty finansowe, które będą rozliczone na bazie netto razem</t>
  </si>
  <si>
    <t>Pochodne transakcje futures</t>
  </si>
  <si>
    <t>Opcje</t>
  </si>
  <si>
    <t>Kontrakty Tom-next Index Swap (TOIS)</t>
  </si>
  <si>
    <t>Kontrakty swap na stopę procentową w walucie obcej (CIRS)</t>
  </si>
  <si>
    <t>- Kontrakty IRS zabezpieczające</t>
  </si>
  <si>
    <t>Kontrakty swap na stopę procentową (IRS)</t>
  </si>
  <si>
    <t>Kontrakty Overnight Index Swap (OIS)</t>
  </si>
  <si>
    <t>Kontrakty na przyszłą stopę procentową (FRA)</t>
  </si>
  <si>
    <t>Pochodne instrumenty finansowe, które będą rozliczone na bazie netto</t>
  </si>
  <si>
    <t>Ryzyko utraty płynności (Instrumenty pochodne)</t>
  </si>
  <si>
    <t>Łącznie</t>
  </si>
  <si>
    <t>Realizacja, dostawa i zarządzanie procesem</t>
  </si>
  <si>
    <t>Klienci, produkty i praktyki biznesowe</t>
  </si>
  <si>
    <t>Przestępstwa popełnione przez osoby z zewnątrz</t>
  </si>
  <si>
    <t>Wartość strat do wartości zysku brutto</t>
  </si>
  <si>
    <t>Rozkład</t>
  </si>
  <si>
    <t>Kategorie zdarzeń operacyjnych</t>
  </si>
  <si>
    <t>Zobowiązania finansowe</t>
  </si>
  <si>
    <t>Inne należności</t>
  </si>
  <si>
    <t>pozostałe</t>
  </si>
  <si>
    <t>transakcje reverse repo /buy sell back</t>
  </si>
  <si>
    <t>- udzielone średnim i małym klientom</t>
  </si>
  <si>
    <t>- udzielone dużym klientom</t>
  </si>
  <si>
    <t>kredyty terminowe</t>
  </si>
  <si>
    <t>należności bieżące</t>
  </si>
  <si>
    <t>- kredyty hipoteczne i mieszkaniowe</t>
  </si>
  <si>
    <t>kredyty terminowe w tym:</t>
  </si>
  <si>
    <t>Klienci indywidualni</t>
  </si>
  <si>
    <t>Aktywa finansowe</t>
  </si>
  <si>
    <t>Wartość księgowa</t>
  </si>
  <si>
    <t>Zobowiązania finansowe razem</t>
  </si>
  <si>
    <t>Aktywa finansowe razem</t>
  </si>
  <si>
    <t>WYCENY WYŁĄCZNIE NA POTRZEBY UJAWNIEŃ</t>
  </si>
  <si>
    <t>Inne techniki wyceny</t>
  </si>
  <si>
    <t>Techniki wyceny 
oparte na 
obserwowalnych 
danych rynkowych</t>
  </si>
  <si>
    <t>Ceny kwotowane na aktywych rynkach</t>
  </si>
  <si>
    <t>Poziom 3</t>
  </si>
  <si>
    <t>Poziom 2</t>
  </si>
  <si>
    <t>Poziom 1</t>
  </si>
  <si>
    <t>w tym:</t>
  </si>
  <si>
    <t>Kapitałowe</t>
  </si>
  <si>
    <t>Dłużne</t>
  </si>
  <si>
    <t>Transfery z poziomu 2</t>
  </si>
  <si>
    <t>Transfery do poziomu 2</t>
  </si>
  <si>
    <t>Transfery z poziomu 1</t>
  </si>
  <si>
    <t>Transfery do poziomu 1</t>
  </si>
  <si>
    <t>Transfery pomiędzy poziomami w 2014 roku</t>
  </si>
  <si>
    <t>z tego zyski i straty w okresie ujęte w rachunku zysków i strat dotyczące aktywów posiadanych na koniec okresu sprawozdawczego</t>
  </si>
  <si>
    <t>Bilans zamknięcia</t>
  </si>
  <si>
    <t>Transfery z poziomu 3</t>
  </si>
  <si>
    <t>Transfery do poziomu 3</t>
  </si>
  <si>
    <t>Rozliczenia</t>
  </si>
  <si>
    <t>Emisje</t>
  </si>
  <si>
    <t>Sprzedaże</t>
  </si>
  <si>
    <t>Wykupy</t>
  </si>
  <si>
    <t>Nabycie</t>
  </si>
  <si>
    <t xml:space="preserve">   - Aktywa finansowe dostępne do sprzedaży</t>
  </si>
  <si>
    <t xml:space="preserve">   Ujęte w pozostałych całkowitych dochodach:</t>
  </si>
  <si>
    <t xml:space="preserve">   - Wynik na inwestycyjnych papierach wartościowych oraz 
      inwestycjach w jednostki zależne i stowarzyszone</t>
  </si>
  <si>
    <t xml:space="preserve">   - Wynik na działalności handlowej</t>
  </si>
  <si>
    <t xml:space="preserve">   Ujęte w rachunku zysków i strat:</t>
  </si>
  <si>
    <t>Łączne zyski lub straty za okres</t>
  </si>
  <si>
    <t>Bilans otwarcia</t>
  </si>
  <si>
    <t>Kapitałowe inwestycyjne papiery wartościowe</t>
  </si>
  <si>
    <t>Dłużne inwestycyjne papiery wartościowe</t>
  </si>
  <si>
    <t>Kapitałowe papiery przeznaczone do obrotu</t>
  </si>
  <si>
    <t>Dłużne papiery przeznaczone do obrotu</t>
  </si>
  <si>
    <t>Aktywa finansowe wycenione do wartości godziwej na poziomie 3 
- zmiana stanu w 2014 roku</t>
  </si>
  <si>
    <t>ZOBOWIĄZANIA FINANSOWE</t>
  </si>
  <si>
    <t>AKTYWA FINANSOWE</t>
  </si>
  <si>
    <t>POWTARZALNE POMIARY WARTOŚCI GODZIWEJ OGÓŁEM</t>
  </si>
  <si>
    <t>- instrumenty pochodne wyznaczone jako zabezpieczenie 
  przepływów pieniężnych</t>
  </si>
  <si>
    <t>- instrumenty pochodne wyznaczone jako zabezpieczenie 
  wartości godziwej</t>
  </si>
  <si>
    <t>Pochodne instrumenty zabezpieczające:</t>
  </si>
  <si>
    <t>- instrumenty na ryzyko rynkowe</t>
  </si>
  <si>
    <t>- instrumenty walutowe</t>
  </si>
  <si>
    <t>- instrumenty odsetkowe</t>
  </si>
  <si>
    <t>Pochodne instrumenty finansowe przeznaczone do obrotu:</t>
  </si>
  <si>
    <t>Pochodne instrumenty finansowe, w tym:</t>
  </si>
  <si>
    <t>AKTYWA FINANSOWE, RAZEM</t>
  </si>
  <si>
    <t>- nie notowane</t>
  </si>
  <si>
    <t>- notowane</t>
  </si>
  <si>
    <t>Kapitałowe papiery wartościowe</t>
  </si>
  <si>
    <t>- obligacje komunalne</t>
  </si>
  <si>
    <t>- obligacje korporacyjne</t>
  </si>
  <si>
    <t>- obligacje bankowe</t>
  </si>
  <si>
    <t>- listy zastawne</t>
  </si>
  <si>
    <t>- certyfikaty depozytowe</t>
  </si>
  <si>
    <t>- bony pieniężne</t>
  </si>
  <si>
    <t>- bony skarbowe</t>
  </si>
  <si>
    <t>- obligacje rządowe</t>
  </si>
  <si>
    <t>Dłużne papiery wartościowe:</t>
  </si>
  <si>
    <t xml:space="preserve">Inwestycyjne papiery wartościowe </t>
  </si>
  <si>
    <t>Papiery wartościowe przeznaczone do obrotu, w tym:</t>
  </si>
  <si>
    <t>POWTARZALNE POMIARY WARTOŚCI GODZIWEJ</t>
  </si>
  <si>
    <t>Transfery pomiędzy poziomami w 2015 roku</t>
  </si>
  <si>
    <t>Transfery w 2015 roku</t>
  </si>
  <si>
    <t>Aktywa finansowe wycenione do wartości godziwej na poziomie 3 
- zmiana stanu w 2015 roku</t>
  </si>
  <si>
    <t>Przedsiębiorstwa niefinansowe</t>
  </si>
  <si>
    <t>Instytucje kredytowe</t>
  </si>
  <si>
    <t>Zmiana wartości godziwej z tytułu ryzyka kredytowego</t>
  </si>
  <si>
    <t>Emitent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</si>
</sst>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z_ł_-;\-* #,##0.00\ _z_ł_-;_-* &quot;-&quot;??\ _z_ł_-;_-@_-"/>
    <numFmt numFmtId="164" formatCode="#,##0;\(#,##0\);&quot;-&quot;"/>
    <numFmt numFmtId="165" formatCode="#,##0.00;\ \(#,##0.00\);&quot;-&quot;"/>
    <numFmt numFmtId="166" formatCode="#,##0.0"/>
    <numFmt numFmtId="167" formatCode="0.0%"/>
    <numFmt numFmtId="168" formatCode="_-* #,##0\ _z_ł_-;\-* #,##0\ _z_ł_-;_-* &quot;-&quot;??\ _z_ł_-;_-@_-"/>
    <numFmt numFmtId="169" formatCode="#,##0;\(#,##0\);&quot;-&quot;;"/>
    <numFmt numFmtId="170" formatCode="#,##0;\ \(#,##0\);&quot;-&quot;"/>
  </numFmts>
  <fonts count="50" x14ac:knownFonts="1">
    <font>
      <sz val="10"/>
      <name val="Arial"/>
      <charset val="238"/>
    </font>
    <font>
      <sz val="8"/>
      <name val="Verdana"/>
      <family val="2"/>
      <charset val="238"/>
    </font>
    <font>
      <sz val="8"/>
      <color rgb="FFFFFFFF"/>
      <name val="Verdana"/>
      <family val="2"/>
      <charset val="238"/>
    </font>
    <font>
      <sz val="8"/>
      <color theme="0"/>
      <name val="Verdana"/>
      <family val="2"/>
      <charset val="238"/>
    </font>
    <font>
      <sz val="10"/>
      <name val="Arial"/>
      <family val="2"/>
      <charset val="238"/>
    </font>
    <font>
      <sz val="8"/>
      <name val="Trebuchet MS"/>
      <family val="2"/>
      <charset val="238"/>
    </font>
    <font>
      <b/>
      <sz val="8"/>
      <name val="Trebuchet MS"/>
      <family val="2"/>
      <charset val="238"/>
    </font>
    <font>
      <b/>
      <sz val="8"/>
      <color indexed="9"/>
      <name val="Trebuchet MS"/>
      <family val="2"/>
      <charset val="238"/>
    </font>
    <font>
      <sz val="8"/>
      <color indexed="9"/>
      <name val="Trebuchet MS"/>
      <family val="2"/>
      <charset val="238"/>
    </font>
    <font>
      <b/>
      <sz val="8"/>
      <name val="Verdana"/>
      <family val="2"/>
      <charset val="238"/>
    </font>
    <font>
      <b/>
      <sz val="8"/>
      <color indexed="10"/>
      <name val="Verdana"/>
      <family val="2"/>
      <charset val="238"/>
    </font>
    <font>
      <sz val="8"/>
      <color indexed="10"/>
      <name val="Verdana"/>
      <family val="2"/>
      <charset val="238"/>
    </font>
    <font>
      <b/>
      <sz val="8"/>
      <color rgb="FF201C17"/>
      <name val="Verdana"/>
      <family val="2"/>
      <charset val="238"/>
    </font>
    <font>
      <sz val="8"/>
      <color rgb="FF201C17"/>
      <name val="Verdana"/>
      <family val="2"/>
      <charset val="238"/>
    </font>
    <font>
      <b/>
      <sz val="8"/>
      <color indexed="9"/>
      <name val="Verdana"/>
      <family val="2"/>
      <charset val="238"/>
    </font>
    <font>
      <b/>
      <u/>
      <sz val="8"/>
      <name val="Verdana"/>
      <family val="2"/>
      <charset val="238"/>
    </font>
    <font>
      <b/>
      <u/>
      <sz val="8"/>
      <color indexed="10"/>
      <name val="Verdana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FFFFFF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9"/>
      <color rgb="FFFF0000"/>
      <name val="Verdana"/>
      <family val="2"/>
      <charset val="238"/>
    </font>
    <font>
      <sz val="10"/>
      <name val="Verdana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Verdana"/>
      <family val="2"/>
      <charset val="238"/>
    </font>
    <font>
      <b/>
      <sz val="11"/>
      <color rgb="FFFFFFFF"/>
      <name val="Verdana"/>
      <family val="2"/>
      <charset val="238"/>
    </font>
    <font>
      <sz val="9"/>
      <name val="Verdana"/>
      <family val="2"/>
      <charset val="238"/>
    </font>
    <font>
      <b/>
      <sz val="9"/>
      <color rgb="FFFFFFFF"/>
      <name val="Verdana"/>
      <family val="2"/>
      <charset val="238"/>
    </font>
    <font>
      <b/>
      <sz val="8"/>
      <color rgb="FFFF0000"/>
      <name val="Verdana"/>
      <family val="2"/>
      <charset val="238"/>
    </font>
    <font>
      <sz val="8"/>
      <color rgb="FFFF0000"/>
      <name val="Verdana"/>
      <family val="2"/>
      <charset val="238"/>
    </font>
    <font>
      <i/>
      <sz val="8"/>
      <name val="Verdana"/>
      <family val="2"/>
      <charset val="238"/>
    </font>
    <font>
      <sz val="8"/>
      <color indexed="53"/>
      <name val="Verdana"/>
      <family val="2"/>
      <charset val="238"/>
    </font>
    <font>
      <sz val="8"/>
      <color indexed="9"/>
      <name val="Verdana"/>
      <family val="2"/>
      <charset val="238"/>
    </font>
    <font>
      <b/>
      <sz val="8"/>
      <color indexed="12"/>
      <name val="Verdana"/>
      <family val="2"/>
      <charset val="238"/>
    </font>
    <font>
      <b/>
      <sz val="10"/>
      <name val="Verdana"/>
      <family val="2"/>
      <charset val="238"/>
    </font>
    <font>
      <b/>
      <sz val="8"/>
      <color indexed="17"/>
      <name val="Verdana"/>
      <family val="2"/>
      <charset val="238"/>
    </font>
    <font>
      <b/>
      <sz val="12"/>
      <color rgb="FFFF0000"/>
      <name val="Verdana"/>
      <family val="2"/>
      <charset val="238"/>
    </font>
    <font>
      <b/>
      <sz val="11"/>
      <color indexed="10"/>
      <name val="Verdana"/>
      <family val="2"/>
      <charset val="238"/>
    </font>
    <font>
      <b/>
      <sz val="10"/>
      <name val="Arial"/>
      <family val="2"/>
      <charset val="238"/>
    </font>
    <font>
      <b/>
      <sz val="12"/>
      <color indexed="10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9"/>
      <name val="Verdana"/>
      <family val="2"/>
      <charset val="238"/>
    </font>
    <font>
      <sz val="8"/>
      <color indexed="30"/>
      <name val="Verdana"/>
      <family val="2"/>
      <charset val="238"/>
    </font>
    <font>
      <sz val="10"/>
      <name val="Arial CE"/>
      <charset val="238"/>
    </font>
    <font>
      <i/>
      <sz val="8"/>
      <color rgb="FF201C17"/>
      <name val="Verdana"/>
      <family val="2"/>
      <charset val="238"/>
    </font>
    <font>
      <b/>
      <i/>
      <sz val="8"/>
      <color rgb="FF201C17"/>
      <name val="Verdana"/>
      <family val="2"/>
      <charset val="238"/>
    </font>
    <font>
      <b/>
      <u/>
      <sz val="8"/>
      <color indexed="9"/>
      <name val="Verdana"/>
      <family val="2"/>
      <charset val="238"/>
    </font>
    <font>
      <b/>
      <sz val="9"/>
      <color rgb="FF201C17"/>
      <name val="Verdana"/>
      <family val="2"/>
      <charset val="238"/>
    </font>
    <font>
      <sz val="9"/>
      <color rgb="FF201C17"/>
      <name val="Verdana"/>
      <family val="2"/>
      <charset val="238"/>
    </font>
    <font>
      <i/>
      <sz val="9"/>
      <color rgb="FF201C17"/>
      <name val="Verdan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201C17"/>
        <bgColor indexed="64"/>
      </patternFill>
    </fill>
    <fill>
      <patternFill patternType="solid">
        <fgColor rgb="FF787B7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787B7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76797A"/>
        <bgColor rgb="FF000000"/>
      </patternFill>
    </fill>
  </fills>
  <borders count="166">
    <border>
      <left/>
      <right/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rgb="FF787B7C"/>
      </left>
      <right style="medium">
        <color rgb="FF787B7C"/>
      </right>
      <top style="medium">
        <color rgb="FF787B7C"/>
      </top>
      <bottom style="medium">
        <color rgb="FF787B7C"/>
      </bottom>
      <diagonal/>
    </border>
    <border>
      <left style="thin">
        <color rgb="FF787B7C"/>
      </left>
      <right style="medium">
        <color rgb="FF787B7C"/>
      </right>
      <top style="medium">
        <color rgb="FF787B7C"/>
      </top>
      <bottom style="medium">
        <color rgb="FF787B7C"/>
      </bottom>
      <diagonal/>
    </border>
    <border>
      <left style="medium">
        <color rgb="FF787B7C"/>
      </left>
      <right/>
      <top style="medium">
        <color theme="0"/>
      </top>
      <bottom/>
      <diagonal/>
    </border>
    <border>
      <left style="medium">
        <color rgb="FF787B7C"/>
      </left>
      <right/>
      <top style="medium">
        <color theme="0"/>
      </top>
      <bottom style="medium">
        <color theme="0"/>
      </bottom>
      <diagonal/>
    </border>
    <border>
      <left style="medium">
        <color rgb="FF787B7C"/>
      </left>
      <right style="medium">
        <color rgb="FF787B7C"/>
      </right>
      <top/>
      <bottom style="medium">
        <color rgb="FF787B7C"/>
      </bottom>
      <diagonal/>
    </border>
    <border>
      <left style="thin">
        <color rgb="FF787B7C"/>
      </left>
      <right style="medium">
        <color rgb="FF787B7C"/>
      </right>
      <top/>
      <bottom style="medium">
        <color rgb="FF787B7C"/>
      </bottom>
      <diagonal/>
    </border>
    <border>
      <left/>
      <right style="medium">
        <color rgb="FF787B7C"/>
      </right>
      <top style="thin">
        <color indexed="9"/>
      </top>
      <bottom/>
      <diagonal/>
    </border>
    <border>
      <left style="medium">
        <color theme="0"/>
      </left>
      <right style="medium">
        <color theme="0"/>
      </right>
      <top style="thin">
        <color indexed="9"/>
      </top>
      <bottom/>
      <diagonal/>
    </border>
    <border>
      <left style="medium">
        <color rgb="FF787B7C"/>
      </left>
      <right style="medium">
        <color theme="0"/>
      </right>
      <top style="thin">
        <color indexed="9"/>
      </top>
      <bottom/>
      <diagonal/>
    </border>
    <border>
      <left style="medium">
        <color theme="0"/>
      </left>
      <right style="medium">
        <color rgb="FF787B7C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medium">
        <color rgb="FF787B7C"/>
      </left>
      <right style="medium">
        <color rgb="FF787B7C"/>
      </right>
      <top style="thin">
        <color indexed="9"/>
      </top>
      <bottom/>
      <diagonal/>
    </border>
    <border>
      <left style="medium">
        <color rgb="FF787B7C"/>
      </left>
      <right/>
      <top style="thin">
        <color indexed="9"/>
      </top>
      <bottom/>
      <diagonal/>
    </border>
    <border>
      <left style="medium">
        <color rgb="FF787B7C"/>
      </left>
      <right style="medium">
        <color theme="0"/>
      </right>
      <top style="thin">
        <color indexed="9"/>
      </top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787B7C"/>
      </left>
      <right/>
      <top style="medium">
        <color rgb="FF787B7C"/>
      </top>
      <bottom style="medium">
        <color rgb="FF787B7C"/>
      </bottom>
      <diagonal/>
    </border>
    <border>
      <left/>
      <right style="medium">
        <color rgb="FF787B7C"/>
      </right>
      <top style="medium">
        <color rgb="FF787B7C"/>
      </top>
      <bottom style="medium">
        <color rgb="FF787B7C"/>
      </bottom>
      <diagonal/>
    </border>
    <border>
      <left style="medium">
        <color rgb="FF787B7C"/>
      </left>
      <right/>
      <top style="thin">
        <color rgb="FF787B7C"/>
      </top>
      <bottom/>
      <diagonal/>
    </border>
    <border>
      <left style="medium">
        <color rgb="FF787B7C"/>
      </left>
      <right style="medium">
        <color rgb="FF787B7C"/>
      </right>
      <top style="thin">
        <color rgb="FF787B7C"/>
      </top>
      <bottom/>
      <diagonal/>
    </border>
    <border>
      <left/>
      <right style="medium">
        <color rgb="FF787B7C"/>
      </right>
      <top style="thin">
        <color rgb="FF787B7C"/>
      </top>
      <bottom/>
      <diagonal/>
    </border>
    <border>
      <left style="medium">
        <color rgb="FF787B7C"/>
      </left>
      <right/>
      <top style="thin">
        <color rgb="FF787B7C"/>
      </top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 style="thin">
        <color rgb="FF787B7C"/>
      </top>
      <bottom style="thin">
        <color rgb="FF787B7C"/>
      </bottom>
      <diagonal/>
    </border>
    <border>
      <left/>
      <right style="medium">
        <color rgb="FF787B7C"/>
      </right>
      <top style="thin">
        <color rgb="FF787B7C"/>
      </top>
      <bottom style="thin">
        <color rgb="FF787B7C"/>
      </bottom>
      <diagonal/>
    </border>
    <border>
      <left style="medium">
        <color rgb="FF787B7C"/>
      </left>
      <right/>
      <top style="medium">
        <color theme="0"/>
      </top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 style="medium">
        <color theme="0"/>
      </top>
      <bottom style="thin">
        <color rgb="FF787B7C"/>
      </bottom>
      <diagonal/>
    </border>
    <border>
      <left/>
      <right style="medium">
        <color rgb="FF787B7C"/>
      </right>
      <top style="medium">
        <color theme="0"/>
      </top>
      <bottom style="thin">
        <color rgb="FF787B7C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rgb="FF787B7C"/>
      </top>
      <bottom style="medium">
        <color rgb="FF787B7C"/>
      </bottom>
      <diagonal/>
    </border>
    <border>
      <left style="medium">
        <color rgb="FF787B7C"/>
      </left>
      <right/>
      <top/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/>
      <bottom style="thin">
        <color rgb="FF787B7C"/>
      </bottom>
      <diagonal/>
    </border>
    <border>
      <left/>
      <right style="medium">
        <color rgb="FF787B7C"/>
      </right>
      <top/>
      <bottom style="thin">
        <color rgb="FF787B7C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thin">
        <color rgb="FF787B7C"/>
      </top>
      <bottom style="thin">
        <color rgb="FF787B7C"/>
      </bottom>
      <diagonal/>
    </border>
    <border>
      <left style="thin">
        <color rgb="FFFFFFFF"/>
      </left>
      <right style="medium">
        <color rgb="FFFFFFFF"/>
      </right>
      <top/>
      <bottom/>
      <diagonal/>
    </border>
    <border>
      <left style="thin">
        <color rgb="FF787B7C"/>
      </left>
      <right/>
      <top style="thin">
        <color rgb="FF787B7C"/>
      </top>
      <bottom style="medium">
        <color rgb="FF787B7C"/>
      </bottom>
      <diagonal/>
    </border>
    <border>
      <left style="thin">
        <color rgb="FF787B7C"/>
      </left>
      <right style="thin">
        <color rgb="FF787B7C"/>
      </right>
      <top style="thin">
        <color rgb="FF787B7C"/>
      </top>
      <bottom style="medium">
        <color rgb="FF787B7C"/>
      </bottom>
      <diagonal/>
    </border>
    <border>
      <left/>
      <right style="thin">
        <color rgb="FF787B7C"/>
      </right>
      <top/>
      <bottom style="medium">
        <color rgb="FF787B7C"/>
      </bottom>
      <diagonal/>
    </border>
    <border>
      <left style="thin">
        <color rgb="FF787B7C"/>
      </left>
      <right/>
      <top/>
      <bottom style="thin">
        <color rgb="FF787B7C"/>
      </bottom>
      <diagonal/>
    </border>
    <border>
      <left style="thin">
        <color rgb="FF787B7C"/>
      </left>
      <right style="thin">
        <color rgb="FF787B7C"/>
      </right>
      <top/>
      <bottom style="thin">
        <color rgb="FF787B7C"/>
      </bottom>
      <diagonal/>
    </border>
    <border>
      <left/>
      <right style="thin">
        <color rgb="FF787B7C"/>
      </right>
      <top/>
      <bottom style="thin">
        <color rgb="FFFFFFFF"/>
      </bottom>
      <diagonal/>
    </border>
    <border>
      <left style="medium">
        <color rgb="FFFFFFFF"/>
      </left>
      <right/>
      <top style="medium">
        <color rgb="FF787B7C"/>
      </top>
      <bottom style="medium">
        <color rgb="FF787B7C"/>
      </bottom>
      <diagonal/>
    </border>
    <border>
      <left style="medium">
        <color rgb="FFFFFFFF"/>
      </left>
      <right style="medium">
        <color rgb="FFFFFFFF"/>
      </right>
      <top style="medium">
        <color rgb="FF787B7C"/>
      </top>
      <bottom style="medium">
        <color rgb="FF787B7C"/>
      </bottom>
      <diagonal/>
    </border>
    <border>
      <left style="thin">
        <color rgb="FFFFFFFF"/>
      </left>
      <right style="medium">
        <color rgb="FFFFFFFF"/>
      </right>
      <top style="medium">
        <color rgb="FF787B7C"/>
      </top>
      <bottom style="medium">
        <color rgb="FF787B7C"/>
      </bottom>
      <diagonal/>
    </border>
    <border>
      <left/>
      <right style="thin">
        <color rgb="FFFFFFFF"/>
      </right>
      <top style="medium">
        <color rgb="FF787B7C"/>
      </top>
      <bottom style="medium">
        <color rgb="FF787B7C"/>
      </bottom>
      <diagonal/>
    </border>
    <border>
      <left style="thin">
        <color rgb="FF787B7C"/>
      </left>
      <right/>
      <top style="medium">
        <color rgb="FF787B7C"/>
      </top>
      <bottom style="thin">
        <color rgb="FF787B7C"/>
      </bottom>
      <diagonal/>
    </border>
    <border>
      <left style="thin">
        <color rgb="FF787B7C"/>
      </left>
      <right style="thin">
        <color rgb="FF787B7C"/>
      </right>
      <top style="medium">
        <color rgb="FF787B7C"/>
      </top>
      <bottom style="thin">
        <color rgb="FF787B7C"/>
      </bottom>
      <diagonal/>
    </border>
    <border>
      <left/>
      <right style="thin">
        <color rgb="FF787B7C"/>
      </right>
      <top style="medium">
        <color rgb="FF787B7C"/>
      </top>
      <bottom style="thin">
        <color rgb="FFFFFFFF"/>
      </bottom>
      <diagonal/>
    </border>
    <border>
      <left style="thin">
        <color rgb="FF808080"/>
      </left>
      <right style="thin">
        <color rgb="FFFFFFFF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FFFFFF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FFFFFF"/>
      </right>
      <top style="thin">
        <color rgb="FFFFFFFF"/>
      </top>
      <bottom style="thin">
        <color rgb="FF808080"/>
      </bottom>
      <diagonal/>
    </border>
    <border>
      <left/>
      <right style="thin">
        <color rgb="FF808080"/>
      </right>
      <top style="thin">
        <color rgb="FFFFFFFF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FFFFFF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787B7C"/>
      </top>
      <bottom/>
      <diagonal/>
    </border>
    <border>
      <left/>
      <right/>
      <top style="thin">
        <color indexed="9"/>
      </top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 style="thin">
        <color indexed="9"/>
      </top>
      <bottom style="thin">
        <color rgb="FF787B7C"/>
      </bottom>
      <diagonal/>
    </border>
    <border>
      <left/>
      <right style="medium">
        <color rgb="FF787B7C"/>
      </right>
      <top style="thin">
        <color indexed="9"/>
      </top>
      <bottom style="thin">
        <color rgb="FF787B7C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9"/>
      </bottom>
      <diagonal/>
    </border>
    <border>
      <left/>
      <right style="medium">
        <color theme="0"/>
      </right>
      <top style="medium">
        <color theme="0"/>
      </top>
      <bottom style="thin">
        <color indexed="9"/>
      </bottom>
      <diagonal/>
    </border>
    <border>
      <left style="medium">
        <color theme="0"/>
      </left>
      <right style="medium">
        <color theme="0"/>
      </right>
      <top style="thin">
        <color indexed="9"/>
      </top>
      <bottom style="medium">
        <color theme="0"/>
      </bottom>
      <diagonal/>
    </border>
    <border>
      <left/>
      <right style="medium">
        <color theme="0"/>
      </right>
      <top style="thin">
        <color indexed="9"/>
      </top>
      <bottom style="medium">
        <color theme="0"/>
      </bottom>
      <diagonal/>
    </border>
    <border>
      <left/>
      <right/>
      <top style="thin">
        <color indexed="30"/>
      </top>
      <bottom/>
      <diagonal/>
    </border>
    <border>
      <left/>
      <right/>
      <top/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thin">
        <color indexed="30"/>
      </bottom>
      <diagonal/>
    </border>
    <border>
      <left style="thin">
        <color rgb="FF787B7C"/>
      </left>
      <right style="thin">
        <color rgb="FF787B7C"/>
      </right>
      <top style="thin">
        <color rgb="FF787B7C"/>
      </top>
      <bottom style="thin">
        <color rgb="FF787B7C"/>
      </bottom>
      <diagonal/>
    </border>
    <border>
      <left/>
      <right style="thin">
        <color rgb="FF787B7C"/>
      </right>
      <top/>
      <bottom style="thin">
        <color rgb="FF787B7C"/>
      </bottom>
      <diagonal/>
    </border>
    <border>
      <left/>
      <right style="medium">
        <color rgb="FF787B7C"/>
      </right>
      <top/>
      <bottom/>
      <diagonal/>
    </border>
    <border>
      <left style="medium">
        <color rgb="FF787B7C"/>
      </left>
      <right style="thin">
        <color theme="0"/>
      </right>
      <top style="medium">
        <color rgb="FF787B7C"/>
      </top>
      <bottom style="medium">
        <color rgb="FF787B7C"/>
      </bottom>
      <diagonal/>
    </border>
    <border>
      <left/>
      <right style="thin">
        <color theme="0"/>
      </right>
      <top/>
      <bottom/>
      <diagonal/>
    </border>
    <border>
      <left style="medium">
        <color rgb="FF787B7C"/>
      </left>
      <right style="thin">
        <color theme="0"/>
      </right>
      <top/>
      <bottom style="medium">
        <color rgb="FF787B7C"/>
      </bottom>
      <diagonal/>
    </border>
    <border>
      <left/>
      <right style="medium">
        <color rgb="FF787B7C"/>
      </right>
      <top/>
      <bottom style="medium">
        <color rgb="FF787B7C"/>
      </bottom>
      <diagonal/>
    </border>
    <border>
      <left style="medium">
        <color rgb="FF787B7C"/>
      </left>
      <right style="thin">
        <color theme="0"/>
      </right>
      <top style="thin">
        <color rgb="FF787B7C"/>
      </top>
      <bottom style="thin">
        <color rgb="FF787B7C"/>
      </bottom>
      <diagonal/>
    </border>
    <border>
      <left style="medium">
        <color rgb="FF787B7C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medium">
        <color rgb="FF787B7C"/>
      </bottom>
      <diagonal/>
    </border>
    <border>
      <left/>
      <right style="medium">
        <color rgb="FF787B7C"/>
      </right>
      <top style="medium">
        <color rgb="FF787B7C"/>
      </top>
      <bottom/>
      <diagonal/>
    </border>
    <border>
      <left/>
      <right style="medium">
        <color rgb="FF787B7C"/>
      </right>
      <top style="thin">
        <color rgb="FF787B7C"/>
      </top>
      <bottom style="medium">
        <color rgb="FF787B7C"/>
      </bottom>
      <diagonal/>
    </border>
    <border>
      <left style="medium">
        <color rgb="FF787B7C"/>
      </left>
      <right/>
      <top style="medium">
        <color rgb="FF787B7C"/>
      </top>
      <bottom style="thin">
        <color rgb="FF787B7C"/>
      </bottom>
      <diagonal/>
    </border>
    <border>
      <left style="medium">
        <color rgb="FF787B7C"/>
      </left>
      <right style="medium">
        <color rgb="FF787B7C"/>
      </right>
      <top style="medium">
        <color rgb="FF787B7C"/>
      </top>
      <bottom style="thin">
        <color rgb="FF787B7C"/>
      </bottom>
      <diagonal/>
    </border>
    <border>
      <left/>
      <right style="medium">
        <color rgb="FF787B7C"/>
      </right>
      <top style="medium">
        <color rgb="FF787B7C"/>
      </top>
      <bottom style="thin">
        <color rgb="FF787B7C"/>
      </bottom>
      <diagonal/>
    </border>
    <border>
      <left style="medium">
        <color rgb="FF787B7C"/>
      </left>
      <right/>
      <top style="thin">
        <color rgb="FF787B7C"/>
      </top>
      <bottom style="medium">
        <color rgb="FF787B7C"/>
      </bottom>
      <diagonal/>
    </border>
    <border>
      <left style="medium">
        <color rgb="FF787B7C"/>
      </left>
      <right style="medium">
        <color rgb="FF787B7C"/>
      </right>
      <top style="thin">
        <color rgb="FF787B7C"/>
      </top>
      <bottom style="medium">
        <color rgb="FF787B7C"/>
      </bottom>
      <diagonal/>
    </border>
    <border>
      <left/>
      <right/>
      <top style="medium">
        <color rgb="FF787B7C"/>
      </top>
      <bottom style="thin">
        <color rgb="FF787B7C"/>
      </bottom>
      <diagonal/>
    </border>
    <border>
      <left/>
      <right style="thin">
        <color indexed="9"/>
      </right>
      <top/>
      <bottom/>
      <diagonal/>
    </border>
    <border>
      <left/>
      <right style="medium">
        <color rgb="FF787B7C"/>
      </right>
      <top style="medium">
        <color theme="0"/>
      </top>
      <bottom style="medium">
        <color rgb="FF787B7C"/>
      </bottom>
      <diagonal/>
    </border>
    <border>
      <left/>
      <right/>
      <top style="medium">
        <color theme="0"/>
      </top>
      <bottom style="medium">
        <color rgb="FF787B7C"/>
      </bottom>
      <diagonal/>
    </border>
    <border>
      <left style="medium">
        <color rgb="FF787B7C"/>
      </left>
      <right/>
      <top/>
      <bottom style="medium">
        <color rgb="FF787B7C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rgb="FF787B7C"/>
      </left>
      <right style="thick">
        <color rgb="FFFFFFFF"/>
      </right>
      <top style="medium">
        <color rgb="FF787B7C"/>
      </top>
      <bottom style="medium">
        <color rgb="FF787B7C"/>
      </bottom>
      <diagonal/>
    </border>
    <border>
      <left style="thick">
        <color rgb="FFFFFFFF"/>
      </left>
      <right style="medium">
        <color rgb="FF787B7C"/>
      </right>
      <top style="medium">
        <color rgb="FF787B7C"/>
      </top>
      <bottom style="medium">
        <color rgb="FF787B7C"/>
      </bottom>
      <diagonal/>
    </border>
    <border>
      <left style="medium">
        <color rgb="FF787B7C"/>
      </left>
      <right style="thick">
        <color rgb="FFFFFFFF"/>
      </right>
      <top style="thick">
        <color rgb="FFFFFFFF"/>
      </top>
      <bottom style="medium">
        <color rgb="FF787B7C"/>
      </bottom>
      <diagonal/>
    </border>
    <border>
      <left style="medium">
        <color rgb="FF787B7C"/>
      </left>
      <right style="medium">
        <color rgb="FF787B7C"/>
      </right>
      <top style="thick">
        <color rgb="FFFFFFFF"/>
      </top>
      <bottom style="medium">
        <color rgb="FF787B7C"/>
      </bottom>
      <diagonal/>
    </border>
    <border>
      <left/>
      <right style="medium">
        <color rgb="FF787B7C"/>
      </right>
      <top style="thick">
        <color rgb="FFFFFFFF"/>
      </top>
      <bottom style="medium">
        <color rgb="FF787B7C"/>
      </bottom>
      <diagonal/>
    </border>
    <border>
      <left style="thick">
        <color rgb="FFFFFFFF"/>
      </left>
      <right style="medium">
        <color rgb="FF787B7C"/>
      </right>
      <top style="thick">
        <color rgb="FFFFFFFF"/>
      </top>
      <bottom style="medium">
        <color rgb="FF787B7C"/>
      </bottom>
      <diagonal/>
    </border>
    <border>
      <left style="medium">
        <color theme="0"/>
      </left>
      <right style="thick">
        <color rgb="FFFFFFFF"/>
      </right>
      <top style="medium">
        <color theme="0"/>
      </top>
      <bottom style="thick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rgb="FFFFFFFF"/>
      </bottom>
      <diagonal/>
    </border>
    <border>
      <left style="thick">
        <color rgb="FFFFFFFF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 style="medium">
        <color theme="0"/>
      </left>
      <right style="thick">
        <color rgb="FFFFFFFF"/>
      </right>
      <top/>
      <bottom style="medium">
        <color theme="0"/>
      </bottom>
      <diagonal/>
    </border>
    <border>
      <left style="medium">
        <color rgb="FF787B7C"/>
      </left>
      <right style="medium">
        <color theme="0"/>
      </right>
      <top/>
      <bottom style="medium">
        <color theme="0"/>
      </bottom>
      <diagonal/>
    </border>
    <border>
      <left style="medium">
        <color rgb="FF787B7C"/>
      </left>
      <right style="medium">
        <color rgb="FF787B7C"/>
      </right>
      <top/>
      <bottom style="medium">
        <color theme="0"/>
      </bottom>
      <diagonal/>
    </border>
    <border>
      <left style="medium">
        <color theme="0"/>
      </left>
      <right style="medium">
        <color rgb="FF787B7C"/>
      </right>
      <top/>
      <bottom style="medium">
        <color theme="0"/>
      </bottom>
      <diagonal/>
    </border>
    <border>
      <left style="thick">
        <color rgb="FFFFFFFF"/>
      </left>
      <right style="medium">
        <color theme="0"/>
      </right>
      <top/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thick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 style="thick">
        <color rgb="FFFFFFFF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rgb="FF787B7C"/>
      </top>
      <bottom style="medium">
        <color rgb="FF787B7C"/>
      </bottom>
      <diagonal/>
    </border>
    <border>
      <left style="medium">
        <color rgb="FF787B7C"/>
      </left>
      <right/>
      <top/>
      <bottom/>
      <diagonal/>
    </border>
    <border>
      <left style="medium">
        <color rgb="FF787B7C"/>
      </left>
      <right/>
      <top style="thick">
        <color rgb="FFFFFFFF"/>
      </top>
      <bottom style="medium">
        <color rgb="FF787B7C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787B7C"/>
      </left>
      <right/>
      <top style="medium">
        <color rgb="FF787B7C"/>
      </top>
      <bottom/>
      <diagonal/>
    </border>
    <border>
      <left style="medium">
        <color rgb="FF787B7C"/>
      </left>
      <right style="medium">
        <color rgb="FF787B7C"/>
      </right>
      <top style="medium">
        <color rgb="FF787B7C"/>
      </top>
      <bottom/>
      <diagonal/>
    </border>
    <border>
      <left/>
      <right/>
      <top style="medium">
        <color rgb="FF787B7C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medium">
        <color rgb="FF787B7C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rgb="FF787B7C"/>
      </bottom>
      <diagonal/>
    </border>
    <border>
      <left/>
      <right style="thin">
        <color indexed="9"/>
      </right>
      <top style="thin">
        <color indexed="9"/>
      </top>
      <bottom style="medium">
        <color rgb="FF787B7C"/>
      </bottom>
      <diagonal/>
    </border>
    <border>
      <left style="medium">
        <color theme="0"/>
      </left>
      <right/>
      <top/>
      <bottom style="thin">
        <color indexed="9"/>
      </bottom>
      <diagonal/>
    </border>
    <border>
      <left style="medium">
        <color theme="0"/>
      </left>
      <right style="medium">
        <color theme="0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medium">
        <color theme="0"/>
      </left>
      <right/>
      <top/>
      <bottom style="medium">
        <color rgb="FF787B7C"/>
      </bottom>
      <diagonal/>
    </border>
    <border>
      <left style="medium">
        <color theme="0"/>
      </left>
      <right style="medium">
        <color theme="0"/>
      </right>
      <top/>
      <bottom style="medium">
        <color rgb="FF787B7C"/>
      </bottom>
      <diagonal/>
    </border>
    <border>
      <left/>
      <right/>
      <top style="thin">
        <color indexed="9"/>
      </top>
      <bottom style="medium">
        <color rgb="FF787B7C"/>
      </bottom>
      <diagonal/>
    </border>
    <border>
      <left/>
      <right style="thin">
        <color indexed="9"/>
      </right>
      <top style="medium">
        <color rgb="FF787B7C"/>
      </top>
      <bottom style="medium">
        <color rgb="FF787B7C"/>
      </bottom>
      <diagonal/>
    </border>
    <border>
      <left style="medium">
        <color rgb="FFFFFFFF"/>
      </left>
      <right/>
      <top/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8">
    <xf numFmtId="0" fontId="0" fillId="0" borderId="0">
      <alignment vertical="center"/>
    </xf>
    <xf numFmtId="43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 applyFont="0" applyFill="0" applyBorder="0" applyAlignment="0" applyProtection="0"/>
    <xf numFmtId="0" fontId="43" fillId="0" borderId="0"/>
  </cellStyleXfs>
  <cellXfs count="770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1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2" applyFont="1" applyFill="1" applyAlignment="1"/>
    <xf numFmtId="0" fontId="6" fillId="0" borderId="8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justify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8" fillId="4" borderId="18" xfId="2" applyFont="1" applyFill="1" applyBorder="1" applyAlignment="1">
      <alignment horizontal="center" vertical="center" wrapText="1"/>
    </xf>
    <xf numFmtId="0" fontId="7" fillId="4" borderId="21" xfId="2" applyFont="1" applyFill="1" applyBorder="1" applyAlignment="1">
      <alignment horizontal="center" vertical="center" wrapText="1"/>
    </xf>
    <xf numFmtId="0" fontId="1" fillId="0" borderId="0" xfId="2" applyFont="1" applyAlignment="1"/>
    <xf numFmtId="0" fontId="1" fillId="0" borderId="0" xfId="2" applyFont="1" applyBorder="1" applyAlignment="1"/>
    <xf numFmtId="0" fontId="9" fillId="0" borderId="0" xfId="2" applyFont="1" applyBorder="1" applyAlignment="1">
      <alignment horizontal="center" vertical="center" wrapText="1"/>
    </xf>
    <xf numFmtId="0" fontId="1" fillId="0" borderId="22" xfId="2" applyFont="1" applyBorder="1" applyAlignment="1"/>
    <xf numFmtId="10" fontId="9" fillId="0" borderId="0" xfId="2" applyNumberFormat="1" applyFont="1" applyBorder="1" applyAlignment="1">
      <alignment horizontal="center" vertical="center" wrapText="1"/>
    </xf>
    <xf numFmtId="10" fontId="1" fillId="0" borderId="0" xfId="2" applyNumberFormat="1" applyFont="1" applyBorder="1" applyAlignment="1">
      <alignment horizontal="center" vertical="center" wrapText="1"/>
    </xf>
    <xf numFmtId="0" fontId="1" fillId="0" borderId="0" xfId="2" applyFont="1" applyAlignment="1" applyProtection="1">
      <protection locked="0"/>
    </xf>
    <xf numFmtId="0" fontId="1" fillId="0" borderId="0" xfId="2" applyFont="1" applyFill="1" applyAlignment="1"/>
    <xf numFmtId="4" fontId="9" fillId="0" borderId="0" xfId="2" applyNumberFormat="1" applyFont="1" applyBorder="1" applyAlignment="1">
      <alignment horizontal="right" vertical="center" wrapText="1"/>
    </xf>
    <xf numFmtId="4" fontId="1" fillId="0" borderId="0" xfId="2" applyNumberFormat="1" applyFont="1" applyBorder="1" applyAlignment="1">
      <alignment horizontal="center" vertical="center" wrapText="1"/>
    </xf>
    <xf numFmtId="4" fontId="12" fillId="0" borderId="23" xfId="2" applyNumberFormat="1" applyFont="1" applyBorder="1" applyAlignment="1">
      <alignment horizontal="right" vertical="center" wrapText="1"/>
    </xf>
    <xf numFmtId="4" fontId="12" fillId="0" borderId="8" xfId="2" applyNumberFormat="1" applyFont="1" applyBorder="1" applyAlignment="1">
      <alignment horizontal="right" vertical="center" wrapText="1"/>
    </xf>
    <xf numFmtId="4" fontId="12" fillId="0" borderId="8" xfId="2" applyNumberFormat="1" applyFont="1" applyFill="1" applyBorder="1" applyAlignment="1">
      <alignment vertical="center" wrapText="1"/>
    </xf>
    <xf numFmtId="0" fontId="12" fillId="0" borderId="24" xfId="2" applyFont="1" applyBorder="1" applyAlignment="1">
      <alignment vertical="center" wrapText="1"/>
    </xf>
    <xf numFmtId="10" fontId="1" fillId="0" borderId="0" xfId="2" applyNumberFormat="1" applyFont="1" applyBorder="1" applyAlignment="1">
      <alignment horizontal="right" vertical="center" wrapText="1"/>
    </xf>
    <xf numFmtId="4" fontId="1" fillId="0" borderId="0" xfId="2" applyNumberFormat="1" applyFont="1" applyBorder="1" applyAlignment="1">
      <alignment horizontal="right" vertical="center" wrapText="1"/>
    </xf>
    <xf numFmtId="165" fontId="13" fillId="0" borderId="25" xfId="2" applyNumberFormat="1" applyFont="1" applyBorder="1" applyAlignment="1">
      <alignment horizontal="right" vertical="center" wrapText="1"/>
    </xf>
    <xf numFmtId="165" fontId="13" fillId="0" borderId="26" xfId="2" applyNumberFormat="1" applyFont="1" applyBorder="1" applyAlignment="1">
      <alignment horizontal="right" vertical="center" wrapText="1"/>
    </xf>
    <xf numFmtId="0" fontId="13" fillId="0" borderId="27" xfId="2" applyFont="1" applyFill="1" applyBorder="1" applyAlignment="1" applyProtection="1">
      <alignment horizontal="center" vertical="center" wrapText="1"/>
      <protection locked="0"/>
    </xf>
    <xf numFmtId="165" fontId="13" fillId="0" borderId="28" xfId="2" applyNumberFormat="1" applyFont="1" applyBorder="1" applyAlignment="1">
      <alignment horizontal="right" vertical="center" wrapText="1"/>
    </xf>
    <xf numFmtId="165" fontId="13" fillId="0" borderId="29" xfId="2" applyNumberFormat="1" applyFont="1" applyBorder="1" applyAlignment="1">
      <alignment horizontal="right" vertical="center" wrapText="1"/>
    </xf>
    <xf numFmtId="0" fontId="13" fillId="0" borderId="30" xfId="2" applyFont="1" applyFill="1" applyBorder="1" applyAlignment="1" applyProtection="1">
      <alignment horizontal="center" vertical="center" wrapText="1"/>
      <protection locked="0"/>
    </xf>
    <xf numFmtId="165" fontId="13" fillId="0" borderId="31" xfId="2" applyNumberFormat="1" applyFont="1" applyBorder="1" applyAlignment="1">
      <alignment horizontal="right" vertical="center" wrapText="1"/>
    </xf>
    <xf numFmtId="165" fontId="13" fillId="0" borderId="32" xfId="2" applyNumberFormat="1" applyFont="1" applyBorder="1" applyAlignment="1">
      <alignment horizontal="right" vertical="center" wrapText="1"/>
    </xf>
    <xf numFmtId="0" fontId="13" fillId="0" borderId="33" xfId="2" applyFont="1" applyFill="1" applyBorder="1" applyAlignment="1" applyProtection="1">
      <alignment horizontal="center" vertical="center" wrapText="1"/>
      <protection locked="0"/>
    </xf>
    <xf numFmtId="0" fontId="14" fillId="4" borderId="34" xfId="2" applyFont="1" applyFill="1" applyBorder="1" applyAlignment="1" applyProtection="1">
      <alignment horizontal="center" vertical="center" wrapText="1"/>
      <protection locked="0"/>
    </xf>
    <xf numFmtId="0" fontId="14" fillId="4" borderId="35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Alignment="1">
      <alignment horizontal="center"/>
    </xf>
    <xf numFmtId="0" fontId="15" fillId="0" borderId="0" xfId="2" applyFont="1" applyAlignment="1"/>
    <xf numFmtId="0" fontId="16" fillId="0" borderId="0" xfId="2" applyFont="1" applyAlignment="1"/>
    <xf numFmtId="0" fontId="17" fillId="0" borderId="0" xfId="0" applyFont="1" applyFill="1" applyBorder="1" applyAlignment="1"/>
    <xf numFmtId="164" fontId="17" fillId="0" borderId="0" xfId="0" applyNumberFormat="1" applyFont="1" applyFill="1" applyBorder="1" applyAlignment="1"/>
    <xf numFmtId="3" fontId="12" fillId="5" borderId="23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2" fillId="5" borderId="37" xfId="3" applyFont="1" applyFill="1" applyBorder="1" applyAlignment="1">
      <alignment vertical="center"/>
    </xf>
    <xf numFmtId="164" fontId="1" fillId="0" borderId="38" xfId="0" applyNumberFormat="1" applyFont="1" applyFill="1" applyBorder="1" applyAlignment="1">
      <alignment vertical="center"/>
    </xf>
    <xf numFmtId="164" fontId="13" fillId="5" borderId="29" xfId="0" applyNumberFormat="1" applyFont="1" applyFill="1" applyBorder="1" applyAlignment="1">
      <alignment vertical="center"/>
    </xf>
    <xf numFmtId="164" fontId="1" fillId="0" borderId="29" xfId="0" applyNumberFormat="1" applyFont="1" applyFill="1" applyBorder="1" applyAlignment="1">
      <alignment vertical="center"/>
    </xf>
    <xf numFmtId="0" fontId="13" fillId="0" borderId="30" xfId="0" applyFont="1" applyFill="1" applyBorder="1" applyAlignment="1">
      <alignment horizontal="left" vertical="center"/>
    </xf>
    <xf numFmtId="164" fontId="13" fillId="5" borderId="39" xfId="0" applyNumberFormat="1" applyFont="1" applyFill="1" applyBorder="1" applyAlignment="1">
      <alignment vertical="center"/>
    </xf>
    <xf numFmtId="164" fontId="1" fillId="0" borderId="39" xfId="0" applyNumberFormat="1" applyFont="1" applyFill="1" applyBorder="1" applyAlignment="1">
      <alignment vertical="center"/>
    </xf>
    <xf numFmtId="0" fontId="13" fillId="0" borderId="40" xfId="0" applyFont="1" applyFill="1" applyBorder="1" applyAlignment="1">
      <alignment horizontal="left" vertical="center"/>
    </xf>
    <xf numFmtId="0" fontId="18" fillId="6" borderId="41" xfId="3" applyFont="1" applyFill="1" applyBorder="1" applyAlignment="1">
      <alignment horizontal="center" vertical="center" wrapText="1"/>
    </xf>
    <xf numFmtId="0" fontId="18" fillId="6" borderId="42" xfId="3" applyFont="1" applyFill="1" applyBorder="1" applyAlignment="1">
      <alignment horizontal="center" vertical="center" wrapText="1"/>
    </xf>
    <xf numFmtId="0" fontId="18" fillId="6" borderId="42" xfId="4" applyFont="1" applyFill="1" applyBorder="1" applyAlignment="1">
      <alignment horizontal="center" vertical="center" wrapText="1"/>
    </xf>
    <xf numFmtId="0" fontId="18" fillId="6" borderId="42" xfId="4" applyFont="1" applyFill="1" applyBorder="1" applyAlignment="1">
      <alignment horizontal="left" vertical="center" wrapText="1"/>
    </xf>
    <xf numFmtId="3" fontId="12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13" fillId="0" borderId="29" xfId="0" applyNumberFormat="1" applyFont="1" applyFill="1" applyBorder="1" applyAlignment="1">
      <alignment vertical="center"/>
    </xf>
    <xf numFmtId="164" fontId="1" fillId="7" borderId="38" xfId="0" applyNumberFormat="1" applyFont="1" applyFill="1" applyBorder="1" applyAlignment="1">
      <alignment vertical="center"/>
    </xf>
    <xf numFmtId="164" fontId="13" fillId="7" borderId="29" xfId="0" applyNumberFormat="1" applyFont="1" applyFill="1" applyBorder="1" applyAlignment="1">
      <alignment vertical="center"/>
    </xf>
    <xf numFmtId="164" fontId="1" fillId="7" borderId="29" xfId="0" applyNumberFormat="1" applyFont="1" applyFill="1" applyBorder="1" applyAlignment="1">
      <alignment vertical="center"/>
    </xf>
    <xf numFmtId="164" fontId="13" fillId="0" borderId="38" xfId="3" applyNumberFormat="1" applyFont="1" applyFill="1" applyBorder="1" applyAlignment="1">
      <alignment vertical="center"/>
    </xf>
    <xf numFmtId="0" fontId="19" fillId="0" borderId="0" xfId="5" applyFont="1" applyFill="1" applyBorder="1"/>
    <xf numFmtId="0" fontId="21" fillId="0" borderId="0" xfId="5" applyFont="1" applyFill="1" applyBorder="1"/>
    <xf numFmtId="3" fontId="12" fillId="5" borderId="23" xfId="6" applyNumberFormat="1" applyFont="1" applyFill="1" applyBorder="1" applyAlignment="1">
      <alignment vertical="center"/>
    </xf>
    <xf numFmtId="164" fontId="13" fillId="5" borderId="28" xfId="3" applyNumberFormat="1" applyFont="1" applyFill="1" applyBorder="1" applyAlignment="1">
      <alignment vertical="center"/>
    </xf>
    <xf numFmtId="164" fontId="13" fillId="0" borderId="29" xfId="3" applyNumberFormat="1" applyFont="1" applyFill="1" applyBorder="1" applyAlignment="1">
      <alignment vertical="center"/>
    </xf>
    <xf numFmtId="164" fontId="13" fillId="5" borderId="29" xfId="3" applyNumberFormat="1" applyFont="1" applyFill="1" applyBorder="1" applyAlignment="1">
      <alignment vertical="center"/>
    </xf>
    <xf numFmtId="0" fontId="13" fillId="5" borderId="43" xfId="3" applyFont="1" applyFill="1" applyBorder="1" applyAlignment="1">
      <alignment vertical="center"/>
    </xf>
    <xf numFmtId="0" fontId="18" fillId="6" borderId="44" xfId="3" applyFont="1" applyFill="1" applyBorder="1" applyAlignment="1">
      <alignment horizontal="left" vertical="center" wrapText="1"/>
    </xf>
    <xf numFmtId="3" fontId="12" fillId="0" borderId="23" xfId="6" applyNumberFormat="1" applyFont="1" applyFill="1" applyBorder="1" applyAlignment="1">
      <alignment vertical="center"/>
    </xf>
    <xf numFmtId="164" fontId="13" fillId="0" borderId="28" xfId="3" applyNumberFormat="1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164" fontId="12" fillId="5" borderId="23" xfId="6" applyNumberFormat="1" applyFont="1" applyFill="1" applyBorder="1" applyAlignment="1">
      <alignment vertical="center"/>
    </xf>
    <xf numFmtId="164" fontId="12" fillId="5" borderId="8" xfId="6" applyNumberFormat="1" applyFont="1" applyFill="1" applyBorder="1" applyAlignment="1">
      <alignment vertical="center"/>
    </xf>
    <xf numFmtId="164" fontId="21" fillId="0" borderId="0" xfId="5" applyNumberFormat="1" applyFont="1" applyFill="1" applyBorder="1"/>
    <xf numFmtId="164" fontId="12" fillId="0" borderId="23" xfId="6" applyNumberFormat="1" applyFont="1" applyFill="1" applyBorder="1" applyAlignment="1">
      <alignment vertical="center"/>
    </xf>
    <xf numFmtId="164" fontId="12" fillId="0" borderId="8" xfId="6" applyNumberFormat="1" applyFont="1" applyFill="1" applyBorder="1" applyAlignment="1">
      <alignment vertical="center"/>
    </xf>
    <xf numFmtId="0" fontId="13" fillId="5" borderId="43" xfId="3" applyFont="1" applyFill="1" applyBorder="1" applyAlignment="1">
      <alignment horizontal="left" vertical="center" indent="3"/>
    </xf>
    <xf numFmtId="0" fontId="13" fillId="5" borderId="43" xfId="3" quotePrefix="1" applyFont="1" applyFill="1" applyBorder="1" applyAlignment="1">
      <alignment vertical="center"/>
    </xf>
    <xf numFmtId="0" fontId="23" fillId="0" borderId="0" xfId="5" applyFont="1" applyFill="1" applyBorder="1"/>
    <xf numFmtId="0" fontId="25" fillId="0" borderId="0" xfId="0" applyFont="1" applyFill="1" applyBorder="1" applyAlignment="1"/>
    <xf numFmtId="166" fontId="25" fillId="0" borderId="45" xfId="0" applyNumberFormat="1" applyFont="1" applyFill="1" applyBorder="1" applyAlignment="1">
      <alignment horizontal="center" vertical="center"/>
    </xf>
    <xf numFmtId="166" fontId="25" fillId="0" borderId="46" xfId="0" applyNumberFormat="1" applyFont="1" applyFill="1" applyBorder="1" applyAlignment="1">
      <alignment horizontal="center" vertical="center"/>
    </xf>
    <xf numFmtId="4" fontId="26" fillId="6" borderId="47" xfId="0" applyNumberFormat="1" applyFont="1" applyFill="1" applyBorder="1" applyAlignment="1">
      <alignment horizontal="center" vertical="center" wrapText="1"/>
    </xf>
    <xf numFmtId="4" fontId="25" fillId="0" borderId="48" xfId="0" applyNumberFormat="1" applyFont="1" applyFill="1" applyBorder="1" applyAlignment="1">
      <alignment horizontal="center" vertical="center" wrapText="1"/>
    </xf>
    <xf numFmtId="4" fontId="25" fillId="0" borderId="49" xfId="0" applyNumberFormat="1" applyFont="1" applyFill="1" applyBorder="1" applyAlignment="1">
      <alignment horizontal="center" vertical="center" wrapText="1"/>
    </xf>
    <xf numFmtId="4" fontId="26" fillId="6" borderId="50" xfId="0" applyNumberFormat="1" applyFont="1" applyFill="1" applyBorder="1" applyAlignment="1">
      <alignment horizontal="center" vertical="center" wrapText="1"/>
    </xf>
    <xf numFmtId="166" fontId="25" fillId="5" borderId="51" xfId="0" applyNumberFormat="1" applyFont="1" applyFill="1" applyBorder="1" applyAlignment="1">
      <alignment horizontal="center" vertical="center"/>
    </xf>
    <xf numFmtId="166" fontId="25" fillId="5" borderId="52" xfId="0" applyNumberFormat="1" applyFont="1" applyFill="1" applyBorder="1" applyAlignment="1">
      <alignment horizontal="center" vertical="center"/>
    </xf>
    <xf numFmtId="166" fontId="25" fillId="5" borderId="53" xfId="0" applyNumberFormat="1" applyFont="1" applyFill="1" applyBorder="1" applyAlignment="1">
      <alignment horizontal="center" vertical="center"/>
    </xf>
    <xf numFmtId="4" fontId="26" fillId="5" borderId="54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4" fontId="25" fillId="0" borderId="55" xfId="0" applyNumberFormat="1" applyFont="1" applyFill="1" applyBorder="1" applyAlignment="1">
      <alignment horizontal="center" vertical="center" wrapText="1"/>
    </xf>
    <xf numFmtId="4" fontId="25" fillId="0" borderId="56" xfId="0" applyNumberFormat="1" applyFont="1" applyFill="1" applyBorder="1" applyAlignment="1">
      <alignment horizontal="center" vertical="center" wrapText="1"/>
    </xf>
    <xf numFmtId="4" fontId="26" fillId="6" borderId="57" xfId="0" applyNumberFormat="1" applyFont="1" applyFill="1" applyBorder="1" applyAlignment="1">
      <alignment horizontal="center" vertical="center" wrapText="1"/>
    </xf>
    <xf numFmtId="0" fontId="21" fillId="0" borderId="0" xfId="0" applyFont="1" applyAlignment="1"/>
    <xf numFmtId="164" fontId="1" fillId="0" borderId="58" xfId="0" applyNumberFormat="1" applyFont="1" applyFill="1" applyBorder="1" applyAlignment="1"/>
    <xf numFmtId="164" fontId="1" fillId="0" borderId="59" xfId="0" applyNumberFormat="1" applyFont="1" applyFill="1" applyBorder="1" applyAlignment="1"/>
    <xf numFmtId="164" fontId="1" fillId="0" borderId="60" xfId="0" applyNumberFormat="1" applyFont="1" applyFill="1" applyBorder="1" applyAlignment="1"/>
    <xf numFmtId="4" fontId="1" fillId="0" borderId="59" xfId="0" applyNumberFormat="1" applyFont="1" applyFill="1" applyBorder="1" applyAlignment="1"/>
    <xf numFmtId="164" fontId="1" fillId="0" borderId="61" xfId="0" applyNumberFormat="1" applyFont="1" applyFill="1" applyBorder="1" applyAlignment="1"/>
    <xf numFmtId="164" fontId="1" fillId="0" borderId="62" xfId="0" applyNumberFormat="1" applyFont="1" applyFill="1" applyBorder="1" applyAlignment="1"/>
    <xf numFmtId="164" fontId="1" fillId="0" borderId="63" xfId="0" applyNumberFormat="1" applyFont="1" applyFill="1" applyBorder="1" applyAlignment="1"/>
    <xf numFmtId="4" fontId="1" fillId="0" borderId="62" xfId="0" applyNumberFormat="1" applyFont="1" applyFill="1" applyBorder="1" applyAlignment="1"/>
    <xf numFmtId="164" fontId="1" fillId="0" borderId="64" xfId="0" applyNumberFormat="1" applyFont="1" applyFill="1" applyBorder="1" applyAlignment="1"/>
    <xf numFmtId="164" fontId="1" fillId="0" borderId="65" xfId="0" applyNumberFormat="1" applyFont="1" applyFill="1" applyBorder="1" applyAlignment="1"/>
    <xf numFmtId="164" fontId="1" fillId="0" borderId="66" xfId="0" applyNumberFormat="1" applyFont="1" applyFill="1" applyBorder="1" applyAlignment="1"/>
    <xf numFmtId="4" fontId="1" fillId="0" borderId="65" xfId="0" applyNumberFormat="1" applyFont="1" applyFill="1" applyBorder="1" applyAlignment="1"/>
    <xf numFmtId="1" fontId="18" fillId="9" borderId="67" xfId="0" applyNumberFormat="1" applyFont="1" applyFill="1" applyBorder="1" applyAlignment="1">
      <alignment horizontal="center" vertical="center" wrapText="1"/>
    </xf>
    <xf numFmtId="0" fontId="1" fillId="0" borderId="0" xfId="2" applyFont="1" applyAlignment="1">
      <alignment vertical="center"/>
    </xf>
    <xf numFmtId="0" fontId="9" fillId="0" borderId="24" xfId="2" applyFont="1" applyFill="1" applyBorder="1" applyAlignment="1" applyProtection="1">
      <alignment vertical="center" wrapText="1"/>
      <protection locked="0"/>
    </xf>
    <xf numFmtId="0" fontId="29" fillId="0" borderId="27" xfId="2" applyFont="1" applyFill="1" applyBorder="1" applyAlignment="1" applyProtection="1">
      <alignment horizontal="center" vertical="center" wrapText="1"/>
      <protection locked="0"/>
    </xf>
    <xf numFmtId="0" fontId="1" fillId="0" borderId="30" xfId="2" applyFont="1" applyFill="1" applyBorder="1" applyAlignment="1" applyProtection="1">
      <alignment horizontal="center" vertical="center" wrapText="1"/>
      <protection locked="0"/>
    </xf>
    <xf numFmtId="0" fontId="1" fillId="0" borderId="33" xfId="2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Alignment="1">
      <alignment vertical="center"/>
    </xf>
    <xf numFmtId="4" fontId="9" fillId="0" borderId="23" xfId="2" applyNumberFormat="1" applyFont="1" applyBorder="1" applyAlignment="1">
      <alignment horizontal="right" vertical="center" wrapText="1"/>
    </xf>
    <xf numFmtId="4" fontId="9" fillId="0" borderId="8" xfId="2" applyNumberFormat="1" applyFont="1" applyBorder="1" applyAlignment="1">
      <alignment horizontal="right" vertical="center" wrapText="1"/>
    </xf>
    <xf numFmtId="165" fontId="1" fillId="0" borderId="25" xfId="2" applyNumberFormat="1" applyFont="1" applyFill="1" applyBorder="1" applyAlignment="1">
      <alignment horizontal="right" vertical="center" wrapText="1"/>
    </xf>
    <xf numFmtId="165" fontId="1" fillId="0" borderId="26" xfId="2" applyNumberFormat="1" applyFont="1" applyBorder="1" applyAlignment="1">
      <alignment horizontal="right" vertical="center" wrapText="1"/>
    </xf>
    <xf numFmtId="165" fontId="1" fillId="0" borderId="28" xfId="2" applyNumberFormat="1" applyFont="1" applyFill="1" applyBorder="1" applyAlignment="1">
      <alignment horizontal="right" vertical="center" wrapText="1"/>
    </xf>
    <xf numFmtId="165" fontId="1" fillId="0" borderId="29" xfId="2" applyNumberFormat="1" applyFont="1" applyBorder="1" applyAlignment="1">
      <alignment horizontal="right" vertical="center" wrapText="1"/>
    </xf>
    <xf numFmtId="4" fontId="1" fillId="0" borderId="29" xfId="2" applyNumberFormat="1" applyFont="1" applyBorder="1" applyAlignment="1">
      <alignment horizontal="right" vertical="center" wrapText="1"/>
    </xf>
    <xf numFmtId="165" fontId="1" fillId="0" borderId="31" xfId="2" applyNumberFormat="1" applyFont="1" applyFill="1" applyBorder="1" applyAlignment="1">
      <alignment horizontal="right" vertical="center" wrapText="1"/>
    </xf>
    <xf numFmtId="165" fontId="1" fillId="0" borderId="32" xfId="2" applyNumberFormat="1" applyFont="1" applyBorder="1" applyAlignment="1">
      <alignment horizontal="right" vertical="center" wrapText="1"/>
    </xf>
    <xf numFmtId="0" fontId="16" fillId="0" borderId="0" xfId="2" applyFont="1" applyAlignment="1">
      <alignment vertical="center"/>
    </xf>
    <xf numFmtId="164" fontId="30" fillId="0" borderId="0" xfId="2" applyNumberFormat="1" applyFont="1" applyAlignment="1">
      <alignment vertical="center"/>
    </xf>
    <xf numFmtId="0" fontId="3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right" vertical="center"/>
    </xf>
    <xf numFmtId="164" fontId="12" fillId="0" borderId="37" xfId="2" applyNumberFormat="1" applyFont="1" applyFill="1" applyBorder="1" applyAlignment="1" applyProtection="1">
      <alignment horizontal="right" vertical="center" wrapText="1"/>
      <protection locked="0"/>
    </xf>
    <xf numFmtId="164" fontId="12" fillId="0" borderId="8" xfId="2" applyNumberFormat="1" applyFont="1" applyFill="1" applyBorder="1" applyAlignment="1" applyProtection="1">
      <alignment horizontal="right" vertical="center" wrapText="1"/>
      <protection locked="0"/>
    </xf>
    <xf numFmtId="0" fontId="12" fillId="0" borderId="24" xfId="2" applyFont="1" applyFill="1" applyBorder="1" applyAlignment="1" applyProtection="1">
      <alignment horizontal="left" vertical="center"/>
      <protection locked="0"/>
    </xf>
    <xf numFmtId="164" fontId="13" fillId="0" borderId="72" xfId="2" applyNumberFormat="1" applyFont="1" applyFill="1" applyBorder="1" applyAlignment="1" applyProtection="1">
      <alignment horizontal="right" vertical="center" wrapText="1"/>
      <protection locked="0"/>
    </xf>
    <xf numFmtId="164" fontId="13" fillId="0" borderId="26" xfId="2" applyNumberFormat="1" applyFont="1" applyFill="1" applyBorder="1" applyAlignment="1" applyProtection="1">
      <alignment horizontal="right" vertical="center" wrapText="1"/>
      <protection locked="0"/>
    </xf>
    <xf numFmtId="0" fontId="13" fillId="0" borderId="27" xfId="2" applyFont="1" applyFill="1" applyBorder="1" applyAlignment="1" applyProtection="1">
      <alignment horizontal="center" vertical="center"/>
      <protection locked="0"/>
    </xf>
    <xf numFmtId="164" fontId="13" fillId="0" borderId="43" xfId="2" applyNumberFormat="1" applyFont="1" applyFill="1" applyBorder="1" applyAlignment="1" applyProtection="1">
      <alignment horizontal="right" vertical="center" wrapText="1"/>
      <protection locked="0"/>
    </xf>
    <xf numFmtId="164" fontId="13" fillId="0" borderId="29" xfId="2" applyNumberFormat="1" applyFont="1" applyFill="1" applyBorder="1" applyAlignment="1" applyProtection="1">
      <alignment horizontal="right" vertical="center" wrapText="1"/>
      <protection locked="0"/>
    </xf>
    <xf numFmtId="0" fontId="13" fillId="0" borderId="30" xfId="2" applyFont="1" applyFill="1" applyBorder="1" applyAlignment="1" applyProtection="1">
      <alignment horizontal="center" vertical="center"/>
      <protection locked="0"/>
    </xf>
    <xf numFmtId="4" fontId="1" fillId="0" borderId="0" xfId="2" applyNumberFormat="1" applyFont="1" applyAlignment="1">
      <alignment vertical="center"/>
    </xf>
    <xf numFmtId="164" fontId="1" fillId="0" borderId="0" xfId="2" applyNumberFormat="1" applyFont="1" applyAlignment="1">
      <alignment vertical="center"/>
    </xf>
    <xf numFmtId="164" fontId="13" fillId="0" borderId="73" xfId="2" applyNumberFormat="1" applyFont="1" applyFill="1" applyBorder="1" applyAlignment="1" applyProtection="1">
      <alignment horizontal="right" vertical="center" wrapText="1"/>
      <protection locked="0"/>
    </xf>
    <xf numFmtId="164" fontId="13" fillId="0" borderId="74" xfId="2" applyNumberFormat="1" applyFont="1" applyFill="1" applyBorder="1" applyAlignment="1" applyProtection="1">
      <alignment horizontal="right" vertical="center" wrapText="1"/>
      <protection locked="0"/>
    </xf>
    <xf numFmtId="0" fontId="13" fillId="0" borderId="75" xfId="2" applyFont="1" applyFill="1" applyBorder="1" applyAlignment="1" applyProtection="1">
      <alignment horizontal="center" vertical="center"/>
      <protection locked="0"/>
    </xf>
    <xf numFmtId="0" fontId="31" fillId="4" borderId="77" xfId="2" applyFont="1" applyFill="1" applyBorder="1" applyAlignment="1" applyProtection="1">
      <alignment horizontal="center" vertical="top" wrapText="1"/>
      <protection locked="0"/>
    </xf>
    <xf numFmtId="0" fontId="31" fillId="4" borderId="77" xfId="2" applyFont="1" applyFill="1" applyBorder="1" applyAlignment="1" applyProtection="1">
      <alignment horizontal="center" vertical="center" wrapText="1"/>
      <protection locked="0"/>
    </xf>
    <xf numFmtId="0" fontId="14" fillId="4" borderId="78" xfId="2" applyFont="1" applyFill="1" applyBorder="1" applyAlignment="1" applyProtection="1">
      <alignment horizontal="center" vertical="center"/>
      <protection locked="0"/>
    </xf>
    <xf numFmtId="0" fontId="14" fillId="4" borderId="80" xfId="2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>
      <alignment vertical="center"/>
    </xf>
    <xf numFmtId="0" fontId="1" fillId="0" borderId="0" xfId="2" applyFont="1" applyFill="1" applyAlignment="1">
      <alignment vertical="center"/>
    </xf>
    <xf numFmtId="3" fontId="1" fillId="0" borderId="0" xfId="2" applyNumberFormat="1" applyFont="1" applyFill="1" applyAlignment="1">
      <alignment vertical="center"/>
    </xf>
    <xf numFmtId="0" fontId="1" fillId="0" borderId="0" xfId="2" applyFont="1" applyFill="1" applyAlignment="1">
      <alignment vertical="center" wrapText="1"/>
    </xf>
    <xf numFmtId="164" fontId="32" fillId="0" borderId="0" xfId="2" applyNumberFormat="1" applyFont="1" applyFill="1" applyAlignment="1">
      <alignment vertical="center"/>
    </xf>
    <xf numFmtId="0" fontId="32" fillId="0" borderId="0" xfId="2" applyFont="1" applyFill="1" applyAlignment="1">
      <alignment vertical="center"/>
    </xf>
    <xf numFmtId="0" fontId="32" fillId="0" borderId="0" xfId="2" applyFont="1" applyFill="1" applyAlignment="1">
      <alignment horizontal="right" vertical="center"/>
    </xf>
    <xf numFmtId="167" fontId="1" fillId="0" borderId="0" xfId="2" applyNumberFormat="1" applyFont="1" applyFill="1" applyAlignment="1">
      <alignment vertical="center"/>
    </xf>
    <xf numFmtId="4" fontId="1" fillId="0" borderId="0" xfId="2" applyNumberFormat="1" applyFont="1" applyFill="1" applyAlignment="1">
      <alignment vertical="center"/>
    </xf>
    <xf numFmtId="164" fontId="11" fillId="0" borderId="0" xfId="2" applyNumberFormat="1" applyFont="1" applyFill="1" applyAlignment="1">
      <alignment vertical="center"/>
    </xf>
    <xf numFmtId="0" fontId="11" fillId="0" borderId="0" xfId="2" applyFont="1" applyFill="1" applyAlignment="1">
      <alignment horizontal="right" vertical="center"/>
    </xf>
    <xf numFmtId="3" fontId="1" fillId="0" borderId="0" xfId="2" applyNumberFormat="1" applyFont="1" applyBorder="1" applyAlignment="1">
      <alignment vertical="center"/>
    </xf>
    <xf numFmtId="164" fontId="11" fillId="0" borderId="0" xfId="2" applyNumberFormat="1" applyFont="1" applyAlignment="1">
      <alignment vertical="center"/>
    </xf>
    <xf numFmtId="0" fontId="11" fillId="0" borderId="81" xfId="2" applyFont="1" applyFill="1" applyBorder="1" applyAlignment="1">
      <alignment horizontal="right" vertical="center"/>
    </xf>
    <xf numFmtId="0" fontId="1" fillId="0" borderId="0" xfId="2" applyFont="1" applyFill="1" applyBorder="1" applyAlignment="1">
      <alignment vertical="center"/>
    </xf>
    <xf numFmtId="10" fontId="1" fillId="0" borderId="0" xfId="2" applyNumberFormat="1" applyFont="1" applyFill="1" applyBorder="1" applyAlignment="1">
      <alignment vertical="center"/>
    </xf>
    <xf numFmtId="4" fontId="1" fillId="0" borderId="43" xfId="2" applyNumberFormat="1" applyFont="1" applyFill="1" applyBorder="1" applyAlignment="1">
      <alignment horizontal="right" vertical="center"/>
    </xf>
    <xf numFmtId="164" fontId="1" fillId="0" borderId="29" xfId="2" applyNumberFormat="1" applyFont="1" applyFill="1" applyBorder="1" applyAlignment="1">
      <alignment vertical="center"/>
    </xf>
    <xf numFmtId="2" fontId="1" fillId="0" borderId="29" xfId="2" applyNumberFormat="1" applyFont="1" applyFill="1" applyBorder="1" applyAlignment="1">
      <alignment horizontal="right" vertical="center"/>
    </xf>
    <xf numFmtId="0" fontId="1" fillId="0" borderId="29" xfId="2" applyFont="1" applyFill="1" applyBorder="1" applyAlignment="1">
      <alignment vertical="center"/>
    </xf>
    <xf numFmtId="0" fontId="1" fillId="0" borderId="82" xfId="2" applyFont="1" applyFill="1" applyBorder="1" applyAlignment="1">
      <alignment horizontal="center" vertical="center"/>
    </xf>
    <xf numFmtId="4" fontId="1" fillId="0" borderId="82" xfId="2" applyNumberFormat="1" applyFont="1" applyFill="1" applyBorder="1" applyAlignment="1">
      <alignment horizontal="right" vertical="center"/>
    </xf>
    <xf numFmtId="164" fontId="1" fillId="0" borderId="83" xfId="2" applyNumberFormat="1" applyFont="1" applyFill="1" applyBorder="1" applyAlignment="1">
      <alignment vertical="center"/>
    </xf>
    <xf numFmtId="2" fontId="1" fillId="0" borderId="39" xfId="2" applyNumberFormat="1" applyFont="1" applyFill="1" applyBorder="1" applyAlignment="1">
      <alignment horizontal="right" vertical="center"/>
    </xf>
    <xf numFmtId="0" fontId="1" fillId="0" borderId="83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wrapText="1"/>
    </xf>
    <xf numFmtId="14" fontId="14" fillId="4" borderId="85" xfId="2" applyNumberFormat="1" applyFont="1" applyFill="1" applyBorder="1" applyAlignment="1">
      <alignment horizontal="right" vertical="center" wrapText="1"/>
    </xf>
    <xf numFmtId="0" fontId="14" fillId="4" borderId="87" xfId="2" applyFont="1" applyFill="1" applyBorder="1" applyAlignment="1">
      <alignment horizontal="right" vertical="center" wrapText="1"/>
    </xf>
    <xf numFmtId="0" fontId="1" fillId="1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4" fillId="0" borderId="0" xfId="0" applyFont="1" applyFill="1" applyBorder="1" applyAlignment="1"/>
    <xf numFmtId="0" fontId="1" fillId="0" borderId="0" xfId="4" applyFont="1" applyFill="1" applyBorder="1" applyAlignment="1">
      <alignment vertical="center"/>
    </xf>
    <xf numFmtId="3" fontId="1" fillId="0" borderId="0" xfId="4" applyNumberFormat="1" applyFont="1" applyFill="1" applyBorder="1" applyAlignment="1">
      <alignment vertical="center"/>
    </xf>
    <xf numFmtId="0" fontId="1" fillId="0" borderId="43" xfId="0" applyFont="1" applyFill="1" applyBorder="1" applyAlignment="1">
      <alignment horizontal="right" vertical="center"/>
    </xf>
    <xf numFmtId="0" fontId="13" fillId="0" borderId="89" xfId="4" applyFont="1" applyFill="1" applyBorder="1" applyAlignment="1">
      <alignment horizontal="right" vertical="center"/>
    </xf>
    <xf numFmtId="0" fontId="13" fillId="0" borderId="89" xfId="4" applyFont="1" applyFill="1" applyBorder="1" applyAlignment="1">
      <alignment vertical="center"/>
    </xf>
    <xf numFmtId="0" fontId="13" fillId="0" borderId="90" xfId="4" applyFont="1" applyFill="1" applyBorder="1" applyAlignment="1">
      <alignment horizontal="center" vertical="center"/>
    </xf>
    <xf numFmtId="0" fontId="1" fillId="0" borderId="89" xfId="0" applyFont="1" applyFill="1" applyBorder="1" applyAlignment="1">
      <alignment horizontal="right" vertical="center"/>
    </xf>
    <xf numFmtId="0" fontId="1" fillId="0" borderId="89" xfId="0" applyFont="1" applyFill="1" applyBorder="1" applyAlignment="1">
      <alignment vertical="center"/>
    </xf>
    <xf numFmtId="0" fontId="13" fillId="0" borderId="43" xfId="4" applyFont="1" applyFill="1" applyBorder="1" applyAlignment="1">
      <alignment horizontal="right" vertical="center"/>
    </xf>
    <xf numFmtId="0" fontId="1" fillId="0" borderId="82" xfId="0" applyFont="1" applyFill="1" applyBorder="1" applyAlignment="1">
      <alignment horizontal="right" vertical="center"/>
    </xf>
    <xf numFmtId="0" fontId="1" fillId="0" borderId="49" xfId="0" applyFont="1" applyFill="1" applyBorder="1" applyAlignment="1">
      <alignment horizontal="right" vertical="center"/>
    </xf>
    <xf numFmtId="0" fontId="1" fillId="0" borderId="49" xfId="0" applyFont="1" applyFill="1" applyBorder="1" applyAlignment="1">
      <alignment vertical="center"/>
    </xf>
    <xf numFmtId="0" fontId="18" fillId="11" borderId="0" xfId="0" applyFont="1" applyFill="1" applyBorder="1" applyAlignment="1">
      <alignment horizontal="right" vertical="center" wrapText="1"/>
    </xf>
    <xf numFmtId="0" fontId="18" fillId="11" borderId="42" xfId="0" applyFont="1" applyFill="1" applyBorder="1" applyAlignment="1">
      <alignment horizontal="right" vertical="center" wrapText="1"/>
    </xf>
    <xf numFmtId="0" fontId="18" fillId="11" borderId="42" xfId="0" applyFont="1" applyFill="1" applyBorder="1" applyAlignment="1">
      <alignment horizontal="center" vertical="center" wrapText="1"/>
    </xf>
    <xf numFmtId="0" fontId="18" fillId="11" borderId="0" xfId="0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3" fontId="12" fillId="0" borderId="23" xfId="2" applyNumberFormat="1" applyFont="1" applyBorder="1" applyAlignment="1">
      <alignment vertical="center"/>
    </xf>
    <xf numFmtId="3" fontId="12" fillId="0" borderId="8" xfId="2" applyNumberFormat="1" applyFont="1" applyBorder="1" applyAlignment="1">
      <alignment vertical="center"/>
    </xf>
    <xf numFmtId="0" fontId="12" fillId="0" borderId="24" xfId="2" applyFont="1" applyFill="1" applyBorder="1" applyAlignment="1">
      <alignment vertical="center"/>
    </xf>
    <xf numFmtId="3" fontId="13" fillId="0" borderId="28" xfId="2" applyNumberFormat="1" applyFont="1" applyBorder="1" applyAlignment="1">
      <alignment vertical="center"/>
    </xf>
    <xf numFmtId="3" fontId="13" fillId="0" borderId="29" xfId="2" applyNumberFormat="1" applyFont="1" applyBorder="1" applyAlignment="1">
      <alignment vertical="center"/>
    </xf>
    <xf numFmtId="3" fontId="13" fillId="0" borderId="83" xfId="2" applyNumberFormat="1" applyFont="1" applyBorder="1" applyAlignment="1">
      <alignment vertical="center"/>
    </xf>
    <xf numFmtId="0" fontId="13" fillId="0" borderId="91" xfId="2" applyFont="1" applyFill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0" fontId="13" fillId="0" borderId="33" xfId="2" applyFont="1" applyFill="1" applyBorder="1" applyAlignment="1">
      <alignment vertical="center"/>
    </xf>
    <xf numFmtId="0" fontId="1" fillId="0" borderId="0" xfId="2" applyFont="1" applyAlignment="1">
      <alignment vertical="center" wrapText="1"/>
    </xf>
    <xf numFmtId="0" fontId="1" fillId="0" borderId="0" xfId="2" applyFont="1" applyAlignment="1">
      <alignment horizontal="right" vertical="center" wrapText="1"/>
    </xf>
    <xf numFmtId="0" fontId="14" fillId="4" borderId="34" xfId="2" applyFont="1" applyFill="1" applyBorder="1" applyAlignment="1">
      <alignment horizontal="center" vertical="center" wrapText="1"/>
    </xf>
    <xf numFmtId="0" fontId="14" fillId="4" borderId="35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21" fillId="10" borderId="0" xfId="2" applyFont="1" applyFill="1" applyAlignment="1">
      <alignment vertical="center"/>
    </xf>
    <xf numFmtId="0" fontId="33" fillId="10" borderId="0" xfId="2" applyFont="1" applyFill="1" applyAlignment="1">
      <alignment vertical="center"/>
    </xf>
    <xf numFmtId="0" fontId="13" fillId="0" borderId="30" xfId="2" applyFont="1" applyFill="1" applyBorder="1" applyAlignment="1">
      <alignment vertical="center"/>
    </xf>
    <xf numFmtId="0" fontId="9" fillId="0" borderId="0" xfId="4" applyFont="1" applyAlignment="1">
      <alignment vertical="center"/>
    </xf>
    <xf numFmtId="0" fontId="1" fillId="0" borderId="0" xfId="4" applyFont="1" applyAlignment="1">
      <alignment vertical="center"/>
    </xf>
    <xf numFmtId="3" fontId="12" fillId="0" borderId="92" xfId="4" applyNumberFormat="1" applyFont="1" applyBorder="1" applyAlignment="1">
      <alignment vertical="center"/>
    </xf>
    <xf numFmtId="3" fontId="12" fillId="0" borderId="8" xfId="4" applyNumberFormat="1" applyFont="1" applyBorder="1" applyAlignment="1">
      <alignment vertical="center"/>
    </xf>
    <xf numFmtId="0" fontId="12" fillId="0" borderId="24" xfId="4" applyFont="1" applyFill="1" applyBorder="1" applyAlignment="1">
      <alignment vertical="center"/>
    </xf>
    <xf numFmtId="0" fontId="9" fillId="0" borderId="93" xfId="4" applyFont="1" applyBorder="1" applyAlignment="1">
      <alignment vertical="center"/>
    </xf>
    <xf numFmtId="3" fontId="13" fillId="0" borderId="94" xfId="4" applyNumberFormat="1" applyFont="1" applyBorder="1" applyAlignment="1">
      <alignment vertical="center"/>
    </xf>
    <xf numFmtId="3" fontId="13" fillId="0" borderId="12" xfId="4" applyNumberFormat="1" applyFont="1" applyBorder="1" applyAlignment="1">
      <alignment vertical="center"/>
    </xf>
    <xf numFmtId="0" fontId="13" fillId="0" borderId="95" xfId="4" applyFont="1" applyFill="1" applyBorder="1" applyAlignment="1">
      <alignment vertical="center"/>
    </xf>
    <xf numFmtId="0" fontId="1" fillId="0" borderId="93" xfId="4" applyFont="1" applyBorder="1" applyAlignment="1">
      <alignment vertical="center"/>
    </xf>
    <xf numFmtId="3" fontId="13" fillId="0" borderId="96" xfId="4" applyNumberFormat="1" applyFont="1" applyBorder="1" applyAlignment="1">
      <alignment vertical="center"/>
    </xf>
    <xf numFmtId="3" fontId="13" fillId="0" borderId="29" xfId="4" applyNumberFormat="1" applyFont="1" applyBorder="1" applyAlignment="1">
      <alignment vertical="center"/>
    </xf>
    <xf numFmtId="0" fontId="13" fillId="0" borderId="30" xfId="4" applyFont="1" applyFill="1" applyBorder="1" applyAlignment="1">
      <alignment vertical="center"/>
    </xf>
    <xf numFmtId="3" fontId="13" fillId="0" borderId="97" xfId="4" applyNumberFormat="1" applyFont="1" applyBorder="1" applyAlignment="1">
      <alignment vertical="center"/>
    </xf>
    <xf numFmtId="3" fontId="13" fillId="0" borderId="83" xfId="4" applyNumberFormat="1" applyFont="1" applyBorder="1" applyAlignment="1">
      <alignment vertical="center"/>
    </xf>
    <xf numFmtId="0" fontId="13" fillId="0" borderId="33" xfId="4" applyFont="1" applyFill="1" applyBorder="1" applyAlignment="1">
      <alignment vertical="center"/>
    </xf>
    <xf numFmtId="0" fontId="14" fillId="4" borderId="98" xfId="4" applyFont="1" applyFill="1" applyBorder="1" applyAlignment="1">
      <alignment horizontal="center" vertical="center"/>
    </xf>
    <xf numFmtId="0" fontId="14" fillId="4" borderId="99" xfId="4" applyFont="1" applyFill="1" applyBorder="1" applyAlignment="1">
      <alignment horizontal="center" vertical="center"/>
    </xf>
    <xf numFmtId="0" fontId="14" fillId="4" borderId="100" xfId="4" applyFont="1" applyFill="1" applyBorder="1" applyAlignment="1">
      <alignment vertical="center"/>
    </xf>
    <xf numFmtId="0" fontId="23" fillId="10" borderId="0" xfId="2" applyFont="1" applyFill="1" applyAlignment="1">
      <alignment vertical="center"/>
    </xf>
    <xf numFmtId="0" fontId="13" fillId="0" borderId="101" xfId="4" applyFont="1" applyFill="1" applyBorder="1" applyAlignment="1">
      <alignment vertical="center"/>
    </xf>
    <xf numFmtId="3" fontId="12" fillId="0" borderId="0" xfId="4" applyNumberFormat="1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1" fillId="0" borderId="0" xfId="4" applyFont="1" applyAlignment="1"/>
    <xf numFmtId="3" fontId="12" fillId="0" borderId="23" xfId="4" applyNumberFormat="1" applyFont="1" applyBorder="1" applyAlignment="1">
      <alignment vertical="center"/>
    </xf>
    <xf numFmtId="3" fontId="13" fillId="0" borderId="28" xfId="4" applyNumberFormat="1" applyFont="1" applyBorder="1" applyAlignment="1">
      <alignment vertical="center"/>
    </xf>
    <xf numFmtId="0" fontId="13" fillId="0" borderId="102" xfId="4" applyFont="1" applyFill="1" applyBorder="1" applyAlignment="1">
      <alignment vertical="center"/>
    </xf>
    <xf numFmtId="3" fontId="13" fillId="0" borderId="31" xfId="4" applyNumberFormat="1" applyFont="1" applyBorder="1" applyAlignment="1">
      <alignment vertical="center"/>
    </xf>
    <xf numFmtId="3" fontId="13" fillId="0" borderId="32" xfId="4" applyNumberFormat="1" applyFont="1" applyBorder="1" applyAlignment="1">
      <alignment vertical="center"/>
    </xf>
    <xf numFmtId="0" fontId="1" fillId="0" borderId="0" xfId="4" applyFont="1" applyAlignment="1">
      <alignment wrapText="1"/>
    </xf>
    <xf numFmtId="0" fontId="1" fillId="0" borderId="0" xfId="4" applyFont="1" applyAlignment="1">
      <alignment horizontal="right" wrapText="1"/>
    </xf>
    <xf numFmtId="0" fontId="14" fillId="4" borderId="34" xfId="4" applyFont="1" applyFill="1" applyBorder="1" applyAlignment="1">
      <alignment horizontal="center" vertical="center" wrapText="1"/>
    </xf>
    <xf numFmtId="0" fontId="14" fillId="4" borderId="35" xfId="4" applyFont="1" applyFill="1" applyBorder="1" applyAlignment="1">
      <alignment horizontal="center" vertical="center" wrapText="1"/>
    </xf>
    <xf numFmtId="0" fontId="1" fillId="0" borderId="0" xfId="4" applyFont="1" applyAlignment="1">
      <alignment horizontal="center" wrapText="1"/>
    </xf>
    <xf numFmtId="0" fontId="9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68" fontId="1" fillId="0" borderId="0" xfId="1" applyNumberFormat="1" applyFont="1" applyAlignment="1">
      <alignment vertical="center"/>
    </xf>
    <xf numFmtId="164" fontId="34" fillId="0" borderId="0" xfId="2" applyNumberFormat="1" applyFont="1" applyAlignment="1">
      <alignment vertical="center"/>
    </xf>
    <xf numFmtId="164" fontId="12" fillId="0" borderId="23" xfId="2" applyNumberFormat="1" applyFont="1" applyFill="1" applyBorder="1" applyAlignment="1">
      <alignment horizontal="right" vertical="center"/>
    </xf>
    <xf numFmtId="164" fontId="12" fillId="0" borderId="8" xfId="2" applyNumberFormat="1" applyFont="1" applyFill="1" applyBorder="1" applyAlignment="1">
      <alignment horizontal="right" vertical="center"/>
    </xf>
    <xf numFmtId="0" fontId="12" fillId="0" borderId="24" xfId="2" applyFont="1" applyFill="1" applyBorder="1" applyAlignment="1">
      <alignment vertical="center" wrapText="1"/>
    </xf>
    <xf numFmtId="4" fontId="11" fillId="0" borderId="0" xfId="2" applyNumberFormat="1" applyFont="1" applyFill="1" applyAlignment="1">
      <alignment vertical="center"/>
    </xf>
    <xf numFmtId="164" fontId="12" fillId="0" borderId="23" xfId="2" applyNumberFormat="1" applyFont="1" applyBorder="1" applyAlignment="1">
      <alignment horizontal="right" vertical="center"/>
    </xf>
    <xf numFmtId="164" fontId="12" fillId="0" borderId="8" xfId="2" applyNumberFormat="1" applyFont="1" applyBorder="1" applyAlignment="1">
      <alignment horizontal="right" vertical="center"/>
    </xf>
    <xf numFmtId="0" fontId="1" fillId="0" borderId="0" xfId="2" applyFont="1" applyFill="1" applyAlignment="1">
      <alignment horizontal="center" vertical="center"/>
    </xf>
    <xf numFmtId="164" fontId="12" fillId="0" borderId="37" xfId="1" applyNumberFormat="1" applyFont="1" applyBorder="1" applyAlignment="1">
      <alignment horizontal="right" vertical="center"/>
    </xf>
    <xf numFmtId="164" fontId="12" fillId="0" borderId="37" xfId="1" applyNumberFormat="1" applyFont="1" applyFill="1" applyBorder="1" applyAlignment="1">
      <alignment horizontal="right" vertical="center"/>
    </xf>
    <xf numFmtId="0" fontId="12" fillId="0" borderId="37" xfId="2" applyFont="1" applyBorder="1" applyAlignment="1">
      <alignment vertical="center" wrapText="1"/>
    </xf>
    <xf numFmtId="3" fontId="1" fillId="0" borderId="0" xfId="2" applyNumberFormat="1" applyFont="1" applyAlignment="1">
      <alignment vertical="center"/>
    </xf>
    <xf numFmtId="164" fontId="12" fillId="0" borderId="23" xfId="1" applyNumberFormat="1" applyFont="1" applyBorder="1" applyAlignment="1">
      <alignment horizontal="right" vertical="center"/>
    </xf>
    <xf numFmtId="164" fontId="12" fillId="0" borderId="8" xfId="1" applyNumberFormat="1" applyFont="1" applyFill="1" applyBorder="1" applyAlignment="1">
      <alignment horizontal="right" vertical="center"/>
    </xf>
    <xf numFmtId="164" fontId="12" fillId="0" borderId="8" xfId="1" applyNumberFormat="1" applyFont="1" applyBorder="1" applyAlignment="1">
      <alignment horizontal="right" vertical="center"/>
    </xf>
    <xf numFmtId="0" fontId="12" fillId="0" borderId="24" xfId="2" applyFont="1" applyBorder="1" applyAlignment="1">
      <alignment vertical="center"/>
    </xf>
    <xf numFmtId="164" fontId="12" fillId="0" borderId="28" xfId="1" applyNumberFormat="1" applyFont="1" applyBorder="1" applyAlignment="1">
      <alignment horizontal="right" vertical="center"/>
    </xf>
    <xf numFmtId="164" fontId="13" fillId="0" borderId="29" xfId="1" applyNumberFormat="1" applyFont="1" applyFill="1" applyBorder="1" applyAlignment="1">
      <alignment horizontal="right" vertical="center"/>
    </xf>
    <xf numFmtId="164" fontId="13" fillId="0" borderId="29" xfId="1" applyNumberFormat="1" applyFont="1" applyBorder="1" applyAlignment="1">
      <alignment horizontal="right" vertical="center"/>
    </xf>
    <xf numFmtId="0" fontId="13" fillId="0" borderId="30" xfId="2" applyFont="1" applyBorder="1" applyAlignment="1">
      <alignment vertical="center" wrapText="1"/>
    </xf>
    <xf numFmtId="164" fontId="12" fillId="0" borderId="25" xfId="1" applyNumberFormat="1" applyFont="1" applyBorder="1" applyAlignment="1">
      <alignment horizontal="right" vertical="center"/>
    </xf>
    <xf numFmtId="164" fontId="13" fillId="0" borderId="26" xfId="1" applyNumberFormat="1" applyFont="1" applyFill="1" applyBorder="1" applyAlignment="1">
      <alignment horizontal="right" vertical="center"/>
    </xf>
    <xf numFmtId="164" fontId="13" fillId="0" borderId="26" xfId="1" applyNumberFormat="1" applyFont="1" applyBorder="1" applyAlignment="1">
      <alignment horizontal="right" vertical="center"/>
    </xf>
    <xf numFmtId="0" fontId="13" fillId="0" borderId="27" xfId="2" applyFont="1" applyBorder="1" applyAlignment="1">
      <alignment vertical="center" wrapText="1"/>
    </xf>
    <xf numFmtId="0" fontId="13" fillId="0" borderId="30" xfId="2" applyFont="1" applyBorder="1" applyAlignment="1">
      <alignment vertical="center"/>
    </xf>
    <xf numFmtId="164" fontId="12" fillId="0" borderId="103" xfId="1" applyNumberFormat="1" applyFont="1" applyBorder="1" applyAlignment="1">
      <alignment horizontal="right" vertical="center"/>
    </xf>
    <xf numFmtId="164" fontId="13" fillId="0" borderId="104" xfId="1" applyNumberFormat="1" applyFont="1" applyFill="1" applyBorder="1" applyAlignment="1">
      <alignment horizontal="right" vertical="center"/>
    </xf>
    <xf numFmtId="164" fontId="13" fillId="0" borderId="104" xfId="1" applyNumberFormat="1" applyFont="1" applyBorder="1" applyAlignment="1">
      <alignment horizontal="right" vertical="center"/>
    </xf>
    <xf numFmtId="0" fontId="13" fillId="0" borderId="105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vertical="center" wrapText="1"/>
    </xf>
    <xf numFmtId="164" fontId="12" fillId="0" borderId="28" xfId="2" applyNumberFormat="1" applyFont="1" applyBorder="1" applyAlignment="1">
      <alignment horizontal="right" vertical="center"/>
    </xf>
    <xf numFmtId="164" fontId="13" fillId="0" borderId="29" xfId="2" applyNumberFormat="1" applyFont="1" applyFill="1" applyBorder="1" applyAlignment="1">
      <alignment horizontal="right" vertical="center"/>
    </xf>
    <xf numFmtId="164" fontId="13" fillId="0" borderId="29" xfId="2" applyNumberFormat="1" applyFont="1" applyBorder="1" applyAlignment="1">
      <alignment horizontal="right" vertical="center"/>
    </xf>
    <xf numFmtId="164" fontId="12" fillId="0" borderId="28" xfId="2" applyNumberFormat="1" applyFont="1" applyFill="1" applyBorder="1" applyAlignment="1">
      <alignment horizontal="right" vertical="center"/>
    </xf>
    <xf numFmtId="0" fontId="13" fillId="0" borderId="30" xfId="2" applyFont="1" applyFill="1" applyBorder="1" applyAlignment="1">
      <alignment vertical="center" wrapText="1"/>
    </xf>
    <xf numFmtId="164" fontId="12" fillId="0" borderId="103" xfId="2" applyNumberFormat="1" applyFont="1" applyBorder="1" applyAlignment="1">
      <alignment horizontal="right" vertical="center"/>
    </xf>
    <xf numFmtId="164" fontId="13" fillId="0" borderId="104" xfId="2" applyNumberFormat="1" applyFont="1" applyFill="1" applyBorder="1" applyAlignment="1">
      <alignment horizontal="right" vertical="center"/>
    </xf>
    <xf numFmtId="164" fontId="13" fillId="0" borderId="104" xfId="2" applyNumberFormat="1" applyFont="1" applyBorder="1" applyAlignment="1">
      <alignment horizontal="right" vertical="center"/>
    </xf>
    <xf numFmtId="0" fontId="13" fillId="0" borderId="105" xfId="2" applyFont="1" applyFill="1" applyBorder="1" applyAlignment="1">
      <alignment vertical="center" wrapText="1"/>
    </xf>
    <xf numFmtId="0" fontId="14" fillId="4" borderId="0" xfId="2" applyFont="1" applyFill="1" applyBorder="1" applyAlignment="1">
      <alignment horizontal="right" vertical="center"/>
    </xf>
    <xf numFmtId="0" fontId="14" fillId="4" borderId="99" xfId="2" applyFont="1" applyFill="1" applyBorder="1" applyAlignment="1">
      <alignment horizontal="right" vertical="center"/>
    </xf>
    <xf numFmtId="0" fontId="14" fillId="4" borderId="99" xfId="2" applyFont="1" applyFill="1" applyBorder="1" applyAlignment="1">
      <alignment horizontal="right" vertical="center" wrapText="1"/>
    </xf>
    <xf numFmtId="0" fontId="14" fillId="4" borderId="0" xfId="2" applyFont="1" applyFill="1" applyBorder="1" applyAlignment="1">
      <alignment horizontal="left" vertical="center" wrapText="1"/>
    </xf>
    <xf numFmtId="164" fontId="12" fillId="0" borderId="0" xfId="2" applyNumberFormat="1" applyFont="1" applyAlignment="1">
      <alignment horizontal="right" vertical="center"/>
    </xf>
    <xf numFmtId="164" fontId="13" fillId="0" borderId="0" xfId="2" applyNumberFormat="1" applyFont="1" applyAlignment="1">
      <alignment horizontal="right" vertical="center"/>
    </xf>
    <xf numFmtId="164" fontId="13" fillId="0" borderId="0" xfId="1" applyNumberFormat="1" applyFont="1" applyAlignment="1">
      <alignment horizontal="right" vertical="center"/>
    </xf>
    <xf numFmtId="0" fontId="13" fillId="0" borderId="0" xfId="2" applyFont="1" applyFill="1" applyBorder="1" applyAlignment="1">
      <alignment vertical="center" wrapText="1"/>
    </xf>
    <xf numFmtId="0" fontId="9" fillId="0" borderId="0" xfId="2" applyFont="1" applyAlignment="1">
      <alignment horizontal="right" vertical="center"/>
    </xf>
    <xf numFmtId="0" fontId="1" fillId="0" borderId="0" xfId="2" applyFont="1" applyAlignment="1">
      <alignment horizontal="right" vertical="center"/>
    </xf>
    <xf numFmtId="168" fontId="1" fillId="0" borderId="0" xfId="1" applyNumberFormat="1" applyFont="1" applyAlignment="1">
      <alignment horizontal="right" vertical="center"/>
    </xf>
    <xf numFmtId="0" fontId="12" fillId="0" borderId="0" xfId="2" applyFont="1" applyAlignment="1">
      <alignment vertical="center" wrapText="1"/>
    </xf>
    <xf numFmtId="0" fontId="13" fillId="0" borderId="0" xfId="2" applyFont="1" applyAlignment="1">
      <alignment vertical="center" wrapText="1"/>
    </xf>
    <xf numFmtId="164" fontId="12" fillId="0" borderId="23" xfId="2" applyNumberFormat="1" applyFont="1" applyBorder="1" applyAlignment="1">
      <alignment horizontal="right" vertical="center" wrapText="1"/>
    </xf>
    <xf numFmtId="164" fontId="12" fillId="0" borderId="8" xfId="2" applyNumberFormat="1" applyFont="1" applyBorder="1" applyAlignment="1">
      <alignment horizontal="right" vertical="center" wrapText="1"/>
    </xf>
    <xf numFmtId="164" fontId="12" fillId="0" borderId="0" xfId="2" applyNumberFormat="1" applyFont="1" applyAlignment="1">
      <alignment horizontal="right" vertical="center" wrapText="1"/>
    </xf>
    <xf numFmtId="164" fontId="13" fillId="0" borderId="0" xfId="2" applyNumberFormat="1" applyFont="1" applyAlignment="1">
      <alignment horizontal="right" vertical="center" wrapText="1"/>
    </xf>
    <xf numFmtId="164" fontId="13" fillId="0" borderId="0" xfId="1" applyNumberFormat="1" applyFont="1" applyAlignment="1">
      <alignment horizontal="right" vertical="center" wrapText="1"/>
    </xf>
    <xf numFmtId="164" fontId="12" fillId="0" borderId="106" xfId="2" applyNumberFormat="1" applyFont="1" applyBorder="1" applyAlignment="1">
      <alignment horizontal="right" vertical="center" wrapText="1"/>
    </xf>
    <xf numFmtId="164" fontId="13" fillId="0" borderId="107" xfId="2" applyNumberFormat="1" applyFont="1" applyBorder="1" applyAlignment="1">
      <alignment horizontal="right" vertical="center" wrapText="1"/>
    </xf>
    <xf numFmtId="0" fontId="13" fillId="0" borderId="72" xfId="2" applyFont="1" applyBorder="1" applyAlignment="1">
      <alignment vertical="center" wrapText="1"/>
    </xf>
    <xf numFmtId="164" fontId="12" fillId="0" borderId="28" xfId="2" applyNumberFormat="1" applyFont="1" applyBorder="1" applyAlignment="1">
      <alignment horizontal="right" vertical="center" wrapText="1"/>
    </xf>
    <xf numFmtId="164" fontId="13" fillId="0" borderId="29" xfId="2" applyNumberFormat="1" applyFont="1" applyBorder="1" applyAlignment="1">
      <alignment horizontal="right" vertical="center" wrapText="1"/>
    </xf>
    <xf numFmtId="0" fontId="13" fillId="0" borderId="43" xfId="2" applyFont="1" applyBorder="1" applyAlignment="1">
      <alignment vertical="center" wrapText="1"/>
    </xf>
    <xf numFmtId="0" fontId="13" fillId="0" borderId="43" xfId="2" applyFont="1" applyFill="1" applyBorder="1" applyAlignment="1">
      <alignment vertical="center" wrapText="1"/>
    </xf>
    <xf numFmtId="164" fontId="12" fillId="0" borderId="103" xfId="2" applyNumberFormat="1" applyFont="1" applyBorder="1" applyAlignment="1">
      <alignment horizontal="right" vertical="center" wrapText="1"/>
    </xf>
    <xf numFmtId="164" fontId="13" fillId="0" borderId="104" xfId="2" applyNumberFormat="1" applyFont="1" applyBorder="1" applyAlignment="1">
      <alignment horizontal="right" vertical="center" wrapText="1"/>
    </xf>
    <xf numFmtId="0" fontId="13" fillId="0" borderId="108" xfId="2" applyFont="1" applyFill="1" applyBorder="1" applyAlignment="1">
      <alignment vertical="center" wrapText="1"/>
    </xf>
    <xf numFmtId="164" fontId="12" fillId="0" borderId="0" xfId="2" applyNumberFormat="1" applyFont="1" applyBorder="1" applyAlignment="1">
      <alignment horizontal="right" vertical="center" wrapText="1"/>
    </xf>
    <xf numFmtId="164" fontId="13" fillId="0" borderId="0" xfId="2" applyNumberFormat="1" applyFont="1" applyBorder="1" applyAlignment="1">
      <alignment horizontal="right" vertical="center" wrapText="1"/>
    </xf>
    <xf numFmtId="0" fontId="14" fillId="4" borderId="109" xfId="2" applyFont="1" applyFill="1" applyBorder="1" applyAlignment="1">
      <alignment horizontal="right" vertical="center"/>
    </xf>
    <xf numFmtId="0" fontId="12" fillId="0" borderId="0" xfId="2" applyFont="1" applyFill="1" applyAlignment="1">
      <alignment vertical="center" wrapText="1"/>
    </xf>
    <xf numFmtId="0" fontId="13" fillId="0" borderId="0" xfId="2" applyFont="1" applyFill="1" applyAlignment="1">
      <alignment vertical="center" wrapText="1"/>
    </xf>
    <xf numFmtId="164" fontId="12" fillId="0" borderId="23" xfId="2" applyNumberFormat="1" applyFont="1" applyFill="1" applyBorder="1" applyAlignment="1">
      <alignment horizontal="right" vertical="center" wrapText="1"/>
    </xf>
    <xf numFmtId="164" fontId="12" fillId="0" borderId="8" xfId="2" applyNumberFormat="1" applyFont="1" applyFill="1" applyBorder="1" applyAlignment="1">
      <alignment horizontal="right" vertical="center" wrapText="1"/>
    </xf>
    <xf numFmtId="164" fontId="12" fillId="0" borderId="0" xfId="2" applyNumberFormat="1" applyFont="1" applyFill="1" applyAlignment="1">
      <alignment horizontal="right" vertical="center" wrapText="1"/>
    </xf>
    <xf numFmtId="164" fontId="13" fillId="0" borderId="0" xfId="2" applyNumberFormat="1" applyFont="1" applyFill="1" applyAlignment="1">
      <alignment horizontal="right" vertical="center" wrapText="1"/>
    </xf>
    <xf numFmtId="164" fontId="13" fillId="0" borderId="0" xfId="1" applyNumberFormat="1" applyFont="1" applyFill="1" applyAlignment="1">
      <alignment horizontal="right" vertical="center" wrapText="1"/>
    </xf>
    <xf numFmtId="164" fontId="12" fillId="0" borderId="28" xfId="2" applyNumberFormat="1" applyFont="1" applyFill="1" applyBorder="1" applyAlignment="1">
      <alignment horizontal="right" vertical="center" wrapText="1"/>
    </xf>
    <xf numFmtId="164" fontId="13" fillId="0" borderId="29" xfId="2" applyNumberFormat="1" applyFont="1" applyFill="1" applyBorder="1" applyAlignment="1">
      <alignment horizontal="right" vertical="center" wrapText="1"/>
    </xf>
    <xf numFmtId="164" fontId="12" fillId="0" borderId="38" xfId="2" applyNumberFormat="1" applyFont="1" applyFill="1" applyBorder="1" applyAlignment="1">
      <alignment horizontal="right" vertical="center" wrapText="1"/>
    </xf>
    <xf numFmtId="164" fontId="12" fillId="0" borderId="103" xfId="2" applyNumberFormat="1" applyFont="1" applyFill="1" applyBorder="1" applyAlignment="1">
      <alignment horizontal="right" vertical="center" wrapText="1"/>
    </xf>
    <xf numFmtId="164" fontId="13" fillId="0" borderId="104" xfId="2" applyNumberFormat="1" applyFont="1" applyFill="1" applyBorder="1" applyAlignment="1">
      <alignment horizontal="right" vertical="center" wrapText="1"/>
    </xf>
    <xf numFmtId="164" fontId="12" fillId="0" borderId="0" xfId="2" applyNumberFormat="1" applyFont="1" applyFill="1" applyBorder="1" applyAlignment="1">
      <alignment horizontal="right" vertical="center" wrapText="1"/>
    </xf>
    <xf numFmtId="164" fontId="13" fillId="0" borderId="0" xfId="2" applyNumberFormat="1" applyFont="1" applyFill="1" applyBorder="1" applyAlignment="1">
      <alignment horizontal="right" vertical="center" wrapText="1"/>
    </xf>
    <xf numFmtId="164" fontId="12" fillId="0" borderId="106" xfId="2" applyNumberFormat="1" applyFont="1" applyFill="1" applyBorder="1" applyAlignment="1">
      <alignment horizontal="right" vertical="center" wrapText="1"/>
    </xf>
    <xf numFmtId="3" fontId="13" fillId="0" borderId="23" xfId="2" applyNumberFormat="1" applyFont="1" applyBorder="1" applyAlignment="1">
      <alignment horizontal="right" vertical="center"/>
    </xf>
    <xf numFmtId="3" fontId="13" fillId="0" borderId="24" xfId="2" applyNumberFormat="1" applyFont="1" applyFill="1" applyBorder="1" applyAlignment="1">
      <alignment horizontal="right" vertical="center"/>
    </xf>
    <xf numFmtId="3" fontId="13" fillId="0" borderId="112" xfId="2" applyNumberFormat="1" applyFont="1" applyBorder="1" applyAlignment="1">
      <alignment horizontal="right" vertical="center"/>
    </xf>
    <xf numFmtId="3" fontId="13" fillId="0" borderId="95" xfId="2" applyNumberFormat="1" applyFont="1" applyFill="1" applyBorder="1" applyAlignment="1">
      <alignment horizontal="right" vertical="center"/>
    </xf>
    <xf numFmtId="0" fontId="14" fillId="4" borderId="34" xfId="2" applyFont="1" applyFill="1" applyBorder="1" applyAlignment="1">
      <alignment horizontal="right" vertical="center"/>
    </xf>
    <xf numFmtId="0" fontId="14" fillId="4" borderId="35" xfId="2" applyFont="1" applyFill="1" applyBorder="1" applyAlignment="1">
      <alignment horizontal="right" vertical="center"/>
    </xf>
    <xf numFmtId="0" fontId="35" fillId="10" borderId="0" xfId="2" applyFont="1" applyFill="1" applyAlignment="1">
      <alignment vertical="center"/>
    </xf>
    <xf numFmtId="49" fontId="36" fillId="10" borderId="0" xfId="2" applyNumberFormat="1" applyFont="1" applyFill="1" applyBorder="1" applyAlignment="1">
      <alignment horizontal="left" vertical="center" wrapText="1"/>
    </xf>
    <xf numFmtId="3" fontId="12" fillId="0" borderId="23" xfId="2" applyNumberFormat="1" applyFont="1" applyBorder="1" applyAlignment="1">
      <alignment horizontal="right" vertical="center"/>
    </xf>
    <xf numFmtId="3" fontId="12" fillId="0" borderId="24" xfId="2" applyNumberFormat="1" applyFont="1" applyFill="1" applyBorder="1" applyAlignment="1">
      <alignment horizontal="right" vertical="center"/>
    </xf>
    <xf numFmtId="166" fontId="39" fillId="0" borderId="118" xfId="0" applyNumberFormat="1" applyFont="1" applyFill="1" applyBorder="1" applyAlignment="1">
      <alignment horizontal="center" vertical="center"/>
    </xf>
    <xf numFmtId="166" fontId="39" fillId="0" borderId="8" xfId="0" applyNumberFormat="1" applyFont="1" applyFill="1" applyBorder="1" applyAlignment="1">
      <alignment horizontal="center" vertical="center"/>
    </xf>
    <xf numFmtId="166" fontId="39" fillId="0" borderId="24" xfId="0" applyNumberFormat="1" applyFont="1" applyFill="1" applyBorder="1" applyAlignment="1">
      <alignment horizontal="center" vertical="center"/>
    </xf>
    <xf numFmtId="0" fontId="40" fillId="0" borderId="119" xfId="0" applyFont="1" applyFill="1" applyBorder="1" applyAlignment="1">
      <alignment horizontal="center" vertical="center"/>
    </xf>
    <xf numFmtId="166" fontId="1" fillId="0" borderId="118" xfId="0" applyNumberFormat="1" applyFont="1" applyFill="1" applyBorder="1" applyAlignment="1">
      <alignment horizontal="center" vertical="center"/>
    </xf>
    <xf numFmtId="166" fontId="1" fillId="0" borderId="8" xfId="0" applyNumberFormat="1" applyFont="1" applyFill="1" applyBorder="1" applyAlignment="1">
      <alignment horizontal="center" vertical="center"/>
    </xf>
    <xf numFmtId="166" fontId="1" fillId="0" borderId="24" xfId="0" applyNumberFormat="1" applyFont="1" applyFill="1" applyBorder="1" applyAlignment="1">
      <alignment horizontal="center" vertical="center"/>
    </xf>
    <xf numFmtId="166" fontId="1" fillId="0" borderId="120" xfId="0" applyNumberFormat="1" applyFont="1" applyFill="1" applyBorder="1" applyAlignment="1">
      <alignment horizontal="center" vertical="center"/>
    </xf>
    <xf numFmtId="166" fontId="1" fillId="0" borderId="121" xfId="0" applyNumberFormat="1" applyFont="1" applyFill="1" applyBorder="1" applyAlignment="1">
      <alignment horizontal="center" vertical="center"/>
    </xf>
    <xf numFmtId="166" fontId="1" fillId="0" borderId="122" xfId="0" applyNumberFormat="1" applyFont="1" applyFill="1" applyBorder="1" applyAlignment="1">
      <alignment horizontal="center" vertical="center"/>
    </xf>
    <xf numFmtId="0" fontId="40" fillId="0" borderId="123" xfId="0" applyFont="1" applyFill="1" applyBorder="1" applyAlignment="1">
      <alignment horizontal="center" vertical="center"/>
    </xf>
    <xf numFmtId="0" fontId="18" fillId="12" borderId="124" xfId="0" applyFont="1" applyFill="1" applyBorder="1" applyAlignment="1">
      <alignment horizontal="center" vertical="center" wrapText="1"/>
    </xf>
    <xf numFmtId="0" fontId="18" fillId="12" borderId="125" xfId="0" applyFont="1" applyFill="1" applyBorder="1" applyAlignment="1">
      <alignment horizontal="center" vertical="center" wrapText="1"/>
    </xf>
    <xf numFmtId="164" fontId="1" fillId="0" borderId="120" xfId="0" applyNumberFormat="1" applyFont="1" applyFill="1" applyBorder="1" applyAlignment="1">
      <alignment horizontal="center" vertical="center"/>
    </xf>
    <xf numFmtId="164" fontId="1" fillId="0" borderId="122" xfId="0" applyNumberFormat="1" applyFont="1" applyFill="1" applyBorder="1" applyAlignment="1">
      <alignment horizontal="center" vertical="center"/>
    </xf>
    <xf numFmtId="0" fontId="18" fillId="12" borderId="132" xfId="0" applyFont="1" applyFill="1" applyBorder="1" applyAlignment="1">
      <alignment horizontal="center" vertical="center" wrapText="1"/>
    </xf>
    <xf numFmtId="0" fontId="18" fillId="12" borderId="133" xfId="0" applyFont="1" applyFill="1" applyBorder="1" applyAlignment="1">
      <alignment horizontal="center" vertical="center" wrapText="1"/>
    </xf>
    <xf numFmtId="0" fontId="41" fillId="10" borderId="0" xfId="0" applyFont="1" applyFill="1" applyBorder="1" applyAlignment="1"/>
    <xf numFmtId="169" fontId="13" fillId="0" borderId="23" xfId="4" applyNumberFormat="1" applyFont="1" applyFill="1" applyBorder="1" applyAlignment="1">
      <alignment vertical="center"/>
    </xf>
    <xf numFmtId="164" fontId="13" fillId="0" borderId="23" xfId="4" applyNumberFormat="1" applyFont="1" applyFill="1" applyBorder="1" applyAlignment="1">
      <alignment horizontal="right" vertical="center"/>
    </xf>
    <xf numFmtId="164" fontId="13" fillId="0" borderId="8" xfId="4" applyNumberFormat="1" applyFont="1" applyFill="1" applyBorder="1" applyAlignment="1">
      <alignment horizontal="right" vertical="center"/>
    </xf>
    <xf numFmtId="164" fontId="13" fillId="0" borderId="24" xfId="4" applyNumberFormat="1" applyFont="1" applyFill="1" applyBorder="1" applyAlignment="1">
      <alignment horizontal="right" vertical="center" wrapText="1"/>
    </xf>
    <xf numFmtId="0" fontId="13" fillId="0" borderId="24" xfId="4" applyFont="1" applyFill="1" applyBorder="1" applyAlignment="1">
      <alignment horizontal="left" vertical="center" wrapText="1"/>
    </xf>
    <xf numFmtId="169" fontId="13" fillId="0" borderId="112" xfId="4" applyNumberFormat="1" applyFont="1" applyFill="1" applyBorder="1" applyAlignment="1">
      <alignment vertical="center"/>
    </xf>
    <xf numFmtId="164" fontId="13" fillId="0" borderId="112" xfId="4" applyNumberFormat="1" applyFont="1" applyFill="1" applyBorder="1" applyAlignment="1">
      <alignment horizontal="right" vertical="center"/>
    </xf>
    <xf numFmtId="164" fontId="13" fillId="0" borderId="12" xfId="4" applyNumberFormat="1" applyFont="1" applyFill="1" applyBorder="1" applyAlignment="1">
      <alignment horizontal="right" vertical="center"/>
    </xf>
    <xf numFmtId="164" fontId="13" fillId="0" borderId="95" xfId="4" applyNumberFormat="1" applyFont="1" applyFill="1" applyBorder="1" applyAlignment="1">
      <alignment horizontal="right" vertical="center" wrapText="1"/>
    </xf>
    <xf numFmtId="0" fontId="13" fillId="0" borderId="95" xfId="4" applyFont="1" applyFill="1" applyBorder="1" applyAlignment="1">
      <alignment horizontal="left" vertical="center" wrapText="1"/>
    </xf>
    <xf numFmtId="14" fontId="14" fillId="4" borderId="84" xfId="4" applyNumberFormat="1" applyFont="1" applyFill="1" applyBorder="1" applyAlignment="1">
      <alignment horizontal="center" vertical="center" wrapText="1"/>
    </xf>
    <xf numFmtId="0" fontId="14" fillId="4" borderId="84" xfId="4" applyFont="1" applyFill="1" applyBorder="1" applyAlignment="1">
      <alignment horizontal="center" vertical="center" wrapText="1"/>
    </xf>
    <xf numFmtId="0" fontId="14" fillId="4" borderId="85" xfId="4" applyFont="1" applyFill="1" applyBorder="1" applyAlignment="1">
      <alignment horizontal="center" vertical="center" wrapText="1"/>
    </xf>
    <xf numFmtId="0" fontId="14" fillId="4" borderId="116" xfId="4" applyFont="1" applyFill="1" applyBorder="1" applyAlignment="1">
      <alignment horizontal="center" vertical="center" wrapText="1"/>
    </xf>
    <xf numFmtId="0" fontId="1" fillId="0" borderId="0" xfId="4" applyFont="1" applyFill="1" applyAlignment="1"/>
    <xf numFmtId="9" fontId="39" fillId="0" borderId="118" xfId="0" applyNumberFormat="1" applyFont="1" applyFill="1" applyBorder="1" applyAlignment="1">
      <alignment horizontal="right" vertical="center"/>
    </xf>
    <xf numFmtId="9" fontId="39" fillId="0" borderId="8" xfId="0" applyNumberFormat="1" applyFont="1" applyFill="1" applyBorder="1" applyAlignment="1">
      <alignment horizontal="right" vertical="center"/>
    </xf>
    <xf numFmtId="0" fontId="39" fillId="0" borderId="118" xfId="0" applyFont="1" applyFill="1" applyBorder="1" applyAlignment="1">
      <alignment horizontal="right" vertical="center"/>
    </xf>
    <xf numFmtId="4" fontId="39" fillId="0" borderId="8" xfId="0" applyNumberFormat="1" applyFont="1" applyFill="1" applyBorder="1" applyAlignment="1">
      <alignment horizontal="right" vertical="center"/>
    </xf>
    <xf numFmtId="0" fontId="39" fillId="0" borderId="8" xfId="0" applyFont="1" applyFill="1" applyBorder="1" applyAlignment="1">
      <alignment horizontal="right" vertical="center"/>
    </xf>
    <xf numFmtId="164" fontId="39" fillId="0" borderId="118" xfId="0" applyNumberFormat="1" applyFont="1" applyFill="1" applyBorder="1" applyAlignment="1">
      <alignment horizontal="right" vertical="center"/>
    </xf>
    <xf numFmtId="164" fontId="39" fillId="0" borderId="8" xfId="0" applyNumberFormat="1" applyFont="1" applyFill="1" applyBorder="1" applyAlignment="1">
      <alignment horizontal="right" vertical="center"/>
    </xf>
    <xf numFmtId="164" fontId="1" fillId="0" borderId="118" xfId="0" applyNumberFormat="1" applyFont="1" applyFill="1" applyBorder="1" applyAlignment="1">
      <alignment horizontal="right" vertical="center"/>
    </xf>
    <xf numFmtId="164" fontId="1" fillId="0" borderId="8" xfId="0" applyNumberFormat="1" applyFont="1" applyFill="1" applyBorder="1" applyAlignment="1">
      <alignment horizontal="right" vertical="center"/>
    </xf>
    <xf numFmtId="164" fontId="1" fillId="0" borderId="120" xfId="0" applyNumberFormat="1" applyFont="1" applyFill="1" applyBorder="1" applyAlignment="1">
      <alignment horizontal="right" vertical="center"/>
    </xf>
    <xf numFmtId="164" fontId="1" fillId="0" borderId="121" xfId="0" applyNumberFormat="1" applyFont="1" applyFill="1" applyBorder="1" applyAlignment="1">
      <alignment horizontal="right" vertical="center"/>
    </xf>
    <xf numFmtId="0" fontId="18" fillId="12" borderId="137" xfId="0" applyFont="1" applyFill="1" applyBorder="1" applyAlignment="1">
      <alignment horizontal="center" vertical="center" wrapText="1"/>
    </xf>
    <xf numFmtId="4" fontId="39" fillId="0" borderId="118" xfId="0" applyNumberFormat="1" applyFont="1" applyFill="1" applyBorder="1" applyAlignment="1">
      <alignment horizontal="right" vertical="center"/>
    </xf>
    <xf numFmtId="4" fontId="1" fillId="0" borderId="118" xfId="0" applyNumberFormat="1" applyFont="1" applyFill="1" applyBorder="1" applyAlignment="1">
      <alignment horizontal="right" vertical="center"/>
    </xf>
    <xf numFmtId="4" fontId="1" fillId="0" borderId="8" xfId="0" applyNumberFormat="1" applyFont="1" applyFill="1" applyBorder="1" applyAlignment="1">
      <alignment horizontal="right" vertical="center"/>
    </xf>
    <xf numFmtId="170" fontId="9" fillId="0" borderId="0" xfId="2" applyNumberFormat="1" applyFont="1" applyBorder="1" applyAlignment="1">
      <alignment vertical="center"/>
    </xf>
    <xf numFmtId="0" fontId="9" fillId="0" borderId="0" xfId="2" applyFont="1" applyAlignment="1">
      <alignment vertical="center" wrapText="1"/>
    </xf>
    <xf numFmtId="170" fontId="12" fillId="0" borderId="23" xfId="2" applyNumberFormat="1" applyFont="1" applyBorder="1" applyAlignment="1">
      <alignment vertical="center"/>
    </xf>
    <xf numFmtId="170" fontId="12" fillId="0" borderId="8" xfId="2" applyNumberFormat="1" applyFont="1" applyBorder="1" applyAlignment="1">
      <alignment vertical="center"/>
    </xf>
    <xf numFmtId="170" fontId="12" fillId="0" borderId="0" xfId="2" applyNumberFormat="1" applyFont="1" applyAlignment="1">
      <alignment vertical="center"/>
    </xf>
    <xf numFmtId="170" fontId="13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170" fontId="11" fillId="0" borderId="0" xfId="2" applyNumberFormat="1" applyFont="1" applyAlignment="1">
      <alignment vertical="center"/>
    </xf>
    <xf numFmtId="170" fontId="10" fillId="0" borderId="0" xfId="2" applyNumberFormat="1" applyFont="1" applyFill="1" applyBorder="1" applyAlignment="1">
      <alignment vertical="center"/>
    </xf>
    <xf numFmtId="170" fontId="12" fillId="0" borderId="25" xfId="2" applyNumberFormat="1" applyFont="1" applyBorder="1" applyAlignment="1">
      <alignment vertical="center"/>
    </xf>
    <xf numFmtId="170" fontId="13" fillId="0" borderId="26" xfId="2" applyNumberFormat="1" applyFont="1" applyBorder="1" applyAlignment="1">
      <alignment vertical="center"/>
    </xf>
    <xf numFmtId="0" fontId="12" fillId="0" borderId="27" xfId="2" applyFont="1" applyBorder="1" applyAlignment="1">
      <alignment vertical="center" wrapText="1"/>
    </xf>
    <xf numFmtId="170" fontId="12" fillId="0" borderId="28" xfId="2" applyNumberFormat="1" applyFont="1" applyBorder="1" applyAlignment="1">
      <alignment vertical="center"/>
    </xf>
    <xf numFmtId="170" fontId="13" fillId="0" borderId="29" xfId="2" applyNumberFormat="1" applyFont="1" applyFill="1" applyBorder="1" applyAlignment="1">
      <alignment vertical="center"/>
    </xf>
    <xf numFmtId="0" fontId="12" fillId="0" borderId="30" xfId="2" applyFont="1" applyBorder="1" applyAlignment="1">
      <alignment vertical="center" wrapText="1"/>
    </xf>
    <xf numFmtId="170" fontId="13" fillId="0" borderId="29" xfId="2" applyNumberFormat="1" applyFont="1" applyBorder="1" applyAlignment="1">
      <alignment vertical="center"/>
    </xf>
    <xf numFmtId="170" fontId="12" fillId="0" borderId="38" xfId="2" applyNumberFormat="1" applyFont="1" applyBorder="1" applyAlignment="1">
      <alignment vertical="center"/>
    </xf>
    <xf numFmtId="170" fontId="13" fillId="0" borderId="39" xfId="2" applyNumberFormat="1" applyFont="1" applyBorder="1" applyAlignment="1">
      <alignment vertical="center"/>
    </xf>
    <xf numFmtId="0" fontId="12" fillId="0" borderId="40" xfId="2" applyFont="1" applyBorder="1" applyAlignment="1">
      <alignment vertical="center" wrapText="1"/>
    </xf>
    <xf numFmtId="0" fontId="14" fillId="4" borderId="138" xfId="2" applyFont="1" applyFill="1" applyBorder="1" applyAlignment="1">
      <alignment horizontal="right" vertical="center" wrapText="1"/>
    </xf>
    <xf numFmtId="14" fontId="14" fillId="4" borderId="136" xfId="2" applyNumberFormat="1" applyFont="1" applyFill="1" applyBorder="1" applyAlignment="1">
      <alignment horizontal="left" vertical="center" wrapText="1"/>
    </xf>
    <xf numFmtId="0" fontId="42" fillId="0" borderId="0" xfId="2" applyFont="1" applyFill="1" applyBorder="1" applyAlignment="1">
      <alignment vertical="center"/>
    </xf>
    <xf numFmtId="170" fontId="42" fillId="0" borderId="0" xfId="2" applyNumberFormat="1" applyFont="1" applyFill="1" applyBorder="1" applyAlignment="1">
      <alignment vertical="center"/>
    </xf>
    <xf numFmtId="0" fontId="9" fillId="0" borderId="0" xfId="2" applyFont="1" applyAlignment="1">
      <alignment horizontal="right" vertical="center" wrapText="1"/>
    </xf>
    <xf numFmtId="14" fontId="9" fillId="0" borderId="0" xfId="2" applyNumberFormat="1" applyFont="1" applyAlignment="1">
      <alignment horizontal="right" vertical="center" wrapText="1"/>
    </xf>
    <xf numFmtId="0" fontId="10" fillId="0" borderId="0" xfId="2" applyFont="1" applyAlignment="1">
      <alignment vertical="center" wrapText="1"/>
    </xf>
    <xf numFmtId="170" fontId="13" fillId="0" borderId="8" xfId="2" applyNumberFormat="1" applyFont="1" applyBorder="1" applyAlignment="1">
      <alignment vertical="center"/>
    </xf>
    <xf numFmtId="0" fontId="12" fillId="0" borderId="24" xfId="2" quotePrefix="1" applyFont="1" applyBorder="1" applyAlignment="1">
      <alignment vertical="center" wrapText="1"/>
    </xf>
    <xf numFmtId="0" fontId="14" fillId="4" borderId="136" xfId="2" applyFont="1" applyFill="1" applyBorder="1" applyAlignment="1">
      <alignment vertical="center" wrapText="1"/>
    </xf>
    <xf numFmtId="0" fontId="12" fillId="0" borderId="0" xfId="2" applyFont="1" applyAlignment="1">
      <alignment vertical="center"/>
    </xf>
    <xf numFmtId="170" fontId="12" fillId="0" borderId="139" xfId="2" applyNumberFormat="1" applyFont="1" applyBorder="1" applyAlignment="1">
      <alignment vertical="center"/>
    </xf>
    <xf numFmtId="170" fontId="13" fillId="0" borderId="107" xfId="2" applyNumberFormat="1" applyFont="1" applyBorder="1" applyAlignment="1">
      <alignment vertical="center"/>
    </xf>
    <xf numFmtId="0" fontId="12" fillId="0" borderId="139" xfId="2" applyFont="1" applyBorder="1" applyAlignment="1">
      <alignment vertical="center" wrapText="1"/>
    </xf>
    <xf numFmtId="170" fontId="12" fillId="0" borderId="43" xfId="2" applyNumberFormat="1" applyFont="1" applyBorder="1" applyAlignment="1">
      <alignment vertical="center"/>
    </xf>
    <xf numFmtId="0" fontId="12" fillId="0" borderId="43" xfId="2" applyFont="1" applyBorder="1" applyAlignment="1">
      <alignment vertical="center" wrapText="1"/>
    </xf>
    <xf numFmtId="0" fontId="13" fillId="0" borderId="43" xfId="2" quotePrefix="1" applyFont="1" applyBorder="1" applyAlignment="1">
      <alignment vertical="center"/>
    </xf>
    <xf numFmtId="170" fontId="12" fillId="0" borderId="140" xfId="2" applyNumberFormat="1" applyFont="1" applyBorder="1" applyAlignment="1">
      <alignment vertical="center"/>
    </xf>
    <xf numFmtId="170" fontId="13" fillId="0" borderId="83" xfId="2" applyNumberFormat="1" applyFont="1" applyBorder="1" applyAlignment="1">
      <alignment vertical="center"/>
    </xf>
    <xf numFmtId="0" fontId="12" fillId="0" borderId="91" xfId="2" applyFont="1" applyBorder="1" applyAlignment="1">
      <alignment vertical="center" wrapText="1"/>
    </xf>
    <xf numFmtId="0" fontId="13" fillId="0" borderId="43" xfId="2" quotePrefix="1" applyFont="1" applyBorder="1" applyAlignment="1">
      <alignment vertical="center" wrapText="1"/>
    </xf>
    <xf numFmtId="167" fontId="1" fillId="0" borderId="23" xfId="0" applyNumberFormat="1" applyFont="1" applyFill="1" applyBorder="1" applyAlignment="1">
      <alignment horizontal="center" vertical="center"/>
    </xf>
    <xf numFmtId="9" fontId="1" fillId="0" borderId="8" xfId="0" applyNumberFormat="1" applyFont="1" applyFill="1" applyBorder="1" applyAlignment="1">
      <alignment horizontal="center" vertical="center"/>
    </xf>
    <xf numFmtId="0" fontId="39" fillId="0" borderId="119" xfId="0" applyFont="1" applyFill="1" applyBorder="1" applyAlignment="1">
      <alignment horizontal="left" vertical="center"/>
    </xf>
    <xf numFmtId="167" fontId="1" fillId="0" borderId="141" xfId="0" applyNumberFormat="1" applyFont="1" applyFill="1" applyBorder="1" applyAlignment="1">
      <alignment horizontal="center" vertical="center"/>
    </xf>
    <xf numFmtId="9" fontId="1" fillId="0" borderId="121" xfId="0" applyNumberFormat="1" applyFont="1" applyFill="1" applyBorder="1" applyAlignment="1">
      <alignment horizontal="center" vertical="center"/>
    </xf>
    <xf numFmtId="0" fontId="39" fillId="0" borderId="123" xfId="0" applyFont="1" applyFill="1" applyBorder="1" applyAlignment="1">
      <alignment horizontal="left" vertical="center"/>
    </xf>
    <xf numFmtId="0" fontId="18" fillId="12" borderId="142" xfId="0" applyFont="1" applyFill="1" applyBorder="1" applyAlignment="1">
      <alignment horizontal="center" vertical="center" wrapText="1"/>
    </xf>
    <xf numFmtId="0" fontId="18" fillId="12" borderId="143" xfId="0" applyFont="1" applyFill="1" applyBorder="1" applyAlignment="1">
      <alignment horizontal="center" vertical="center" wrapText="1"/>
    </xf>
    <xf numFmtId="0" fontId="18" fillId="12" borderId="144" xfId="0" applyFont="1" applyFill="1" applyBorder="1" applyAlignment="1">
      <alignment horizontal="left" vertical="center" wrapText="1"/>
    </xf>
    <xf numFmtId="0" fontId="1" fillId="0" borderId="0" xfId="2" applyFont="1" applyAlignment="1">
      <alignment wrapText="1"/>
    </xf>
    <xf numFmtId="164" fontId="1" fillId="0" borderId="0" xfId="2" applyNumberFormat="1" applyFont="1" applyFill="1" applyAlignment="1"/>
    <xf numFmtId="164" fontId="11" fillId="0" borderId="0" xfId="2" applyNumberFormat="1" applyFont="1" applyAlignment="1"/>
    <xf numFmtId="164" fontId="1" fillId="0" borderId="0" xfId="2" applyNumberFormat="1" applyFont="1" applyAlignment="1"/>
    <xf numFmtId="164" fontId="12" fillId="0" borderId="23" xfId="1" applyNumberFormat="1" applyFont="1" applyFill="1" applyBorder="1" applyAlignment="1">
      <alignment horizontal="right" vertical="center"/>
    </xf>
    <xf numFmtId="3" fontId="1" fillId="0" borderId="0" xfId="2" applyNumberFormat="1" applyFont="1" applyAlignment="1"/>
    <xf numFmtId="164" fontId="13" fillId="0" borderId="0" xfId="2" applyNumberFormat="1" applyFont="1" applyFill="1" applyBorder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0" fontId="29" fillId="0" borderId="0" xfId="2" applyFont="1" applyAlignment="1"/>
    <xf numFmtId="164" fontId="12" fillId="0" borderId="112" xfId="1" applyNumberFormat="1" applyFont="1" applyFill="1" applyBorder="1" applyAlignment="1">
      <alignment horizontal="right" vertical="center"/>
    </xf>
    <xf numFmtId="164" fontId="12" fillId="0" borderId="12" xfId="2" applyNumberFormat="1" applyFont="1" applyFill="1" applyBorder="1" applyAlignment="1">
      <alignment horizontal="right" vertical="center"/>
    </xf>
    <xf numFmtId="164" fontId="12" fillId="0" borderId="12" xfId="1" applyNumberFormat="1" applyFont="1" applyFill="1" applyBorder="1" applyAlignment="1">
      <alignment horizontal="right" vertical="center"/>
    </xf>
    <xf numFmtId="0" fontId="12" fillId="0" borderId="95" xfId="2" applyFont="1" applyFill="1" applyBorder="1" applyAlignment="1">
      <alignment vertical="center" wrapText="1"/>
    </xf>
    <xf numFmtId="0" fontId="29" fillId="0" borderId="0" xfId="2" applyFont="1" applyAlignment="1">
      <alignment horizontal="center" vertical="center"/>
    </xf>
    <xf numFmtId="3" fontId="29" fillId="0" borderId="0" xfId="2" applyNumberFormat="1" applyFont="1" applyAlignment="1"/>
    <xf numFmtId="164" fontId="13" fillId="0" borderId="25" xfId="1" applyNumberFormat="1" applyFont="1" applyFill="1" applyBorder="1" applyAlignment="1">
      <alignment horizontal="right" vertical="center"/>
    </xf>
    <xf numFmtId="164" fontId="13" fillId="0" borderId="26" xfId="2" applyNumberFormat="1" applyFont="1" applyFill="1" applyBorder="1" applyAlignment="1">
      <alignment horizontal="right" vertical="center"/>
    </xf>
    <xf numFmtId="0" fontId="13" fillId="0" borderId="27" xfId="2" applyFont="1" applyFill="1" applyBorder="1" applyAlignment="1">
      <alignment vertical="center" wrapText="1"/>
    </xf>
    <xf numFmtId="164" fontId="13" fillId="0" borderId="28" xfId="1" applyNumberFormat="1" applyFont="1" applyFill="1" applyBorder="1" applyAlignment="1">
      <alignment horizontal="right" vertical="center"/>
    </xf>
    <xf numFmtId="0" fontId="13" fillId="0" borderId="30" xfId="2" quotePrefix="1" applyFont="1" applyFill="1" applyBorder="1" applyAlignment="1">
      <alignment vertical="center" wrapText="1"/>
    </xf>
    <xf numFmtId="164" fontId="13" fillId="0" borderId="28" xfId="2" applyNumberFormat="1" applyFont="1" applyFill="1" applyBorder="1" applyAlignment="1">
      <alignment horizontal="right" vertical="center"/>
    </xf>
    <xf numFmtId="164" fontId="13" fillId="0" borderId="38" xfId="1" applyNumberFormat="1" applyFont="1" applyFill="1" applyBorder="1" applyAlignment="1">
      <alignment horizontal="right" vertical="center"/>
    </xf>
    <xf numFmtId="164" fontId="13" fillId="0" borderId="39" xfId="2" applyNumberFormat="1" applyFont="1" applyFill="1" applyBorder="1" applyAlignment="1">
      <alignment horizontal="right" vertical="center"/>
    </xf>
    <xf numFmtId="164" fontId="13" fillId="0" borderId="39" xfId="1" applyNumberFormat="1" applyFont="1" applyFill="1" applyBorder="1" applyAlignment="1">
      <alignment horizontal="right" vertical="center"/>
    </xf>
    <xf numFmtId="0" fontId="13" fillId="0" borderId="40" xfId="2" applyFont="1" applyFill="1" applyBorder="1" applyAlignment="1">
      <alignment vertical="center" wrapText="1"/>
    </xf>
    <xf numFmtId="0" fontId="13" fillId="0" borderId="27" xfId="2" quotePrefix="1" applyFont="1" applyFill="1" applyBorder="1" applyAlignment="1">
      <alignment vertical="center" wrapText="1"/>
    </xf>
    <xf numFmtId="164" fontId="12" fillId="0" borderId="145" xfId="1" applyNumberFormat="1" applyFont="1" applyFill="1" applyBorder="1" applyAlignment="1">
      <alignment horizontal="right" vertical="center"/>
    </xf>
    <xf numFmtId="164" fontId="12" fillId="0" borderId="146" xfId="2" applyNumberFormat="1" applyFont="1" applyFill="1" applyBorder="1" applyAlignment="1">
      <alignment horizontal="right" vertical="center"/>
    </xf>
    <xf numFmtId="164" fontId="12" fillId="0" borderId="146" xfId="1" applyNumberFormat="1" applyFont="1" applyFill="1" applyBorder="1" applyAlignment="1">
      <alignment horizontal="right" vertical="center"/>
    </xf>
    <xf numFmtId="0" fontId="12" fillId="0" borderId="101" xfId="2" applyFont="1" applyFill="1" applyBorder="1" applyAlignment="1">
      <alignment vertical="center" wrapText="1"/>
    </xf>
    <xf numFmtId="0" fontId="1" fillId="0" borderId="0" xfId="2" applyFont="1" applyAlignment="1">
      <alignment horizontal="right"/>
    </xf>
    <xf numFmtId="14" fontId="12" fillId="0" borderId="0" xfId="2" applyNumberFormat="1" applyFont="1" applyFill="1" applyBorder="1" applyAlignment="1">
      <alignment vertical="center"/>
    </xf>
    <xf numFmtId="164" fontId="13" fillId="0" borderId="0" xfId="1" applyNumberFormat="1" applyFont="1" applyFill="1" applyAlignment="1">
      <alignment horizontal="right" vertical="center"/>
    </xf>
    <xf numFmtId="0" fontId="14" fillId="4" borderId="84" xfId="2" applyFont="1" applyFill="1" applyBorder="1" applyAlignment="1">
      <alignment horizontal="right" vertical="center" wrapText="1"/>
    </xf>
    <xf numFmtId="0" fontId="14" fillId="4" borderId="85" xfId="2" applyFont="1" applyFill="1" applyBorder="1" applyAlignment="1">
      <alignment horizontal="right" vertical="center" wrapText="1"/>
    </xf>
    <xf numFmtId="0" fontId="31" fillId="4" borderId="0" xfId="2" applyFont="1" applyFill="1" applyBorder="1" applyAlignment="1">
      <alignment vertical="center"/>
    </xf>
    <xf numFmtId="3" fontId="1" fillId="0" borderId="0" xfId="4" applyNumberFormat="1" applyFont="1" applyAlignment="1"/>
    <xf numFmtId="0" fontId="1" fillId="0" borderId="0" xfId="4" applyFont="1" applyFill="1" applyBorder="1" applyAlignment="1"/>
    <xf numFmtId="0" fontId="12" fillId="0" borderId="0" xfId="7" applyFont="1" applyFill="1" applyBorder="1" applyAlignment="1" applyProtection="1">
      <alignment vertical="center" wrapText="1"/>
      <protection locked="0"/>
    </xf>
    <xf numFmtId="0" fontId="1" fillId="0" borderId="0" xfId="4" applyFont="1" applyBorder="1" applyAlignment="1"/>
    <xf numFmtId="0" fontId="28" fillId="0" borderId="0" xfId="4" applyFont="1" applyBorder="1" applyAlignment="1"/>
    <xf numFmtId="164" fontId="12" fillId="0" borderId="112" xfId="4" applyNumberFormat="1" applyFont="1" applyFill="1" applyBorder="1" applyAlignment="1">
      <alignment vertical="center"/>
    </xf>
    <xf numFmtId="164" fontId="12" fillId="0" borderId="12" xfId="4" applyNumberFormat="1" applyFont="1" applyFill="1" applyBorder="1" applyAlignment="1">
      <alignment vertical="center"/>
    </xf>
    <xf numFmtId="164" fontId="12" fillId="0" borderId="12" xfId="4" applyNumberFormat="1" applyFont="1" applyBorder="1" applyAlignment="1">
      <alignment vertical="center"/>
    </xf>
    <xf numFmtId="0" fontId="12" fillId="0" borderId="24" xfId="7" applyFont="1" applyFill="1" applyBorder="1" applyAlignment="1" applyProtection="1">
      <alignment vertical="center" wrapText="1"/>
      <protection locked="0"/>
    </xf>
    <xf numFmtId="3" fontId="12" fillId="0" borderId="23" xfId="4" applyNumberFormat="1" applyFont="1" applyFill="1" applyBorder="1" applyAlignment="1">
      <alignment vertical="center"/>
    </xf>
    <xf numFmtId="164" fontId="12" fillId="0" borderId="8" xfId="4" applyNumberFormat="1" applyFont="1" applyFill="1" applyBorder="1" applyAlignment="1">
      <alignment vertical="center"/>
    </xf>
    <xf numFmtId="0" fontId="12" fillId="0" borderId="105" xfId="4" applyFont="1" applyFill="1" applyBorder="1" applyAlignment="1">
      <alignment vertical="center" wrapText="1"/>
    </xf>
    <xf numFmtId="3" fontId="12" fillId="0" borderId="0" xfId="4" applyNumberFormat="1" applyFont="1" applyFill="1" applyBorder="1" applyAlignment="1">
      <alignment vertical="center"/>
    </xf>
    <xf numFmtId="3" fontId="28" fillId="0" borderId="0" xfId="4" applyNumberFormat="1" applyFont="1" applyFill="1" applyAlignment="1"/>
    <xf numFmtId="3" fontId="9" fillId="0" borderId="0" xfId="4" applyNumberFormat="1" applyFont="1" applyFill="1" applyAlignment="1"/>
    <xf numFmtId="164" fontId="28" fillId="0" borderId="0" xfId="4" applyNumberFormat="1" applyFont="1" applyFill="1" applyBorder="1" applyAlignment="1"/>
    <xf numFmtId="164" fontId="13" fillId="0" borderId="112" xfId="4" applyNumberFormat="1" applyFont="1" applyFill="1" applyBorder="1" applyAlignment="1">
      <alignment vertical="center"/>
    </xf>
    <xf numFmtId="164" fontId="13" fillId="0" borderId="12" xfId="4" applyNumberFormat="1" applyFont="1" applyFill="1" applyBorder="1" applyAlignment="1">
      <alignment vertical="center"/>
    </xf>
    <xf numFmtId="164" fontId="13" fillId="0" borderId="12" xfId="4" applyNumberFormat="1" applyFont="1" applyBorder="1" applyAlignment="1">
      <alignment vertical="center"/>
    </xf>
    <xf numFmtId="0" fontId="13" fillId="0" borderId="102" xfId="4" applyFont="1" applyFill="1" applyBorder="1" applyAlignment="1">
      <alignment vertical="center" wrapText="1"/>
    </xf>
    <xf numFmtId="164" fontId="13" fillId="0" borderId="28" xfId="4" applyNumberFormat="1" applyFont="1" applyFill="1" applyBorder="1" applyAlignment="1">
      <alignment vertical="center"/>
    </xf>
    <xf numFmtId="164" fontId="13" fillId="0" borderId="29" xfId="4" applyNumberFormat="1" applyFont="1" applyFill="1" applyBorder="1" applyAlignment="1">
      <alignment vertical="center"/>
    </xf>
    <xf numFmtId="164" fontId="13" fillId="0" borderId="29" xfId="4" applyNumberFormat="1" applyFont="1" applyBorder="1" applyAlignment="1">
      <alignment vertical="center"/>
    </xf>
    <xf numFmtId="0" fontId="13" fillId="0" borderId="30" xfId="4" applyFont="1" applyFill="1" applyBorder="1" applyAlignment="1">
      <alignment vertical="center" wrapText="1"/>
    </xf>
    <xf numFmtId="0" fontId="9" fillId="0" borderId="0" xfId="4" applyFont="1" applyFill="1" applyAlignment="1"/>
    <xf numFmtId="0" fontId="9" fillId="0" borderId="0" xfId="4" applyFont="1" applyFill="1" applyBorder="1" applyAlignment="1"/>
    <xf numFmtId="0" fontId="9" fillId="0" borderId="0" xfId="4" applyFont="1" applyFill="1" applyBorder="1" applyAlignment="1">
      <alignment wrapText="1"/>
    </xf>
    <xf numFmtId="164" fontId="28" fillId="0" borderId="0" xfId="4" applyNumberFormat="1" applyFont="1" applyFill="1" applyBorder="1" applyAlignment="1">
      <alignment wrapText="1"/>
    </xf>
    <xf numFmtId="164" fontId="13" fillId="0" borderId="103" xfId="4" applyNumberFormat="1" applyFont="1" applyFill="1" applyBorder="1" applyAlignment="1">
      <alignment vertical="center"/>
    </xf>
    <xf numFmtId="164" fontId="13" fillId="0" borderId="104" xfId="4" applyNumberFormat="1" applyFont="1" applyFill="1" applyBorder="1" applyAlignment="1">
      <alignment vertical="center"/>
    </xf>
    <xf numFmtId="164" fontId="13" fillId="0" borderId="104" xfId="4" applyNumberFormat="1" applyFont="1" applyBorder="1" applyAlignment="1">
      <alignment vertical="center"/>
    </xf>
    <xf numFmtId="0" fontId="13" fillId="0" borderId="105" xfId="4" applyFont="1" applyFill="1" applyBorder="1" applyAlignment="1">
      <alignment vertical="center" wrapText="1"/>
    </xf>
    <xf numFmtId="0" fontId="28" fillId="0" borderId="0" xfId="4" applyFont="1" applyFill="1" applyBorder="1" applyAlignment="1"/>
    <xf numFmtId="164" fontId="12" fillId="0" borderId="147" xfId="4" applyNumberFormat="1" applyFont="1" applyFill="1" applyBorder="1" applyAlignment="1">
      <alignment vertical="center"/>
    </xf>
    <xf numFmtId="164" fontId="12" fillId="0" borderId="147" xfId="4" applyNumberFormat="1" applyFont="1" applyBorder="1" applyAlignment="1">
      <alignment vertical="center"/>
    </xf>
    <xf numFmtId="0" fontId="12" fillId="0" borderId="147" xfId="4" applyFont="1" applyFill="1" applyBorder="1" applyAlignment="1">
      <alignment vertical="center" wrapText="1"/>
    </xf>
    <xf numFmtId="0" fontId="28" fillId="0" borderId="0" xfId="4" applyFont="1" applyFill="1" applyAlignment="1"/>
    <xf numFmtId="164" fontId="12" fillId="0" borderId="37" xfId="4" applyNumberFormat="1" applyFont="1" applyFill="1" applyBorder="1" applyAlignment="1">
      <alignment vertical="center"/>
    </xf>
    <xf numFmtId="164" fontId="12" fillId="0" borderId="37" xfId="4" applyNumberFormat="1" applyFont="1" applyBorder="1" applyAlignment="1">
      <alignment vertical="center"/>
    </xf>
    <xf numFmtId="0" fontId="12" fillId="0" borderId="37" xfId="4" applyFont="1" applyFill="1" applyBorder="1" applyAlignment="1">
      <alignment vertical="center" wrapText="1"/>
    </xf>
    <xf numFmtId="164" fontId="28" fillId="0" borderId="0" xfId="4" applyNumberFormat="1" applyFont="1" applyFill="1" applyAlignment="1"/>
    <xf numFmtId="164" fontId="13" fillId="0" borderId="100" xfId="4" applyNumberFormat="1" applyFont="1" applyFill="1" applyBorder="1" applyAlignment="1">
      <alignment vertical="center"/>
    </xf>
    <xf numFmtId="0" fontId="13" fillId="0" borderId="100" xfId="7" applyFont="1" applyFill="1" applyBorder="1" applyAlignment="1" applyProtection="1">
      <alignment vertical="center" wrapText="1"/>
      <protection locked="0"/>
    </xf>
    <xf numFmtId="164" fontId="13" fillId="0" borderId="108" xfId="4" applyNumberFormat="1" applyFont="1" applyFill="1" applyBorder="1" applyAlignment="1">
      <alignment vertical="center"/>
    </xf>
    <xf numFmtId="0" fontId="13" fillId="0" borderId="108" xfId="4" applyFont="1" applyFill="1" applyBorder="1" applyAlignment="1">
      <alignment vertical="center" wrapText="1"/>
    </xf>
    <xf numFmtId="0" fontId="1" fillId="0" borderId="0" xfId="4" applyFont="1" applyFill="1" applyBorder="1" applyAlignment="1">
      <alignment wrapText="1"/>
    </xf>
    <xf numFmtId="0" fontId="12" fillId="0" borderId="148" xfId="4" applyFont="1" applyFill="1" applyBorder="1" applyAlignment="1">
      <alignment vertical="center" wrapText="1"/>
    </xf>
    <xf numFmtId="0" fontId="12" fillId="0" borderId="149" xfId="4" applyFont="1" applyFill="1" applyBorder="1" applyAlignment="1">
      <alignment vertical="center" wrapText="1"/>
    </xf>
    <xf numFmtId="0" fontId="13" fillId="0" borderId="149" xfId="4" applyFont="1" applyBorder="1" applyAlignment="1">
      <alignment vertical="center"/>
    </xf>
    <xf numFmtId="0" fontId="12" fillId="0" borderId="109" xfId="4" applyFont="1" applyFill="1" applyBorder="1" applyAlignment="1">
      <alignment vertical="center" wrapText="1"/>
    </xf>
    <xf numFmtId="0" fontId="27" fillId="0" borderId="0" xfId="4" applyFont="1" applyFill="1" applyAlignment="1">
      <alignment horizontal="right"/>
    </xf>
    <xf numFmtId="3" fontId="9" fillId="0" borderId="0" xfId="4" applyNumberFormat="1" applyFont="1" applyFill="1" applyAlignment="1">
      <alignment horizontal="right"/>
    </xf>
    <xf numFmtId="0" fontId="28" fillId="0" borderId="0" xfId="4" applyFont="1" applyFill="1" applyBorder="1" applyAlignment="1">
      <alignment horizontal="right" wrapText="1"/>
    </xf>
    <xf numFmtId="0" fontId="12" fillId="0" borderId="150" xfId="4" applyFont="1" applyFill="1" applyBorder="1" applyAlignment="1">
      <alignment vertical="center" wrapText="1"/>
    </xf>
    <xf numFmtId="0" fontId="12" fillId="0" borderId="151" xfId="4" applyFont="1" applyFill="1" applyBorder="1" applyAlignment="1">
      <alignment vertical="center" wrapText="1"/>
    </xf>
    <xf numFmtId="0" fontId="13" fillId="0" borderId="151" xfId="4" applyFont="1" applyBorder="1" applyAlignment="1">
      <alignment vertical="center"/>
    </xf>
    <xf numFmtId="0" fontId="12" fillId="0" borderId="152" xfId="4" applyFont="1" applyFill="1" applyBorder="1" applyAlignment="1">
      <alignment vertical="center" wrapText="1"/>
    </xf>
    <xf numFmtId="3" fontId="1" fillId="0" borderId="0" xfId="4" applyNumberFormat="1" applyFont="1" applyFill="1" applyAlignment="1"/>
    <xf numFmtId="0" fontId="14" fillId="4" borderId="153" xfId="4" applyFont="1" applyFill="1" applyBorder="1" applyAlignment="1">
      <alignment horizontal="right" vertical="top" wrapText="1"/>
    </xf>
    <xf numFmtId="0" fontId="14" fillId="4" borderId="154" xfId="4" applyFont="1" applyFill="1" applyBorder="1" applyAlignment="1">
      <alignment horizontal="right" vertical="top" wrapText="1"/>
    </xf>
    <xf numFmtId="14" fontId="9" fillId="0" borderId="0" xfId="4" applyNumberFormat="1" applyFont="1" applyAlignment="1">
      <alignment wrapText="1"/>
    </xf>
    <xf numFmtId="14" fontId="1" fillId="0" borderId="0" xfId="4" applyNumberFormat="1" applyFont="1" applyAlignment="1">
      <alignment wrapText="1"/>
    </xf>
    <xf numFmtId="14" fontId="14" fillId="4" borderId="34" xfId="4" applyNumberFormat="1" applyFont="1" applyFill="1" applyBorder="1" applyAlignment="1">
      <alignment horizontal="right" wrapText="1"/>
    </xf>
    <xf numFmtId="14" fontId="14" fillId="4" borderId="35" xfId="4" applyNumberFormat="1" applyFont="1" applyFill="1" applyBorder="1" applyAlignment="1">
      <alignment horizontal="right" wrapText="1"/>
    </xf>
    <xf numFmtId="170" fontId="12" fillId="0" borderId="23" xfId="4" applyNumberFormat="1" applyFont="1" applyFill="1" applyBorder="1" applyAlignment="1">
      <alignment vertical="center"/>
    </xf>
    <xf numFmtId="170" fontId="12" fillId="0" borderId="8" xfId="4" applyNumberFormat="1" applyFont="1" applyFill="1" applyBorder="1" applyAlignment="1">
      <alignment vertical="center"/>
    </xf>
    <xf numFmtId="170" fontId="12" fillId="0" borderId="8" xfId="4" applyNumberFormat="1" applyFont="1" applyBorder="1" applyAlignment="1">
      <alignment vertical="center"/>
    </xf>
    <xf numFmtId="3" fontId="28" fillId="0" borderId="0" xfId="4" applyNumberFormat="1" applyFont="1" applyAlignment="1"/>
    <xf numFmtId="3" fontId="9" fillId="0" borderId="0" xfId="4" applyNumberFormat="1" applyFont="1" applyAlignment="1"/>
    <xf numFmtId="164" fontId="28" fillId="0" borderId="0" xfId="4" applyNumberFormat="1" applyFont="1" applyBorder="1" applyAlignment="1"/>
    <xf numFmtId="0" fontId="9" fillId="0" borderId="0" xfId="4" applyFont="1" applyAlignment="1"/>
    <xf numFmtId="0" fontId="9" fillId="0" borderId="0" xfId="4" applyFont="1" applyBorder="1" applyAlignment="1"/>
    <xf numFmtId="0" fontId="28" fillId="0" borderId="0" xfId="4" applyFont="1" applyAlignment="1"/>
    <xf numFmtId="164" fontId="28" fillId="0" borderId="0" xfId="4" applyNumberFormat="1" applyFont="1" applyAlignment="1"/>
    <xf numFmtId="0" fontId="27" fillId="0" borderId="0" xfId="4" applyFont="1" applyAlignment="1">
      <alignment horizontal="right"/>
    </xf>
    <xf numFmtId="3" fontId="9" fillId="0" borderId="0" xfId="4" applyNumberFormat="1" applyFont="1" applyAlignment="1">
      <alignment horizontal="right"/>
    </xf>
    <xf numFmtId="164" fontId="13" fillId="0" borderId="38" xfId="4" applyNumberFormat="1" applyFont="1" applyFill="1" applyBorder="1" applyAlignment="1">
      <alignment vertical="center"/>
    </xf>
    <xf numFmtId="164" fontId="13" fillId="0" borderId="39" xfId="4" applyNumberFormat="1" applyFont="1" applyFill="1" applyBorder="1" applyAlignment="1">
      <alignment vertical="center"/>
    </xf>
    <xf numFmtId="0" fontId="44" fillId="0" borderId="40" xfId="7" quotePrefix="1" applyFont="1" applyFill="1" applyBorder="1" applyAlignment="1" applyProtection="1">
      <alignment vertical="center" wrapText="1"/>
      <protection locked="0"/>
    </xf>
    <xf numFmtId="164" fontId="12" fillId="0" borderId="29" xfId="4" applyNumberFormat="1" applyFont="1" applyFill="1" applyBorder="1" applyAlignment="1">
      <alignment vertical="center"/>
    </xf>
    <xf numFmtId="0" fontId="45" fillId="0" borderId="40" xfId="7" quotePrefix="1" applyFont="1" applyFill="1" applyBorder="1" applyAlignment="1" applyProtection="1">
      <alignment vertical="center" wrapText="1"/>
      <protection locked="0"/>
    </xf>
    <xf numFmtId="164" fontId="12" fillId="0" borderId="38" xfId="4" applyNumberFormat="1" applyFont="1" applyFill="1" applyBorder="1" applyAlignment="1">
      <alignment vertical="center"/>
    </xf>
    <xf numFmtId="164" fontId="12" fillId="0" borderId="39" xfId="4" applyNumberFormat="1" applyFont="1" applyFill="1" applyBorder="1" applyAlignment="1">
      <alignment vertical="center"/>
    </xf>
    <xf numFmtId="0" fontId="12" fillId="0" borderId="40" xfId="7" quotePrefix="1" applyFont="1" applyFill="1" applyBorder="1" applyAlignment="1" applyProtection="1">
      <alignment vertical="center" wrapText="1"/>
      <protection locked="0"/>
    </xf>
    <xf numFmtId="0" fontId="14" fillId="4" borderId="148" xfId="7" applyFont="1" applyFill="1" applyBorder="1" applyAlignment="1" applyProtection="1">
      <alignment horizontal="center" vertical="top" wrapText="1"/>
      <protection locked="0"/>
    </xf>
    <xf numFmtId="0" fontId="14" fillId="4" borderId="149" xfId="7" applyFont="1" applyFill="1" applyBorder="1" applyAlignment="1" applyProtection="1">
      <alignment horizontal="center" vertical="top" wrapText="1"/>
      <protection locked="0"/>
    </xf>
    <xf numFmtId="0" fontId="46" fillId="4" borderId="109" xfId="4" applyFont="1" applyFill="1" applyBorder="1" applyAlignment="1">
      <alignment vertical="top" wrapText="1"/>
    </xf>
    <xf numFmtId="164" fontId="13" fillId="0" borderId="112" xfId="2" applyNumberFormat="1" applyFont="1" applyBorder="1" applyAlignment="1"/>
    <xf numFmtId="164" fontId="13" fillId="0" borderId="12" xfId="2" applyNumberFormat="1" applyFont="1" applyBorder="1" applyAlignment="1"/>
    <xf numFmtId="0" fontId="13" fillId="0" borderId="95" xfId="2" applyFont="1" applyFill="1" applyBorder="1" applyAlignment="1">
      <alignment wrapText="1"/>
    </xf>
    <xf numFmtId="164" fontId="12" fillId="0" borderId="23" xfId="2" applyNumberFormat="1" applyFont="1" applyBorder="1" applyAlignment="1">
      <alignment vertical="center"/>
    </xf>
    <xf numFmtId="164" fontId="12" fillId="0" borderId="8" xfId="2" applyNumberFormat="1" applyFont="1" applyBorder="1" applyAlignment="1">
      <alignment vertical="center"/>
    </xf>
    <xf numFmtId="0" fontId="47" fillId="0" borderId="24" xfId="4" applyFont="1" applyFill="1" applyBorder="1" applyAlignment="1">
      <alignment vertical="center" wrapText="1"/>
    </xf>
    <xf numFmtId="164" fontId="13" fillId="0" borderId="25" xfId="2" applyNumberFormat="1" applyFont="1" applyBorder="1" applyAlignment="1">
      <alignment vertical="center"/>
    </xf>
    <xf numFmtId="164" fontId="13" fillId="0" borderId="26" xfId="2" applyNumberFormat="1" applyFont="1" applyBorder="1" applyAlignment="1">
      <alignment vertical="center"/>
    </xf>
    <xf numFmtId="0" fontId="48" fillId="0" borderId="27" xfId="4" applyFont="1" applyFill="1" applyBorder="1" applyAlignment="1">
      <alignment vertical="center" wrapText="1"/>
    </xf>
    <xf numFmtId="164" fontId="13" fillId="0" borderId="28" xfId="2" applyNumberFormat="1" applyFont="1" applyBorder="1" applyAlignment="1">
      <alignment vertical="center"/>
    </xf>
    <xf numFmtId="164" fontId="13" fillId="0" borderId="29" xfId="2" applyNumberFormat="1" applyFont="1" applyBorder="1" applyAlignment="1">
      <alignment vertical="center"/>
    </xf>
    <xf numFmtId="0" fontId="48" fillId="0" borderId="30" xfId="4" applyFont="1" applyFill="1" applyBorder="1" applyAlignment="1">
      <alignment vertical="center" wrapText="1"/>
    </xf>
    <xf numFmtId="164" fontId="44" fillId="0" borderId="28" xfId="2" applyNumberFormat="1" applyFont="1" applyBorder="1" applyAlignment="1">
      <alignment vertical="center"/>
    </xf>
    <xf numFmtId="164" fontId="44" fillId="0" borderId="29" xfId="2" applyNumberFormat="1" applyFont="1" applyBorder="1" applyAlignment="1">
      <alignment vertical="center"/>
    </xf>
    <xf numFmtId="0" fontId="49" fillId="0" borderId="30" xfId="4" quotePrefix="1" applyFont="1" applyFill="1" applyBorder="1" applyAlignment="1">
      <alignment horizontal="left" vertical="center" wrapText="1"/>
    </xf>
    <xf numFmtId="0" fontId="49" fillId="0" borderId="30" xfId="4" applyFont="1" applyFill="1" applyBorder="1" applyAlignment="1">
      <alignment horizontal="left" vertical="center" wrapText="1"/>
    </xf>
    <xf numFmtId="164" fontId="13" fillId="0" borderId="38" xfId="2" applyNumberFormat="1" applyFont="1" applyBorder="1" applyAlignment="1">
      <alignment vertical="center"/>
    </xf>
    <xf numFmtId="164" fontId="13" fillId="0" borderId="39" xfId="2" applyNumberFormat="1" applyFont="1" applyBorder="1" applyAlignment="1">
      <alignment vertical="center"/>
    </xf>
    <xf numFmtId="0" fontId="48" fillId="0" borderId="30" xfId="4" applyFont="1" applyFill="1" applyBorder="1" applyAlignment="1">
      <alignment horizontal="left" vertical="center" wrapText="1"/>
    </xf>
    <xf numFmtId="164" fontId="12" fillId="0" borderId="103" xfId="2" applyNumberFormat="1" applyFont="1" applyBorder="1" applyAlignment="1">
      <alignment vertical="center"/>
    </xf>
    <xf numFmtId="164" fontId="12" fillId="0" borderId="39" xfId="2" applyNumberFormat="1" applyFont="1" applyBorder="1" applyAlignment="1">
      <alignment vertical="center"/>
    </xf>
    <xf numFmtId="0" fontId="47" fillId="0" borderId="40" xfId="4" applyFont="1" applyFill="1" applyBorder="1" applyAlignment="1">
      <alignment vertical="center" wrapText="1"/>
    </xf>
    <xf numFmtId="164" fontId="12" fillId="0" borderId="112" xfId="2" applyNumberFormat="1" applyFont="1" applyBorder="1" applyAlignment="1">
      <alignment vertical="center"/>
    </xf>
    <xf numFmtId="164" fontId="12" fillId="0" borderId="12" xfId="2" applyNumberFormat="1" applyFont="1" applyBorder="1" applyAlignment="1">
      <alignment vertical="center"/>
    </xf>
    <xf numFmtId="0" fontId="47" fillId="0" borderId="95" xfId="4" applyFont="1" applyFill="1" applyBorder="1" applyAlignment="1">
      <alignment vertical="center" wrapText="1"/>
    </xf>
    <xf numFmtId="0" fontId="14" fillId="4" borderId="0" xfId="7" applyFont="1" applyFill="1" applyBorder="1" applyAlignment="1" applyProtection="1">
      <alignment horizontal="center" vertical="top" wrapText="1"/>
      <protection locked="0"/>
    </xf>
    <xf numFmtId="0" fontId="14" fillId="4" borderId="0" xfId="2" applyFont="1" applyFill="1" applyBorder="1" applyAlignment="1">
      <alignment vertical="top" wrapText="1"/>
    </xf>
    <xf numFmtId="3" fontId="12" fillId="0" borderId="0" xfId="2" applyNumberFormat="1" applyFont="1" applyBorder="1" applyAlignment="1">
      <alignment vertical="center"/>
    </xf>
    <xf numFmtId="0" fontId="12" fillId="0" borderId="105" xfId="2" applyFont="1" applyFill="1" applyBorder="1" applyAlignment="1">
      <alignment vertical="center" wrapText="1"/>
    </xf>
    <xf numFmtId="164" fontId="12" fillId="0" borderId="37" xfId="2" applyNumberFormat="1" applyFont="1" applyBorder="1" applyAlignment="1">
      <alignment vertical="center"/>
    </xf>
    <xf numFmtId="0" fontId="12" fillId="0" borderId="37" xfId="2" applyFont="1" applyFill="1" applyBorder="1" applyAlignment="1">
      <alignment vertical="center" wrapText="1"/>
    </xf>
    <xf numFmtId="164" fontId="13" fillId="0" borderId="29" xfId="2" applyNumberFormat="1" applyFont="1" applyFill="1" applyBorder="1" applyAlignment="1">
      <alignment vertical="center"/>
    </xf>
    <xf numFmtId="0" fontId="13" fillId="0" borderId="30" xfId="7" quotePrefix="1" applyFont="1" applyFill="1" applyBorder="1" applyAlignment="1" applyProtection="1">
      <alignment vertical="center" wrapText="1"/>
      <protection locked="0"/>
    </xf>
    <xf numFmtId="0" fontId="13" fillId="0" borderId="40" xfId="7" quotePrefix="1" applyFont="1" applyFill="1" applyBorder="1" applyAlignment="1" applyProtection="1">
      <alignment vertical="center" wrapText="1"/>
      <protection locked="0"/>
    </xf>
    <xf numFmtId="0" fontId="45" fillId="0" borderId="24" xfId="7" applyFont="1" applyFill="1" applyBorder="1" applyAlignment="1" applyProtection="1">
      <alignment vertical="center" wrapText="1"/>
      <protection locked="0"/>
    </xf>
    <xf numFmtId="0" fontId="13" fillId="0" borderId="27" xfId="7" quotePrefix="1" applyFont="1" applyFill="1" applyBorder="1" applyAlignment="1" applyProtection="1">
      <alignment vertical="center" wrapText="1"/>
      <protection locked="0"/>
    </xf>
    <xf numFmtId="0" fontId="14" fillId="4" borderId="156" xfId="2" applyFont="1" applyFill="1" applyBorder="1" applyAlignment="1">
      <alignment horizontal="right" vertical="top" wrapText="1"/>
    </xf>
    <xf numFmtId="0" fontId="14" fillId="4" borderId="157" xfId="2" applyFont="1" applyFill="1" applyBorder="1" applyAlignment="1">
      <alignment horizontal="right" vertical="top" wrapText="1"/>
    </xf>
    <xf numFmtId="14" fontId="14" fillId="4" borderId="86" xfId="2" applyNumberFormat="1" applyFont="1" applyFill="1" applyBorder="1" applyAlignment="1">
      <alignment horizontal="right" wrapText="1"/>
    </xf>
    <xf numFmtId="14" fontId="14" fillId="4" borderId="87" xfId="2" applyNumberFormat="1" applyFont="1" applyFill="1" applyBorder="1" applyAlignment="1">
      <alignment horizontal="right" wrapText="1"/>
    </xf>
    <xf numFmtId="164" fontId="12" fillId="0" borderId="0" xfId="2" applyNumberFormat="1" applyFont="1" applyBorder="1" applyAlignment="1">
      <alignment vertical="center"/>
    </xf>
    <xf numFmtId="0" fontId="12" fillId="0" borderId="0" xfId="2" applyFont="1" applyFill="1" applyBorder="1" applyAlignment="1">
      <alignment vertical="center" wrapText="1"/>
    </xf>
    <xf numFmtId="0" fontId="12" fillId="0" borderId="159" xfId="2" applyFont="1" applyFill="1" applyBorder="1" applyAlignment="1">
      <alignment vertical="center" wrapText="1"/>
    </xf>
    <xf numFmtId="164" fontId="13" fillId="0" borderId="106" xfId="2" applyNumberFormat="1" applyFont="1" applyFill="1" applyBorder="1" applyAlignment="1">
      <alignment vertical="center"/>
    </xf>
    <xf numFmtId="164" fontId="13" fillId="0" borderId="107" xfId="2" applyNumberFormat="1" applyFont="1" applyBorder="1" applyAlignment="1">
      <alignment vertical="center"/>
    </xf>
    <xf numFmtId="0" fontId="13" fillId="0" borderId="102" xfId="7" quotePrefix="1" applyFont="1" applyFill="1" applyBorder="1" applyAlignment="1" applyProtection="1">
      <alignment horizontal="left" vertical="center" wrapText="1"/>
      <protection locked="0"/>
    </xf>
    <xf numFmtId="0" fontId="13" fillId="0" borderId="40" xfId="7" quotePrefix="1" applyFont="1" applyFill="1" applyBorder="1" applyAlignment="1" applyProtection="1">
      <alignment horizontal="left" vertical="center" wrapText="1"/>
      <protection locked="0"/>
    </xf>
    <xf numFmtId="164" fontId="12" fillId="0" borderId="23" xfId="2" applyNumberFormat="1" applyFont="1" applyFill="1" applyBorder="1" applyAlignment="1">
      <alignment vertical="center"/>
    </xf>
    <xf numFmtId="0" fontId="45" fillId="0" borderId="24" xfId="7" applyFont="1" applyFill="1" applyBorder="1" applyAlignment="1" applyProtection="1">
      <alignment horizontal="left" vertical="center" wrapText="1"/>
      <protection locked="0"/>
    </xf>
    <xf numFmtId="0" fontId="13" fillId="0" borderId="27" xfId="7" quotePrefix="1" applyFont="1" applyFill="1" applyBorder="1" applyAlignment="1" applyProtection="1">
      <alignment horizontal="left" vertical="center" wrapText="1"/>
      <protection locked="0"/>
    </xf>
    <xf numFmtId="0" fontId="13" fillId="0" borderId="30" xfId="7" quotePrefix="1" applyFont="1" applyFill="1" applyBorder="1" applyAlignment="1" applyProtection="1">
      <alignment horizontal="left" vertical="center" wrapText="1"/>
      <protection locked="0"/>
    </xf>
    <xf numFmtId="164" fontId="12" fillId="0" borderId="28" xfId="2" applyNumberFormat="1" applyFont="1" applyBorder="1" applyAlignment="1">
      <alignment vertical="center"/>
    </xf>
    <xf numFmtId="164" fontId="12" fillId="0" borderId="29" xfId="2" applyNumberFormat="1" applyFont="1" applyBorder="1" applyAlignment="1">
      <alignment vertical="center"/>
    </xf>
    <xf numFmtId="0" fontId="12" fillId="0" borderId="30" xfId="7" applyFont="1" applyFill="1" applyBorder="1" applyAlignment="1" applyProtection="1">
      <alignment vertical="center" wrapText="1"/>
      <protection locked="0"/>
    </xf>
    <xf numFmtId="164" fontId="13" fillId="0" borderId="106" xfId="2" applyNumberFormat="1" applyFont="1" applyBorder="1" applyAlignment="1">
      <alignment vertical="center"/>
    </xf>
    <xf numFmtId="0" fontId="9" fillId="0" borderId="0" xfId="2" applyFont="1" applyFill="1" applyBorder="1" applyAlignment="1">
      <alignment wrapText="1"/>
    </xf>
    <xf numFmtId="0" fontId="12" fillId="0" borderId="148" xfId="2" applyFont="1" applyFill="1" applyBorder="1" applyAlignment="1">
      <alignment vertical="center" wrapText="1"/>
    </xf>
    <xf numFmtId="0" fontId="12" fillId="0" borderId="149" xfId="2" applyFont="1" applyFill="1" applyBorder="1" applyAlignment="1">
      <alignment vertical="center" wrapText="1"/>
    </xf>
    <xf numFmtId="0" fontId="13" fillId="0" borderId="149" xfId="2" applyFont="1" applyBorder="1" applyAlignment="1">
      <alignment vertical="center"/>
    </xf>
    <xf numFmtId="0" fontId="12" fillId="0" borderId="109" xfId="2" applyFont="1" applyFill="1" applyBorder="1" applyAlignment="1">
      <alignment vertical="center" wrapText="1"/>
    </xf>
    <xf numFmtId="0" fontId="12" fillId="0" borderId="150" xfId="2" applyFont="1" applyFill="1" applyBorder="1" applyAlignment="1">
      <alignment vertical="center" wrapText="1"/>
    </xf>
    <xf numFmtId="0" fontId="12" fillId="0" borderId="151" xfId="2" applyFont="1" applyFill="1" applyBorder="1" applyAlignment="1">
      <alignment vertical="center" wrapText="1"/>
    </xf>
    <xf numFmtId="0" fontId="13" fillId="0" borderId="151" xfId="2" applyFont="1" applyBorder="1" applyAlignment="1">
      <alignment vertical="center"/>
    </xf>
    <xf numFmtId="0" fontId="12" fillId="0" borderId="152" xfId="2" applyFont="1" applyFill="1" applyBorder="1" applyAlignment="1">
      <alignment vertical="center" wrapText="1"/>
    </xf>
    <xf numFmtId="0" fontId="14" fillId="4" borderId="153" xfId="2" applyFont="1" applyFill="1" applyBorder="1" applyAlignment="1">
      <alignment horizontal="right" vertical="top" wrapText="1"/>
    </xf>
    <xf numFmtId="0" fontId="14" fillId="4" borderId="154" xfId="2" applyFont="1" applyFill="1" applyBorder="1" applyAlignment="1">
      <alignment horizontal="right" vertical="top" wrapText="1"/>
    </xf>
    <xf numFmtId="14" fontId="9" fillId="0" borderId="0" xfId="2" applyNumberFormat="1" applyFont="1" applyAlignment="1">
      <alignment wrapText="1"/>
    </xf>
    <xf numFmtId="14" fontId="14" fillId="4" borderId="34" xfId="2" applyNumberFormat="1" applyFont="1" applyFill="1" applyBorder="1" applyAlignment="1">
      <alignment horizontal="right" wrapText="1"/>
    </xf>
    <xf numFmtId="14" fontId="14" fillId="4" borderId="35" xfId="2" applyNumberFormat="1" applyFont="1" applyFill="1" applyBorder="1" applyAlignment="1">
      <alignment horizontal="right" wrapText="1"/>
    </xf>
    <xf numFmtId="0" fontId="19" fillId="0" borderId="0" xfId="2" applyFont="1" applyAlignment="1"/>
    <xf numFmtId="170" fontId="12" fillId="0" borderId="12" xfId="2" applyNumberFormat="1" applyFont="1" applyBorder="1" applyAlignment="1">
      <alignment vertical="center"/>
    </xf>
    <xf numFmtId="170" fontId="12" fillId="0" borderId="112" xfId="2" applyNumberFormat="1" applyFont="1" applyBorder="1" applyAlignment="1">
      <alignment vertical="center"/>
    </xf>
    <xf numFmtId="170" fontId="12" fillId="0" borderId="37" xfId="2" applyNumberFormat="1" applyFont="1" applyBorder="1" applyAlignment="1">
      <alignment vertical="center"/>
    </xf>
    <xf numFmtId="170" fontId="12" fillId="0" borderId="0" xfId="2" applyNumberFormat="1" applyFont="1" applyBorder="1" applyAlignment="1">
      <alignment vertical="center"/>
    </xf>
    <xf numFmtId="170" fontId="13" fillId="0" borderId="28" xfId="2" applyNumberFormat="1" applyFont="1" applyBorder="1" applyAlignment="1">
      <alignment vertical="center"/>
    </xf>
    <xf numFmtId="0" fontId="12" fillId="0" borderId="37" xfId="7" applyFont="1" applyFill="1" applyBorder="1" applyAlignment="1" applyProtection="1">
      <alignment vertical="center" wrapText="1"/>
      <protection locked="0"/>
    </xf>
    <xf numFmtId="164" fontId="13" fillId="0" borderId="25" xfId="4" applyNumberFormat="1" applyFont="1" applyFill="1" applyBorder="1" applyAlignment="1">
      <alignment vertical="center"/>
    </xf>
    <xf numFmtId="164" fontId="13" fillId="0" borderId="26" xfId="4" applyNumberFormat="1" applyFont="1" applyFill="1" applyBorder="1" applyAlignment="1">
      <alignment vertical="center"/>
    </xf>
    <xf numFmtId="0" fontId="13" fillId="0" borderId="27" xfId="4" applyFont="1" applyFill="1" applyBorder="1" applyAlignment="1">
      <alignment vertical="center" wrapText="1"/>
    </xf>
    <xf numFmtId="0" fontId="18" fillId="6" borderId="160" xfId="4" applyFont="1" applyFill="1" applyBorder="1" applyAlignment="1">
      <alignment horizontal="center" vertical="center" wrapText="1"/>
    </xf>
    <xf numFmtId="0" fontId="18" fillId="6" borderId="161" xfId="4" applyFont="1" applyFill="1" applyBorder="1" applyAlignment="1">
      <alignment horizontal="center" vertical="center" wrapText="1"/>
    </xf>
    <xf numFmtId="14" fontId="9" fillId="0" borderId="0" xfId="4" applyNumberFormat="1" applyFont="1" applyFill="1" applyBorder="1" applyAlignment="1">
      <alignment wrapText="1"/>
    </xf>
    <xf numFmtId="14" fontId="1" fillId="0" borderId="0" xfId="4" applyNumberFormat="1" applyFont="1" applyFill="1" applyBorder="1" applyAlignment="1">
      <alignment wrapText="1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left"/>
    </xf>
    <xf numFmtId="0" fontId="23" fillId="10" borderId="0" xfId="4" applyFont="1" applyFill="1" applyAlignment="1"/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8" fillId="4" borderId="20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0" fontId="14" fillId="4" borderId="36" xfId="2" applyFont="1" applyFill="1" applyBorder="1" applyAlignment="1">
      <alignment horizontal="center" vertical="center" wrapText="1"/>
    </xf>
    <xf numFmtId="0" fontId="14" fillId="4" borderId="35" xfId="2" applyFont="1" applyFill="1" applyBorder="1" applyAlignment="1">
      <alignment horizontal="center" vertical="center" wrapText="1"/>
    </xf>
    <xf numFmtId="0" fontId="14" fillId="4" borderId="34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24" fillId="8" borderId="0" xfId="5" applyFont="1" applyFill="1" applyBorder="1" applyAlignment="1">
      <alignment horizontal="center" wrapText="1"/>
    </xf>
    <xf numFmtId="4" fontId="18" fillId="9" borderId="71" xfId="0" applyNumberFormat="1" applyFont="1" applyFill="1" applyBorder="1" applyAlignment="1">
      <alignment horizontal="left" vertical="center"/>
    </xf>
    <xf numFmtId="4" fontId="18" fillId="9" borderId="68" xfId="0" applyNumberFormat="1" applyFont="1" applyFill="1" applyBorder="1" applyAlignment="1">
      <alignment horizontal="left" vertical="center"/>
    </xf>
    <xf numFmtId="4" fontId="18" fillId="9" borderId="70" xfId="0" applyNumberFormat="1" applyFont="1" applyFill="1" applyBorder="1" applyAlignment="1">
      <alignment horizontal="center" vertical="center" wrapText="1"/>
    </xf>
    <xf numFmtId="4" fontId="18" fillId="9" borderId="69" xfId="0" applyNumberFormat="1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wrapText="1"/>
    </xf>
    <xf numFmtId="0" fontId="10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" fillId="0" borderId="0" xfId="2" applyFont="1" applyAlignment="1">
      <alignment horizontal="left" vertical="center"/>
    </xf>
    <xf numFmtId="0" fontId="14" fillId="4" borderId="79" xfId="2" applyFont="1" applyFill="1" applyBorder="1" applyAlignment="1" applyProtection="1">
      <alignment horizontal="center" vertical="center" wrapText="1"/>
      <protection locked="0"/>
    </xf>
    <xf numFmtId="0" fontId="14" fillId="4" borderId="77" xfId="2" applyFont="1" applyFill="1" applyBorder="1" applyAlignment="1" applyProtection="1">
      <alignment horizontal="center" vertical="center" wrapText="1"/>
      <protection locked="0"/>
    </xf>
    <xf numFmtId="0" fontId="14" fillId="4" borderId="76" xfId="2" applyFont="1" applyFill="1" applyBorder="1" applyAlignment="1" applyProtection="1">
      <alignment horizontal="center" vertical="center" wrapText="1"/>
      <protection locked="0"/>
    </xf>
    <xf numFmtId="0" fontId="14" fillId="4" borderId="88" xfId="2" applyFont="1" applyFill="1" applyBorder="1" applyAlignment="1">
      <alignment horizontal="center" vertical="center"/>
    </xf>
    <xf numFmtId="0" fontId="14" fillId="4" borderId="81" xfId="2" applyFont="1" applyFill="1" applyBorder="1" applyAlignment="1">
      <alignment horizontal="center" vertical="center"/>
    </xf>
    <xf numFmtId="0" fontId="14" fillId="4" borderId="87" xfId="2" applyFont="1" applyFill="1" applyBorder="1" applyAlignment="1">
      <alignment horizontal="center" vertical="center" wrapText="1"/>
    </xf>
    <xf numFmtId="0" fontId="31" fillId="4" borderId="85" xfId="2" applyFont="1" applyFill="1" applyBorder="1" applyAlignment="1">
      <alignment horizontal="center" vertical="center" wrapText="1"/>
    </xf>
    <xf numFmtId="0" fontId="14" fillId="4" borderId="85" xfId="2" applyFont="1" applyFill="1" applyBorder="1" applyAlignment="1">
      <alignment horizontal="center" vertical="center" wrapText="1"/>
    </xf>
    <xf numFmtId="0" fontId="14" fillId="4" borderId="86" xfId="2" applyFont="1" applyFill="1" applyBorder="1" applyAlignment="1">
      <alignment horizontal="center" vertical="center" wrapText="1"/>
    </xf>
    <xf numFmtId="0" fontId="14" fillId="4" borderId="84" xfId="2" applyFont="1" applyFill="1" applyBorder="1" applyAlignment="1">
      <alignment horizontal="center" vertical="center" wrapText="1"/>
    </xf>
    <xf numFmtId="0" fontId="14" fillId="4" borderId="36" xfId="2" applyFont="1" applyFill="1" applyBorder="1" applyAlignment="1">
      <alignment horizontal="left" vertical="center" wrapText="1"/>
    </xf>
    <xf numFmtId="0" fontId="31" fillId="4" borderId="36" xfId="2" applyFont="1" applyFill="1" applyBorder="1" applyAlignment="1">
      <alignment horizontal="left" vertical="center" wrapText="1"/>
    </xf>
    <xf numFmtId="0" fontId="31" fillId="4" borderId="35" xfId="2" applyFont="1" applyFill="1" applyBorder="1" applyAlignment="1">
      <alignment horizontal="center" vertical="center" wrapText="1"/>
    </xf>
    <xf numFmtId="0" fontId="31" fillId="4" borderId="34" xfId="2" applyFont="1" applyFill="1" applyBorder="1" applyAlignment="1">
      <alignment horizontal="center" vertical="center" wrapText="1"/>
    </xf>
    <xf numFmtId="0" fontId="14" fillId="4" borderId="36" xfId="4" applyFont="1" applyFill="1" applyBorder="1" applyAlignment="1">
      <alignment horizontal="left" vertical="center" wrapText="1"/>
    </xf>
    <xf numFmtId="0" fontId="31" fillId="4" borderId="36" xfId="4" applyFont="1" applyFill="1" applyBorder="1" applyAlignment="1">
      <alignment horizontal="left" vertical="center" wrapText="1"/>
    </xf>
    <xf numFmtId="0" fontId="14" fillId="4" borderId="35" xfId="4" applyFont="1" applyFill="1" applyBorder="1" applyAlignment="1">
      <alignment horizontal="center" vertical="center" wrapText="1"/>
    </xf>
    <xf numFmtId="0" fontId="31" fillId="4" borderId="35" xfId="4" applyFont="1" applyFill="1" applyBorder="1" applyAlignment="1">
      <alignment horizontal="center" vertical="center" wrapText="1"/>
    </xf>
    <xf numFmtId="0" fontId="31" fillId="4" borderId="34" xfId="4" applyFont="1" applyFill="1" applyBorder="1" applyAlignment="1">
      <alignment horizontal="center" vertical="center" wrapText="1"/>
    </xf>
    <xf numFmtId="0" fontId="13" fillId="0" borderId="111" xfId="2" applyFont="1" applyFill="1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38" fillId="10" borderId="0" xfId="2" applyFont="1" applyFill="1" applyBorder="1" applyAlignment="1">
      <alignment vertical="center"/>
    </xf>
    <xf numFmtId="0" fontId="0" fillId="0" borderId="115" xfId="0" applyBorder="1" applyAlignment="1">
      <alignment horizontal="center" vertical="center" wrapText="1"/>
    </xf>
    <xf numFmtId="0" fontId="14" fillId="4" borderId="34" xfId="2" applyFont="1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4" fillId="4" borderId="117" xfId="2" applyFont="1" applyFill="1" applyBorder="1" applyAlignment="1">
      <alignment horizontal="left" vertical="center"/>
    </xf>
    <xf numFmtId="0" fontId="31" fillId="4" borderId="116" xfId="2" applyFont="1" applyFill="1" applyBorder="1" applyAlignment="1">
      <alignment horizontal="left" vertical="center"/>
    </xf>
    <xf numFmtId="0" fontId="0" fillId="0" borderId="114" xfId="0" applyBorder="1" applyAlignment="1">
      <alignment horizontal="left" vertical="center"/>
    </xf>
    <xf numFmtId="0" fontId="0" fillId="0" borderId="113" xfId="0" applyBorder="1" applyAlignment="1">
      <alignment horizontal="left" vertical="center"/>
    </xf>
    <xf numFmtId="0" fontId="12" fillId="0" borderId="111" xfId="2" applyFont="1" applyFill="1" applyBorder="1" applyAlignment="1">
      <alignment horizontal="left" vertical="center"/>
    </xf>
    <xf numFmtId="0" fontId="37" fillId="0" borderId="110" xfId="0" applyFont="1" applyBorder="1" applyAlignment="1">
      <alignment horizontal="left" vertical="center"/>
    </xf>
    <xf numFmtId="0" fontId="18" fillId="12" borderId="131" xfId="0" applyFont="1" applyFill="1" applyBorder="1" applyAlignment="1">
      <alignment horizontal="center" vertical="center" wrapText="1"/>
    </xf>
    <xf numFmtId="0" fontId="18" fillId="12" borderId="126" xfId="0" applyFont="1" applyFill="1" applyBorder="1" applyAlignment="1">
      <alignment horizontal="center" vertical="center" wrapText="1"/>
    </xf>
    <xf numFmtId="0" fontId="18" fillId="12" borderId="130" xfId="0" applyFont="1" applyFill="1" applyBorder="1" applyAlignment="1">
      <alignment horizontal="center" vertical="center" wrapText="1"/>
    </xf>
    <xf numFmtId="0" fontId="18" fillId="12" borderId="129" xfId="0" applyFont="1" applyFill="1" applyBorder="1" applyAlignment="1">
      <alignment horizontal="center" vertical="center" wrapText="1"/>
    </xf>
    <xf numFmtId="0" fontId="18" fillId="12" borderId="128" xfId="0" applyFont="1" applyFill="1" applyBorder="1" applyAlignment="1">
      <alignment horizontal="center" vertical="center" wrapText="1"/>
    </xf>
    <xf numFmtId="0" fontId="18" fillId="12" borderId="113" xfId="0" applyFont="1" applyFill="1" applyBorder="1" applyAlignment="1">
      <alignment horizontal="center" vertical="center" wrapText="1"/>
    </xf>
    <xf numFmtId="0" fontId="18" fillId="12" borderId="87" xfId="0" applyFont="1" applyFill="1" applyBorder="1" applyAlignment="1">
      <alignment horizontal="center" vertical="center" wrapText="1"/>
    </xf>
    <xf numFmtId="0" fontId="18" fillId="12" borderId="127" xfId="0" applyFont="1" applyFill="1" applyBorder="1" applyAlignment="1">
      <alignment horizontal="center" vertical="center" wrapText="1"/>
    </xf>
    <xf numFmtId="0" fontId="18" fillId="12" borderId="135" xfId="0" applyFont="1" applyFill="1" applyBorder="1" applyAlignment="1">
      <alignment horizontal="center" vertical="center" wrapText="1"/>
    </xf>
    <xf numFmtId="0" fontId="18" fillId="12" borderId="134" xfId="0" applyFont="1" applyFill="1" applyBorder="1" applyAlignment="1">
      <alignment horizontal="center" vertical="center" wrapText="1"/>
    </xf>
    <xf numFmtId="0" fontId="14" fillId="4" borderId="36" xfId="4" applyFont="1" applyFill="1" applyBorder="1" applyAlignment="1">
      <alignment horizontal="center" vertical="center" wrapText="1"/>
    </xf>
    <xf numFmtId="0" fontId="14" fillId="4" borderId="34" xfId="4" applyFont="1" applyFill="1" applyBorder="1" applyAlignment="1">
      <alignment horizontal="center" vertical="center" wrapText="1"/>
    </xf>
    <xf numFmtId="0" fontId="14" fillId="4" borderId="116" xfId="4" applyFont="1" applyFill="1" applyBorder="1" applyAlignment="1">
      <alignment horizontal="left" vertical="center" wrapText="1"/>
    </xf>
    <xf numFmtId="0" fontId="0" fillId="0" borderId="136" xfId="0" applyBorder="1" applyAlignment="1">
      <alignment vertical="center" wrapText="1"/>
    </xf>
    <xf numFmtId="0" fontId="0" fillId="0" borderId="36" xfId="0" applyBorder="1" applyAlignment="1">
      <alignment horizontal="center" vertical="center" wrapText="1"/>
    </xf>
    <xf numFmtId="0" fontId="12" fillId="0" borderId="0" xfId="2" applyFont="1" applyFill="1" applyAlignment="1">
      <alignment vertical="center" wrapText="1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vertical="center"/>
    </xf>
    <xf numFmtId="0" fontId="14" fillId="4" borderId="87" xfId="2" applyFont="1" applyFill="1" applyBorder="1" applyAlignment="1">
      <alignment horizontal="center" vertical="center"/>
    </xf>
    <xf numFmtId="0" fontId="14" fillId="4" borderId="86" xfId="2" applyFont="1" applyFill="1" applyBorder="1" applyAlignment="1">
      <alignment horizontal="center" vertical="center"/>
    </xf>
    <xf numFmtId="0" fontId="31" fillId="4" borderId="87" xfId="2" applyFont="1" applyFill="1" applyBorder="1" applyAlignment="1">
      <alignment horizontal="center" vertical="center" wrapText="1"/>
    </xf>
    <xf numFmtId="0" fontId="14" fillId="4" borderId="155" xfId="4" applyFont="1" applyFill="1" applyBorder="1" applyAlignment="1">
      <alignment horizontal="left" vertical="center"/>
    </xf>
    <xf numFmtId="0" fontId="14" fillId="4" borderId="76" xfId="4" applyFont="1" applyFill="1" applyBorder="1" applyAlignment="1">
      <alignment horizontal="left" vertical="center"/>
    </xf>
    <xf numFmtId="14" fontId="14" fillId="4" borderId="85" xfId="4" applyNumberFormat="1" applyFont="1" applyFill="1" applyBorder="1" applyAlignment="1">
      <alignment horizontal="left" vertical="center" wrapText="1"/>
    </xf>
    <xf numFmtId="14" fontId="14" fillId="4" borderId="154" xfId="4" applyNumberFormat="1" applyFont="1" applyFill="1" applyBorder="1" applyAlignment="1">
      <alignment horizontal="left" vertical="center" wrapText="1"/>
    </xf>
    <xf numFmtId="0" fontId="14" fillId="4" borderId="155" xfId="2" applyFont="1" applyFill="1" applyBorder="1" applyAlignment="1">
      <alignment horizontal="left" vertical="center"/>
    </xf>
    <xf numFmtId="0" fontId="14" fillId="4" borderId="158" xfId="2" applyFont="1" applyFill="1" applyBorder="1" applyAlignment="1">
      <alignment horizontal="left" vertical="center"/>
    </xf>
    <xf numFmtId="14" fontId="14" fillId="4" borderId="99" xfId="2" applyNumberFormat="1" applyFont="1" applyFill="1" applyBorder="1" applyAlignment="1">
      <alignment horizontal="left" vertical="center" wrapText="1"/>
    </xf>
    <xf numFmtId="14" fontId="14" fillId="4" borderId="157" xfId="2" applyNumberFormat="1" applyFont="1" applyFill="1" applyBorder="1" applyAlignment="1">
      <alignment horizontal="left" vertical="center" wrapText="1"/>
    </xf>
    <xf numFmtId="0" fontId="14" fillId="4" borderId="76" xfId="2" applyFont="1" applyFill="1" applyBorder="1" applyAlignment="1">
      <alignment horizontal="left" vertical="center"/>
    </xf>
    <xf numFmtId="14" fontId="14" fillId="4" borderId="85" xfId="2" applyNumberFormat="1" applyFont="1" applyFill="1" applyBorder="1" applyAlignment="1">
      <alignment horizontal="left" vertical="center" wrapText="1"/>
    </xf>
    <xf numFmtId="14" fontId="14" fillId="4" borderId="154" xfId="2" applyNumberFormat="1" applyFont="1" applyFill="1" applyBorder="1" applyAlignment="1">
      <alignment horizontal="left" vertical="center" wrapText="1"/>
    </xf>
    <xf numFmtId="0" fontId="18" fillId="6" borderId="165" xfId="4" applyFont="1" applyFill="1" applyBorder="1" applyAlignment="1">
      <alignment horizontal="left" vertical="center"/>
    </xf>
    <xf numFmtId="0" fontId="18" fillId="6" borderId="162" xfId="4" applyFont="1" applyFill="1" applyBorder="1" applyAlignment="1">
      <alignment horizontal="left" vertical="center"/>
    </xf>
    <xf numFmtId="14" fontId="18" fillId="6" borderId="164" xfId="4" applyNumberFormat="1" applyFont="1" applyFill="1" applyBorder="1" applyAlignment="1">
      <alignment horizontal="center" vertical="center" wrapText="1"/>
    </xf>
    <xf numFmtId="0" fontId="4" fillId="0" borderId="163" xfId="0" applyFont="1" applyFill="1" applyBorder="1" applyAlignment="1">
      <alignment horizontal="center" vertical="center" wrapText="1"/>
    </xf>
  </cellXfs>
  <cellStyles count="8">
    <cellStyle name="=C:\WINNT35\SYSTEM32\COMMAND.COM" xfId="2"/>
    <cellStyle name="=C:\WINNT35\SYSTEM32\COMMAND.COM 2" xfId="4"/>
    <cellStyle name="Dziesiętny" xfId="1" builtinId="3"/>
    <cellStyle name="Dziesiętny 2" xfId="6"/>
    <cellStyle name="Normal_Pakiet roczny 2008" xfId="7"/>
    <cellStyle name="Normalny" xfId="0" builtinId="0"/>
    <cellStyle name="Normalny 2 2" xfId="5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y%20do%20wklejenia%20do%20skonsolidowanego%20raportu%20rocznego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ons P&amp;L"/>
      <sheetName val="CI"/>
      <sheetName val="skons bilans"/>
      <sheetName val="kapitały-skons"/>
      <sheetName val="cash flow-skons"/>
      <sheetName val="Nota 1 Grupa"/>
      <sheetName val="segmenty 12-15"/>
      <sheetName val="segmenty 12-14 "/>
      <sheetName val="segmenty geograficzne"/>
      <sheetName val="RW nota 6"/>
      <sheetName val="RW nota 7"/>
      <sheetName val="RW nota 8"/>
      <sheetName val="RW nota 9"/>
      <sheetName val="RW nota 10"/>
      <sheetName val="RW nota 11"/>
      <sheetName val="RW nota 12"/>
      <sheetName val="RW nota 13"/>
      <sheetName val="RW nota 14"/>
      <sheetName val="RW nota 15"/>
      <sheetName val="CI nota 16"/>
      <sheetName val="CI nota 16A"/>
      <sheetName val="BA nota 17 "/>
      <sheetName val="BA nota 18"/>
      <sheetName val="BA nota 18 jakość"/>
      <sheetName val="BA nota 18 rating"/>
      <sheetName val="BA nota 19 "/>
      <sheetName val="BA nota 20"/>
      <sheetName val="BA nota 21 - HAAC"/>
      <sheetName val="BA nota 21 przepływ CFHAAC"/>
      <sheetName val="BA nota 22 "/>
      <sheetName val="BA nota 22 zmiana rezerw"/>
      <sheetName val="BA nota 22 kredyty jakość"/>
      <sheetName val="Nota 22 kredyty nieprzeterm"/>
      <sheetName val="Nota 22 kredyty przeterminowane"/>
      <sheetName val="Nota 22 kredyty z utratą wart"/>
      <sheetName val="Nota 22 Finansowy efekt zabezp"/>
      <sheetName val="przejęte zabezpieczenia"/>
      <sheetName val="BA nota 23"/>
      <sheetName val="BA nota 23 cd"/>
      <sheetName val="BA nota 24 Aktywa do sprzedaży"/>
      <sheetName val="BA nota 25"/>
      <sheetName val="BA nota 25 zmiana stanu  "/>
      <sheetName val="BA nota 26 "/>
      <sheetName val="BA nota 26-zmiana stanu"/>
      <sheetName val="BA nota 26 Leasing operacyjny"/>
      <sheetName val="BA nota 27"/>
      <sheetName val="BP nota 28 "/>
      <sheetName val="BP nota 28A"/>
      <sheetName val="BP nota 29"/>
      <sheetName val="BP nota 30"/>
      <sheetName val="BP nota 30 zmiana"/>
      <sheetName val="BP nota 31 "/>
      <sheetName val="BP nota 31 zmiana"/>
      <sheetName val="BP nota 32"/>
      <sheetName val="BP nota 33"/>
      <sheetName val="B nota 34-podatek"/>
      <sheetName val="Nota 36 zobowiązania warunkowe"/>
      <sheetName val="Nota 37 Aktywa zastawione"/>
      <sheetName val="Nota 38 Kapitał akcyjny"/>
      <sheetName val="Nota 40 Zyski zatrzymane"/>
      <sheetName val="Nota 41 Inne pozycje kapitału"/>
      <sheetName val="Nota 43 środki pieniężne"/>
      <sheetName val="Nota 43 do cash flow"/>
      <sheetName val="Nota 44 Opcje ZB 2008"/>
      <sheetName val="Nota 44 Opcje ZB 2012"/>
      <sheetName val="Nota 44 Opcje pracowników"/>
      <sheetName val="Nota 44 Opcje prac-rozliczenie"/>
      <sheetName val="Nota 45-powiązane"/>
      <sheetName val="Nota 45 Wynagrodzenia ZB"/>
      <sheetName val="Nota 45 Wynagrodzenia RN"/>
      <sheetName val="Nota 49 Kapitał wewnętrzny"/>
      <sheetName val="Nota 49 Fundusze"/>
      <sheetName val="Nota 49 Ryzyko kredytowe"/>
      <sheetName val="Wybr.dane BS"/>
      <sheetName val="Wybr. dane P&amp;L"/>
      <sheetName val="okresy amortyzacji-2.19"/>
      <sheetName val="Ubezpiecz.-noty do ryzyka"/>
      <sheetName val="Ubezp.-wrażliwość rezerw szk."/>
      <sheetName val="Ubezp.-zarządzanie kapitałem"/>
    </sheetNames>
    <sheetDataSet>
      <sheetData sheetId="0" refreshError="1"/>
      <sheetData sheetId="1" refreshError="1"/>
      <sheetData sheetId="2">
        <row r="3">
          <cell r="D3">
            <v>5938133</v>
          </cell>
        </row>
        <row r="4">
          <cell r="D4">
            <v>1897334</v>
          </cell>
        </row>
        <row r="22">
          <cell r="D22">
            <v>12019331</v>
          </cell>
        </row>
        <row r="24">
          <cell r="D24">
            <v>81140866</v>
          </cell>
        </row>
        <row r="25">
          <cell r="D25">
            <v>8946195</v>
          </cell>
        </row>
        <row r="32">
          <cell r="D32">
            <v>3827315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">
          <cell r="E4">
            <v>550695</v>
          </cell>
        </row>
      </sheetData>
      <sheetData sheetId="26" refreshError="1"/>
      <sheetData sheetId="27" refreshError="1"/>
      <sheetData sheetId="28" refreshError="1"/>
      <sheetData sheetId="29">
        <row r="4">
          <cell r="C4">
            <v>5897129</v>
          </cell>
        </row>
        <row r="5">
          <cell r="C5">
            <v>40361554</v>
          </cell>
        </row>
        <row r="6">
          <cell r="C6">
            <v>34184208</v>
          </cell>
        </row>
        <row r="9">
          <cell r="C9">
            <v>3976187</v>
          </cell>
        </row>
        <row r="11">
          <cell r="C11">
            <v>5825318</v>
          </cell>
        </row>
        <row r="12">
          <cell r="C12">
            <v>21151104</v>
          </cell>
        </row>
        <row r="13">
          <cell r="C13">
            <v>1031029</v>
          </cell>
        </row>
        <row r="14">
          <cell r="C14">
            <v>1463006</v>
          </cell>
        </row>
        <row r="15">
          <cell r="C15">
            <v>1520728</v>
          </cell>
        </row>
        <row r="16">
          <cell r="C16">
            <v>183355</v>
          </cell>
        </row>
        <row r="19">
          <cell r="C19">
            <v>78433546</v>
          </cell>
        </row>
      </sheetData>
      <sheetData sheetId="30">
        <row r="5">
          <cell r="H5">
            <v>-683042</v>
          </cell>
        </row>
        <row r="6">
          <cell r="H6">
            <v>-849460</v>
          </cell>
        </row>
        <row r="7">
          <cell r="H7">
            <v>-491329</v>
          </cell>
        </row>
        <row r="10">
          <cell r="H10">
            <v>-204860</v>
          </cell>
        </row>
        <row r="12">
          <cell r="H12">
            <v>-157515</v>
          </cell>
        </row>
        <row r="13">
          <cell r="H13">
            <v>-1030466</v>
          </cell>
        </row>
        <row r="14">
          <cell r="H14">
            <v>-49410</v>
          </cell>
        </row>
        <row r="16">
          <cell r="H16">
            <v>-1111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4">
          <cell r="E4">
            <v>30537570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>
        <row r="6">
          <cell r="F6">
            <v>21012235</v>
          </cell>
        </row>
        <row r="30">
          <cell r="F30">
            <v>19868672</v>
          </cell>
        </row>
        <row r="38">
          <cell r="F38">
            <v>14730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F8" sqref="F8"/>
    </sheetView>
  </sheetViews>
  <sheetFormatPr defaultRowHeight="12.75" x14ac:dyDescent="0.2"/>
  <cols>
    <col min="1" max="1" width="28.42578125" style="1" customWidth="1"/>
    <col min="2" max="2" width="33.7109375" style="1" customWidth="1"/>
    <col min="3" max="5" width="16.7109375" style="1" customWidth="1"/>
    <col min="6" max="16384" width="9.140625" style="1"/>
  </cols>
  <sheetData>
    <row r="1" spans="1:5" ht="13.5" thickBot="1" x14ac:dyDescent="0.25"/>
    <row r="2" spans="1:5" ht="21" customHeight="1" thickBot="1" x14ac:dyDescent="0.25">
      <c r="A2" s="675" t="s">
        <v>50</v>
      </c>
      <c r="B2" s="675" t="s">
        <v>49</v>
      </c>
      <c r="C2" s="672" t="s">
        <v>48</v>
      </c>
      <c r="D2" s="673"/>
      <c r="E2" s="674"/>
    </row>
    <row r="3" spans="1:5" ht="30.75" customHeight="1" thickBot="1" x14ac:dyDescent="0.25">
      <c r="A3" s="677"/>
      <c r="B3" s="677"/>
      <c r="C3" s="672" t="s">
        <v>47</v>
      </c>
      <c r="D3" s="674"/>
      <c r="E3" s="675" t="s">
        <v>46</v>
      </c>
    </row>
    <row r="4" spans="1:5" ht="32.25" customHeight="1" thickBot="1" x14ac:dyDescent="0.25">
      <c r="A4" s="678"/>
      <c r="B4" s="678"/>
      <c r="C4" s="7" t="s">
        <v>45</v>
      </c>
      <c r="D4" s="7" t="s">
        <v>44</v>
      </c>
      <c r="E4" s="676"/>
    </row>
    <row r="5" spans="1:5" ht="21.75" thickBot="1" x14ac:dyDescent="0.25">
      <c r="A5" s="667" t="s">
        <v>43</v>
      </c>
      <c r="B5" s="5" t="s">
        <v>42</v>
      </c>
      <c r="C5" s="6">
        <v>0</v>
      </c>
      <c r="D5" s="2"/>
      <c r="E5" s="2"/>
    </row>
    <row r="6" spans="1:5" ht="15.95" customHeight="1" thickBot="1" x14ac:dyDescent="0.25">
      <c r="A6" s="668"/>
      <c r="B6" s="5" t="s">
        <v>41</v>
      </c>
      <c r="C6" s="6">
        <v>0</v>
      </c>
      <c r="D6" s="2"/>
      <c r="E6" s="2"/>
    </row>
    <row r="7" spans="1:5" ht="15.95" customHeight="1" thickBot="1" x14ac:dyDescent="0.25">
      <c r="A7" s="667" t="s">
        <v>40</v>
      </c>
      <c r="B7" s="5" t="s">
        <v>39</v>
      </c>
      <c r="C7" s="6">
        <v>0</v>
      </c>
      <c r="D7" s="2"/>
      <c r="E7" s="2"/>
    </row>
    <row r="8" spans="1:5" ht="15.95" customHeight="1" thickBot="1" x14ac:dyDescent="0.25">
      <c r="A8" s="669"/>
      <c r="B8" s="5" t="s">
        <v>38</v>
      </c>
      <c r="C8" s="6">
        <v>0</v>
      </c>
      <c r="D8" s="2"/>
      <c r="E8" s="2"/>
    </row>
    <row r="9" spans="1:5" ht="13.5" thickBot="1" x14ac:dyDescent="0.25">
      <c r="A9" s="668"/>
      <c r="B9" s="5" t="s">
        <v>37</v>
      </c>
      <c r="C9" s="6">
        <v>0</v>
      </c>
      <c r="D9" s="2"/>
      <c r="E9" s="2"/>
    </row>
    <row r="10" spans="1:5" ht="21.75" customHeight="1" thickBot="1" x14ac:dyDescent="0.25">
      <c r="A10" s="667" t="s">
        <v>36</v>
      </c>
      <c r="B10" s="5" t="s">
        <v>35</v>
      </c>
      <c r="C10" s="6">
        <v>0</v>
      </c>
      <c r="D10" s="2"/>
      <c r="E10" s="2"/>
    </row>
    <row r="11" spans="1:5" ht="13.5" thickBot="1" x14ac:dyDescent="0.25">
      <c r="A11" s="669"/>
      <c r="B11" s="5" t="s">
        <v>34</v>
      </c>
      <c r="C11" s="6">
        <v>0</v>
      </c>
      <c r="D11" s="2"/>
      <c r="E11" s="2"/>
    </row>
    <row r="12" spans="1:5" ht="21.75" customHeight="1" thickBot="1" x14ac:dyDescent="0.25">
      <c r="A12" s="669"/>
      <c r="B12" s="5" t="s">
        <v>33</v>
      </c>
      <c r="C12" s="6">
        <v>0</v>
      </c>
      <c r="D12" s="2"/>
      <c r="E12" s="2"/>
    </row>
    <row r="13" spans="1:5" ht="15.95" customHeight="1" thickBot="1" x14ac:dyDescent="0.25">
      <c r="A13" s="669"/>
      <c r="B13" s="5" t="s">
        <v>32</v>
      </c>
      <c r="C13" s="6">
        <v>0</v>
      </c>
      <c r="D13" s="2"/>
      <c r="E13" s="2"/>
    </row>
    <row r="14" spans="1:5" ht="15.95" customHeight="1" thickBot="1" x14ac:dyDescent="0.25">
      <c r="A14" s="669"/>
      <c r="B14" s="5" t="s">
        <v>31</v>
      </c>
      <c r="C14" s="6">
        <v>0</v>
      </c>
      <c r="D14" s="2"/>
      <c r="E14" s="2"/>
    </row>
    <row r="15" spans="1:5" ht="15.95" customHeight="1" thickBot="1" x14ac:dyDescent="0.25">
      <c r="A15" s="669"/>
      <c r="B15" s="5" t="s">
        <v>30</v>
      </c>
      <c r="C15" s="6">
        <v>0</v>
      </c>
      <c r="D15" s="2"/>
      <c r="E15" s="2"/>
    </row>
    <row r="16" spans="1:5" ht="15.95" customHeight="1" thickBot="1" x14ac:dyDescent="0.25">
      <c r="A16" s="668"/>
      <c r="B16" s="5" t="s">
        <v>29</v>
      </c>
      <c r="C16" s="6">
        <v>0</v>
      </c>
      <c r="D16" s="2"/>
      <c r="E16" s="2"/>
    </row>
    <row r="17" spans="1:5" ht="15.95" customHeight="1" thickBot="1" x14ac:dyDescent="0.25">
      <c r="A17" s="667" t="s">
        <v>28</v>
      </c>
      <c r="B17" s="5" t="s">
        <v>27</v>
      </c>
      <c r="C17" s="2"/>
      <c r="D17" s="2"/>
      <c r="E17" s="2"/>
    </row>
    <row r="18" spans="1:5" ht="21.75" customHeight="1" thickBot="1" x14ac:dyDescent="0.25">
      <c r="A18" s="669"/>
      <c r="B18" s="5" t="s">
        <v>26</v>
      </c>
      <c r="C18" s="2"/>
      <c r="D18" s="2"/>
      <c r="E18" s="2"/>
    </row>
    <row r="19" spans="1:5" ht="15.95" customHeight="1" thickBot="1" x14ac:dyDescent="0.25">
      <c r="A19" s="669"/>
      <c r="B19" s="5" t="s">
        <v>25</v>
      </c>
      <c r="C19" s="2"/>
      <c r="D19" s="2"/>
      <c r="E19" s="2"/>
    </row>
    <row r="20" spans="1:5" ht="15.95" customHeight="1" thickBot="1" x14ac:dyDescent="0.25">
      <c r="A20" s="669"/>
      <c r="B20" s="5" t="s">
        <v>24</v>
      </c>
      <c r="C20" s="2"/>
      <c r="D20" s="2"/>
      <c r="E20" s="2"/>
    </row>
    <row r="21" spans="1:5" ht="15.95" customHeight="1" thickBot="1" x14ac:dyDescent="0.25">
      <c r="A21" s="669"/>
      <c r="B21" s="5" t="s">
        <v>23</v>
      </c>
      <c r="C21" s="2"/>
      <c r="D21" s="2"/>
      <c r="E21" s="2"/>
    </row>
    <row r="22" spans="1:5" ht="15.95" customHeight="1" thickBot="1" x14ac:dyDescent="0.25">
      <c r="A22" s="669"/>
      <c r="B22" s="5" t="s">
        <v>22</v>
      </c>
      <c r="C22" s="2"/>
      <c r="D22" s="2"/>
      <c r="E22" s="2"/>
    </row>
    <row r="23" spans="1:5" ht="15.95" customHeight="1" thickBot="1" x14ac:dyDescent="0.25">
      <c r="A23" s="669"/>
      <c r="B23" s="5" t="s">
        <v>21</v>
      </c>
      <c r="C23" s="2"/>
      <c r="D23" s="2"/>
      <c r="E23" s="2"/>
    </row>
    <row r="24" spans="1:5" ht="21.75" customHeight="1" thickBot="1" x14ac:dyDescent="0.25">
      <c r="A24" s="669"/>
      <c r="B24" s="5" t="s">
        <v>20</v>
      </c>
      <c r="C24" s="2"/>
      <c r="D24" s="2"/>
      <c r="E24" s="2"/>
    </row>
    <row r="25" spans="1:5" ht="15.95" customHeight="1" thickBot="1" x14ac:dyDescent="0.25">
      <c r="A25" s="668"/>
      <c r="B25" s="5" t="s">
        <v>19</v>
      </c>
      <c r="C25" s="2"/>
      <c r="D25" s="2"/>
      <c r="E25" s="2"/>
    </row>
    <row r="26" spans="1:5" ht="15.95" customHeight="1" thickBot="1" x14ac:dyDescent="0.25">
      <c r="A26" s="667" t="s">
        <v>18</v>
      </c>
      <c r="B26" s="5" t="s">
        <v>17</v>
      </c>
      <c r="C26" s="2"/>
      <c r="D26" s="2"/>
      <c r="E26" s="2"/>
    </row>
    <row r="27" spans="1:5" ht="15.95" customHeight="1" thickBot="1" x14ac:dyDescent="0.25">
      <c r="A27" s="669"/>
      <c r="B27" s="5" t="s">
        <v>8</v>
      </c>
      <c r="C27" s="2"/>
      <c r="D27" s="2"/>
      <c r="E27" s="2"/>
    </row>
    <row r="28" spans="1:5" ht="15.95" customHeight="1" thickBot="1" x14ac:dyDescent="0.25">
      <c r="A28" s="669"/>
      <c r="B28" s="5" t="s">
        <v>16</v>
      </c>
      <c r="C28" s="2"/>
      <c r="D28" s="2"/>
      <c r="E28" s="2"/>
    </row>
    <row r="29" spans="1:5" ht="21.75" thickBot="1" x14ac:dyDescent="0.25">
      <c r="A29" s="669"/>
      <c r="B29" s="5" t="s">
        <v>15</v>
      </c>
      <c r="C29" s="2"/>
      <c r="D29" s="2"/>
      <c r="E29" s="2"/>
    </row>
    <row r="30" spans="1:5" ht="13.5" thickBot="1" x14ac:dyDescent="0.25">
      <c r="A30" s="668"/>
      <c r="B30" s="5" t="s">
        <v>14</v>
      </c>
      <c r="C30" s="2"/>
      <c r="D30" s="2"/>
      <c r="E30" s="2"/>
    </row>
    <row r="31" spans="1:5" ht="15.95" customHeight="1" thickBot="1" x14ac:dyDescent="0.25">
      <c r="A31" s="667" t="s">
        <v>13</v>
      </c>
      <c r="B31" s="5" t="s">
        <v>12</v>
      </c>
      <c r="C31" s="2"/>
      <c r="D31" s="2"/>
      <c r="E31" s="2"/>
    </row>
    <row r="32" spans="1:5" ht="15.95" customHeight="1" thickBot="1" x14ac:dyDescent="0.25">
      <c r="A32" s="670"/>
      <c r="B32" s="5" t="s">
        <v>8</v>
      </c>
      <c r="C32" s="2"/>
      <c r="D32" s="2"/>
      <c r="E32" s="2"/>
    </row>
    <row r="33" spans="1:5" ht="15.95" customHeight="1" thickBot="1" x14ac:dyDescent="0.25">
      <c r="A33" s="670"/>
      <c r="B33" s="5" t="s">
        <v>11</v>
      </c>
      <c r="C33" s="2"/>
      <c r="D33" s="2"/>
      <c r="E33" s="2"/>
    </row>
    <row r="34" spans="1:5" ht="15.95" customHeight="1" thickBot="1" x14ac:dyDescent="0.25">
      <c r="A34" s="671"/>
      <c r="B34" s="5" t="s">
        <v>10</v>
      </c>
      <c r="C34" s="2"/>
      <c r="D34" s="2"/>
      <c r="E34" s="2"/>
    </row>
    <row r="35" spans="1:5" ht="15.95" customHeight="1" thickBot="1" x14ac:dyDescent="0.25">
      <c r="A35" s="667" t="s">
        <v>9</v>
      </c>
      <c r="B35" s="5" t="s">
        <v>8</v>
      </c>
      <c r="C35" s="2"/>
      <c r="D35" s="2"/>
      <c r="E35" s="2"/>
    </row>
    <row r="36" spans="1:5" ht="15.95" customHeight="1" thickBot="1" x14ac:dyDescent="0.25">
      <c r="A36" s="668"/>
      <c r="B36" s="5" t="s">
        <v>7</v>
      </c>
      <c r="C36" s="2"/>
      <c r="D36" s="2"/>
      <c r="E36" s="2"/>
    </row>
    <row r="37" spans="1:5" ht="15.95" customHeight="1" thickBot="1" x14ac:dyDescent="0.25">
      <c r="A37" s="667" t="s">
        <v>6</v>
      </c>
      <c r="B37" s="5" t="s">
        <v>5</v>
      </c>
      <c r="C37" s="2"/>
      <c r="D37" s="2"/>
      <c r="E37" s="2"/>
    </row>
    <row r="38" spans="1:5" ht="15.95" customHeight="1" thickBot="1" x14ac:dyDescent="0.25">
      <c r="A38" s="669"/>
      <c r="B38" s="5" t="s">
        <v>4</v>
      </c>
      <c r="C38" s="2"/>
      <c r="D38" s="2"/>
      <c r="E38" s="2"/>
    </row>
    <row r="39" spans="1:5" ht="15.95" customHeight="1" thickBot="1" x14ac:dyDescent="0.25">
      <c r="A39" s="669"/>
      <c r="B39" s="5" t="s">
        <v>3</v>
      </c>
      <c r="C39" s="2"/>
      <c r="D39" s="2"/>
      <c r="E39" s="2"/>
    </row>
    <row r="40" spans="1:5" ht="15.95" customHeight="1" thickBot="1" x14ac:dyDescent="0.25">
      <c r="A40" s="669"/>
      <c r="B40" s="5" t="s">
        <v>2</v>
      </c>
      <c r="C40" s="2"/>
      <c r="D40" s="2"/>
      <c r="E40" s="2"/>
    </row>
    <row r="41" spans="1:5" ht="15.95" customHeight="1" thickBot="1" x14ac:dyDescent="0.25">
      <c r="A41" s="668"/>
      <c r="B41" s="5" t="s">
        <v>1</v>
      </c>
      <c r="C41" s="2"/>
      <c r="D41" s="2"/>
      <c r="E41" s="2"/>
    </row>
    <row r="42" spans="1:5" ht="15.95" customHeight="1" thickBot="1" x14ac:dyDescent="0.25">
      <c r="A42" s="4" t="s">
        <v>0</v>
      </c>
      <c r="B42" s="3"/>
      <c r="C42" s="2"/>
      <c r="D42" s="2"/>
      <c r="E42" s="2"/>
    </row>
  </sheetData>
  <mergeCells count="13">
    <mergeCell ref="A35:A36"/>
    <mergeCell ref="A37:A41"/>
    <mergeCell ref="A31:A34"/>
    <mergeCell ref="C2:E2"/>
    <mergeCell ref="C3:D3"/>
    <mergeCell ref="E3:E4"/>
    <mergeCell ref="A17:A25"/>
    <mergeCell ref="A26:A30"/>
    <mergeCell ref="A5:A6"/>
    <mergeCell ref="A7:A9"/>
    <mergeCell ref="A10:A16"/>
    <mergeCell ref="A2:A4"/>
    <mergeCell ref="B2:B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5"/>
  <sheetViews>
    <sheetView workbookViewId="0">
      <selection activeCell="H18" sqref="H18"/>
    </sheetView>
  </sheetViews>
  <sheetFormatPr defaultRowHeight="12.75" x14ac:dyDescent="0.2"/>
  <cols>
    <col min="1" max="1" width="2.5703125" style="189" customWidth="1"/>
    <col min="2" max="2" width="3.7109375" style="189" customWidth="1"/>
    <col min="3" max="3" width="60.7109375" style="189" customWidth="1"/>
    <col min="4" max="5" width="26.7109375" style="189" customWidth="1"/>
    <col min="6" max="16384" width="9.140625" style="189"/>
  </cols>
  <sheetData>
    <row r="2" spans="2:10" s="190" customFormat="1" ht="10.5" x14ac:dyDescent="0.2">
      <c r="C2" s="206"/>
      <c r="D2" s="206"/>
      <c r="E2" s="206"/>
      <c r="H2" s="191"/>
      <c r="I2" s="191"/>
      <c r="J2" s="191"/>
    </row>
    <row r="3" spans="2:10" s="190" customFormat="1" ht="17.100000000000001" customHeight="1" x14ac:dyDescent="0.2">
      <c r="B3" s="205" t="s">
        <v>251</v>
      </c>
      <c r="C3" s="204" t="s">
        <v>250</v>
      </c>
      <c r="D3" s="203" t="s">
        <v>89</v>
      </c>
      <c r="E3" s="202" t="s">
        <v>88</v>
      </c>
      <c r="H3" s="191"/>
    </row>
    <row r="4" spans="2:10" s="190" customFormat="1" ht="17.100000000000001" customHeight="1" x14ac:dyDescent="0.2">
      <c r="B4" s="195" t="s">
        <v>247</v>
      </c>
      <c r="C4" s="201" t="s">
        <v>99</v>
      </c>
      <c r="D4" s="200" t="s">
        <v>253</v>
      </c>
      <c r="E4" s="199" t="s">
        <v>253</v>
      </c>
      <c r="H4" s="191"/>
    </row>
    <row r="5" spans="2:10" s="190" customFormat="1" ht="17.100000000000001" customHeight="1" x14ac:dyDescent="0.2">
      <c r="B5" s="195" t="s">
        <v>245</v>
      </c>
      <c r="C5" s="197" t="s">
        <v>115</v>
      </c>
      <c r="D5" s="196" t="s">
        <v>253</v>
      </c>
      <c r="E5" s="192" t="s">
        <v>254</v>
      </c>
      <c r="H5" s="191"/>
    </row>
    <row r="6" spans="2:10" s="190" customFormat="1" ht="17.100000000000001" customHeight="1" x14ac:dyDescent="0.2">
      <c r="B6" s="195" t="s">
        <v>244</v>
      </c>
      <c r="C6" s="197" t="s">
        <v>108</v>
      </c>
      <c r="D6" s="196" t="s">
        <v>253</v>
      </c>
      <c r="E6" s="192" t="s">
        <v>253</v>
      </c>
      <c r="H6" s="191"/>
    </row>
    <row r="7" spans="2:10" s="190" customFormat="1" ht="17.100000000000001" customHeight="1" x14ac:dyDescent="0.2">
      <c r="B7" s="195" t="s">
        <v>243</v>
      </c>
      <c r="C7" s="194" t="s">
        <v>109</v>
      </c>
      <c r="D7" s="193" t="s">
        <v>253</v>
      </c>
      <c r="E7" s="198" t="s">
        <v>253</v>
      </c>
      <c r="H7" s="191"/>
    </row>
    <row r="8" spans="2:10" s="190" customFormat="1" ht="17.100000000000001" customHeight="1" x14ac:dyDescent="0.2">
      <c r="B8" s="195" t="s">
        <v>242</v>
      </c>
      <c r="C8" s="197" t="s">
        <v>116</v>
      </c>
      <c r="D8" s="196" t="s">
        <v>253</v>
      </c>
      <c r="E8" s="192" t="s">
        <v>253</v>
      </c>
      <c r="H8" s="191"/>
      <c r="I8" s="191"/>
      <c r="J8" s="191"/>
    </row>
    <row r="9" spans="2:10" s="190" customFormat="1" ht="17.100000000000001" customHeight="1" x14ac:dyDescent="0.2">
      <c r="B9" s="195" t="s">
        <v>241</v>
      </c>
      <c r="C9" s="197" t="s">
        <v>96</v>
      </c>
      <c r="D9" s="196" t="s">
        <v>253</v>
      </c>
      <c r="E9" s="192" t="s">
        <v>253</v>
      </c>
      <c r="H9" s="191"/>
    </row>
    <row r="10" spans="2:10" s="190" customFormat="1" ht="17.100000000000001" customHeight="1" x14ac:dyDescent="0.2">
      <c r="B10" s="195" t="s">
        <v>240</v>
      </c>
      <c r="C10" s="197" t="s">
        <v>101</v>
      </c>
      <c r="D10" s="196" t="s">
        <v>253</v>
      </c>
      <c r="E10" s="192" t="s">
        <v>253</v>
      </c>
      <c r="H10" s="191"/>
    </row>
    <row r="11" spans="2:10" s="190" customFormat="1" ht="17.100000000000001" customHeight="1" x14ac:dyDescent="0.2">
      <c r="B11" s="195" t="s">
        <v>239</v>
      </c>
      <c r="C11" s="197" t="s">
        <v>118</v>
      </c>
      <c r="D11" s="196" t="s">
        <v>253</v>
      </c>
      <c r="E11" s="192" t="s">
        <v>253</v>
      </c>
      <c r="H11" s="191"/>
    </row>
    <row r="12" spans="2:10" s="190" customFormat="1" ht="17.100000000000001" customHeight="1" x14ac:dyDescent="0.2">
      <c r="B12" s="195" t="s">
        <v>238</v>
      </c>
      <c r="C12" s="197" t="s">
        <v>111</v>
      </c>
      <c r="D12" s="196" t="s">
        <v>253</v>
      </c>
      <c r="E12" s="192" t="s">
        <v>253</v>
      </c>
      <c r="H12" s="191"/>
    </row>
    <row r="13" spans="2:10" s="190" customFormat="1" ht="17.100000000000001" customHeight="1" x14ac:dyDescent="0.2">
      <c r="B13" s="195" t="s">
        <v>237</v>
      </c>
      <c r="C13" s="197" t="s">
        <v>103</v>
      </c>
      <c r="D13" s="196" t="s">
        <v>254</v>
      </c>
      <c r="E13" s="192" t="s">
        <v>254</v>
      </c>
      <c r="H13" s="191"/>
    </row>
    <row r="14" spans="2:10" s="190" customFormat="1" ht="17.100000000000001" customHeight="1" x14ac:dyDescent="0.2">
      <c r="B14" s="195" t="s">
        <v>236</v>
      </c>
      <c r="C14" s="197" t="s">
        <v>234</v>
      </c>
      <c r="D14" s="196" t="s">
        <v>252</v>
      </c>
      <c r="E14" s="192" t="s">
        <v>252</v>
      </c>
      <c r="H14" s="191"/>
    </row>
    <row r="15" spans="2:10" s="190" customFormat="1" ht="17.100000000000001" customHeight="1" x14ac:dyDescent="0.2">
      <c r="B15" s="195" t="s">
        <v>235</v>
      </c>
      <c r="C15" s="197" t="s">
        <v>106</v>
      </c>
      <c r="D15" s="196" t="s">
        <v>253</v>
      </c>
      <c r="E15" s="192" t="s">
        <v>253</v>
      </c>
      <c r="H15" s="191"/>
    </row>
    <row r="16" spans="2:10" s="190" customFormat="1" ht="17.100000000000001" customHeight="1" x14ac:dyDescent="0.2">
      <c r="B16" s="195" t="s">
        <v>233</v>
      </c>
      <c r="C16" s="197" t="s">
        <v>117</v>
      </c>
      <c r="D16" s="196" t="s">
        <v>253</v>
      </c>
      <c r="E16" s="192" t="s">
        <v>253</v>
      </c>
      <c r="H16" s="191"/>
      <c r="I16" s="191"/>
      <c r="J16" s="191"/>
    </row>
    <row r="17" spans="2:10" s="190" customFormat="1" ht="17.100000000000001" customHeight="1" x14ac:dyDescent="0.2">
      <c r="B17" s="195" t="s">
        <v>232</v>
      </c>
      <c r="C17" s="197" t="s">
        <v>114</v>
      </c>
      <c r="D17" s="196" t="s">
        <v>253</v>
      </c>
      <c r="E17" s="192" t="s">
        <v>253</v>
      </c>
      <c r="H17" s="191"/>
    </row>
    <row r="18" spans="2:10" s="190" customFormat="1" ht="17.100000000000001" customHeight="1" x14ac:dyDescent="0.2">
      <c r="B18" s="195" t="s">
        <v>231</v>
      </c>
      <c r="C18" s="197" t="s">
        <v>107</v>
      </c>
      <c r="D18" s="196" t="s">
        <v>253</v>
      </c>
      <c r="E18" s="192" t="s">
        <v>253</v>
      </c>
      <c r="H18" s="191"/>
    </row>
    <row r="19" spans="2:10" s="190" customFormat="1" ht="17.100000000000001" customHeight="1" x14ac:dyDescent="0.2">
      <c r="B19" s="195" t="s">
        <v>230</v>
      </c>
      <c r="C19" s="197" t="s">
        <v>95</v>
      </c>
      <c r="D19" s="196" t="s">
        <v>253</v>
      </c>
      <c r="E19" s="192" t="s">
        <v>253</v>
      </c>
      <c r="H19" s="191"/>
    </row>
    <row r="20" spans="2:10" s="190" customFormat="1" ht="17.100000000000001" customHeight="1" x14ac:dyDescent="0.2">
      <c r="B20" s="195" t="s">
        <v>229</v>
      </c>
      <c r="C20" s="197" t="s">
        <v>112</v>
      </c>
      <c r="D20" s="196" t="s">
        <v>253</v>
      </c>
      <c r="E20" s="192" t="s">
        <v>253</v>
      </c>
      <c r="H20" s="191"/>
    </row>
    <row r="21" spans="2:10" s="190" customFormat="1" ht="17.100000000000001" customHeight="1" x14ac:dyDescent="0.2">
      <c r="B21" s="195" t="s">
        <v>228</v>
      </c>
      <c r="C21" s="197" t="s">
        <v>110</v>
      </c>
      <c r="D21" s="196" t="s">
        <v>254</v>
      </c>
      <c r="E21" s="192" t="s">
        <v>254</v>
      </c>
      <c r="H21" s="191"/>
      <c r="I21" s="191"/>
      <c r="J21" s="191"/>
    </row>
    <row r="22" spans="2:10" s="190" customFormat="1" ht="17.100000000000001" customHeight="1" x14ac:dyDescent="0.2">
      <c r="B22" s="195" t="s">
        <v>227</v>
      </c>
      <c r="C22" s="197" t="s">
        <v>225</v>
      </c>
      <c r="D22" s="196" t="s">
        <v>253</v>
      </c>
      <c r="E22" s="192" t="s">
        <v>253</v>
      </c>
      <c r="H22" s="191"/>
      <c r="I22" s="191"/>
      <c r="J22" s="191"/>
    </row>
    <row r="23" spans="2:10" s="190" customFormat="1" ht="17.100000000000001" customHeight="1" x14ac:dyDescent="0.2">
      <c r="B23" s="195" t="s">
        <v>226</v>
      </c>
      <c r="C23" s="194" t="s">
        <v>105</v>
      </c>
      <c r="D23" s="196" t="s">
        <v>254</v>
      </c>
      <c r="E23" s="192" t="s">
        <v>254</v>
      </c>
      <c r="H23" s="191"/>
      <c r="I23" s="191"/>
      <c r="J23" s="191"/>
    </row>
    <row r="24" spans="2:10" s="190" customFormat="1" ht="17.100000000000001" customHeight="1" x14ac:dyDescent="0.2">
      <c r="B24" s="195" t="s">
        <v>224</v>
      </c>
      <c r="C24" s="194" t="s">
        <v>222</v>
      </c>
      <c r="D24" s="193" t="s">
        <v>253</v>
      </c>
      <c r="E24" s="192" t="s">
        <v>253</v>
      </c>
      <c r="H24" s="191"/>
      <c r="I24" s="191"/>
      <c r="J24" s="191"/>
    </row>
    <row r="25" spans="2:10" s="190" customFormat="1" ht="17.100000000000001" customHeight="1" x14ac:dyDescent="0.2">
      <c r="B25" s="195" t="s">
        <v>223</v>
      </c>
      <c r="C25" s="194" t="s">
        <v>94</v>
      </c>
      <c r="D25" s="193" t="s">
        <v>253</v>
      </c>
      <c r="E25" s="192" t="s">
        <v>252</v>
      </c>
      <c r="H25" s="191"/>
      <c r="I25" s="191"/>
      <c r="J25" s="191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B24" sqref="B24"/>
    </sheetView>
  </sheetViews>
  <sheetFormatPr defaultRowHeight="10.5" x14ac:dyDescent="0.2"/>
  <cols>
    <col min="1" max="1" width="2.42578125" style="121" customWidth="1"/>
    <col min="2" max="2" width="20.7109375" style="121" customWidth="1"/>
    <col min="3" max="10" width="11.28515625" style="121" customWidth="1"/>
    <col min="11" max="16384" width="9.140625" style="121"/>
  </cols>
  <sheetData>
    <row r="1" spans="2:12" ht="12" customHeight="1" thickBot="1" x14ac:dyDescent="0.25">
      <c r="G1" s="173"/>
      <c r="H1" s="173"/>
      <c r="I1" s="173"/>
      <c r="J1" s="173"/>
    </row>
    <row r="2" spans="2:12" ht="17.100000000000001" customHeight="1" thickBot="1" x14ac:dyDescent="0.25">
      <c r="B2" s="713" t="s">
        <v>271</v>
      </c>
      <c r="C2" s="691" t="s">
        <v>262</v>
      </c>
      <c r="D2" s="715"/>
      <c r="E2" s="715"/>
      <c r="F2" s="715"/>
      <c r="G2" s="691" t="s">
        <v>261</v>
      </c>
      <c r="H2" s="715"/>
      <c r="I2" s="715"/>
      <c r="J2" s="716"/>
      <c r="K2" s="221"/>
      <c r="L2" s="217"/>
    </row>
    <row r="3" spans="2:12" ht="17.100000000000001" customHeight="1" thickBot="1" x14ac:dyDescent="0.25">
      <c r="B3" s="714"/>
      <c r="C3" s="220" t="s">
        <v>89</v>
      </c>
      <c r="D3" s="220" t="s">
        <v>260</v>
      </c>
      <c r="E3" s="220" t="s">
        <v>259</v>
      </c>
      <c r="F3" s="220" t="s">
        <v>258</v>
      </c>
      <c r="G3" s="220" t="s">
        <v>88</v>
      </c>
      <c r="H3" s="220" t="s">
        <v>260</v>
      </c>
      <c r="I3" s="220" t="s">
        <v>259</v>
      </c>
      <c r="J3" s="219" t="s">
        <v>258</v>
      </c>
      <c r="K3" s="218"/>
      <c r="L3" s="217"/>
    </row>
    <row r="4" spans="2:12" ht="17.100000000000001" customHeight="1" x14ac:dyDescent="0.2">
      <c r="B4" s="216" t="s">
        <v>270</v>
      </c>
      <c r="C4" s="215">
        <v>13688</v>
      </c>
      <c r="D4" s="215">
        <v>16085</v>
      </c>
      <c r="E4" s="215">
        <v>23329</v>
      </c>
      <c r="F4" s="215">
        <v>12739</v>
      </c>
      <c r="G4" s="215">
        <v>16457</v>
      </c>
      <c r="H4" s="215">
        <v>14692.9963096089</v>
      </c>
      <c r="I4" s="215">
        <v>19081.299017723508</v>
      </c>
      <c r="J4" s="214">
        <v>8121.9260525903737</v>
      </c>
    </row>
    <row r="5" spans="2:12" ht="17.100000000000001" customHeight="1" x14ac:dyDescent="0.2">
      <c r="B5" s="224" t="s">
        <v>269</v>
      </c>
      <c r="C5" s="211">
        <v>496</v>
      </c>
      <c r="D5" s="211">
        <v>685</v>
      </c>
      <c r="E5" s="211">
        <v>1096</v>
      </c>
      <c r="F5" s="211">
        <v>453</v>
      </c>
      <c r="G5" s="211">
        <v>937</v>
      </c>
      <c r="H5" s="211">
        <v>347.87125202855958</v>
      </c>
      <c r="I5" s="211">
        <v>1162.3902844151821</v>
      </c>
      <c r="J5" s="210">
        <v>95.348641771262692</v>
      </c>
    </row>
    <row r="6" spans="2:12" ht="17.100000000000001" customHeight="1" x14ac:dyDescent="0.2">
      <c r="B6" s="224" t="s">
        <v>268</v>
      </c>
      <c r="C6" s="211">
        <v>79</v>
      </c>
      <c r="D6" s="211">
        <v>5170</v>
      </c>
      <c r="E6" s="211">
        <v>6588</v>
      </c>
      <c r="F6" s="211">
        <v>67</v>
      </c>
      <c r="G6" s="211">
        <v>6243</v>
      </c>
      <c r="H6" s="211">
        <v>6507.1335344895188</v>
      </c>
      <c r="I6" s="211">
        <v>7647.2100500245133</v>
      </c>
      <c r="J6" s="210">
        <v>5836.320937096164</v>
      </c>
    </row>
    <row r="7" spans="2:12" ht="17.100000000000001" customHeight="1" thickBot="1" x14ac:dyDescent="0.25">
      <c r="B7" s="213" t="s">
        <v>267</v>
      </c>
      <c r="C7" s="212">
        <v>26320</v>
      </c>
      <c r="D7" s="212">
        <v>23916</v>
      </c>
      <c r="E7" s="212">
        <v>26345</v>
      </c>
      <c r="F7" s="212">
        <v>20426</v>
      </c>
      <c r="G7" s="211">
        <v>25142</v>
      </c>
      <c r="H7" s="211">
        <v>27244.607474783556</v>
      </c>
      <c r="I7" s="211">
        <v>31278.976747291981</v>
      </c>
      <c r="J7" s="210">
        <v>25048.684386825782</v>
      </c>
    </row>
    <row r="8" spans="2:12" ht="17.100000000000001" customHeight="1" thickBot="1" x14ac:dyDescent="0.25">
      <c r="B8" s="209" t="s">
        <v>266</v>
      </c>
      <c r="C8" s="208">
        <v>29943</v>
      </c>
      <c r="D8" s="208">
        <v>27877</v>
      </c>
      <c r="E8" s="208">
        <v>34881</v>
      </c>
      <c r="F8" s="208">
        <v>21266</v>
      </c>
      <c r="G8" s="208">
        <v>33393</v>
      </c>
      <c r="H8" s="208">
        <v>29448.290676493405</v>
      </c>
      <c r="I8" s="208">
        <v>36452.799046187763</v>
      </c>
      <c r="J8" s="207">
        <v>15968.004615873593</v>
      </c>
    </row>
    <row r="9" spans="2:12" ht="17.100000000000001" customHeight="1" thickBot="1" x14ac:dyDescent="0.25">
      <c r="B9" s="209" t="s">
        <v>265</v>
      </c>
      <c r="C9" s="208">
        <v>40007</v>
      </c>
      <c r="D9" s="208">
        <v>37576</v>
      </c>
      <c r="E9" s="208">
        <v>45102</v>
      </c>
      <c r="F9" s="208">
        <v>28954</v>
      </c>
      <c r="G9" s="208">
        <v>42853</v>
      </c>
      <c r="H9" s="208">
        <v>37861</v>
      </c>
      <c r="I9" s="208">
        <v>45791</v>
      </c>
      <c r="J9" s="207">
        <v>21304</v>
      </c>
    </row>
    <row r="12" spans="2:12" ht="12.75" x14ac:dyDescent="0.2">
      <c r="B12" s="223" t="s">
        <v>264</v>
      </c>
      <c r="C12" s="222"/>
      <c r="D12" s="187"/>
      <c r="E12" s="187"/>
    </row>
    <row r="13" spans="2:12" ht="11.25" thickBot="1" x14ac:dyDescent="0.25"/>
    <row r="14" spans="2:12" ht="17.100000000000001" customHeight="1" thickBot="1" x14ac:dyDescent="0.25">
      <c r="B14" s="713" t="s">
        <v>263</v>
      </c>
      <c r="C14" s="691" t="s">
        <v>262</v>
      </c>
      <c r="D14" s="715"/>
      <c r="E14" s="715"/>
      <c r="F14" s="715"/>
      <c r="G14" s="691" t="s">
        <v>261</v>
      </c>
      <c r="H14" s="715"/>
      <c r="I14" s="715"/>
      <c r="J14" s="716"/>
      <c r="K14" s="221"/>
      <c r="L14" s="217"/>
    </row>
    <row r="15" spans="2:12" ht="17.100000000000001" customHeight="1" thickBot="1" x14ac:dyDescent="0.25">
      <c r="B15" s="714"/>
      <c r="C15" s="220" t="s">
        <v>89</v>
      </c>
      <c r="D15" s="220" t="s">
        <v>260</v>
      </c>
      <c r="E15" s="220" t="s">
        <v>259</v>
      </c>
      <c r="F15" s="220" t="s">
        <v>258</v>
      </c>
      <c r="G15" s="220" t="s">
        <v>88</v>
      </c>
      <c r="H15" s="220" t="s">
        <v>260</v>
      </c>
      <c r="I15" s="220" t="s">
        <v>259</v>
      </c>
      <c r="J15" s="219" t="s">
        <v>258</v>
      </c>
      <c r="K15" s="218"/>
      <c r="L15" s="217"/>
    </row>
    <row r="16" spans="2:12" ht="17.100000000000001" customHeight="1" x14ac:dyDescent="0.2">
      <c r="B16" s="216" t="s">
        <v>257</v>
      </c>
      <c r="C16" s="215">
        <v>78</v>
      </c>
      <c r="D16" s="215">
        <v>111</v>
      </c>
      <c r="E16" s="215">
        <v>139</v>
      </c>
      <c r="F16" s="215">
        <v>72</v>
      </c>
      <c r="G16" s="215">
        <v>98</v>
      </c>
      <c r="H16" s="215">
        <v>89</v>
      </c>
      <c r="I16" s="215">
        <v>134</v>
      </c>
      <c r="J16" s="214">
        <v>43</v>
      </c>
    </row>
    <row r="17" spans="2:10" ht="17.100000000000001" customHeight="1" thickBot="1" x14ac:dyDescent="0.25">
      <c r="B17" s="213" t="s">
        <v>256</v>
      </c>
      <c r="C17" s="212">
        <v>647</v>
      </c>
      <c r="D17" s="212">
        <v>691</v>
      </c>
      <c r="E17" s="212">
        <v>772</v>
      </c>
      <c r="F17" s="212">
        <v>613</v>
      </c>
      <c r="G17" s="211">
        <v>706</v>
      </c>
      <c r="H17" s="211">
        <v>701</v>
      </c>
      <c r="I17" s="211">
        <v>762</v>
      </c>
      <c r="J17" s="210">
        <v>634</v>
      </c>
    </row>
    <row r="18" spans="2:10" ht="17.100000000000001" customHeight="1" thickBot="1" x14ac:dyDescent="0.25">
      <c r="B18" s="209" t="s">
        <v>255</v>
      </c>
      <c r="C18" s="208">
        <v>725</v>
      </c>
      <c r="D18" s="208">
        <v>802</v>
      </c>
      <c r="E18" s="208">
        <v>905</v>
      </c>
      <c r="F18" s="208">
        <v>705</v>
      </c>
      <c r="G18" s="208">
        <v>805</v>
      </c>
      <c r="H18" s="208">
        <v>789</v>
      </c>
      <c r="I18" s="208">
        <v>894</v>
      </c>
      <c r="J18" s="207">
        <v>683</v>
      </c>
    </row>
  </sheetData>
  <mergeCells count="6">
    <mergeCell ref="B2:B3"/>
    <mergeCell ref="C2:F2"/>
    <mergeCell ref="G2:J2"/>
    <mergeCell ref="B14:B15"/>
    <mergeCell ref="C14:F14"/>
    <mergeCell ref="G14:J14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workbookViewId="0">
      <selection activeCell="C17" sqref="C17"/>
    </sheetView>
  </sheetViews>
  <sheetFormatPr defaultRowHeight="10.5" x14ac:dyDescent="0.2"/>
  <cols>
    <col min="1" max="1" width="2.7109375" style="121" customWidth="1"/>
    <col min="2" max="2" width="33.42578125" style="121" bestFit="1" customWidth="1"/>
    <col min="3" max="3" width="14.7109375" style="121" bestFit="1" customWidth="1"/>
    <col min="4" max="8" width="11.7109375" style="121" customWidth="1"/>
    <col min="9" max="10" width="9.85546875" style="121" customWidth="1"/>
    <col min="11" max="16384" width="9.140625" style="121"/>
  </cols>
  <sheetData>
    <row r="2" spans="1:8" s="226" customFormat="1" x14ac:dyDescent="0.2">
      <c r="B2" s="225">
        <v>2015</v>
      </c>
    </row>
    <row r="3" spans="1:8" s="226" customFormat="1" x14ac:dyDescent="0.2"/>
    <row r="4" spans="1:8" s="225" customFormat="1" ht="17.100000000000001" customHeight="1" thickBot="1" x14ac:dyDescent="0.25">
      <c r="A4" s="230"/>
      <c r="B4" s="243" t="s">
        <v>271</v>
      </c>
      <c r="C4" s="242" t="s">
        <v>284</v>
      </c>
      <c r="D4" s="242" t="s">
        <v>283</v>
      </c>
      <c r="E4" s="242" t="s">
        <v>282</v>
      </c>
      <c r="F4" s="242" t="s">
        <v>281</v>
      </c>
      <c r="G4" s="241" t="s">
        <v>280</v>
      </c>
      <c r="H4" s="226"/>
    </row>
    <row r="5" spans="1:8" s="226" customFormat="1" ht="17.100000000000001" customHeight="1" x14ac:dyDescent="0.2">
      <c r="A5" s="234"/>
      <c r="B5" s="245" t="s">
        <v>292</v>
      </c>
      <c r="C5" s="239">
        <v>16437</v>
      </c>
      <c r="D5" s="239">
        <v>16085</v>
      </c>
      <c r="E5" s="239">
        <v>29</v>
      </c>
      <c r="F5" s="239">
        <v>348</v>
      </c>
      <c r="G5" s="238">
        <v>7</v>
      </c>
    </row>
    <row r="6" spans="1:8" s="226" customFormat="1" ht="17.100000000000001" customHeight="1" x14ac:dyDescent="0.2">
      <c r="A6" s="234"/>
      <c r="B6" s="237" t="s">
        <v>291</v>
      </c>
      <c r="C6" s="236">
        <v>687</v>
      </c>
      <c r="D6" s="236">
        <v>685</v>
      </c>
      <c r="E6" s="236">
        <v>23</v>
      </c>
      <c r="F6" s="236">
        <v>17</v>
      </c>
      <c r="G6" s="235">
        <v>22</v>
      </c>
    </row>
    <row r="7" spans="1:8" s="226" customFormat="1" ht="17.100000000000001" customHeight="1" x14ac:dyDescent="0.2">
      <c r="A7" s="234"/>
      <c r="B7" s="237" t="s">
        <v>290</v>
      </c>
      <c r="C7" s="236">
        <v>5192</v>
      </c>
      <c r="D7" s="236">
        <v>5170</v>
      </c>
      <c r="E7" s="236">
        <v>0</v>
      </c>
      <c r="F7" s="236">
        <v>0</v>
      </c>
      <c r="G7" s="235">
        <v>98</v>
      </c>
    </row>
    <row r="8" spans="1:8" s="226" customFormat="1" ht="17.100000000000001" customHeight="1" x14ac:dyDescent="0.2">
      <c r="A8" s="234"/>
      <c r="B8" s="237" t="s">
        <v>289</v>
      </c>
      <c r="C8" s="236">
        <v>23916</v>
      </c>
      <c r="D8" s="236">
        <v>23916</v>
      </c>
      <c r="E8" s="236">
        <v>0</v>
      </c>
      <c r="F8" s="236">
        <v>0</v>
      </c>
      <c r="G8" s="235">
        <v>0</v>
      </c>
    </row>
    <row r="9" spans="1:8" s="226" customFormat="1" ht="17.100000000000001" customHeight="1" x14ac:dyDescent="0.2">
      <c r="A9" s="234"/>
      <c r="B9" s="237" t="s">
        <v>288</v>
      </c>
      <c r="C9" s="236">
        <v>28265</v>
      </c>
      <c r="D9" s="236">
        <v>27877</v>
      </c>
      <c r="E9" s="236">
        <v>40</v>
      </c>
      <c r="F9" s="236">
        <v>349</v>
      </c>
      <c r="G9" s="235">
        <v>100</v>
      </c>
    </row>
    <row r="10" spans="1:8" s="226" customFormat="1" ht="17.100000000000001" customHeight="1" x14ac:dyDescent="0.2">
      <c r="A10" s="234"/>
      <c r="B10" s="237" t="s">
        <v>287</v>
      </c>
      <c r="C10" s="236">
        <v>35005</v>
      </c>
      <c r="D10" s="236">
        <v>34881</v>
      </c>
      <c r="E10" s="236">
        <v>492</v>
      </c>
      <c r="F10" s="236">
        <v>462</v>
      </c>
      <c r="G10" s="235">
        <v>161</v>
      </c>
    </row>
    <row r="11" spans="1:8" s="226" customFormat="1" ht="17.100000000000001" customHeight="1" thickBot="1" x14ac:dyDescent="0.25">
      <c r="A11" s="234"/>
      <c r="B11" s="233" t="s">
        <v>286</v>
      </c>
      <c r="C11" s="232">
        <v>21591</v>
      </c>
      <c r="D11" s="232">
        <v>21266</v>
      </c>
      <c r="E11" s="232">
        <v>12</v>
      </c>
      <c r="F11" s="232">
        <v>241</v>
      </c>
      <c r="G11" s="231">
        <v>47</v>
      </c>
    </row>
    <row r="12" spans="1:8" s="225" customFormat="1" ht="17.100000000000001" customHeight="1" thickBot="1" x14ac:dyDescent="0.25">
      <c r="A12" s="230"/>
      <c r="B12" s="229" t="s">
        <v>266</v>
      </c>
      <c r="C12" s="228">
        <v>30158</v>
      </c>
      <c r="D12" s="228">
        <v>29943</v>
      </c>
      <c r="E12" s="228">
        <v>99</v>
      </c>
      <c r="F12" s="228">
        <v>273</v>
      </c>
      <c r="G12" s="227">
        <v>56</v>
      </c>
      <c r="H12" s="226"/>
    </row>
    <row r="13" spans="1:8" s="225" customFormat="1" ht="17.100000000000001" customHeight="1" x14ac:dyDescent="0.2">
      <c r="A13" s="247"/>
      <c r="B13" s="246"/>
      <c r="C13" s="246"/>
      <c r="D13" s="246"/>
      <c r="E13" s="246"/>
      <c r="F13" s="246"/>
      <c r="G13" s="246"/>
      <c r="H13" s="226"/>
    </row>
    <row r="14" spans="1:8" s="225" customFormat="1" ht="17.100000000000001" customHeight="1" x14ac:dyDescent="0.2">
      <c r="A14" s="247"/>
      <c r="B14" s="225">
        <v>2014</v>
      </c>
      <c r="C14" s="246"/>
      <c r="D14" s="246"/>
      <c r="E14" s="246"/>
      <c r="F14" s="246"/>
      <c r="G14" s="246"/>
      <c r="H14" s="226"/>
    </row>
    <row r="15" spans="1:8" s="225" customFormat="1" ht="17.100000000000001" customHeight="1" thickBot="1" x14ac:dyDescent="0.25">
      <c r="A15" s="230"/>
      <c r="B15" s="243" t="s">
        <v>271</v>
      </c>
      <c r="C15" s="242" t="s">
        <v>284</v>
      </c>
      <c r="D15" s="242" t="s">
        <v>283</v>
      </c>
      <c r="E15" s="242" t="s">
        <v>282</v>
      </c>
      <c r="F15" s="242" t="s">
        <v>281</v>
      </c>
      <c r="G15" s="241" t="s">
        <v>280</v>
      </c>
      <c r="H15" s="226"/>
    </row>
    <row r="16" spans="1:8" s="226" customFormat="1" ht="17.100000000000001" customHeight="1" x14ac:dyDescent="0.2">
      <c r="A16" s="234"/>
      <c r="B16" s="245" t="s">
        <v>292</v>
      </c>
      <c r="C16" s="239">
        <v>15119</v>
      </c>
      <c r="D16" s="239">
        <v>14693</v>
      </c>
      <c r="E16" s="239">
        <v>75</v>
      </c>
      <c r="F16" s="239">
        <v>436</v>
      </c>
      <c r="G16" s="238">
        <v>8</v>
      </c>
    </row>
    <row r="17" spans="1:8" s="226" customFormat="1" ht="17.100000000000001" customHeight="1" x14ac:dyDescent="0.2">
      <c r="A17" s="234"/>
      <c r="B17" s="237" t="s">
        <v>291</v>
      </c>
      <c r="C17" s="236">
        <v>357</v>
      </c>
      <c r="D17" s="236">
        <v>348</v>
      </c>
      <c r="E17" s="236">
        <v>26</v>
      </c>
      <c r="F17" s="236">
        <v>108</v>
      </c>
      <c r="G17" s="235">
        <v>20</v>
      </c>
    </row>
    <row r="18" spans="1:8" s="226" customFormat="1" ht="17.100000000000001" customHeight="1" x14ac:dyDescent="0.2">
      <c r="A18" s="234"/>
      <c r="B18" s="237" t="s">
        <v>290</v>
      </c>
      <c r="C18" s="236">
        <v>6540</v>
      </c>
      <c r="D18" s="236">
        <v>6507</v>
      </c>
      <c r="E18" s="236">
        <v>0</v>
      </c>
      <c r="F18" s="236">
        <v>0</v>
      </c>
      <c r="G18" s="235">
        <v>137</v>
      </c>
    </row>
    <row r="19" spans="1:8" s="226" customFormat="1" ht="17.100000000000001" customHeight="1" x14ac:dyDescent="0.2">
      <c r="A19" s="234"/>
      <c r="B19" s="237" t="s">
        <v>289</v>
      </c>
      <c r="C19" s="236">
        <v>27245</v>
      </c>
      <c r="D19" s="236">
        <v>27245</v>
      </c>
      <c r="E19" s="236">
        <v>0</v>
      </c>
      <c r="F19" s="236">
        <v>0</v>
      </c>
      <c r="G19" s="235">
        <v>0</v>
      </c>
    </row>
    <row r="20" spans="1:8" s="226" customFormat="1" ht="17.100000000000001" customHeight="1" x14ac:dyDescent="0.2">
      <c r="A20" s="234"/>
      <c r="B20" s="237" t="s">
        <v>288</v>
      </c>
      <c r="C20" s="236">
        <v>29678</v>
      </c>
      <c r="D20" s="236">
        <v>29448</v>
      </c>
      <c r="E20" s="236">
        <v>86</v>
      </c>
      <c r="F20" s="236">
        <v>418</v>
      </c>
      <c r="G20" s="235">
        <v>134</v>
      </c>
    </row>
    <row r="21" spans="1:8" s="226" customFormat="1" ht="17.100000000000001" customHeight="1" x14ac:dyDescent="0.2">
      <c r="A21" s="234"/>
      <c r="B21" s="237" t="s">
        <v>287</v>
      </c>
      <c r="C21" s="236">
        <v>36718</v>
      </c>
      <c r="D21" s="236">
        <v>36453</v>
      </c>
      <c r="E21" s="236">
        <v>251</v>
      </c>
      <c r="F21" s="236">
        <v>627</v>
      </c>
      <c r="G21" s="235">
        <v>171</v>
      </c>
    </row>
    <row r="22" spans="1:8" s="226" customFormat="1" ht="17.100000000000001" customHeight="1" thickBot="1" x14ac:dyDescent="0.25">
      <c r="A22" s="234"/>
      <c r="B22" s="233" t="s">
        <v>286</v>
      </c>
      <c r="C22" s="232">
        <v>16183</v>
      </c>
      <c r="D22" s="232">
        <v>15968</v>
      </c>
      <c r="E22" s="232">
        <v>45</v>
      </c>
      <c r="F22" s="232">
        <v>308</v>
      </c>
      <c r="G22" s="231">
        <v>71</v>
      </c>
    </row>
    <row r="23" spans="1:8" s="225" customFormat="1" ht="17.100000000000001" customHeight="1" thickBot="1" x14ac:dyDescent="0.25">
      <c r="A23" s="230"/>
      <c r="B23" s="229" t="s">
        <v>266</v>
      </c>
      <c r="C23" s="228">
        <v>33513</v>
      </c>
      <c r="D23" s="228">
        <v>33393</v>
      </c>
      <c r="E23" s="228">
        <v>53</v>
      </c>
      <c r="F23" s="228">
        <v>424</v>
      </c>
      <c r="G23" s="227">
        <v>112</v>
      </c>
      <c r="H23" s="226"/>
    </row>
    <row r="26" spans="1:8" ht="14.25" x14ac:dyDescent="0.2">
      <c r="B26" s="244" t="s">
        <v>285</v>
      </c>
    </row>
    <row r="28" spans="1:8" s="225" customFormat="1" ht="17.100000000000001" customHeight="1" thickBot="1" x14ac:dyDescent="0.25">
      <c r="A28" s="230"/>
      <c r="B28" s="243" t="s">
        <v>271</v>
      </c>
      <c r="C28" s="242" t="s">
        <v>284</v>
      </c>
      <c r="D28" s="242" t="s">
        <v>283</v>
      </c>
      <c r="E28" s="242" t="s">
        <v>282</v>
      </c>
      <c r="F28" s="242" t="s">
        <v>281</v>
      </c>
      <c r="G28" s="241" t="s">
        <v>280</v>
      </c>
      <c r="H28" s="226"/>
    </row>
    <row r="29" spans="1:8" s="226" customFormat="1" ht="17.100000000000001" customHeight="1" x14ac:dyDescent="0.2">
      <c r="A29" s="234"/>
      <c r="B29" s="240" t="s">
        <v>279</v>
      </c>
      <c r="C29" s="239">
        <v>36600</v>
      </c>
      <c r="D29" s="239">
        <v>35742</v>
      </c>
      <c r="E29" s="239">
        <v>119</v>
      </c>
      <c r="F29" s="239">
        <v>728</v>
      </c>
      <c r="G29" s="238">
        <v>42</v>
      </c>
    </row>
    <row r="30" spans="1:8" s="226" customFormat="1" ht="17.100000000000001" customHeight="1" x14ac:dyDescent="0.2">
      <c r="A30" s="234"/>
      <c r="B30" s="237" t="s">
        <v>278</v>
      </c>
      <c r="C30" s="236">
        <v>1384</v>
      </c>
      <c r="D30" s="236">
        <v>1376</v>
      </c>
      <c r="E30" s="236">
        <v>103</v>
      </c>
      <c r="F30" s="236">
        <v>41</v>
      </c>
      <c r="G30" s="235">
        <v>88</v>
      </c>
    </row>
    <row r="31" spans="1:8" s="226" customFormat="1" ht="17.100000000000001" customHeight="1" x14ac:dyDescent="0.2">
      <c r="A31" s="234"/>
      <c r="B31" s="237" t="s">
        <v>277</v>
      </c>
      <c r="C31" s="236">
        <v>8768</v>
      </c>
      <c r="D31" s="236">
        <v>8721</v>
      </c>
      <c r="E31" s="236">
        <v>0</v>
      </c>
      <c r="F31" s="236">
        <v>0</v>
      </c>
      <c r="G31" s="235">
        <v>75</v>
      </c>
    </row>
    <row r="32" spans="1:8" s="226" customFormat="1" ht="17.100000000000001" customHeight="1" x14ac:dyDescent="0.2">
      <c r="A32" s="234"/>
      <c r="B32" s="237" t="s">
        <v>276</v>
      </c>
      <c r="C32" s="236">
        <v>75255</v>
      </c>
      <c r="D32" s="236">
        <v>75255</v>
      </c>
      <c r="E32" s="236">
        <v>0</v>
      </c>
      <c r="F32" s="236">
        <v>0</v>
      </c>
      <c r="G32" s="235">
        <v>0</v>
      </c>
    </row>
    <row r="33" spans="1:8" s="226" customFormat="1" ht="17.100000000000001" customHeight="1" x14ac:dyDescent="0.2">
      <c r="A33" s="234"/>
      <c r="B33" s="237" t="s">
        <v>275</v>
      </c>
      <c r="C33" s="236">
        <v>111503</v>
      </c>
      <c r="D33" s="236">
        <v>111038</v>
      </c>
      <c r="E33" s="236">
        <v>192</v>
      </c>
      <c r="F33" s="236">
        <v>730</v>
      </c>
      <c r="G33" s="235">
        <v>91</v>
      </c>
    </row>
    <row r="34" spans="1:8" s="226" customFormat="1" ht="17.100000000000001" customHeight="1" x14ac:dyDescent="0.2">
      <c r="A34" s="234"/>
      <c r="B34" s="237" t="s">
        <v>274</v>
      </c>
      <c r="C34" s="236">
        <v>117341</v>
      </c>
      <c r="D34" s="236">
        <v>116945</v>
      </c>
      <c r="E34" s="236">
        <v>411</v>
      </c>
      <c r="F34" s="236">
        <v>811</v>
      </c>
      <c r="G34" s="235">
        <v>124</v>
      </c>
    </row>
    <row r="35" spans="1:8" s="226" customFormat="1" ht="17.100000000000001" customHeight="1" thickBot="1" x14ac:dyDescent="0.25">
      <c r="A35" s="234"/>
      <c r="B35" s="233" t="s">
        <v>273</v>
      </c>
      <c r="C35" s="232">
        <v>102454</v>
      </c>
      <c r="D35" s="232">
        <v>102035</v>
      </c>
      <c r="E35" s="232">
        <v>86</v>
      </c>
      <c r="F35" s="232">
        <v>667</v>
      </c>
      <c r="G35" s="231">
        <v>57</v>
      </c>
    </row>
    <row r="36" spans="1:8" s="225" customFormat="1" ht="17.100000000000001" customHeight="1" thickBot="1" x14ac:dyDescent="0.25">
      <c r="A36" s="230"/>
      <c r="B36" s="229" t="s">
        <v>272</v>
      </c>
      <c r="C36" s="228">
        <v>103580</v>
      </c>
      <c r="D36" s="228">
        <v>103060</v>
      </c>
      <c r="E36" s="228">
        <v>406</v>
      </c>
      <c r="F36" s="228">
        <v>720</v>
      </c>
      <c r="G36" s="227">
        <v>113</v>
      </c>
      <c r="H36" s="226"/>
    </row>
  </sheetData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B25" sqref="B25"/>
    </sheetView>
  </sheetViews>
  <sheetFormatPr defaultRowHeight="10.5" x14ac:dyDescent="0.2"/>
  <cols>
    <col min="1" max="1" width="2.28515625" style="121" customWidth="1"/>
    <col min="2" max="2" width="33.42578125" style="121" bestFit="1" customWidth="1"/>
    <col min="3" max="3" width="14.7109375" style="121" bestFit="1" customWidth="1"/>
    <col min="4" max="8" width="11.7109375" style="121" customWidth="1"/>
    <col min="9" max="10" width="9.85546875" style="121" customWidth="1"/>
    <col min="11" max="16384" width="9.140625" style="121"/>
  </cols>
  <sheetData>
    <row r="2" spans="1:8" s="226" customFormat="1" x14ac:dyDescent="0.2">
      <c r="B2" s="225">
        <v>2015</v>
      </c>
    </row>
    <row r="3" spans="1:8" s="226" customFormat="1" x14ac:dyDescent="0.2"/>
    <row r="4" spans="1:8" s="225" customFormat="1" ht="17.100000000000001" customHeight="1" thickBot="1" x14ac:dyDescent="0.25">
      <c r="A4" s="230"/>
      <c r="B4" s="243" t="s">
        <v>271</v>
      </c>
      <c r="C4" s="242" t="s">
        <v>284</v>
      </c>
      <c r="D4" s="242" t="s">
        <v>283</v>
      </c>
      <c r="E4" s="242" t="s">
        <v>282</v>
      </c>
      <c r="F4" s="242" t="s">
        <v>281</v>
      </c>
      <c r="G4" s="241" t="s">
        <v>280</v>
      </c>
      <c r="H4" s="226"/>
    </row>
    <row r="5" spans="1:8" s="226" customFormat="1" ht="17.100000000000001" customHeight="1" x14ac:dyDescent="0.2">
      <c r="A5" s="234"/>
      <c r="B5" s="245" t="s">
        <v>295</v>
      </c>
      <c r="C5" s="239">
        <v>37822</v>
      </c>
      <c r="D5" s="239">
        <v>37576</v>
      </c>
      <c r="E5" s="239">
        <v>55</v>
      </c>
      <c r="F5" s="239">
        <v>440</v>
      </c>
      <c r="G5" s="238">
        <v>139</v>
      </c>
    </row>
    <row r="6" spans="1:8" s="226" customFormat="1" ht="17.100000000000001" customHeight="1" x14ac:dyDescent="0.2">
      <c r="A6" s="234"/>
      <c r="B6" s="237" t="s">
        <v>294</v>
      </c>
      <c r="C6" s="236">
        <v>45275</v>
      </c>
      <c r="D6" s="236">
        <v>45102</v>
      </c>
      <c r="E6" s="236">
        <v>558</v>
      </c>
      <c r="F6" s="236">
        <v>584</v>
      </c>
      <c r="G6" s="235">
        <v>208</v>
      </c>
    </row>
    <row r="7" spans="1:8" s="226" customFormat="1" ht="17.100000000000001" customHeight="1" thickBot="1" x14ac:dyDescent="0.25">
      <c r="A7" s="234"/>
      <c r="B7" s="233" t="s">
        <v>293</v>
      </c>
      <c r="C7" s="232">
        <v>29198</v>
      </c>
      <c r="D7" s="232">
        <v>28954</v>
      </c>
      <c r="E7" s="232">
        <v>16</v>
      </c>
      <c r="F7" s="232">
        <v>325</v>
      </c>
      <c r="G7" s="231">
        <v>74</v>
      </c>
    </row>
    <row r="8" spans="1:8" s="225" customFormat="1" ht="17.100000000000001" customHeight="1" thickBot="1" x14ac:dyDescent="0.25">
      <c r="A8" s="230"/>
      <c r="B8" s="229" t="s">
        <v>265</v>
      </c>
      <c r="C8" s="228">
        <v>40232</v>
      </c>
      <c r="D8" s="228">
        <v>40007</v>
      </c>
      <c r="E8" s="228">
        <v>114</v>
      </c>
      <c r="F8" s="228">
        <v>365</v>
      </c>
      <c r="G8" s="227">
        <v>95</v>
      </c>
      <c r="H8" s="226"/>
    </row>
    <row r="9" spans="1:8" s="225" customFormat="1" ht="11.25" customHeight="1" x14ac:dyDescent="0.2">
      <c r="A9" s="247"/>
      <c r="B9" s="246"/>
      <c r="C9" s="246"/>
      <c r="D9" s="246"/>
      <c r="E9" s="246"/>
      <c r="F9" s="246"/>
      <c r="G9" s="246"/>
      <c r="H9" s="226"/>
    </row>
    <row r="10" spans="1:8" s="225" customFormat="1" ht="12.75" customHeight="1" x14ac:dyDescent="0.2">
      <c r="A10" s="247"/>
      <c r="B10" s="225">
        <v>2014</v>
      </c>
      <c r="C10" s="246"/>
      <c r="D10" s="246"/>
      <c r="E10" s="246"/>
      <c r="F10" s="246"/>
      <c r="G10" s="246"/>
      <c r="H10" s="226"/>
    </row>
    <row r="11" spans="1:8" s="225" customFormat="1" ht="17.100000000000001" customHeight="1" thickBot="1" x14ac:dyDescent="0.25">
      <c r="A11" s="230"/>
      <c r="B11" s="243" t="s">
        <v>271</v>
      </c>
      <c r="C11" s="242" t="s">
        <v>284</v>
      </c>
      <c r="D11" s="242" t="s">
        <v>283</v>
      </c>
      <c r="E11" s="242" t="s">
        <v>282</v>
      </c>
      <c r="F11" s="242" t="s">
        <v>281</v>
      </c>
      <c r="G11" s="241" t="s">
        <v>280</v>
      </c>
      <c r="H11" s="226"/>
    </row>
    <row r="12" spans="1:8" s="226" customFormat="1" ht="17.100000000000001" customHeight="1" x14ac:dyDescent="0.2">
      <c r="A12" s="234"/>
      <c r="B12" s="245" t="s">
        <v>295</v>
      </c>
      <c r="C12" s="239">
        <v>38129</v>
      </c>
      <c r="D12" s="239">
        <v>37861</v>
      </c>
      <c r="E12" s="239">
        <v>128</v>
      </c>
      <c r="F12" s="239">
        <v>640</v>
      </c>
      <c r="G12" s="238">
        <v>195</v>
      </c>
    </row>
    <row r="13" spans="1:8" s="226" customFormat="1" ht="17.100000000000001" customHeight="1" x14ac:dyDescent="0.2">
      <c r="A13" s="234"/>
      <c r="B13" s="237" t="s">
        <v>294</v>
      </c>
      <c r="C13" s="236">
        <v>46012</v>
      </c>
      <c r="D13" s="236">
        <v>45791</v>
      </c>
      <c r="E13" s="236">
        <v>314</v>
      </c>
      <c r="F13" s="236">
        <v>1000</v>
      </c>
      <c r="G13" s="235">
        <v>253</v>
      </c>
    </row>
    <row r="14" spans="1:8" s="226" customFormat="1" ht="17.100000000000001" customHeight="1" thickBot="1" x14ac:dyDescent="0.25">
      <c r="A14" s="234"/>
      <c r="B14" s="233" t="s">
        <v>293</v>
      </c>
      <c r="C14" s="232">
        <v>21683</v>
      </c>
      <c r="D14" s="232">
        <v>21304</v>
      </c>
      <c r="E14" s="232">
        <v>57</v>
      </c>
      <c r="F14" s="232">
        <v>354</v>
      </c>
      <c r="G14" s="231">
        <v>118</v>
      </c>
    </row>
    <row r="15" spans="1:8" s="225" customFormat="1" ht="17.100000000000001" customHeight="1" thickBot="1" x14ac:dyDescent="0.25">
      <c r="A15" s="230"/>
      <c r="B15" s="229" t="s">
        <v>265</v>
      </c>
      <c r="C15" s="228">
        <v>43032</v>
      </c>
      <c r="D15" s="228">
        <v>42853</v>
      </c>
      <c r="E15" s="228">
        <v>83</v>
      </c>
      <c r="F15" s="228">
        <v>478</v>
      </c>
      <c r="G15" s="227">
        <v>151</v>
      </c>
      <c r="H15" s="2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workbookViewId="0">
      <selection activeCell="E31" sqref="E31"/>
    </sheetView>
  </sheetViews>
  <sheetFormatPr defaultRowHeight="12.75" x14ac:dyDescent="0.2"/>
  <cols>
    <col min="1" max="1" width="2.5703125" style="1" customWidth="1"/>
    <col min="2" max="2" width="17.7109375" style="1" customWidth="1"/>
    <col min="3" max="6" width="24.7109375" style="1" customWidth="1"/>
    <col min="7" max="16384" width="9.140625" style="1"/>
  </cols>
  <sheetData>
    <row r="2" spans="2:8" ht="9" customHeight="1" thickBot="1" x14ac:dyDescent="0.25"/>
    <row r="3" spans="2:8" s="248" customFormat="1" ht="17.100000000000001" customHeight="1" thickBot="1" x14ac:dyDescent="0.2">
      <c r="B3" s="717" t="s">
        <v>271</v>
      </c>
      <c r="C3" s="719" t="s">
        <v>262</v>
      </c>
      <c r="D3" s="720"/>
      <c r="E3" s="720"/>
      <c r="F3" s="721"/>
      <c r="G3" s="258"/>
      <c r="H3" s="254"/>
    </row>
    <row r="4" spans="2:8" s="248" customFormat="1" ht="17.100000000000001" customHeight="1" thickBot="1" x14ac:dyDescent="0.2">
      <c r="B4" s="718"/>
      <c r="C4" s="257" t="s">
        <v>89</v>
      </c>
      <c r="D4" s="257" t="s">
        <v>260</v>
      </c>
      <c r="E4" s="257" t="s">
        <v>259</v>
      </c>
      <c r="F4" s="256" t="s">
        <v>258</v>
      </c>
      <c r="G4" s="255"/>
      <c r="H4" s="254"/>
    </row>
    <row r="5" spans="2:8" s="248" customFormat="1" ht="17.100000000000001" customHeight="1" x14ac:dyDescent="0.15">
      <c r="B5" s="240" t="s">
        <v>279</v>
      </c>
      <c r="C5" s="253">
        <v>37742</v>
      </c>
      <c r="D5" s="253">
        <v>35742</v>
      </c>
      <c r="E5" s="253">
        <v>39293</v>
      </c>
      <c r="F5" s="252">
        <v>31053</v>
      </c>
    </row>
    <row r="6" spans="2:8" s="248" customFormat="1" ht="17.100000000000001" customHeight="1" x14ac:dyDescent="0.15">
      <c r="B6" s="237" t="s">
        <v>278</v>
      </c>
      <c r="C6" s="236">
        <v>1338</v>
      </c>
      <c r="D6" s="236">
        <v>1376</v>
      </c>
      <c r="E6" s="236">
        <v>2933</v>
      </c>
      <c r="F6" s="250">
        <v>516</v>
      </c>
    </row>
    <row r="7" spans="2:8" s="248" customFormat="1" ht="17.100000000000001" customHeight="1" x14ac:dyDescent="0.15">
      <c r="B7" s="237" t="s">
        <v>277</v>
      </c>
      <c r="C7" s="236">
        <v>4</v>
      </c>
      <c r="D7" s="236">
        <v>8721</v>
      </c>
      <c r="E7" s="236">
        <v>13074</v>
      </c>
      <c r="F7" s="250">
        <v>4</v>
      </c>
    </row>
    <row r="8" spans="2:8" s="248" customFormat="1" ht="17.100000000000001" customHeight="1" thickBot="1" x14ac:dyDescent="0.2">
      <c r="B8" s="251" t="s">
        <v>276</v>
      </c>
      <c r="C8" s="236">
        <v>73992</v>
      </c>
      <c r="D8" s="236">
        <v>75255</v>
      </c>
      <c r="E8" s="236">
        <v>77899</v>
      </c>
      <c r="F8" s="250">
        <v>73530</v>
      </c>
    </row>
    <row r="9" spans="2:8" s="248" customFormat="1" ht="17.100000000000001" customHeight="1" thickBot="1" x14ac:dyDescent="0.2">
      <c r="B9" s="229" t="s">
        <v>272</v>
      </c>
      <c r="C9" s="228">
        <v>103060</v>
      </c>
      <c r="D9" s="228">
        <v>111038</v>
      </c>
      <c r="E9" s="228">
        <v>116945</v>
      </c>
      <c r="F9" s="249">
        <v>102035</v>
      </c>
    </row>
  </sheetData>
  <mergeCells count="2">
    <mergeCell ref="B3:B4"/>
    <mergeCell ref="C3:F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122"/>
  <sheetViews>
    <sheetView topLeftCell="B1" workbookViewId="0">
      <pane ySplit="2" topLeftCell="A3" activePane="bottomLeft" state="frozen"/>
      <selection activeCell="H18" sqref="H18"/>
      <selection pane="bottomLeft" activeCell="C22" sqref="C22"/>
    </sheetView>
  </sheetViews>
  <sheetFormatPr defaultRowHeight="10.5" x14ac:dyDescent="0.2"/>
  <cols>
    <col min="1" max="2" width="2.28515625" style="260" customWidth="1"/>
    <col min="3" max="3" width="46.42578125" style="217" customWidth="1"/>
    <col min="4" max="4" width="11.28515625" style="121" customWidth="1"/>
    <col min="5" max="6" width="11.85546875" style="121" bestFit="1" customWidth="1"/>
    <col min="7" max="7" width="11.28515625" style="121" customWidth="1"/>
    <col min="8" max="8" width="11.85546875" style="121" bestFit="1" customWidth="1"/>
    <col min="9" max="9" width="11.28515625" style="121" customWidth="1"/>
    <col min="10" max="10" width="13.140625" style="259" bestFit="1" customWidth="1"/>
    <col min="11" max="11" width="2.140625" style="121" customWidth="1"/>
    <col min="12" max="12" width="12.85546875" style="121" bestFit="1" customWidth="1"/>
    <col min="13" max="13" width="10.42578125" style="121" customWidth="1"/>
    <col min="14" max="16384" width="9.140625" style="121"/>
  </cols>
  <sheetData>
    <row r="2" spans="3:14" ht="20.100000000000001" customHeight="1" x14ac:dyDescent="0.2">
      <c r="C2" s="308" t="s">
        <v>89</v>
      </c>
      <c r="D2" s="306" t="s">
        <v>327</v>
      </c>
      <c r="E2" s="307" t="s">
        <v>326</v>
      </c>
      <c r="F2" s="307" t="s">
        <v>325</v>
      </c>
      <c r="G2" s="307" t="s">
        <v>324</v>
      </c>
      <c r="H2" s="306" t="s">
        <v>323</v>
      </c>
      <c r="I2" s="306" t="s">
        <v>322</v>
      </c>
      <c r="J2" s="305" t="s">
        <v>83</v>
      </c>
    </row>
    <row r="3" spans="3:14" ht="17.100000000000001" customHeight="1" thickBot="1" x14ac:dyDescent="0.25">
      <c r="C3" s="295" t="s">
        <v>321</v>
      </c>
      <c r="D3" s="294"/>
      <c r="E3" s="293"/>
      <c r="F3" s="293"/>
      <c r="G3" s="293"/>
      <c r="H3" s="293"/>
      <c r="I3" s="293"/>
      <c r="J3" s="291"/>
    </row>
    <row r="4" spans="3:14" ht="17.100000000000001" customHeight="1" x14ac:dyDescent="0.2">
      <c r="C4" s="304" t="s">
        <v>320</v>
      </c>
      <c r="D4" s="303">
        <v>5581797</v>
      </c>
      <c r="E4" s="303">
        <v>158265</v>
      </c>
      <c r="F4" s="303">
        <v>47965</v>
      </c>
      <c r="G4" s="303">
        <v>14535</v>
      </c>
      <c r="H4" s="303">
        <v>78932</v>
      </c>
      <c r="I4" s="303">
        <v>56639</v>
      </c>
      <c r="J4" s="301">
        <f t="shared" ref="J4:J15" si="0">SUM(D4:I4)</f>
        <v>5938133</v>
      </c>
      <c r="L4" s="171"/>
    </row>
    <row r="5" spans="3:14" ht="17.100000000000001" customHeight="1" x14ac:dyDescent="0.2">
      <c r="C5" s="281" t="s">
        <v>161</v>
      </c>
      <c r="D5" s="298">
        <v>891088</v>
      </c>
      <c r="E5" s="298">
        <v>674235</v>
      </c>
      <c r="F5" s="298">
        <v>167265</v>
      </c>
      <c r="G5" s="298">
        <v>2341</v>
      </c>
      <c r="H5" s="298">
        <v>107015</v>
      </c>
      <c r="I5" s="298">
        <v>55390</v>
      </c>
      <c r="J5" s="296">
        <f t="shared" si="0"/>
        <v>1897334</v>
      </c>
      <c r="L5" s="171"/>
    </row>
    <row r="6" spans="3:14" ht="17.100000000000001" customHeight="1" x14ac:dyDescent="0.2">
      <c r="C6" s="281" t="s">
        <v>319</v>
      </c>
      <c r="D6" s="298">
        <v>557541</v>
      </c>
      <c r="E6" s="298">
        <v>0</v>
      </c>
      <c r="F6" s="298">
        <v>0</v>
      </c>
      <c r="G6" s="298">
        <v>0</v>
      </c>
      <c r="H6" s="298">
        <v>0</v>
      </c>
      <c r="I6" s="298">
        <v>0</v>
      </c>
      <c r="J6" s="296">
        <f t="shared" si="0"/>
        <v>557541</v>
      </c>
      <c r="L6" s="171"/>
    </row>
    <row r="7" spans="3:14" ht="17.100000000000001" customHeight="1" x14ac:dyDescent="0.2">
      <c r="C7" s="281" t="s">
        <v>203</v>
      </c>
      <c r="D7" s="298">
        <v>2912454</v>
      </c>
      <c r="E7" s="298">
        <v>328614</v>
      </c>
      <c r="F7" s="298">
        <v>48001</v>
      </c>
      <c r="G7" s="298">
        <v>56263</v>
      </c>
      <c r="H7" s="298">
        <v>3996</v>
      </c>
      <c r="I7" s="298">
        <v>0</v>
      </c>
      <c r="J7" s="296">
        <f t="shared" si="0"/>
        <v>3349328</v>
      </c>
      <c r="L7" s="171"/>
    </row>
    <row r="8" spans="3:14" ht="17.100000000000001" customHeight="1" x14ac:dyDescent="0.2">
      <c r="C8" s="300" t="s">
        <v>318</v>
      </c>
      <c r="D8" s="298">
        <v>37075852</v>
      </c>
      <c r="E8" s="298">
        <v>16805432</v>
      </c>
      <c r="F8" s="298">
        <v>1749824</v>
      </c>
      <c r="G8" s="298">
        <v>19760541</v>
      </c>
      <c r="H8" s="298">
        <v>2845762</v>
      </c>
      <c r="I8" s="298">
        <v>196135</v>
      </c>
      <c r="J8" s="299">
        <f t="shared" si="0"/>
        <v>78433546</v>
      </c>
      <c r="L8" s="171"/>
    </row>
    <row r="9" spans="3:14" ht="24.95" customHeight="1" x14ac:dyDescent="0.2">
      <c r="C9" s="300" t="s">
        <v>317</v>
      </c>
      <c r="D9" s="298">
        <v>0</v>
      </c>
      <c r="E9" s="298">
        <v>0</v>
      </c>
      <c r="F9" s="298">
        <v>0</v>
      </c>
      <c r="G9" s="298">
        <v>0</v>
      </c>
      <c r="H9" s="298">
        <v>130</v>
      </c>
      <c r="I9" s="298">
        <v>0</v>
      </c>
      <c r="J9" s="299">
        <f t="shared" si="0"/>
        <v>130</v>
      </c>
      <c r="L9" s="171"/>
    </row>
    <row r="10" spans="3:14" ht="17.100000000000001" customHeight="1" x14ac:dyDescent="0.2">
      <c r="C10" s="281" t="s">
        <v>316</v>
      </c>
      <c r="D10" s="298">
        <v>29046825</v>
      </c>
      <c r="E10" s="298">
        <v>862205</v>
      </c>
      <c r="F10" s="298">
        <v>0</v>
      </c>
      <c r="G10" s="298">
        <v>0</v>
      </c>
      <c r="H10" s="298">
        <v>827919</v>
      </c>
      <c r="I10" s="298">
        <v>0</v>
      </c>
      <c r="J10" s="296">
        <f t="shared" si="0"/>
        <v>30736949</v>
      </c>
      <c r="L10" s="171"/>
    </row>
    <row r="11" spans="3:14" ht="17.100000000000001" customHeight="1" x14ac:dyDescent="0.2">
      <c r="C11" s="281" t="s">
        <v>329</v>
      </c>
      <c r="D11" s="298">
        <v>7359</v>
      </c>
      <c r="E11" s="298">
        <v>0</v>
      </c>
      <c r="F11" s="298">
        <v>0</v>
      </c>
      <c r="G11" s="298">
        <v>0</v>
      </c>
      <c r="H11" s="298">
        <v>0</v>
      </c>
      <c r="I11" s="298">
        <v>0</v>
      </c>
      <c r="J11" s="296">
        <f t="shared" si="0"/>
        <v>7359</v>
      </c>
      <c r="L11" s="171"/>
    </row>
    <row r="12" spans="3:14" ht="17.100000000000001" hidden="1" customHeight="1" x14ac:dyDescent="0.2">
      <c r="C12" s="281" t="s">
        <v>315</v>
      </c>
      <c r="D12" s="298">
        <v>0</v>
      </c>
      <c r="E12" s="298">
        <v>0</v>
      </c>
      <c r="F12" s="298">
        <v>0</v>
      </c>
      <c r="G12" s="298">
        <v>0</v>
      </c>
      <c r="H12" s="298">
        <v>0</v>
      </c>
      <c r="I12" s="298">
        <v>0</v>
      </c>
      <c r="J12" s="296">
        <f t="shared" si="0"/>
        <v>0</v>
      </c>
      <c r="L12" s="171"/>
    </row>
    <row r="13" spans="3:14" ht="17.100000000000001" customHeight="1" x14ac:dyDescent="0.2">
      <c r="C13" s="300" t="s">
        <v>314</v>
      </c>
      <c r="D13" s="298">
        <v>518006</v>
      </c>
      <c r="E13" s="298">
        <v>261</v>
      </c>
      <c r="F13" s="298">
        <v>0</v>
      </c>
      <c r="G13" s="298">
        <v>0</v>
      </c>
      <c r="H13" s="298">
        <v>782</v>
      </c>
      <c r="I13" s="298">
        <v>0</v>
      </c>
      <c r="J13" s="299">
        <f t="shared" si="0"/>
        <v>519049</v>
      </c>
      <c r="L13" s="171"/>
    </row>
    <row r="14" spans="3:14" ht="17.100000000000001" customHeight="1" x14ac:dyDescent="0.2">
      <c r="C14" s="281" t="s">
        <v>313</v>
      </c>
      <c r="D14" s="298">
        <v>735131</v>
      </c>
      <c r="E14" s="298">
        <v>3592</v>
      </c>
      <c r="F14" s="298">
        <v>0</v>
      </c>
      <c r="G14" s="298">
        <v>0</v>
      </c>
      <c r="H14" s="298">
        <v>5799</v>
      </c>
      <c r="I14" s="298">
        <v>0</v>
      </c>
      <c r="J14" s="296">
        <f t="shared" si="0"/>
        <v>744522</v>
      </c>
      <c r="L14" s="171"/>
    </row>
    <row r="15" spans="3:14" ht="17.100000000000001" customHeight="1" thickBot="1" x14ac:dyDescent="0.25">
      <c r="C15" s="281" t="s">
        <v>312</v>
      </c>
      <c r="D15" s="298">
        <v>1199624</v>
      </c>
      <c r="E15" s="298">
        <v>70311</v>
      </c>
      <c r="F15" s="298">
        <v>56062</v>
      </c>
      <c r="G15" s="298">
        <v>16</v>
      </c>
      <c r="H15" s="298">
        <v>3707</v>
      </c>
      <c r="I15" s="298">
        <v>9410</v>
      </c>
      <c r="J15" s="296">
        <f t="shared" si="0"/>
        <v>1339130</v>
      </c>
      <c r="L15" s="171"/>
      <c r="N15" s="273"/>
    </row>
    <row r="16" spans="3:14" ht="17.100000000000001" customHeight="1" thickBot="1" x14ac:dyDescent="0.25">
      <c r="C16" s="33" t="s">
        <v>311</v>
      </c>
      <c r="D16" s="276">
        <f t="shared" ref="D16:I16" si="1">SUM(D4:D15)</f>
        <v>78525677</v>
      </c>
      <c r="E16" s="276">
        <f t="shared" si="1"/>
        <v>18902915</v>
      </c>
      <c r="F16" s="276">
        <f t="shared" si="1"/>
        <v>2069117</v>
      </c>
      <c r="G16" s="276">
        <f t="shared" si="1"/>
        <v>19833696</v>
      </c>
      <c r="H16" s="276">
        <f t="shared" si="1"/>
        <v>3874042</v>
      </c>
      <c r="I16" s="276">
        <f t="shared" si="1"/>
        <v>317574</v>
      </c>
      <c r="J16" s="274">
        <f>SUM(J4:J12,J13:J15)</f>
        <v>123523021</v>
      </c>
      <c r="L16" s="171"/>
      <c r="M16" s="139"/>
      <c r="N16" s="273"/>
    </row>
    <row r="17" spans="1:14" ht="17.100000000000001" customHeight="1" thickBot="1" x14ac:dyDescent="0.25">
      <c r="C17" s="295" t="s">
        <v>310</v>
      </c>
      <c r="D17" s="294"/>
      <c r="E17" s="293"/>
      <c r="F17" s="293"/>
      <c r="G17" s="293"/>
      <c r="H17" s="293"/>
      <c r="I17" s="293"/>
      <c r="J17" s="291"/>
      <c r="L17" s="150"/>
      <c r="N17" s="170"/>
    </row>
    <row r="18" spans="1:14" ht="17.100000000000001" customHeight="1" x14ac:dyDescent="0.2">
      <c r="C18" s="290" t="s">
        <v>309</v>
      </c>
      <c r="D18" s="289">
        <v>0</v>
      </c>
      <c r="E18" s="289">
        <v>0</v>
      </c>
      <c r="F18" s="289">
        <v>0</v>
      </c>
      <c r="G18" s="289">
        <v>0</v>
      </c>
      <c r="H18" s="289">
        <v>0</v>
      </c>
      <c r="I18" s="289">
        <v>0</v>
      </c>
      <c r="J18" s="287">
        <f t="shared" ref="J18:J27" si="2">SUM(D18:I18)</f>
        <v>0</v>
      </c>
      <c r="L18" s="171"/>
    </row>
    <row r="19" spans="1:14" ht="17.100000000000001" customHeight="1" x14ac:dyDescent="0.2">
      <c r="C19" s="286" t="s">
        <v>308</v>
      </c>
      <c r="D19" s="280">
        <v>2251356</v>
      </c>
      <c r="E19" s="280">
        <v>491733</v>
      </c>
      <c r="F19" s="280">
        <v>198557</v>
      </c>
      <c r="G19" s="280">
        <v>9069323</v>
      </c>
      <c r="H19" s="280">
        <v>61</v>
      </c>
      <c r="I19" s="280">
        <v>8301</v>
      </c>
      <c r="J19" s="278">
        <f t="shared" si="2"/>
        <v>12019331</v>
      </c>
      <c r="L19" s="171"/>
    </row>
    <row r="20" spans="1:14" ht="17.100000000000001" customHeight="1" x14ac:dyDescent="0.2">
      <c r="C20" s="281" t="s">
        <v>307</v>
      </c>
      <c r="D20" s="280">
        <v>2945888</v>
      </c>
      <c r="E20" s="280">
        <v>164737</v>
      </c>
      <c r="F20" s="280">
        <v>63013</v>
      </c>
      <c r="G20" s="280">
        <v>0</v>
      </c>
      <c r="H20" s="280">
        <v>0</v>
      </c>
      <c r="I20" s="280">
        <v>0</v>
      </c>
      <c r="J20" s="278">
        <f t="shared" si="2"/>
        <v>3173638</v>
      </c>
      <c r="L20" s="171"/>
    </row>
    <row r="21" spans="1:14" ht="17.100000000000001" customHeight="1" x14ac:dyDescent="0.2">
      <c r="C21" s="286" t="s">
        <v>306</v>
      </c>
      <c r="D21" s="280">
        <v>61949417</v>
      </c>
      <c r="E21" s="280">
        <v>12092703</v>
      </c>
      <c r="F21" s="280">
        <v>1752010</v>
      </c>
      <c r="G21" s="280">
        <v>532631</v>
      </c>
      <c r="H21" s="280">
        <v>4498170</v>
      </c>
      <c r="I21" s="280">
        <v>315935</v>
      </c>
      <c r="J21" s="278">
        <f t="shared" si="2"/>
        <v>81140866</v>
      </c>
      <c r="L21" s="171"/>
    </row>
    <row r="22" spans="1:14" ht="24.95" customHeight="1" x14ac:dyDescent="0.2">
      <c r="C22" s="281" t="s">
        <v>305</v>
      </c>
      <c r="D22" s="280">
        <v>2558597</v>
      </c>
      <c r="E22" s="280">
        <v>5519934</v>
      </c>
      <c r="F22" s="280">
        <v>0</v>
      </c>
      <c r="G22" s="280">
        <v>788687</v>
      </c>
      <c r="H22" s="280">
        <v>78977</v>
      </c>
      <c r="I22" s="280">
        <v>0</v>
      </c>
      <c r="J22" s="278">
        <f t="shared" si="2"/>
        <v>8946195</v>
      </c>
      <c r="L22" s="171"/>
      <c r="N22" s="160"/>
    </row>
    <row r="23" spans="1:14" ht="24.95" customHeight="1" x14ac:dyDescent="0.2">
      <c r="C23" s="281" t="s">
        <v>304</v>
      </c>
      <c r="D23" s="280">
        <v>0</v>
      </c>
      <c r="E23" s="280">
        <v>78672</v>
      </c>
      <c r="F23" s="280">
        <v>0</v>
      </c>
      <c r="G23" s="280">
        <v>20659</v>
      </c>
      <c r="H23" s="280">
        <v>767</v>
      </c>
      <c r="I23" s="280">
        <v>0</v>
      </c>
      <c r="J23" s="278">
        <f t="shared" si="2"/>
        <v>100098</v>
      </c>
      <c r="L23" s="171"/>
      <c r="N23" s="160"/>
    </row>
    <row r="24" spans="1:14" ht="17.100000000000001" hidden="1" customHeight="1" x14ac:dyDescent="0.2">
      <c r="C24" s="281" t="s">
        <v>303</v>
      </c>
      <c r="D24" s="280"/>
      <c r="E24" s="280"/>
      <c r="F24" s="280"/>
      <c r="G24" s="280"/>
      <c r="H24" s="280"/>
      <c r="I24" s="280"/>
      <c r="J24" s="278">
        <f t="shared" si="2"/>
        <v>0</v>
      </c>
      <c r="L24" s="171"/>
      <c r="N24" s="160"/>
    </row>
    <row r="25" spans="1:14" ht="24.95" customHeight="1" x14ac:dyDescent="0.2">
      <c r="C25" s="281" t="s">
        <v>302</v>
      </c>
      <c r="D25" s="280">
        <v>1575093</v>
      </c>
      <c r="E25" s="280">
        <v>121568</v>
      </c>
      <c r="F25" s="280">
        <v>62356</v>
      </c>
      <c r="G25" s="280">
        <v>4960</v>
      </c>
      <c r="H25" s="280">
        <v>42205</v>
      </c>
      <c r="I25" s="280">
        <v>9016</v>
      </c>
      <c r="J25" s="278">
        <f t="shared" si="2"/>
        <v>1815198</v>
      </c>
      <c r="L25" s="171"/>
    </row>
    <row r="26" spans="1:14" s="160" customFormat="1" ht="17.100000000000001" customHeight="1" x14ac:dyDescent="0.2">
      <c r="A26" s="269"/>
      <c r="B26" s="269"/>
      <c r="C26" s="281" t="s">
        <v>301</v>
      </c>
      <c r="D26" s="280">
        <v>219471</v>
      </c>
      <c r="E26" s="280">
        <v>4614</v>
      </c>
      <c r="F26" s="280">
        <v>695</v>
      </c>
      <c r="G26" s="280">
        <v>354</v>
      </c>
      <c r="H26" s="280">
        <v>280</v>
      </c>
      <c r="I26" s="280">
        <v>2</v>
      </c>
      <c r="J26" s="278">
        <f t="shared" si="2"/>
        <v>225416</v>
      </c>
      <c r="L26" s="168"/>
      <c r="N26" s="161"/>
    </row>
    <row r="27" spans="1:14" s="160" customFormat="1" ht="17.100000000000001" customHeight="1" thickBot="1" x14ac:dyDescent="0.25">
      <c r="A27" s="269"/>
      <c r="B27" s="269"/>
      <c r="C27" s="281" t="s">
        <v>300</v>
      </c>
      <c r="D27" s="280">
        <v>1263940</v>
      </c>
      <c r="E27" s="280">
        <v>0</v>
      </c>
      <c r="F27" s="280">
        <v>0</v>
      </c>
      <c r="G27" s="280">
        <v>2563375</v>
      </c>
      <c r="H27" s="280">
        <v>0</v>
      </c>
      <c r="I27" s="280">
        <v>0</v>
      </c>
      <c r="J27" s="278">
        <f t="shared" si="2"/>
        <v>3827315</v>
      </c>
      <c r="L27" s="168"/>
      <c r="N27" s="161"/>
    </row>
    <row r="28" spans="1:14" ht="17.100000000000001" customHeight="1" thickBot="1" x14ac:dyDescent="0.25">
      <c r="C28" s="33" t="s">
        <v>299</v>
      </c>
      <c r="D28" s="276">
        <f t="shared" ref="D28:J28" si="3">SUM(D18:D27)</f>
        <v>72763762</v>
      </c>
      <c r="E28" s="276">
        <f t="shared" si="3"/>
        <v>18473961</v>
      </c>
      <c r="F28" s="276">
        <f t="shared" si="3"/>
        <v>2076631</v>
      </c>
      <c r="G28" s="276">
        <f t="shared" si="3"/>
        <v>12979989</v>
      </c>
      <c r="H28" s="276">
        <f t="shared" si="3"/>
        <v>4620460</v>
      </c>
      <c r="I28" s="276">
        <f t="shared" si="3"/>
        <v>333254</v>
      </c>
      <c r="J28" s="274">
        <f t="shared" si="3"/>
        <v>111248057</v>
      </c>
      <c r="L28" s="171"/>
      <c r="M28" s="139"/>
      <c r="N28" s="273"/>
    </row>
    <row r="29" spans="1:14" ht="9.9499999999999993" customHeight="1" thickBot="1" x14ac:dyDescent="0.25">
      <c r="C29" s="312"/>
      <c r="D29" s="310"/>
      <c r="E29" s="311"/>
      <c r="F29" s="310"/>
      <c r="G29" s="310"/>
      <c r="H29" s="310"/>
      <c r="I29" s="310"/>
      <c r="J29" s="309"/>
      <c r="L29" s="171"/>
    </row>
    <row r="30" spans="1:14" ht="17.100000000000001" customHeight="1" thickBot="1" x14ac:dyDescent="0.25">
      <c r="C30" s="265" t="s">
        <v>298</v>
      </c>
      <c r="D30" s="268">
        <f t="shared" ref="D30:J30" si="4">D16-D28</f>
        <v>5761915</v>
      </c>
      <c r="E30" s="268">
        <f t="shared" si="4"/>
        <v>428954</v>
      </c>
      <c r="F30" s="268">
        <f t="shared" si="4"/>
        <v>-7514</v>
      </c>
      <c r="G30" s="268">
        <f t="shared" si="4"/>
        <v>6853707</v>
      </c>
      <c r="H30" s="268">
        <f t="shared" si="4"/>
        <v>-746418</v>
      </c>
      <c r="I30" s="268">
        <f t="shared" si="4"/>
        <v>-15680</v>
      </c>
      <c r="J30" s="267">
        <f t="shared" si="4"/>
        <v>12274964</v>
      </c>
      <c r="L30" s="150"/>
      <c r="M30" s="151"/>
    </row>
    <row r="31" spans="1:14" s="160" customFormat="1" ht="35.1" customHeight="1" thickBot="1" x14ac:dyDescent="0.25">
      <c r="A31" s="269"/>
      <c r="B31" s="269"/>
      <c r="C31" s="265" t="s">
        <v>328</v>
      </c>
      <c r="D31" s="264">
        <v>18776300</v>
      </c>
      <c r="E31" s="264">
        <v>1448173</v>
      </c>
      <c r="F31" s="264">
        <v>454856</v>
      </c>
      <c r="G31" s="264">
        <v>0</v>
      </c>
      <c r="H31" s="264">
        <v>330750</v>
      </c>
      <c r="I31" s="264">
        <v>2486</v>
      </c>
      <c r="J31" s="263">
        <f>SUM(D31:I31)</f>
        <v>21012565</v>
      </c>
      <c r="L31" s="266"/>
    </row>
    <row r="32" spans="1:14" ht="17.100000000000001" customHeight="1" thickBot="1" x14ac:dyDescent="0.25">
      <c r="C32" s="265" t="s">
        <v>296</v>
      </c>
      <c r="D32" s="264">
        <v>3746579</v>
      </c>
      <c r="E32" s="264">
        <v>1150464</v>
      </c>
      <c r="F32" s="264">
        <v>161334</v>
      </c>
      <c r="G32" s="264">
        <v>0</v>
      </c>
      <c r="H32" s="264">
        <v>3542</v>
      </c>
      <c r="I32" s="264">
        <v>19981</v>
      </c>
      <c r="J32" s="263">
        <f>SUM(D32:I32)</f>
        <v>5081900</v>
      </c>
      <c r="L32" s="171"/>
    </row>
    <row r="34" spans="3:14" ht="19.5" customHeight="1" x14ac:dyDescent="0.2">
      <c r="C34" s="308" t="s">
        <v>88</v>
      </c>
      <c r="D34" s="306" t="s">
        <v>327</v>
      </c>
      <c r="E34" s="307" t="s">
        <v>326</v>
      </c>
      <c r="F34" s="307" t="s">
        <v>325</v>
      </c>
      <c r="G34" s="307" t="s">
        <v>324</v>
      </c>
      <c r="H34" s="306" t="s">
        <v>323</v>
      </c>
      <c r="I34" s="306" t="s">
        <v>322</v>
      </c>
      <c r="J34" s="305" t="s">
        <v>83</v>
      </c>
    </row>
    <row r="35" spans="3:14" ht="17.100000000000001" customHeight="1" thickBot="1" x14ac:dyDescent="0.25">
      <c r="C35" s="295" t="s">
        <v>321</v>
      </c>
      <c r="D35" s="294"/>
      <c r="E35" s="293"/>
      <c r="F35" s="293"/>
      <c r="G35" s="293"/>
      <c r="H35" s="293"/>
      <c r="I35" s="293"/>
      <c r="J35" s="291"/>
    </row>
    <row r="36" spans="3:14" ht="17.100000000000001" customHeight="1" x14ac:dyDescent="0.2">
      <c r="C36" s="304" t="s">
        <v>320</v>
      </c>
      <c r="D36" s="303">
        <v>2928696</v>
      </c>
      <c r="E36" s="303">
        <v>71888</v>
      </c>
      <c r="F36" s="303">
        <v>13590</v>
      </c>
      <c r="G36" s="303">
        <v>1881</v>
      </c>
      <c r="H36" s="302">
        <v>26591</v>
      </c>
      <c r="I36" s="302">
        <v>11903</v>
      </c>
      <c r="J36" s="301">
        <f t="shared" ref="J36:J46" si="5">SUM(D36:I36)</f>
        <v>3054549</v>
      </c>
      <c r="L36" s="171"/>
    </row>
    <row r="37" spans="3:14" ht="17.100000000000001" customHeight="1" x14ac:dyDescent="0.2">
      <c r="C37" s="281" t="s">
        <v>161</v>
      </c>
      <c r="D37" s="298">
        <v>2097640</v>
      </c>
      <c r="E37" s="298">
        <v>795082</v>
      </c>
      <c r="F37" s="298">
        <v>493600</v>
      </c>
      <c r="G37" s="298">
        <v>5292</v>
      </c>
      <c r="H37" s="297">
        <v>249455</v>
      </c>
      <c r="I37" s="297">
        <v>110346</v>
      </c>
      <c r="J37" s="296">
        <f t="shared" si="5"/>
        <v>3751415</v>
      </c>
      <c r="L37" s="171"/>
    </row>
    <row r="38" spans="3:14" ht="17.100000000000001" customHeight="1" x14ac:dyDescent="0.2">
      <c r="C38" s="281" t="s">
        <v>319</v>
      </c>
      <c r="D38" s="298">
        <v>1163944</v>
      </c>
      <c r="E38" s="298">
        <v>0</v>
      </c>
      <c r="F38" s="298">
        <v>0</v>
      </c>
      <c r="G38" s="298">
        <v>0</v>
      </c>
      <c r="H38" s="297">
        <v>0</v>
      </c>
      <c r="I38" s="297">
        <v>0</v>
      </c>
      <c r="J38" s="296">
        <f t="shared" si="5"/>
        <v>1163944</v>
      </c>
      <c r="L38" s="171"/>
    </row>
    <row r="39" spans="3:14" ht="17.100000000000001" customHeight="1" x14ac:dyDescent="0.2">
      <c r="C39" s="281" t="s">
        <v>203</v>
      </c>
      <c r="D39" s="298">
        <v>4490735</v>
      </c>
      <c r="E39" s="298">
        <v>316206</v>
      </c>
      <c r="F39" s="298">
        <v>32713</v>
      </c>
      <c r="G39" s="298">
        <v>19807</v>
      </c>
      <c r="H39" s="297">
        <v>4883</v>
      </c>
      <c r="I39" s="297">
        <v>1173</v>
      </c>
      <c r="J39" s="296">
        <f t="shared" si="5"/>
        <v>4865517</v>
      </c>
      <c r="L39" s="171"/>
    </row>
    <row r="40" spans="3:14" ht="17.100000000000001" customHeight="1" x14ac:dyDescent="0.2">
      <c r="C40" s="300" t="s">
        <v>318</v>
      </c>
      <c r="D40" s="298">
        <v>38523638</v>
      </c>
      <c r="E40" s="298">
        <v>13315492</v>
      </c>
      <c r="F40" s="298">
        <v>1331869</v>
      </c>
      <c r="G40" s="298">
        <v>18949649</v>
      </c>
      <c r="H40" s="297">
        <v>2268520</v>
      </c>
      <c r="I40" s="297">
        <v>193182</v>
      </c>
      <c r="J40" s="299">
        <f t="shared" si="5"/>
        <v>74582350</v>
      </c>
      <c r="L40" s="171"/>
    </row>
    <row r="41" spans="3:14" ht="24.95" customHeight="1" x14ac:dyDescent="0.2">
      <c r="C41" s="300" t="s">
        <v>317</v>
      </c>
      <c r="D41" s="298">
        <v>0</v>
      </c>
      <c r="E41" s="298">
        <v>0</v>
      </c>
      <c r="F41" s="298">
        <v>0</v>
      </c>
      <c r="G41" s="298">
        <v>0</v>
      </c>
      <c r="H41" s="297">
        <v>461</v>
      </c>
      <c r="I41" s="297">
        <v>0</v>
      </c>
      <c r="J41" s="299">
        <f t="shared" si="5"/>
        <v>461</v>
      </c>
      <c r="L41" s="171"/>
    </row>
    <row r="42" spans="3:14" ht="17.100000000000001" customHeight="1" x14ac:dyDescent="0.2">
      <c r="C42" s="281" t="s">
        <v>316</v>
      </c>
      <c r="D42" s="298">
        <v>26188304</v>
      </c>
      <c r="E42" s="298">
        <v>676526</v>
      </c>
      <c r="F42" s="298">
        <v>0</v>
      </c>
      <c r="G42" s="298">
        <v>0</v>
      </c>
      <c r="H42" s="297">
        <v>813784</v>
      </c>
      <c r="I42" s="297">
        <v>0</v>
      </c>
      <c r="J42" s="296">
        <f t="shared" si="5"/>
        <v>27678614</v>
      </c>
      <c r="L42" s="171"/>
    </row>
    <row r="43" spans="3:14" ht="17.100000000000001" customHeight="1" x14ac:dyDescent="0.2">
      <c r="C43" s="281" t="s">
        <v>315</v>
      </c>
      <c r="D43" s="298">
        <v>285009</v>
      </c>
      <c r="E43" s="298">
        <v>185903</v>
      </c>
      <c r="F43" s="298">
        <v>1724</v>
      </c>
      <c r="G43" s="298">
        <v>0</v>
      </c>
      <c r="H43" s="297">
        <v>99965</v>
      </c>
      <c r="I43" s="297">
        <v>4237</v>
      </c>
      <c r="J43" s="296">
        <f t="shared" si="5"/>
        <v>576838</v>
      </c>
      <c r="L43" s="171"/>
    </row>
    <row r="44" spans="3:14" ht="17.100000000000001" customHeight="1" x14ac:dyDescent="0.2">
      <c r="C44" s="300" t="s">
        <v>314</v>
      </c>
      <c r="D44" s="297">
        <v>464899</v>
      </c>
      <c r="E44" s="297">
        <v>293</v>
      </c>
      <c r="F44" s="297">
        <v>0</v>
      </c>
      <c r="G44" s="297">
        <v>0</v>
      </c>
      <c r="H44" s="297">
        <v>434</v>
      </c>
      <c r="I44" s="297">
        <v>0</v>
      </c>
      <c r="J44" s="299">
        <f t="shared" si="5"/>
        <v>465626</v>
      </c>
      <c r="L44" s="171"/>
    </row>
    <row r="45" spans="3:14" ht="17.100000000000001" customHeight="1" x14ac:dyDescent="0.2">
      <c r="C45" s="281" t="s">
        <v>313</v>
      </c>
      <c r="D45" s="298">
        <v>706883</v>
      </c>
      <c r="E45" s="298">
        <v>3650</v>
      </c>
      <c r="F45" s="298">
        <v>0</v>
      </c>
      <c r="G45" s="298">
        <v>0</v>
      </c>
      <c r="H45" s="297">
        <v>6844</v>
      </c>
      <c r="I45" s="297">
        <v>0</v>
      </c>
      <c r="J45" s="296">
        <f t="shared" si="5"/>
        <v>717377</v>
      </c>
      <c r="L45" s="171"/>
    </row>
    <row r="46" spans="3:14" ht="17.100000000000001" customHeight="1" thickBot="1" x14ac:dyDescent="0.25">
      <c r="C46" s="281" t="s">
        <v>312</v>
      </c>
      <c r="D46" s="298">
        <v>1019280</v>
      </c>
      <c r="E46" s="298">
        <v>63441</v>
      </c>
      <c r="F46" s="298">
        <v>11253</v>
      </c>
      <c r="G46" s="298">
        <v>0</v>
      </c>
      <c r="H46" s="297">
        <v>13253</v>
      </c>
      <c r="I46" s="297">
        <v>21904</v>
      </c>
      <c r="J46" s="296">
        <f t="shared" si="5"/>
        <v>1129131</v>
      </c>
      <c r="L46" s="171"/>
      <c r="N46" s="273"/>
    </row>
    <row r="47" spans="3:14" ht="17.100000000000001" customHeight="1" thickBot="1" x14ac:dyDescent="0.25">
      <c r="C47" s="33" t="s">
        <v>311</v>
      </c>
      <c r="D47" s="276">
        <f t="shared" ref="D47:J47" si="6">SUM(D36:D46)</f>
        <v>77869028</v>
      </c>
      <c r="E47" s="276">
        <f t="shared" si="6"/>
        <v>15428481</v>
      </c>
      <c r="F47" s="276">
        <f t="shared" si="6"/>
        <v>1884749</v>
      </c>
      <c r="G47" s="276">
        <f t="shared" si="6"/>
        <v>18976629</v>
      </c>
      <c r="H47" s="276">
        <f t="shared" si="6"/>
        <v>3484190</v>
      </c>
      <c r="I47" s="276">
        <f t="shared" si="6"/>
        <v>342745</v>
      </c>
      <c r="J47" s="274">
        <f t="shared" si="6"/>
        <v>117985822</v>
      </c>
      <c r="L47" s="171"/>
      <c r="M47" s="139"/>
      <c r="N47" s="273"/>
    </row>
    <row r="48" spans="3:14" ht="17.100000000000001" customHeight="1" thickBot="1" x14ac:dyDescent="0.25">
      <c r="C48" s="295" t="s">
        <v>310</v>
      </c>
      <c r="D48" s="294"/>
      <c r="E48" s="293"/>
      <c r="F48" s="293"/>
      <c r="G48" s="293"/>
      <c r="H48" s="292"/>
      <c r="I48" s="292"/>
      <c r="J48" s="291"/>
      <c r="L48" s="150"/>
      <c r="N48" s="170"/>
    </row>
    <row r="49" spans="1:14" ht="17.100000000000001" customHeight="1" x14ac:dyDescent="0.2">
      <c r="C49" s="290" t="s">
        <v>309</v>
      </c>
      <c r="D49" s="289">
        <v>0</v>
      </c>
      <c r="E49" s="289">
        <v>0</v>
      </c>
      <c r="F49" s="289">
        <v>0</v>
      </c>
      <c r="G49" s="289">
        <v>0</v>
      </c>
      <c r="H49" s="288">
        <v>0</v>
      </c>
      <c r="I49" s="288">
        <v>0</v>
      </c>
      <c r="J49" s="287">
        <f t="shared" ref="J49:J58" si="7">SUM(D49:I49)</f>
        <v>0</v>
      </c>
      <c r="L49" s="171"/>
    </row>
    <row r="50" spans="1:14" ht="17.100000000000001" customHeight="1" x14ac:dyDescent="0.2">
      <c r="C50" s="286" t="s">
        <v>308</v>
      </c>
      <c r="D50" s="280">
        <v>1922740</v>
      </c>
      <c r="E50" s="280">
        <v>251510</v>
      </c>
      <c r="F50" s="280">
        <v>3516</v>
      </c>
      <c r="G50" s="280">
        <v>11189925</v>
      </c>
      <c r="H50" s="279">
        <v>16138</v>
      </c>
      <c r="I50" s="279">
        <v>0</v>
      </c>
      <c r="J50" s="278">
        <f t="shared" si="7"/>
        <v>13383829</v>
      </c>
      <c r="L50" s="171"/>
    </row>
    <row r="51" spans="1:14" ht="17.100000000000001" customHeight="1" x14ac:dyDescent="0.2">
      <c r="C51" s="281" t="s">
        <v>307</v>
      </c>
      <c r="D51" s="280">
        <v>4516135</v>
      </c>
      <c r="E51" s="280">
        <v>162691</v>
      </c>
      <c r="F51" s="280">
        <v>40157</v>
      </c>
      <c r="G51" s="280">
        <v>0</v>
      </c>
      <c r="H51" s="279">
        <v>0</v>
      </c>
      <c r="I51" s="279">
        <v>73</v>
      </c>
      <c r="J51" s="278">
        <f t="shared" si="7"/>
        <v>4719056</v>
      </c>
      <c r="L51" s="171"/>
    </row>
    <row r="52" spans="1:14" ht="17.100000000000001" customHeight="1" x14ac:dyDescent="0.2">
      <c r="C52" s="286" t="s">
        <v>306</v>
      </c>
      <c r="D52" s="280">
        <v>55753910</v>
      </c>
      <c r="E52" s="280">
        <v>10420148</v>
      </c>
      <c r="F52" s="280">
        <v>1400101</v>
      </c>
      <c r="G52" s="280">
        <v>480565</v>
      </c>
      <c r="H52" s="279">
        <v>3794164</v>
      </c>
      <c r="I52" s="279">
        <v>573591</v>
      </c>
      <c r="J52" s="278">
        <f t="shared" si="7"/>
        <v>72422479</v>
      </c>
      <c r="L52" s="171"/>
    </row>
    <row r="53" spans="1:14" ht="24.95" customHeight="1" x14ac:dyDescent="0.2">
      <c r="C53" s="281" t="s">
        <v>305</v>
      </c>
      <c r="D53" s="280">
        <v>2243632</v>
      </c>
      <c r="E53" s="280">
        <v>7310874</v>
      </c>
      <c r="F53" s="280">
        <v>0</v>
      </c>
      <c r="G53" s="280">
        <v>710272</v>
      </c>
      <c r="H53" s="279">
        <v>76964</v>
      </c>
      <c r="I53" s="279">
        <v>0</v>
      </c>
      <c r="J53" s="278">
        <f t="shared" si="7"/>
        <v>10341742</v>
      </c>
      <c r="L53" s="171"/>
    </row>
    <row r="54" spans="1:14" ht="24.95" customHeight="1" x14ac:dyDescent="0.2">
      <c r="C54" s="281" t="s">
        <v>304</v>
      </c>
      <c r="D54" s="280">
        <v>0</v>
      </c>
      <c r="E54" s="280">
        <v>87587</v>
      </c>
      <c r="F54" s="280">
        <v>0</v>
      </c>
      <c r="G54" s="280">
        <v>14380</v>
      </c>
      <c r="H54" s="279">
        <v>1415</v>
      </c>
      <c r="I54" s="279">
        <v>0</v>
      </c>
      <c r="J54" s="278">
        <f t="shared" si="7"/>
        <v>103382</v>
      </c>
      <c r="L54" s="171"/>
    </row>
    <row r="55" spans="1:14" ht="17.100000000000001" customHeight="1" x14ac:dyDescent="0.2">
      <c r="C55" s="281" t="s">
        <v>303</v>
      </c>
      <c r="D55" s="280">
        <v>178778</v>
      </c>
      <c r="E55" s="280">
        <v>46812</v>
      </c>
      <c r="F55" s="280">
        <v>1805</v>
      </c>
      <c r="G55" s="280">
        <v>2810</v>
      </c>
      <c r="H55" s="279">
        <v>45837</v>
      </c>
      <c r="I55" s="279">
        <v>299</v>
      </c>
      <c r="J55" s="278">
        <f t="shared" si="7"/>
        <v>276341</v>
      </c>
      <c r="L55" s="171"/>
    </row>
    <row r="56" spans="1:14" s="160" customFormat="1" ht="24.95" customHeight="1" x14ac:dyDescent="0.2">
      <c r="A56" s="269"/>
      <c r="B56" s="269"/>
      <c r="C56" s="281" t="s">
        <v>302</v>
      </c>
      <c r="D56" s="280">
        <v>1164181</v>
      </c>
      <c r="E56" s="280">
        <v>99483</v>
      </c>
      <c r="F56" s="280">
        <v>47275</v>
      </c>
      <c r="G56" s="280">
        <v>2629</v>
      </c>
      <c r="H56" s="279">
        <v>39822</v>
      </c>
      <c r="I56" s="279">
        <v>8018</v>
      </c>
      <c r="J56" s="278">
        <f t="shared" si="7"/>
        <v>1361408</v>
      </c>
      <c r="L56" s="168"/>
      <c r="N56" s="161"/>
    </row>
    <row r="57" spans="1:14" s="160" customFormat="1" ht="17.100000000000001" customHeight="1" x14ac:dyDescent="0.2">
      <c r="A57" s="269"/>
      <c r="B57" s="269"/>
      <c r="C57" s="285" t="s">
        <v>301</v>
      </c>
      <c r="D57" s="284">
        <v>170405</v>
      </c>
      <c r="E57" s="284">
        <v>4306</v>
      </c>
      <c r="F57" s="284">
        <v>282</v>
      </c>
      <c r="G57" s="284">
        <v>11</v>
      </c>
      <c r="H57" s="283">
        <v>1867</v>
      </c>
      <c r="I57" s="283">
        <v>10</v>
      </c>
      <c r="J57" s="282">
        <f t="shared" si="7"/>
        <v>176881</v>
      </c>
      <c r="L57" s="168"/>
      <c r="N57" s="161"/>
    </row>
    <row r="58" spans="1:14" ht="17.100000000000001" customHeight="1" thickBot="1" x14ac:dyDescent="0.25">
      <c r="C58" s="281" t="s">
        <v>300</v>
      </c>
      <c r="D58" s="280">
        <v>1251846</v>
      </c>
      <c r="E58" s="280">
        <v>0</v>
      </c>
      <c r="F58" s="280">
        <v>0</v>
      </c>
      <c r="G58" s="280">
        <v>2875878</v>
      </c>
      <c r="H58" s="279">
        <v>0</v>
      </c>
      <c r="I58" s="279">
        <v>0</v>
      </c>
      <c r="J58" s="278">
        <f t="shared" si="7"/>
        <v>4127724</v>
      </c>
      <c r="L58" s="171"/>
    </row>
    <row r="59" spans="1:14" ht="17.100000000000001" customHeight="1" thickBot="1" x14ac:dyDescent="0.25">
      <c r="C59" s="277" t="s">
        <v>299</v>
      </c>
      <c r="D59" s="276">
        <f t="shared" ref="D59:J59" si="8">SUM(D49:D58)</f>
        <v>67201627</v>
      </c>
      <c r="E59" s="276">
        <f t="shared" si="8"/>
        <v>18383411</v>
      </c>
      <c r="F59" s="276">
        <f t="shared" si="8"/>
        <v>1493136</v>
      </c>
      <c r="G59" s="276">
        <f t="shared" si="8"/>
        <v>15276470</v>
      </c>
      <c r="H59" s="275">
        <f t="shared" si="8"/>
        <v>3976207</v>
      </c>
      <c r="I59" s="275">
        <f t="shared" si="8"/>
        <v>581991</v>
      </c>
      <c r="J59" s="274">
        <f t="shared" si="8"/>
        <v>106912842</v>
      </c>
      <c r="L59" s="171"/>
      <c r="M59" s="139"/>
      <c r="N59" s="273"/>
    </row>
    <row r="60" spans="1:14" ht="17.100000000000001" customHeight="1" thickBot="1" x14ac:dyDescent="0.25">
      <c r="C60" s="272"/>
      <c r="D60" s="270"/>
      <c r="E60" s="270"/>
      <c r="F60" s="270"/>
      <c r="G60" s="270"/>
      <c r="H60" s="271"/>
      <c r="I60" s="271"/>
      <c r="J60" s="270"/>
      <c r="L60" s="171"/>
    </row>
    <row r="61" spans="1:14" ht="17.100000000000001" customHeight="1" thickBot="1" x14ac:dyDescent="0.25">
      <c r="C61" s="265" t="s">
        <v>298</v>
      </c>
      <c r="D61" s="268">
        <f t="shared" ref="D61:J61" si="9">D47-D59</f>
        <v>10667401</v>
      </c>
      <c r="E61" s="268">
        <f t="shared" si="9"/>
        <v>-2954930</v>
      </c>
      <c r="F61" s="268">
        <f t="shared" si="9"/>
        <v>391613</v>
      </c>
      <c r="G61" s="268">
        <f t="shared" si="9"/>
        <v>3700159</v>
      </c>
      <c r="H61" s="264">
        <f t="shared" si="9"/>
        <v>-492017</v>
      </c>
      <c r="I61" s="264">
        <f t="shared" si="9"/>
        <v>-239246</v>
      </c>
      <c r="J61" s="267">
        <f t="shared" si="9"/>
        <v>11072980</v>
      </c>
      <c r="L61" s="150"/>
    </row>
    <row r="62" spans="1:14" s="160" customFormat="1" ht="32.25" thickBot="1" x14ac:dyDescent="0.25">
      <c r="A62" s="269"/>
      <c r="B62" s="269"/>
      <c r="C62" s="265" t="s">
        <v>297</v>
      </c>
      <c r="D62" s="268">
        <v>17713880</v>
      </c>
      <c r="E62" s="268">
        <v>1450929</v>
      </c>
      <c r="F62" s="268">
        <v>384434</v>
      </c>
      <c r="G62" s="268">
        <v>0</v>
      </c>
      <c r="H62" s="264">
        <v>333067</v>
      </c>
      <c r="I62" s="264">
        <v>1092</v>
      </c>
      <c r="J62" s="267">
        <f>SUM(D62:I62)</f>
        <v>19883402</v>
      </c>
      <c r="L62" s="266"/>
    </row>
    <row r="63" spans="1:14" ht="17.100000000000001" customHeight="1" thickBot="1" x14ac:dyDescent="0.25">
      <c r="C63" s="265" t="s">
        <v>296</v>
      </c>
      <c r="D63" s="264">
        <v>2744417</v>
      </c>
      <c r="E63" s="264">
        <v>768976</v>
      </c>
      <c r="F63" s="264">
        <v>72579</v>
      </c>
      <c r="G63" s="264">
        <v>0</v>
      </c>
      <c r="H63" s="264">
        <v>2482</v>
      </c>
      <c r="I63" s="264">
        <v>21923</v>
      </c>
      <c r="J63" s="263">
        <f>SUM(D63:I63)</f>
        <v>3610377</v>
      </c>
      <c r="L63" s="171"/>
    </row>
    <row r="64" spans="1:14" x14ac:dyDescent="0.2">
      <c r="J64" s="262">
        <f>J62-'[1]Nota 36 zobowiązania warunkowe'!F30-'[1]Nota 36 zobowiązania warunkowe'!F38</f>
        <v>0</v>
      </c>
    </row>
    <row r="65" spans="5:5" x14ac:dyDescent="0.2">
      <c r="E65" s="261"/>
    </row>
    <row r="66" spans="5:5" x14ac:dyDescent="0.2">
      <c r="E66" s="261"/>
    </row>
    <row r="67" spans="5:5" x14ac:dyDescent="0.2">
      <c r="E67" s="261"/>
    </row>
    <row r="68" spans="5:5" x14ac:dyDescent="0.2">
      <c r="E68" s="261"/>
    </row>
    <row r="69" spans="5:5" x14ac:dyDescent="0.2">
      <c r="E69" s="261"/>
    </row>
    <row r="70" spans="5:5" x14ac:dyDescent="0.2">
      <c r="E70" s="261"/>
    </row>
    <row r="71" spans="5:5" x14ac:dyDescent="0.2">
      <c r="E71" s="261"/>
    </row>
    <row r="72" spans="5:5" x14ac:dyDescent="0.2">
      <c r="E72" s="261"/>
    </row>
    <row r="73" spans="5:5" x14ac:dyDescent="0.2">
      <c r="E73" s="261"/>
    </row>
    <row r="74" spans="5:5" x14ac:dyDescent="0.2">
      <c r="E74" s="261"/>
    </row>
    <row r="75" spans="5:5" x14ac:dyDescent="0.2">
      <c r="E75" s="261"/>
    </row>
    <row r="76" spans="5:5" x14ac:dyDescent="0.2">
      <c r="E76" s="261"/>
    </row>
    <row r="77" spans="5:5" x14ac:dyDescent="0.2">
      <c r="E77" s="261"/>
    </row>
    <row r="78" spans="5:5" x14ac:dyDescent="0.2">
      <c r="E78" s="261"/>
    </row>
    <row r="79" spans="5:5" x14ac:dyDescent="0.2">
      <c r="E79" s="261"/>
    </row>
    <row r="80" spans="5:5" x14ac:dyDescent="0.2">
      <c r="E80" s="261"/>
    </row>
    <row r="81" spans="5:5" x14ac:dyDescent="0.2">
      <c r="E81" s="261"/>
    </row>
    <row r="82" spans="5:5" x14ac:dyDescent="0.2">
      <c r="E82" s="261"/>
    </row>
    <row r="83" spans="5:5" x14ac:dyDescent="0.2">
      <c r="E83" s="261"/>
    </row>
    <row r="84" spans="5:5" x14ac:dyDescent="0.2">
      <c r="E84" s="261"/>
    </row>
    <row r="85" spans="5:5" x14ac:dyDescent="0.2">
      <c r="E85" s="261"/>
    </row>
    <row r="86" spans="5:5" x14ac:dyDescent="0.2">
      <c r="E86" s="261"/>
    </row>
    <row r="87" spans="5:5" x14ac:dyDescent="0.2">
      <c r="E87" s="261"/>
    </row>
    <row r="88" spans="5:5" x14ac:dyDescent="0.2">
      <c r="E88" s="261"/>
    </row>
    <row r="89" spans="5:5" x14ac:dyDescent="0.2">
      <c r="E89" s="261"/>
    </row>
    <row r="90" spans="5:5" x14ac:dyDescent="0.2">
      <c r="E90" s="261"/>
    </row>
    <row r="91" spans="5:5" x14ac:dyDescent="0.2">
      <c r="E91" s="261"/>
    </row>
    <row r="92" spans="5:5" x14ac:dyDescent="0.2">
      <c r="E92" s="261"/>
    </row>
    <row r="93" spans="5:5" x14ac:dyDescent="0.2">
      <c r="E93" s="261"/>
    </row>
    <row r="94" spans="5:5" x14ac:dyDescent="0.2">
      <c r="E94" s="261"/>
    </row>
    <row r="95" spans="5:5" x14ac:dyDescent="0.2">
      <c r="E95" s="261"/>
    </row>
    <row r="96" spans="5:5" x14ac:dyDescent="0.2">
      <c r="E96" s="261"/>
    </row>
    <row r="97" spans="5:5" x14ac:dyDescent="0.2">
      <c r="E97" s="261"/>
    </row>
    <row r="98" spans="5:5" x14ac:dyDescent="0.2">
      <c r="E98" s="261"/>
    </row>
    <row r="99" spans="5:5" x14ac:dyDescent="0.2">
      <c r="E99" s="261"/>
    </row>
    <row r="100" spans="5:5" x14ac:dyDescent="0.2">
      <c r="E100" s="261"/>
    </row>
    <row r="101" spans="5:5" x14ac:dyDescent="0.2">
      <c r="E101" s="261"/>
    </row>
    <row r="102" spans="5:5" x14ac:dyDescent="0.2">
      <c r="E102" s="261"/>
    </row>
    <row r="103" spans="5:5" x14ac:dyDescent="0.2">
      <c r="E103" s="261"/>
    </row>
    <row r="104" spans="5:5" x14ac:dyDescent="0.2">
      <c r="E104" s="261"/>
    </row>
    <row r="105" spans="5:5" x14ac:dyDescent="0.2">
      <c r="E105" s="261"/>
    </row>
    <row r="106" spans="5:5" x14ac:dyDescent="0.2">
      <c r="E106" s="261"/>
    </row>
    <row r="107" spans="5:5" x14ac:dyDescent="0.2">
      <c r="E107" s="261"/>
    </row>
    <row r="108" spans="5:5" x14ac:dyDescent="0.2">
      <c r="E108" s="261"/>
    </row>
    <row r="109" spans="5:5" x14ac:dyDescent="0.2">
      <c r="E109" s="261"/>
    </row>
    <row r="110" spans="5:5" x14ac:dyDescent="0.2">
      <c r="E110" s="261"/>
    </row>
    <row r="111" spans="5:5" x14ac:dyDescent="0.2">
      <c r="E111" s="261"/>
    </row>
    <row r="112" spans="5:5" x14ac:dyDescent="0.2">
      <c r="E112" s="261"/>
    </row>
    <row r="113" spans="5:5" x14ac:dyDescent="0.2">
      <c r="E113" s="261"/>
    </row>
    <row r="114" spans="5:5" x14ac:dyDescent="0.2">
      <c r="E114" s="261"/>
    </row>
    <row r="115" spans="5:5" x14ac:dyDescent="0.2">
      <c r="E115" s="261"/>
    </row>
    <row r="116" spans="5:5" x14ac:dyDescent="0.2">
      <c r="E116" s="261"/>
    </row>
    <row r="117" spans="5:5" x14ac:dyDescent="0.2">
      <c r="E117" s="261"/>
    </row>
    <row r="118" spans="5:5" x14ac:dyDescent="0.2">
      <c r="E118" s="261"/>
    </row>
    <row r="119" spans="5:5" x14ac:dyDescent="0.2">
      <c r="E119" s="261"/>
    </row>
    <row r="120" spans="5:5" x14ac:dyDescent="0.2">
      <c r="E120" s="261"/>
    </row>
    <row r="121" spans="5:5" x14ac:dyDescent="0.2">
      <c r="E121" s="261"/>
    </row>
    <row r="122" spans="5:5" x14ac:dyDescent="0.2">
      <c r="E122" s="261"/>
    </row>
    <row r="123" spans="5:5" x14ac:dyDescent="0.2">
      <c r="E123" s="261"/>
    </row>
    <row r="124" spans="5:5" x14ac:dyDescent="0.2">
      <c r="E124" s="261"/>
    </row>
    <row r="125" spans="5:5" x14ac:dyDescent="0.2">
      <c r="E125" s="261"/>
    </row>
    <row r="126" spans="5:5" x14ac:dyDescent="0.2">
      <c r="E126" s="261"/>
    </row>
    <row r="127" spans="5:5" x14ac:dyDescent="0.2">
      <c r="E127" s="261"/>
    </row>
    <row r="128" spans="5:5" x14ac:dyDescent="0.2">
      <c r="E128" s="261"/>
    </row>
    <row r="129" spans="5:5" x14ac:dyDescent="0.2">
      <c r="E129" s="261"/>
    </row>
    <row r="130" spans="5:5" x14ac:dyDescent="0.2">
      <c r="E130" s="261"/>
    </row>
    <row r="131" spans="5:5" x14ac:dyDescent="0.2">
      <c r="E131" s="261"/>
    </row>
    <row r="132" spans="5:5" x14ac:dyDescent="0.2">
      <c r="E132" s="261"/>
    </row>
    <row r="133" spans="5:5" x14ac:dyDescent="0.2">
      <c r="E133" s="261"/>
    </row>
    <row r="134" spans="5:5" x14ac:dyDescent="0.2">
      <c r="E134" s="261"/>
    </row>
    <row r="135" spans="5:5" x14ac:dyDescent="0.2">
      <c r="E135" s="261"/>
    </row>
    <row r="136" spans="5:5" x14ac:dyDescent="0.2">
      <c r="E136" s="261"/>
    </row>
    <row r="137" spans="5:5" x14ac:dyDescent="0.2">
      <c r="E137" s="261"/>
    </row>
    <row r="138" spans="5:5" x14ac:dyDescent="0.2">
      <c r="E138" s="261"/>
    </row>
    <row r="139" spans="5:5" x14ac:dyDescent="0.2">
      <c r="E139" s="261"/>
    </row>
    <row r="140" spans="5:5" x14ac:dyDescent="0.2">
      <c r="E140" s="261"/>
    </row>
    <row r="141" spans="5:5" x14ac:dyDescent="0.2">
      <c r="E141" s="261"/>
    </row>
    <row r="142" spans="5:5" x14ac:dyDescent="0.2">
      <c r="E142" s="261"/>
    </row>
    <row r="143" spans="5:5" x14ac:dyDescent="0.2">
      <c r="E143" s="261"/>
    </row>
    <row r="144" spans="5:5" x14ac:dyDescent="0.2">
      <c r="E144" s="261"/>
    </row>
    <row r="145" spans="5:5" x14ac:dyDescent="0.2">
      <c r="E145" s="261"/>
    </row>
    <row r="146" spans="5:5" x14ac:dyDescent="0.2">
      <c r="E146" s="261"/>
    </row>
    <row r="147" spans="5:5" x14ac:dyDescent="0.2">
      <c r="E147" s="261"/>
    </row>
    <row r="148" spans="5:5" x14ac:dyDescent="0.2">
      <c r="E148" s="261"/>
    </row>
    <row r="149" spans="5:5" x14ac:dyDescent="0.2">
      <c r="E149" s="261"/>
    </row>
    <row r="150" spans="5:5" x14ac:dyDescent="0.2">
      <c r="E150" s="261"/>
    </row>
    <row r="151" spans="5:5" x14ac:dyDescent="0.2">
      <c r="E151" s="261"/>
    </row>
    <row r="152" spans="5:5" x14ac:dyDescent="0.2">
      <c r="E152" s="261"/>
    </row>
    <row r="153" spans="5:5" x14ac:dyDescent="0.2">
      <c r="E153" s="261"/>
    </row>
    <row r="154" spans="5:5" x14ac:dyDescent="0.2">
      <c r="E154" s="261"/>
    </row>
    <row r="155" spans="5:5" x14ac:dyDescent="0.2">
      <c r="E155" s="261"/>
    </row>
    <row r="156" spans="5:5" x14ac:dyDescent="0.2">
      <c r="E156" s="261"/>
    </row>
    <row r="157" spans="5:5" x14ac:dyDescent="0.2">
      <c r="E157" s="261"/>
    </row>
    <row r="158" spans="5:5" x14ac:dyDescent="0.2">
      <c r="E158" s="261"/>
    </row>
    <row r="159" spans="5:5" x14ac:dyDescent="0.2">
      <c r="E159" s="261"/>
    </row>
    <row r="160" spans="5:5" x14ac:dyDescent="0.2">
      <c r="E160" s="261"/>
    </row>
    <row r="161" spans="5:5" x14ac:dyDescent="0.2">
      <c r="E161" s="261"/>
    </row>
    <row r="162" spans="5:5" x14ac:dyDescent="0.2">
      <c r="E162" s="261"/>
    </row>
    <row r="163" spans="5:5" x14ac:dyDescent="0.2">
      <c r="E163" s="261"/>
    </row>
    <row r="164" spans="5:5" x14ac:dyDescent="0.2">
      <c r="E164" s="261"/>
    </row>
    <row r="165" spans="5:5" x14ac:dyDescent="0.2">
      <c r="E165" s="261"/>
    </row>
    <row r="166" spans="5:5" x14ac:dyDescent="0.2">
      <c r="E166" s="261"/>
    </row>
    <row r="167" spans="5:5" x14ac:dyDescent="0.2">
      <c r="E167" s="261"/>
    </row>
    <row r="168" spans="5:5" x14ac:dyDescent="0.2">
      <c r="E168" s="261"/>
    </row>
    <row r="169" spans="5:5" x14ac:dyDescent="0.2">
      <c r="E169" s="261"/>
    </row>
    <row r="170" spans="5:5" x14ac:dyDescent="0.2">
      <c r="E170" s="261"/>
    </row>
    <row r="171" spans="5:5" x14ac:dyDescent="0.2">
      <c r="E171" s="261"/>
    </row>
    <row r="172" spans="5:5" x14ac:dyDescent="0.2">
      <c r="E172" s="261"/>
    </row>
    <row r="173" spans="5:5" x14ac:dyDescent="0.2">
      <c r="E173" s="261"/>
    </row>
    <row r="174" spans="5:5" x14ac:dyDescent="0.2">
      <c r="E174" s="261"/>
    </row>
    <row r="175" spans="5:5" x14ac:dyDescent="0.2">
      <c r="E175" s="261"/>
    </row>
    <row r="176" spans="5:5" x14ac:dyDescent="0.2">
      <c r="E176" s="261"/>
    </row>
    <row r="177" spans="5:5" x14ac:dyDescent="0.2">
      <c r="E177" s="261"/>
    </row>
    <row r="178" spans="5:5" x14ac:dyDescent="0.2">
      <c r="E178" s="261"/>
    </row>
    <row r="179" spans="5:5" x14ac:dyDescent="0.2">
      <c r="E179" s="261"/>
    </row>
    <row r="180" spans="5:5" x14ac:dyDescent="0.2">
      <c r="E180" s="261"/>
    </row>
    <row r="181" spans="5:5" x14ac:dyDescent="0.2">
      <c r="E181" s="261"/>
    </row>
    <row r="182" spans="5:5" x14ac:dyDescent="0.2">
      <c r="E182" s="261"/>
    </row>
    <row r="183" spans="5:5" x14ac:dyDescent="0.2">
      <c r="E183" s="261"/>
    </row>
    <row r="184" spans="5:5" x14ac:dyDescent="0.2">
      <c r="E184" s="261"/>
    </row>
    <row r="185" spans="5:5" x14ac:dyDescent="0.2">
      <c r="E185" s="261"/>
    </row>
    <row r="186" spans="5:5" x14ac:dyDescent="0.2">
      <c r="E186" s="261"/>
    </row>
    <row r="187" spans="5:5" x14ac:dyDescent="0.2">
      <c r="E187" s="261"/>
    </row>
    <row r="188" spans="5:5" x14ac:dyDescent="0.2">
      <c r="E188" s="261"/>
    </row>
    <row r="189" spans="5:5" x14ac:dyDescent="0.2">
      <c r="E189" s="261"/>
    </row>
    <row r="190" spans="5:5" x14ac:dyDescent="0.2">
      <c r="E190" s="261"/>
    </row>
    <row r="191" spans="5:5" x14ac:dyDescent="0.2">
      <c r="E191" s="261"/>
    </row>
    <row r="192" spans="5:5" x14ac:dyDescent="0.2">
      <c r="E192" s="261"/>
    </row>
    <row r="193" spans="5:5" x14ac:dyDescent="0.2">
      <c r="E193" s="261"/>
    </row>
    <row r="194" spans="5:5" x14ac:dyDescent="0.2">
      <c r="E194" s="261"/>
    </row>
    <row r="195" spans="5:5" x14ac:dyDescent="0.2">
      <c r="E195" s="261"/>
    </row>
    <row r="196" spans="5:5" x14ac:dyDescent="0.2">
      <c r="E196" s="261"/>
    </row>
    <row r="197" spans="5:5" x14ac:dyDescent="0.2">
      <c r="E197" s="261"/>
    </row>
    <row r="198" spans="5:5" x14ac:dyDescent="0.2">
      <c r="E198" s="261"/>
    </row>
    <row r="199" spans="5:5" x14ac:dyDescent="0.2">
      <c r="E199" s="261"/>
    </row>
    <row r="200" spans="5:5" x14ac:dyDescent="0.2">
      <c r="E200" s="261"/>
    </row>
    <row r="201" spans="5:5" x14ac:dyDescent="0.2">
      <c r="E201" s="261"/>
    </row>
    <row r="202" spans="5:5" x14ac:dyDescent="0.2">
      <c r="E202" s="261"/>
    </row>
    <row r="203" spans="5:5" x14ac:dyDescent="0.2">
      <c r="E203" s="261"/>
    </row>
    <row r="204" spans="5:5" x14ac:dyDescent="0.2">
      <c r="E204" s="261"/>
    </row>
    <row r="205" spans="5:5" x14ac:dyDescent="0.2">
      <c r="E205" s="261"/>
    </row>
    <row r="206" spans="5:5" x14ac:dyDescent="0.2">
      <c r="E206" s="261"/>
    </row>
    <row r="207" spans="5:5" x14ac:dyDescent="0.2">
      <c r="E207" s="261"/>
    </row>
    <row r="208" spans="5:5" x14ac:dyDescent="0.2">
      <c r="E208" s="261"/>
    </row>
    <row r="209" spans="5:5" x14ac:dyDescent="0.2">
      <c r="E209" s="261"/>
    </row>
    <row r="210" spans="5:5" x14ac:dyDescent="0.2">
      <c r="E210" s="261"/>
    </row>
    <row r="211" spans="5:5" x14ac:dyDescent="0.2">
      <c r="E211" s="261"/>
    </row>
    <row r="212" spans="5:5" x14ac:dyDescent="0.2">
      <c r="E212" s="261"/>
    </row>
    <row r="213" spans="5:5" x14ac:dyDescent="0.2">
      <c r="E213" s="261"/>
    </row>
    <row r="214" spans="5:5" x14ac:dyDescent="0.2">
      <c r="E214" s="261"/>
    </row>
    <row r="215" spans="5:5" x14ac:dyDescent="0.2">
      <c r="E215" s="261"/>
    </row>
    <row r="216" spans="5:5" x14ac:dyDescent="0.2">
      <c r="E216" s="261"/>
    </row>
    <row r="217" spans="5:5" x14ac:dyDescent="0.2">
      <c r="E217" s="261"/>
    </row>
    <row r="218" spans="5:5" x14ac:dyDescent="0.2">
      <c r="E218" s="261"/>
    </row>
    <row r="219" spans="5:5" x14ac:dyDescent="0.2">
      <c r="E219" s="261"/>
    </row>
    <row r="220" spans="5:5" x14ac:dyDescent="0.2">
      <c r="E220" s="261"/>
    </row>
    <row r="221" spans="5:5" x14ac:dyDescent="0.2">
      <c r="E221" s="261"/>
    </row>
    <row r="222" spans="5:5" x14ac:dyDescent="0.2">
      <c r="E222" s="261"/>
    </row>
    <row r="223" spans="5:5" x14ac:dyDescent="0.2">
      <c r="E223" s="261"/>
    </row>
    <row r="224" spans="5:5" x14ac:dyDescent="0.2">
      <c r="E224" s="261"/>
    </row>
    <row r="225" spans="5:5" x14ac:dyDescent="0.2">
      <c r="E225" s="261"/>
    </row>
    <row r="226" spans="5:5" x14ac:dyDescent="0.2">
      <c r="E226" s="261"/>
    </row>
    <row r="227" spans="5:5" x14ac:dyDescent="0.2">
      <c r="E227" s="261"/>
    </row>
    <row r="228" spans="5:5" x14ac:dyDescent="0.2">
      <c r="E228" s="261"/>
    </row>
    <row r="229" spans="5:5" x14ac:dyDescent="0.2">
      <c r="E229" s="261"/>
    </row>
    <row r="230" spans="5:5" x14ac:dyDescent="0.2">
      <c r="E230" s="261"/>
    </row>
    <row r="231" spans="5:5" x14ac:dyDescent="0.2">
      <c r="E231" s="261"/>
    </row>
    <row r="232" spans="5:5" x14ac:dyDescent="0.2">
      <c r="E232" s="261"/>
    </row>
    <row r="233" spans="5:5" x14ac:dyDescent="0.2">
      <c r="E233" s="261"/>
    </row>
    <row r="234" spans="5:5" x14ac:dyDescent="0.2">
      <c r="E234" s="261"/>
    </row>
    <row r="235" spans="5:5" x14ac:dyDescent="0.2">
      <c r="E235" s="261"/>
    </row>
    <row r="236" spans="5:5" x14ac:dyDescent="0.2">
      <c r="E236" s="261"/>
    </row>
    <row r="237" spans="5:5" x14ac:dyDescent="0.2">
      <c r="E237" s="261"/>
    </row>
    <row r="238" spans="5:5" x14ac:dyDescent="0.2">
      <c r="E238" s="261"/>
    </row>
    <row r="239" spans="5:5" x14ac:dyDescent="0.2">
      <c r="E239" s="261"/>
    </row>
    <row r="240" spans="5:5" x14ac:dyDescent="0.2">
      <c r="E240" s="261"/>
    </row>
    <row r="241" spans="5:5" x14ac:dyDescent="0.2">
      <c r="E241" s="261"/>
    </row>
    <row r="242" spans="5:5" x14ac:dyDescent="0.2">
      <c r="E242" s="261"/>
    </row>
    <row r="243" spans="5:5" x14ac:dyDescent="0.2">
      <c r="E243" s="261"/>
    </row>
    <row r="244" spans="5:5" x14ac:dyDescent="0.2">
      <c r="E244" s="261"/>
    </row>
    <row r="245" spans="5:5" x14ac:dyDescent="0.2">
      <c r="E245" s="261"/>
    </row>
    <row r="246" spans="5:5" x14ac:dyDescent="0.2">
      <c r="E246" s="261"/>
    </row>
    <row r="247" spans="5:5" x14ac:dyDescent="0.2">
      <c r="E247" s="261"/>
    </row>
    <row r="248" spans="5:5" x14ac:dyDescent="0.2">
      <c r="E248" s="261"/>
    </row>
    <row r="249" spans="5:5" x14ac:dyDescent="0.2">
      <c r="E249" s="261"/>
    </row>
    <row r="250" spans="5:5" x14ac:dyDescent="0.2">
      <c r="E250" s="261"/>
    </row>
    <row r="251" spans="5:5" x14ac:dyDescent="0.2">
      <c r="E251" s="261"/>
    </row>
    <row r="252" spans="5:5" x14ac:dyDescent="0.2">
      <c r="E252" s="261"/>
    </row>
    <row r="253" spans="5:5" x14ac:dyDescent="0.2">
      <c r="E253" s="261"/>
    </row>
    <row r="254" spans="5:5" x14ac:dyDescent="0.2">
      <c r="E254" s="261"/>
    </row>
    <row r="255" spans="5:5" x14ac:dyDescent="0.2">
      <c r="E255" s="261"/>
    </row>
    <row r="256" spans="5:5" x14ac:dyDescent="0.2">
      <c r="E256" s="261"/>
    </row>
    <row r="257" spans="5:5" x14ac:dyDescent="0.2">
      <c r="E257" s="261"/>
    </row>
    <row r="258" spans="5:5" x14ac:dyDescent="0.2">
      <c r="E258" s="261"/>
    </row>
    <row r="259" spans="5:5" x14ac:dyDescent="0.2">
      <c r="E259" s="261"/>
    </row>
    <row r="260" spans="5:5" x14ac:dyDescent="0.2">
      <c r="E260" s="261"/>
    </row>
    <row r="261" spans="5:5" x14ac:dyDescent="0.2">
      <c r="E261" s="261"/>
    </row>
    <row r="262" spans="5:5" x14ac:dyDescent="0.2">
      <c r="E262" s="261"/>
    </row>
    <row r="263" spans="5:5" x14ac:dyDescent="0.2">
      <c r="E263" s="261"/>
    </row>
    <row r="264" spans="5:5" x14ac:dyDescent="0.2">
      <c r="E264" s="261"/>
    </row>
    <row r="265" spans="5:5" x14ac:dyDescent="0.2">
      <c r="E265" s="261"/>
    </row>
    <row r="266" spans="5:5" x14ac:dyDescent="0.2">
      <c r="E266" s="261"/>
    </row>
    <row r="267" spans="5:5" x14ac:dyDescent="0.2">
      <c r="E267" s="261"/>
    </row>
    <row r="268" spans="5:5" x14ac:dyDescent="0.2">
      <c r="E268" s="261"/>
    </row>
    <row r="269" spans="5:5" x14ac:dyDescent="0.2">
      <c r="E269" s="261"/>
    </row>
    <row r="270" spans="5:5" x14ac:dyDescent="0.2">
      <c r="E270" s="261"/>
    </row>
    <row r="271" spans="5:5" x14ac:dyDescent="0.2">
      <c r="E271" s="261"/>
    </row>
    <row r="272" spans="5:5" x14ac:dyDescent="0.2">
      <c r="E272" s="261"/>
    </row>
    <row r="273" spans="5:5" x14ac:dyDescent="0.2">
      <c r="E273" s="261"/>
    </row>
    <row r="274" spans="5:5" x14ac:dyDescent="0.2">
      <c r="E274" s="261"/>
    </row>
    <row r="275" spans="5:5" x14ac:dyDescent="0.2">
      <c r="E275" s="261"/>
    </row>
    <row r="276" spans="5:5" x14ac:dyDescent="0.2">
      <c r="E276" s="261"/>
    </row>
    <row r="277" spans="5:5" x14ac:dyDescent="0.2">
      <c r="E277" s="261"/>
    </row>
    <row r="278" spans="5:5" x14ac:dyDescent="0.2">
      <c r="E278" s="261"/>
    </row>
    <row r="279" spans="5:5" x14ac:dyDescent="0.2">
      <c r="E279" s="261"/>
    </row>
    <row r="280" spans="5:5" x14ac:dyDescent="0.2">
      <c r="E280" s="261"/>
    </row>
    <row r="281" spans="5:5" x14ac:dyDescent="0.2">
      <c r="E281" s="261"/>
    </row>
    <row r="282" spans="5:5" x14ac:dyDescent="0.2">
      <c r="E282" s="261"/>
    </row>
    <row r="283" spans="5:5" x14ac:dyDescent="0.2">
      <c r="E283" s="261"/>
    </row>
    <row r="284" spans="5:5" x14ac:dyDescent="0.2">
      <c r="E284" s="261"/>
    </row>
    <row r="285" spans="5:5" x14ac:dyDescent="0.2">
      <c r="E285" s="261"/>
    </row>
    <row r="286" spans="5:5" x14ac:dyDescent="0.2">
      <c r="E286" s="261"/>
    </row>
    <row r="287" spans="5:5" x14ac:dyDescent="0.2">
      <c r="E287" s="261"/>
    </row>
    <row r="288" spans="5:5" x14ac:dyDescent="0.2">
      <c r="E288" s="261"/>
    </row>
    <row r="289" spans="5:5" x14ac:dyDescent="0.2">
      <c r="E289" s="261"/>
    </row>
    <row r="290" spans="5:5" x14ac:dyDescent="0.2">
      <c r="E290" s="261"/>
    </row>
    <row r="291" spans="5:5" x14ac:dyDescent="0.2">
      <c r="E291" s="261"/>
    </row>
    <row r="292" spans="5:5" x14ac:dyDescent="0.2">
      <c r="E292" s="261"/>
    </row>
    <row r="293" spans="5:5" x14ac:dyDescent="0.2">
      <c r="E293" s="261"/>
    </row>
    <row r="294" spans="5:5" x14ac:dyDescent="0.2">
      <c r="E294" s="261"/>
    </row>
    <row r="295" spans="5:5" x14ac:dyDescent="0.2">
      <c r="E295" s="261"/>
    </row>
    <row r="296" spans="5:5" x14ac:dyDescent="0.2">
      <c r="E296" s="261"/>
    </row>
    <row r="297" spans="5:5" x14ac:dyDescent="0.2">
      <c r="E297" s="261"/>
    </row>
    <row r="298" spans="5:5" x14ac:dyDescent="0.2">
      <c r="E298" s="261"/>
    </row>
    <row r="299" spans="5:5" x14ac:dyDescent="0.2">
      <c r="E299" s="261"/>
    </row>
    <row r="300" spans="5:5" x14ac:dyDescent="0.2">
      <c r="E300" s="261"/>
    </row>
    <row r="301" spans="5:5" x14ac:dyDescent="0.2">
      <c r="E301" s="261"/>
    </row>
    <row r="302" spans="5:5" x14ac:dyDescent="0.2">
      <c r="E302" s="261"/>
    </row>
    <row r="303" spans="5:5" x14ac:dyDescent="0.2">
      <c r="E303" s="261"/>
    </row>
    <row r="304" spans="5:5" x14ac:dyDescent="0.2">
      <c r="E304" s="261"/>
    </row>
    <row r="305" spans="5:5" x14ac:dyDescent="0.2">
      <c r="E305" s="261"/>
    </row>
    <row r="306" spans="5:5" x14ac:dyDescent="0.2">
      <c r="E306" s="261"/>
    </row>
    <row r="307" spans="5:5" x14ac:dyDescent="0.2">
      <c r="E307" s="261"/>
    </row>
    <row r="308" spans="5:5" x14ac:dyDescent="0.2">
      <c r="E308" s="261"/>
    </row>
    <row r="309" spans="5:5" x14ac:dyDescent="0.2">
      <c r="E309" s="261"/>
    </row>
    <row r="310" spans="5:5" x14ac:dyDescent="0.2">
      <c r="E310" s="261"/>
    </row>
    <row r="311" spans="5:5" x14ac:dyDescent="0.2">
      <c r="E311" s="261"/>
    </row>
    <row r="312" spans="5:5" x14ac:dyDescent="0.2">
      <c r="E312" s="261"/>
    </row>
    <row r="313" spans="5:5" x14ac:dyDescent="0.2">
      <c r="E313" s="261"/>
    </row>
    <row r="314" spans="5:5" x14ac:dyDescent="0.2">
      <c r="E314" s="261"/>
    </row>
    <row r="315" spans="5:5" x14ac:dyDescent="0.2">
      <c r="E315" s="261"/>
    </row>
    <row r="316" spans="5:5" x14ac:dyDescent="0.2">
      <c r="E316" s="261"/>
    </row>
    <row r="317" spans="5:5" x14ac:dyDescent="0.2">
      <c r="E317" s="261"/>
    </row>
    <row r="318" spans="5:5" x14ac:dyDescent="0.2">
      <c r="E318" s="261"/>
    </row>
    <row r="319" spans="5:5" x14ac:dyDescent="0.2">
      <c r="E319" s="261"/>
    </row>
    <row r="320" spans="5:5" x14ac:dyDescent="0.2">
      <c r="E320" s="261"/>
    </row>
    <row r="321" spans="5:5" x14ac:dyDescent="0.2">
      <c r="E321" s="261"/>
    </row>
    <row r="322" spans="5:5" x14ac:dyDescent="0.2">
      <c r="E322" s="261"/>
    </row>
    <row r="323" spans="5:5" x14ac:dyDescent="0.2">
      <c r="E323" s="261"/>
    </row>
    <row r="324" spans="5:5" x14ac:dyDescent="0.2">
      <c r="E324" s="261"/>
    </row>
    <row r="325" spans="5:5" x14ac:dyDescent="0.2">
      <c r="E325" s="261"/>
    </row>
    <row r="326" spans="5:5" x14ac:dyDescent="0.2">
      <c r="E326" s="261"/>
    </row>
    <row r="327" spans="5:5" x14ac:dyDescent="0.2">
      <c r="E327" s="261"/>
    </row>
    <row r="328" spans="5:5" x14ac:dyDescent="0.2">
      <c r="E328" s="261"/>
    </row>
    <row r="329" spans="5:5" x14ac:dyDescent="0.2">
      <c r="E329" s="261"/>
    </row>
    <row r="330" spans="5:5" x14ac:dyDescent="0.2">
      <c r="E330" s="261"/>
    </row>
    <row r="331" spans="5:5" x14ac:dyDescent="0.2">
      <c r="E331" s="261"/>
    </row>
    <row r="332" spans="5:5" x14ac:dyDescent="0.2">
      <c r="E332" s="261"/>
    </row>
    <row r="333" spans="5:5" x14ac:dyDescent="0.2">
      <c r="E333" s="261"/>
    </row>
    <row r="334" spans="5:5" x14ac:dyDescent="0.2">
      <c r="E334" s="261"/>
    </row>
    <row r="335" spans="5:5" x14ac:dyDescent="0.2">
      <c r="E335" s="261"/>
    </row>
    <row r="336" spans="5:5" x14ac:dyDescent="0.2">
      <c r="E336" s="261"/>
    </row>
    <row r="337" spans="5:5" x14ac:dyDescent="0.2">
      <c r="E337" s="261"/>
    </row>
    <row r="338" spans="5:5" x14ac:dyDescent="0.2">
      <c r="E338" s="261"/>
    </row>
    <row r="339" spans="5:5" x14ac:dyDescent="0.2">
      <c r="E339" s="261"/>
    </row>
    <row r="340" spans="5:5" x14ac:dyDescent="0.2">
      <c r="E340" s="261"/>
    </row>
    <row r="341" spans="5:5" x14ac:dyDescent="0.2">
      <c r="E341" s="261"/>
    </row>
    <row r="342" spans="5:5" x14ac:dyDescent="0.2">
      <c r="E342" s="261"/>
    </row>
    <row r="343" spans="5:5" x14ac:dyDescent="0.2">
      <c r="E343" s="261"/>
    </row>
    <row r="344" spans="5:5" x14ac:dyDescent="0.2">
      <c r="E344" s="261"/>
    </row>
    <row r="345" spans="5:5" x14ac:dyDescent="0.2">
      <c r="E345" s="261"/>
    </row>
    <row r="346" spans="5:5" x14ac:dyDescent="0.2">
      <c r="E346" s="261"/>
    </row>
    <row r="347" spans="5:5" x14ac:dyDescent="0.2">
      <c r="E347" s="261"/>
    </row>
    <row r="348" spans="5:5" x14ac:dyDescent="0.2">
      <c r="E348" s="261"/>
    </row>
    <row r="349" spans="5:5" x14ac:dyDescent="0.2">
      <c r="E349" s="261"/>
    </row>
    <row r="350" spans="5:5" x14ac:dyDescent="0.2">
      <c r="E350" s="261"/>
    </row>
    <row r="351" spans="5:5" x14ac:dyDescent="0.2">
      <c r="E351" s="261"/>
    </row>
    <row r="352" spans="5:5" x14ac:dyDescent="0.2">
      <c r="E352" s="261"/>
    </row>
    <row r="353" spans="5:5" x14ac:dyDescent="0.2">
      <c r="E353" s="261"/>
    </row>
    <row r="354" spans="5:5" x14ac:dyDescent="0.2">
      <c r="E354" s="261"/>
    </row>
    <row r="355" spans="5:5" x14ac:dyDescent="0.2">
      <c r="E355" s="261"/>
    </row>
    <row r="356" spans="5:5" x14ac:dyDescent="0.2">
      <c r="E356" s="261"/>
    </row>
    <row r="357" spans="5:5" x14ac:dyDescent="0.2">
      <c r="E357" s="261"/>
    </row>
    <row r="358" spans="5:5" x14ac:dyDescent="0.2">
      <c r="E358" s="261"/>
    </row>
    <row r="359" spans="5:5" x14ac:dyDescent="0.2">
      <c r="E359" s="261"/>
    </row>
    <row r="360" spans="5:5" x14ac:dyDescent="0.2">
      <c r="E360" s="261"/>
    </row>
    <row r="361" spans="5:5" x14ac:dyDescent="0.2">
      <c r="E361" s="261"/>
    </row>
    <row r="362" spans="5:5" x14ac:dyDescent="0.2">
      <c r="E362" s="261"/>
    </row>
    <row r="363" spans="5:5" x14ac:dyDescent="0.2">
      <c r="E363" s="261"/>
    </row>
    <row r="364" spans="5:5" x14ac:dyDescent="0.2">
      <c r="E364" s="261"/>
    </row>
    <row r="365" spans="5:5" x14ac:dyDescent="0.2">
      <c r="E365" s="261"/>
    </row>
    <row r="366" spans="5:5" x14ac:dyDescent="0.2">
      <c r="E366" s="261"/>
    </row>
    <row r="367" spans="5:5" x14ac:dyDescent="0.2">
      <c r="E367" s="261"/>
    </row>
    <row r="368" spans="5:5" x14ac:dyDescent="0.2">
      <c r="E368" s="261"/>
    </row>
    <row r="369" spans="5:5" x14ac:dyDescent="0.2">
      <c r="E369" s="261"/>
    </row>
    <row r="370" spans="5:5" x14ac:dyDescent="0.2">
      <c r="E370" s="261"/>
    </row>
    <row r="371" spans="5:5" x14ac:dyDescent="0.2">
      <c r="E371" s="261"/>
    </row>
    <row r="372" spans="5:5" x14ac:dyDescent="0.2">
      <c r="E372" s="261"/>
    </row>
    <row r="373" spans="5:5" x14ac:dyDescent="0.2">
      <c r="E373" s="261"/>
    </row>
    <row r="374" spans="5:5" x14ac:dyDescent="0.2">
      <c r="E374" s="261"/>
    </row>
    <row r="375" spans="5:5" x14ac:dyDescent="0.2">
      <c r="E375" s="261"/>
    </row>
    <row r="376" spans="5:5" x14ac:dyDescent="0.2">
      <c r="E376" s="261"/>
    </row>
    <row r="377" spans="5:5" x14ac:dyDescent="0.2">
      <c r="E377" s="261"/>
    </row>
    <row r="378" spans="5:5" x14ac:dyDescent="0.2">
      <c r="E378" s="261"/>
    </row>
    <row r="379" spans="5:5" x14ac:dyDescent="0.2">
      <c r="E379" s="261"/>
    </row>
    <row r="380" spans="5:5" x14ac:dyDescent="0.2">
      <c r="E380" s="261"/>
    </row>
    <row r="381" spans="5:5" x14ac:dyDescent="0.2">
      <c r="E381" s="261"/>
    </row>
    <row r="382" spans="5:5" x14ac:dyDescent="0.2">
      <c r="E382" s="261"/>
    </row>
    <row r="383" spans="5:5" x14ac:dyDescent="0.2">
      <c r="E383" s="261"/>
    </row>
    <row r="384" spans="5:5" x14ac:dyDescent="0.2">
      <c r="E384" s="261"/>
    </row>
    <row r="385" spans="5:5" x14ac:dyDescent="0.2">
      <c r="E385" s="261"/>
    </row>
    <row r="386" spans="5:5" x14ac:dyDescent="0.2">
      <c r="E386" s="261"/>
    </row>
    <row r="387" spans="5:5" x14ac:dyDescent="0.2">
      <c r="E387" s="261"/>
    </row>
    <row r="388" spans="5:5" x14ac:dyDescent="0.2">
      <c r="E388" s="261"/>
    </row>
    <row r="389" spans="5:5" x14ac:dyDescent="0.2">
      <c r="E389" s="261"/>
    </row>
    <row r="390" spans="5:5" x14ac:dyDescent="0.2">
      <c r="E390" s="261"/>
    </row>
    <row r="391" spans="5:5" x14ac:dyDescent="0.2">
      <c r="E391" s="261"/>
    </row>
    <row r="392" spans="5:5" x14ac:dyDescent="0.2">
      <c r="E392" s="261"/>
    </row>
    <row r="393" spans="5:5" x14ac:dyDescent="0.2">
      <c r="E393" s="261"/>
    </row>
    <row r="394" spans="5:5" x14ac:dyDescent="0.2">
      <c r="E394" s="261"/>
    </row>
    <row r="395" spans="5:5" x14ac:dyDescent="0.2">
      <c r="E395" s="261"/>
    </row>
    <row r="396" spans="5:5" x14ac:dyDescent="0.2">
      <c r="E396" s="261"/>
    </row>
    <row r="397" spans="5:5" x14ac:dyDescent="0.2">
      <c r="E397" s="261"/>
    </row>
    <row r="398" spans="5:5" x14ac:dyDescent="0.2">
      <c r="E398" s="261"/>
    </row>
    <row r="399" spans="5:5" x14ac:dyDescent="0.2">
      <c r="E399" s="261"/>
    </row>
    <row r="400" spans="5:5" x14ac:dyDescent="0.2">
      <c r="E400" s="261"/>
    </row>
    <row r="401" spans="5:5" x14ac:dyDescent="0.2">
      <c r="E401" s="261"/>
    </row>
    <row r="402" spans="5:5" x14ac:dyDescent="0.2">
      <c r="E402" s="261"/>
    </row>
    <row r="403" spans="5:5" x14ac:dyDescent="0.2">
      <c r="E403" s="261"/>
    </row>
    <row r="404" spans="5:5" x14ac:dyDescent="0.2">
      <c r="E404" s="261"/>
    </row>
    <row r="405" spans="5:5" x14ac:dyDescent="0.2">
      <c r="E405" s="261"/>
    </row>
    <row r="406" spans="5:5" x14ac:dyDescent="0.2">
      <c r="E406" s="261"/>
    </row>
    <row r="407" spans="5:5" x14ac:dyDescent="0.2">
      <c r="E407" s="261"/>
    </row>
    <row r="408" spans="5:5" x14ac:dyDescent="0.2">
      <c r="E408" s="261"/>
    </row>
    <row r="409" spans="5:5" x14ac:dyDescent="0.2">
      <c r="E409" s="261"/>
    </row>
    <row r="410" spans="5:5" x14ac:dyDescent="0.2">
      <c r="E410" s="261"/>
    </row>
    <row r="411" spans="5:5" x14ac:dyDescent="0.2">
      <c r="E411" s="261"/>
    </row>
    <row r="412" spans="5:5" x14ac:dyDescent="0.2">
      <c r="E412" s="261"/>
    </row>
    <row r="413" spans="5:5" x14ac:dyDescent="0.2">
      <c r="E413" s="261"/>
    </row>
    <row r="414" spans="5:5" x14ac:dyDescent="0.2">
      <c r="E414" s="261"/>
    </row>
    <row r="415" spans="5:5" x14ac:dyDescent="0.2">
      <c r="E415" s="261"/>
    </row>
    <row r="416" spans="5:5" x14ac:dyDescent="0.2">
      <c r="E416" s="261"/>
    </row>
    <row r="417" spans="5:5" x14ac:dyDescent="0.2">
      <c r="E417" s="261"/>
    </row>
    <row r="418" spans="5:5" x14ac:dyDescent="0.2">
      <c r="E418" s="261"/>
    </row>
    <row r="419" spans="5:5" x14ac:dyDescent="0.2">
      <c r="E419" s="261"/>
    </row>
    <row r="420" spans="5:5" x14ac:dyDescent="0.2">
      <c r="E420" s="261"/>
    </row>
    <row r="421" spans="5:5" x14ac:dyDescent="0.2">
      <c r="E421" s="261"/>
    </row>
    <row r="422" spans="5:5" x14ac:dyDescent="0.2">
      <c r="E422" s="261"/>
    </row>
    <row r="423" spans="5:5" x14ac:dyDescent="0.2">
      <c r="E423" s="261"/>
    </row>
    <row r="424" spans="5:5" x14ac:dyDescent="0.2">
      <c r="E424" s="261"/>
    </row>
    <row r="425" spans="5:5" x14ac:dyDescent="0.2">
      <c r="E425" s="261"/>
    </row>
    <row r="426" spans="5:5" x14ac:dyDescent="0.2">
      <c r="E426" s="261"/>
    </row>
    <row r="427" spans="5:5" x14ac:dyDescent="0.2">
      <c r="E427" s="261"/>
    </row>
    <row r="428" spans="5:5" x14ac:dyDescent="0.2">
      <c r="E428" s="261"/>
    </row>
    <row r="429" spans="5:5" x14ac:dyDescent="0.2">
      <c r="E429" s="261"/>
    </row>
    <row r="430" spans="5:5" x14ac:dyDescent="0.2">
      <c r="E430" s="261"/>
    </row>
    <row r="431" spans="5:5" x14ac:dyDescent="0.2">
      <c r="E431" s="261"/>
    </row>
    <row r="432" spans="5:5" x14ac:dyDescent="0.2">
      <c r="E432" s="261"/>
    </row>
    <row r="433" spans="5:5" x14ac:dyDescent="0.2">
      <c r="E433" s="261"/>
    </row>
    <row r="434" spans="5:5" x14ac:dyDescent="0.2">
      <c r="E434" s="261"/>
    </row>
    <row r="435" spans="5:5" x14ac:dyDescent="0.2">
      <c r="E435" s="261"/>
    </row>
    <row r="436" spans="5:5" x14ac:dyDescent="0.2">
      <c r="E436" s="261"/>
    </row>
    <row r="437" spans="5:5" x14ac:dyDescent="0.2">
      <c r="E437" s="261"/>
    </row>
    <row r="438" spans="5:5" x14ac:dyDescent="0.2">
      <c r="E438" s="261"/>
    </row>
    <row r="439" spans="5:5" x14ac:dyDescent="0.2">
      <c r="E439" s="261"/>
    </row>
    <row r="440" spans="5:5" x14ac:dyDescent="0.2">
      <c r="E440" s="261"/>
    </row>
    <row r="441" spans="5:5" x14ac:dyDescent="0.2">
      <c r="E441" s="261"/>
    </row>
    <row r="442" spans="5:5" x14ac:dyDescent="0.2">
      <c r="E442" s="261"/>
    </row>
    <row r="443" spans="5:5" x14ac:dyDescent="0.2">
      <c r="E443" s="261"/>
    </row>
    <row r="444" spans="5:5" x14ac:dyDescent="0.2">
      <c r="E444" s="261"/>
    </row>
    <row r="445" spans="5:5" x14ac:dyDescent="0.2">
      <c r="E445" s="261"/>
    </row>
    <row r="446" spans="5:5" x14ac:dyDescent="0.2">
      <c r="E446" s="261"/>
    </row>
    <row r="447" spans="5:5" x14ac:dyDescent="0.2">
      <c r="E447" s="261"/>
    </row>
    <row r="448" spans="5:5" x14ac:dyDescent="0.2">
      <c r="E448" s="261"/>
    </row>
    <row r="449" spans="5:5" x14ac:dyDescent="0.2">
      <c r="E449" s="261"/>
    </row>
    <row r="450" spans="5:5" x14ac:dyDescent="0.2">
      <c r="E450" s="261"/>
    </row>
    <row r="451" spans="5:5" x14ac:dyDescent="0.2">
      <c r="E451" s="261"/>
    </row>
    <row r="452" spans="5:5" x14ac:dyDescent="0.2">
      <c r="E452" s="261"/>
    </row>
    <row r="453" spans="5:5" x14ac:dyDescent="0.2">
      <c r="E453" s="261"/>
    </row>
    <row r="454" spans="5:5" x14ac:dyDescent="0.2">
      <c r="E454" s="261"/>
    </row>
    <row r="455" spans="5:5" x14ac:dyDescent="0.2">
      <c r="E455" s="261"/>
    </row>
    <row r="456" spans="5:5" x14ac:dyDescent="0.2">
      <c r="E456" s="261"/>
    </row>
    <row r="457" spans="5:5" x14ac:dyDescent="0.2">
      <c r="E457" s="261"/>
    </row>
    <row r="458" spans="5:5" x14ac:dyDescent="0.2">
      <c r="E458" s="261"/>
    </row>
    <row r="459" spans="5:5" x14ac:dyDescent="0.2">
      <c r="E459" s="261"/>
    </row>
    <row r="460" spans="5:5" x14ac:dyDescent="0.2">
      <c r="E460" s="261"/>
    </row>
    <row r="461" spans="5:5" x14ac:dyDescent="0.2">
      <c r="E461" s="261"/>
    </row>
    <row r="462" spans="5:5" x14ac:dyDescent="0.2">
      <c r="E462" s="261"/>
    </row>
    <row r="463" spans="5:5" x14ac:dyDescent="0.2">
      <c r="E463" s="261"/>
    </row>
    <row r="464" spans="5:5" x14ac:dyDescent="0.2">
      <c r="E464" s="261"/>
    </row>
    <row r="465" spans="5:5" x14ac:dyDescent="0.2">
      <c r="E465" s="261"/>
    </row>
    <row r="466" spans="5:5" x14ac:dyDescent="0.2">
      <c r="E466" s="261"/>
    </row>
    <row r="467" spans="5:5" x14ac:dyDescent="0.2">
      <c r="E467" s="261"/>
    </row>
    <row r="468" spans="5:5" x14ac:dyDescent="0.2">
      <c r="E468" s="261"/>
    </row>
    <row r="469" spans="5:5" x14ac:dyDescent="0.2">
      <c r="E469" s="261"/>
    </row>
    <row r="470" spans="5:5" x14ac:dyDescent="0.2">
      <c r="E470" s="261"/>
    </row>
    <row r="471" spans="5:5" x14ac:dyDescent="0.2">
      <c r="E471" s="261"/>
    </row>
    <row r="472" spans="5:5" x14ac:dyDescent="0.2">
      <c r="E472" s="261"/>
    </row>
    <row r="473" spans="5:5" x14ac:dyDescent="0.2">
      <c r="E473" s="261"/>
    </row>
    <row r="474" spans="5:5" x14ac:dyDescent="0.2">
      <c r="E474" s="261"/>
    </row>
    <row r="475" spans="5:5" x14ac:dyDescent="0.2">
      <c r="E475" s="261"/>
    </row>
    <row r="476" spans="5:5" x14ac:dyDescent="0.2">
      <c r="E476" s="261"/>
    </row>
    <row r="477" spans="5:5" x14ac:dyDescent="0.2">
      <c r="E477" s="261"/>
    </row>
    <row r="478" spans="5:5" x14ac:dyDescent="0.2">
      <c r="E478" s="261"/>
    </row>
    <row r="479" spans="5:5" x14ac:dyDescent="0.2">
      <c r="E479" s="261"/>
    </row>
    <row r="480" spans="5:5" x14ac:dyDescent="0.2">
      <c r="E480" s="261"/>
    </row>
    <row r="481" spans="5:5" x14ac:dyDescent="0.2">
      <c r="E481" s="261"/>
    </row>
    <row r="482" spans="5:5" x14ac:dyDescent="0.2">
      <c r="E482" s="261"/>
    </row>
    <row r="483" spans="5:5" x14ac:dyDescent="0.2">
      <c r="E483" s="261"/>
    </row>
    <row r="484" spans="5:5" x14ac:dyDescent="0.2">
      <c r="E484" s="261"/>
    </row>
    <row r="485" spans="5:5" x14ac:dyDescent="0.2">
      <c r="E485" s="261"/>
    </row>
    <row r="486" spans="5:5" x14ac:dyDescent="0.2">
      <c r="E486" s="261"/>
    </row>
    <row r="487" spans="5:5" x14ac:dyDescent="0.2">
      <c r="E487" s="261"/>
    </row>
    <row r="488" spans="5:5" x14ac:dyDescent="0.2">
      <c r="E488" s="261"/>
    </row>
    <row r="489" spans="5:5" x14ac:dyDescent="0.2">
      <c r="E489" s="261"/>
    </row>
    <row r="490" spans="5:5" x14ac:dyDescent="0.2">
      <c r="E490" s="261"/>
    </row>
    <row r="491" spans="5:5" x14ac:dyDescent="0.2">
      <c r="E491" s="261"/>
    </row>
    <row r="492" spans="5:5" x14ac:dyDescent="0.2">
      <c r="E492" s="261"/>
    </row>
    <row r="493" spans="5:5" x14ac:dyDescent="0.2">
      <c r="E493" s="261"/>
    </row>
    <row r="494" spans="5:5" x14ac:dyDescent="0.2">
      <c r="E494" s="261"/>
    </row>
    <row r="495" spans="5:5" x14ac:dyDescent="0.2">
      <c r="E495" s="261"/>
    </row>
    <row r="496" spans="5:5" x14ac:dyDescent="0.2">
      <c r="E496" s="261"/>
    </row>
    <row r="497" spans="5:5" x14ac:dyDescent="0.2">
      <c r="E497" s="261"/>
    </row>
    <row r="498" spans="5:5" x14ac:dyDescent="0.2">
      <c r="E498" s="261"/>
    </row>
    <row r="499" spans="5:5" x14ac:dyDescent="0.2">
      <c r="E499" s="261"/>
    </row>
    <row r="500" spans="5:5" x14ac:dyDescent="0.2">
      <c r="E500" s="261"/>
    </row>
    <row r="501" spans="5:5" x14ac:dyDescent="0.2">
      <c r="E501" s="261"/>
    </row>
    <row r="502" spans="5:5" x14ac:dyDescent="0.2">
      <c r="E502" s="261"/>
    </row>
    <row r="503" spans="5:5" x14ac:dyDescent="0.2">
      <c r="E503" s="261"/>
    </row>
    <row r="504" spans="5:5" x14ac:dyDescent="0.2">
      <c r="E504" s="261"/>
    </row>
    <row r="505" spans="5:5" x14ac:dyDescent="0.2">
      <c r="E505" s="261"/>
    </row>
    <row r="506" spans="5:5" x14ac:dyDescent="0.2">
      <c r="E506" s="261"/>
    </row>
    <row r="507" spans="5:5" x14ac:dyDescent="0.2">
      <c r="E507" s="261"/>
    </row>
    <row r="508" spans="5:5" x14ac:dyDescent="0.2">
      <c r="E508" s="261"/>
    </row>
    <row r="509" spans="5:5" x14ac:dyDescent="0.2">
      <c r="E509" s="261"/>
    </row>
    <row r="510" spans="5:5" x14ac:dyDescent="0.2">
      <c r="E510" s="261"/>
    </row>
    <row r="511" spans="5:5" x14ac:dyDescent="0.2">
      <c r="E511" s="261"/>
    </row>
    <row r="512" spans="5:5" x14ac:dyDescent="0.2">
      <c r="E512" s="261"/>
    </row>
    <row r="513" spans="5:5" x14ac:dyDescent="0.2">
      <c r="E513" s="261"/>
    </row>
    <row r="514" spans="5:5" x14ac:dyDescent="0.2">
      <c r="E514" s="261"/>
    </row>
    <row r="515" spans="5:5" x14ac:dyDescent="0.2">
      <c r="E515" s="261"/>
    </row>
    <row r="516" spans="5:5" x14ac:dyDescent="0.2">
      <c r="E516" s="261"/>
    </row>
    <row r="517" spans="5:5" x14ac:dyDescent="0.2">
      <c r="E517" s="261"/>
    </row>
    <row r="518" spans="5:5" x14ac:dyDescent="0.2">
      <c r="E518" s="261"/>
    </row>
    <row r="519" spans="5:5" x14ac:dyDescent="0.2">
      <c r="E519" s="261"/>
    </row>
    <row r="520" spans="5:5" x14ac:dyDescent="0.2">
      <c r="E520" s="261"/>
    </row>
    <row r="521" spans="5:5" x14ac:dyDescent="0.2">
      <c r="E521" s="261"/>
    </row>
    <row r="522" spans="5:5" x14ac:dyDescent="0.2">
      <c r="E522" s="261"/>
    </row>
    <row r="523" spans="5:5" x14ac:dyDescent="0.2">
      <c r="E523" s="261"/>
    </row>
    <row r="524" spans="5:5" x14ac:dyDescent="0.2">
      <c r="E524" s="261"/>
    </row>
    <row r="525" spans="5:5" x14ac:dyDescent="0.2">
      <c r="E525" s="261"/>
    </row>
    <row r="526" spans="5:5" x14ac:dyDescent="0.2">
      <c r="E526" s="261"/>
    </row>
    <row r="527" spans="5:5" x14ac:dyDescent="0.2">
      <c r="E527" s="261"/>
    </row>
    <row r="528" spans="5:5" x14ac:dyDescent="0.2">
      <c r="E528" s="261"/>
    </row>
    <row r="529" spans="5:5" x14ac:dyDescent="0.2">
      <c r="E529" s="261"/>
    </row>
    <row r="530" spans="5:5" x14ac:dyDescent="0.2">
      <c r="E530" s="261"/>
    </row>
    <row r="531" spans="5:5" x14ac:dyDescent="0.2">
      <c r="E531" s="261"/>
    </row>
    <row r="532" spans="5:5" x14ac:dyDescent="0.2">
      <c r="E532" s="261"/>
    </row>
    <row r="533" spans="5:5" x14ac:dyDescent="0.2">
      <c r="E533" s="261"/>
    </row>
    <row r="534" spans="5:5" x14ac:dyDescent="0.2">
      <c r="E534" s="261"/>
    </row>
    <row r="535" spans="5:5" x14ac:dyDescent="0.2">
      <c r="E535" s="261"/>
    </row>
    <row r="536" spans="5:5" x14ac:dyDescent="0.2">
      <c r="E536" s="261"/>
    </row>
    <row r="537" spans="5:5" x14ac:dyDescent="0.2">
      <c r="E537" s="261"/>
    </row>
    <row r="538" spans="5:5" x14ac:dyDescent="0.2">
      <c r="E538" s="261"/>
    </row>
    <row r="539" spans="5:5" x14ac:dyDescent="0.2">
      <c r="E539" s="261"/>
    </row>
    <row r="540" spans="5:5" x14ac:dyDescent="0.2">
      <c r="E540" s="261"/>
    </row>
    <row r="541" spans="5:5" x14ac:dyDescent="0.2">
      <c r="E541" s="261"/>
    </row>
    <row r="542" spans="5:5" x14ac:dyDescent="0.2">
      <c r="E542" s="261"/>
    </row>
    <row r="543" spans="5:5" x14ac:dyDescent="0.2">
      <c r="E543" s="261"/>
    </row>
    <row r="544" spans="5:5" x14ac:dyDescent="0.2">
      <c r="E544" s="261"/>
    </row>
    <row r="545" spans="5:5" x14ac:dyDescent="0.2">
      <c r="E545" s="261"/>
    </row>
    <row r="546" spans="5:5" x14ac:dyDescent="0.2">
      <c r="E546" s="261"/>
    </row>
    <row r="547" spans="5:5" x14ac:dyDescent="0.2">
      <c r="E547" s="261"/>
    </row>
    <row r="548" spans="5:5" x14ac:dyDescent="0.2">
      <c r="E548" s="261"/>
    </row>
    <row r="549" spans="5:5" x14ac:dyDescent="0.2">
      <c r="E549" s="261"/>
    </row>
    <row r="550" spans="5:5" x14ac:dyDescent="0.2">
      <c r="E550" s="261"/>
    </row>
    <row r="551" spans="5:5" x14ac:dyDescent="0.2">
      <c r="E551" s="261"/>
    </row>
    <row r="552" spans="5:5" x14ac:dyDescent="0.2">
      <c r="E552" s="261"/>
    </row>
    <row r="553" spans="5:5" x14ac:dyDescent="0.2">
      <c r="E553" s="261"/>
    </row>
    <row r="554" spans="5:5" x14ac:dyDescent="0.2">
      <c r="E554" s="261"/>
    </row>
    <row r="555" spans="5:5" x14ac:dyDescent="0.2">
      <c r="E555" s="261"/>
    </row>
    <row r="556" spans="5:5" x14ac:dyDescent="0.2">
      <c r="E556" s="261"/>
    </row>
    <row r="557" spans="5:5" x14ac:dyDescent="0.2">
      <c r="E557" s="261"/>
    </row>
    <row r="558" spans="5:5" x14ac:dyDescent="0.2">
      <c r="E558" s="261"/>
    </row>
    <row r="559" spans="5:5" x14ac:dyDescent="0.2">
      <c r="E559" s="261"/>
    </row>
    <row r="560" spans="5:5" x14ac:dyDescent="0.2">
      <c r="E560" s="261"/>
    </row>
    <row r="561" spans="5:5" x14ac:dyDescent="0.2">
      <c r="E561" s="261"/>
    </row>
    <row r="562" spans="5:5" x14ac:dyDescent="0.2">
      <c r="E562" s="261"/>
    </row>
    <row r="563" spans="5:5" x14ac:dyDescent="0.2">
      <c r="E563" s="261"/>
    </row>
    <row r="564" spans="5:5" x14ac:dyDescent="0.2">
      <c r="E564" s="261"/>
    </row>
    <row r="565" spans="5:5" x14ac:dyDescent="0.2">
      <c r="E565" s="261"/>
    </row>
    <row r="566" spans="5:5" x14ac:dyDescent="0.2">
      <c r="E566" s="261"/>
    </row>
    <row r="567" spans="5:5" x14ac:dyDescent="0.2">
      <c r="E567" s="261"/>
    </row>
    <row r="568" spans="5:5" x14ac:dyDescent="0.2">
      <c r="E568" s="261"/>
    </row>
    <row r="569" spans="5:5" x14ac:dyDescent="0.2">
      <c r="E569" s="261"/>
    </row>
    <row r="570" spans="5:5" x14ac:dyDescent="0.2">
      <c r="E570" s="261"/>
    </row>
    <row r="571" spans="5:5" x14ac:dyDescent="0.2">
      <c r="E571" s="261"/>
    </row>
    <row r="572" spans="5:5" x14ac:dyDescent="0.2">
      <c r="E572" s="261"/>
    </row>
    <row r="573" spans="5:5" x14ac:dyDescent="0.2">
      <c r="E573" s="261"/>
    </row>
    <row r="574" spans="5:5" x14ac:dyDescent="0.2">
      <c r="E574" s="261"/>
    </row>
    <row r="575" spans="5:5" x14ac:dyDescent="0.2">
      <c r="E575" s="261"/>
    </row>
    <row r="576" spans="5:5" x14ac:dyDescent="0.2">
      <c r="E576" s="261"/>
    </row>
    <row r="577" spans="5:5" x14ac:dyDescent="0.2">
      <c r="E577" s="261"/>
    </row>
    <row r="578" spans="5:5" x14ac:dyDescent="0.2">
      <c r="E578" s="261"/>
    </row>
    <row r="579" spans="5:5" x14ac:dyDescent="0.2">
      <c r="E579" s="261"/>
    </row>
    <row r="580" spans="5:5" x14ac:dyDescent="0.2">
      <c r="E580" s="261"/>
    </row>
    <row r="581" spans="5:5" x14ac:dyDescent="0.2">
      <c r="E581" s="261"/>
    </row>
    <row r="582" spans="5:5" x14ac:dyDescent="0.2">
      <c r="E582" s="261"/>
    </row>
    <row r="583" spans="5:5" x14ac:dyDescent="0.2">
      <c r="E583" s="261"/>
    </row>
    <row r="584" spans="5:5" x14ac:dyDescent="0.2">
      <c r="E584" s="261"/>
    </row>
    <row r="585" spans="5:5" x14ac:dyDescent="0.2">
      <c r="E585" s="261"/>
    </row>
    <row r="586" spans="5:5" x14ac:dyDescent="0.2">
      <c r="E586" s="261"/>
    </row>
    <row r="587" spans="5:5" x14ac:dyDescent="0.2">
      <c r="E587" s="261"/>
    </row>
    <row r="588" spans="5:5" x14ac:dyDescent="0.2">
      <c r="E588" s="261"/>
    </row>
    <row r="589" spans="5:5" x14ac:dyDescent="0.2">
      <c r="E589" s="261"/>
    </row>
    <row r="590" spans="5:5" x14ac:dyDescent="0.2">
      <c r="E590" s="261"/>
    </row>
    <row r="591" spans="5:5" x14ac:dyDescent="0.2">
      <c r="E591" s="261"/>
    </row>
    <row r="592" spans="5:5" x14ac:dyDescent="0.2">
      <c r="E592" s="261"/>
    </row>
    <row r="593" spans="5:5" x14ac:dyDescent="0.2">
      <c r="E593" s="261"/>
    </row>
    <row r="594" spans="5:5" x14ac:dyDescent="0.2">
      <c r="E594" s="261"/>
    </row>
    <row r="595" spans="5:5" x14ac:dyDescent="0.2">
      <c r="E595" s="261"/>
    </row>
    <row r="596" spans="5:5" x14ac:dyDescent="0.2">
      <c r="E596" s="261"/>
    </row>
    <row r="597" spans="5:5" x14ac:dyDescent="0.2">
      <c r="E597" s="261"/>
    </row>
    <row r="598" spans="5:5" x14ac:dyDescent="0.2">
      <c r="E598" s="261"/>
    </row>
    <row r="599" spans="5:5" x14ac:dyDescent="0.2">
      <c r="E599" s="261"/>
    </row>
    <row r="600" spans="5:5" x14ac:dyDescent="0.2">
      <c r="E600" s="261"/>
    </row>
    <row r="601" spans="5:5" x14ac:dyDescent="0.2">
      <c r="E601" s="261"/>
    </row>
    <row r="602" spans="5:5" x14ac:dyDescent="0.2">
      <c r="E602" s="261"/>
    </row>
    <row r="603" spans="5:5" x14ac:dyDescent="0.2">
      <c r="E603" s="261"/>
    </row>
    <row r="604" spans="5:5" x14ac:dyDescent="0.2">
      <c r="E604" s="261"/>
    </row>
    <row r="605" spans="5:5" x14ac:dyDescent="0.2">
      <c r="E605" s="261"/>
    </row>
    <row r="606" spans="5:5" x14ac:dyDescent="0.2">
      <c r="E606" s="261"/>
    </row>
    <row r="607" spans="5:5" x14ac:dyDescent="0.2">
      <c r="E607" s="261"/>
    </row>
    <row r="608" spans="5:5" x14ac:dyDescent="0.2">
      <c r="E608" s="261"/>
    </row>
    <row r="609" spans="5:5" x14ac:dyDescent="0.2">
      <c r="E609" s="261"/>
    </row>
    <row r="610" spans="5:5" x14ac:dyDescent="0.2">
      <c r="E610" s="261"/>
    </row>
    <row r="611" spans="5:5" x14ac:dyDescent="0.2">
      <c r="E611" s="261"/>
    </row>
    <row r="612" spans="5:5" x14ac:dyDescent="0.2">
      <c r="E612" s="261"/>
    </row>
    <row r="613" spans="5:5" x14ac:dyDescent="0.2">
      <c r="E613" s="261"/>
    </row>
    <row r="614" spans="5:5" x14ac:dyDescent="0.2">
      <c r="E614" s="261"/>
    </row>
    <row r="615" spans="5:5" x14ac:dyDescent="0.2">
      <c r="E615" s="261"/>
    </row>
    <row r="616" spans="5:5" x14ac:dyDescent="0.2">
      <c r="E616" s="261"/>
    </row>
    <row r="617" spans="5:5" x14ac:dyDescent="0.2">
      <c r="E617" s="261"/>
    </row>
    <row r="618" spans="5:5" x14ac:dyDescent="0.2">
      <c r="E618" s="261"/>
    </row>
    <row r="619" spans="5:5" x14ac:dyDescent="0.2">
      <c r="E619" s="261"/>
    </row>
    <row r="620" spans="5:5" x14ac:dyDescent="0.2">
      <c r="E620" s="261"/>
    </row>
    <row r="621" spans="5:5" x14ac:dyDescent="0.2">
      <c r="E621" s="261"/>
    </row>
    <row r="622" spans="5:5" x14ac:dyDescent="0.2">
      <c r="E622" s="261"/>
    </row>
    <row r="623" spans="5:5" x14ac:dyDescent="0.2">
      <c r="E623" s="261"/>
    </row>
    <row r="624" spans="5:5" x14ac:dyDescent="0.2">
      <c r="E624" s="261"/>
    </row>
    <row r="625" spans="5:5" x14ac:dyDescent="0.2">
      <c r="E625" s="261"/>
    </row>
    <row r="626" spans="5:5" x14ac:dyDescent="0.2">
      <c r="E626" s="261"/>
    </row>
    <row r="627" spans="5:5" x14ac:dyDescent="0.2">
      <c r="E627" s="261"/>
    </row>
    <row r="628" spans="5:5" x14ac:dyDescent="0.2">
      <c r="E628" s="261"/>
    </row>
    <row r="629" spans="5:5" x14ac:dyDescent="0.2">
      <c r="E629" s="261"/>
    </row>
    <row r="630" spans="5:5" x14ac:dyDescent="0.2">
      <c r="E630" s="261"/>
    </row>
    <row r="631" spans="5:5" x14ac:dyDescent="0.2">
      <c r="E631" s="261"/>
    </row>
    <row r="632" spans="5:5" x14ac:dyDescent="0.2">
      <c r="E632" s="261"/>
    </row>
    <row r="633" spans="5:5" x14ac:dyDescent="0.2">
      <c r="E633" s="261"/>
    </row>
    <row r="634" spans="5:5" x14ac:dyDescent="0.2">
      <c r="E634" s="261"/>
    </row>
    <row r="635" spans="5:5" x14ac:dyDescent="0.2">
      <c r="E635" s="261"/>
    </row>
    <row r="636" spans="5:5" x14ac:dyDescent="0.2">
      <c r="E636" s="261"/>
    </row>
    <row r="637" spans="5:5" x14ac:dyDescent="0.2">
      <c r="E637" s="261"/>
    </row>
    <row r="638" spans="5:5" x14ac:dyDescent="0.2">
      <c r="E638" s="261"/>
    </row>
    <row r="639" spans="5:5" x14ac:dyDescent="0.2">
      <c r="E639" s="261"/>
    </row>
    <row r="640" spans="5:5" x14ac:dyDescent="0.2">
      <c r="E640" s="261"/>
    </row>
    <row r="641" spans="5:5" x14ac:dyDescent="0.2">
      <c r="E641" s="261"/>
    </row>
    <row r="642" spans="5:5" x14ac:dyDescent="0.2">
      <c r="E642" s="261"/>
    </row>
    <row r="643" spans="5:5" x14ac:dyDescent="0.2">
      <c r="E643" s="261"/>
    </row>
    <row r="644" spans="5:5" x14ac:dyDescent="0.2">
      <c r="E644" s="261"/>
    </row>
    <row r="645" spans="5:5" x14ac:dyDescent="0.2">
      <c r="E645" s="261"/>
    </row>
    <row r="646" spans="5:5" x14ac:dyDescent="0.2">
      <c r="E646" s="261"/>
    </row>
    <row r="647" spans="5:5" x14ac:dyDescent="0.2">
      <c r="E647" s="261"/>
    </row>
    <row r="648" spans="5:5" x14ac:dyDescent="0.2">
      <c r="E648" s="261"/>
    </row>
    <row r="649" spans="5:5" x14ac:dyDescent="0.2">
      <c r="E649" s="261"/>
    </row>
    <row r="650" spans="5:5" x14ac:dyDescent="0.2">
      <c r="E650" s="261"/>
    </row>
    <row r="651" spans="5:5" x14ac:dyDescent="0.2">
      <c r="E651" s="261"/>
    </row>
    <row r="652" spans="5:5" x14ac:dyDescent="0.2">
      <c r="E652" s="261"/>
    </row>
    <row r="653" spans="5:5" x14ac:dyDescent="0.2">
      <c r="E653" s="261"/>
    </row>
    <row r="654" spans="5:5" x14ac:dyDescent="0.2">
      <c r="E654" s="261"/>
    </row>
    <row r="655" spans="5:5" x14ac:dyDescent="0.2">
      <c r="E655" s="261"/>
    </row>
    <row r="656" spans="5:5" x14ac:dyDescent="0.2">
      <c r="E656" s="261"/>
    </row>
    <row r="657" spans="5:5" x14ac:dyDescent="0.2">
      <c r="E657" s="261"/>
    </row>
    <row r="658" spans="5:5" x14ac:dyDescent="0.2">
      <c r="E658" s="261"/>
    </row>
    <row r="659" spans="5:5" x14ac:dyDescent="0.2">
      <c r="E659" s="261"/>
    </row>
    <row r="660" spans="5:5" x14ac:dyDescent="0.2">
      <c r="E660" s="261"/>
    </row>
    <row r="661" spans="5:5" x14ac:dyDescent="0.2">
      <c r="E661" s="261"/>
    </row>
    <row r="662" spans="5:5" x14ac:dyDescent="0.2">
      <c r="E662" s="261"/>
    </row>
    <row r="663" spans="5:5" x14ac:dyDescent="0.2">
      <c r="E663" s="261"/>
    </row>
    <row r="664" spans="5:5" x14ac:dyDescent="0.2">
      <c r="E664" s="261"/>
    </row>
    <row r="665" spans="5:5" x14ac:dyDescent="0.2">
      <c r="E665" s="261"/>
    </row>
    <row r="666" spans="5:5" x14ac:dyDescent="0.2">
      <c r="E666" s="261"/>
    </row>
    <row r="667" spans="5:5" x14ac:dyDescent="0.2">
      <c r="E667" s="261"/>
    </row>
    <row r="668" spans="5:5" x14ac:dyDescent="0.2">
      <c r="E668" s="261"/>
    </row>
    <row r="669" spans="5:5" x14ac:dyDescent="0.2">
      <c r="E669" s="261"/>
    </row>
    <row r="670" spans="5:5" x14ac:dyDescent="0.2">
      <c r="E670" s="261"/>
    </row>
    <row r="671" spans="5:5" x14ac:dyDescent="0.2">
      <c r="E671" s="261"/>
    </row>
    <row r="672" spans="5:5" x14ac:dyDescent="0.2">
      <c r="E672" s="261"/>
    </row>
    <row r="673" spans="5:5" x14ac:dyDescent="0.2">
      <c r="E673" s="261"/>
    </row>
    <row r="674" spans="5:5" x14ac:dyDescent="0.2">
      <c r="E674" s="261"/>
    </row>
    <row r="675" spans="5:5" x14ac:dyDescent="0.2">
      <c r="E675" s="261"/>
    </row>
    <row r="676" spans="5:5" x14ac:dyDescent="0.2">
      <c r="E676" s="261"/>
    </row>
    <row r="677" spans="5:5" x14ac:dyDescent="0.2">
      <c r="E677" s="261"/>
    </row>
    <row r="678" spans="5:5" x14ac:dyDescent="0.2">
      <c r="E678" s="261"/>
    </row>
    <row r="679" spans="5:5" x14ac:dyDescent="0.2">
      <c r="E679" s="261"/>
    </row>
    <row r="680" spans="5:5" x14ac:dyDescent="0.2">
      <c r="E680" s="261"/>
    </row>
    <row r="681" spans="5:5" x14ac:dyDescent="0.2">
      <c r="E681" s="261"/>
    </row>
    <row r="682" spans="5:5" x14ac:dyDescent="0.2">
      <c r="E682" s="261"/>
    </row>
    <row r="683" spans="5:5" x14ac:dyDescent="0.2">
      <c r="E683" s="261"/>
    </row>
    <row r="684" spans="5:5" x14ac:dyDescent="0.2">
      <c r="E684" s="261"/>
    </row>
    <row r="685" spans="5:5" x14ac:dyDescent="0.2">
      <c r="E685" s="261"/>
    </row>
    <row r="686" spans="5:5" x14ac:dyDescent="0.2">
      <c r="E686" s="261"/>
    </row>
    <row r="687" spans="5:5" x14ac:dyDescent="0.2">
      <c r="E687" s="261"/>
    </row>
    <row r="688" spans="5:5" x14ac:dyDescent="0.2">
      <c r="E688" s="261"/>
    </row>
    <row r="689" spans="5:5" x14ac:dyDescent="0.2">
      <c r="E689" s="261"/>
    </row>
    <row r="690" spans="5:5" x14ac:dyDescent="0.2">
      <c r="E690" s="261"/>
    </row>
    <row r="691" spans="5:5" x14ac:dyDescent="0.2">
      <c r="E691" s="261"/>
    </row>
    <row r="692" spans="5:5" x14ac:dyDescent="0.2">
      <c r="E692" s="261"/>
    </row>
    <row r="693" spans="5:5" x14ac:dyDescent="0.2">
      <c r="E693" s="261"/>
    </row>
    <row r="694" spans="5:5" x14ac:dyDescent="0.2">
      <c r="E694" s="261"/>
    </row>
    <row r="695" spans="5:5" x14ac:dyDescent="0.2">
      <c r="E695" s="261"/>
    </row>
    <row r="696" spans="5:5" x14ac:dyDescent="0.2">
      <c r="E696" s="261"/>
    </row>
    <row r="697" spans="5:5" x14ac:dyDescent="0.2">
      <c r="E697" s="261"/>
    </row>
    <row r="698" spans="5:5" x14ac:dyDescent="0.2">
      <c r="E698" s="261"/>
    </row>
    <row r="699" spans="5:5" x14ac:dyDescent="0.2">
      <c r="E699" s="261"/>
    </row>
    <row r="700" spans="5:5" x14ac:dyDescent="0.2">
      <c r="E700" s="261"/>
    </row>
    <row r="701" spans="5:5" x14ac:dyDescent="0.2">
      <c r="E701" s="261"/>
    </row>
    <row r="702" spans="5:5" x14ac:dyDescent="0.2">
      <c r="E702" s="261"/>
    </row>
    <row r="703" spans="5:5" x14ac:dyDescent="0.2">
      <c r="E703" s="261"/>
    </row>
    <row r="704" spans="5:5" x14ac:dyDescent="0.2">
      <c r="E704" s="261"/>
    </row>
    <row r="705" spans="5:5" x14ac:dyDescent="0.2">
      <c r="E705" s="261"/>
    </row>
    <row r="706" spans="5:5" x14ac:dyDescent="0.2">
      <c r="E706" s="261"/>
    </row>
    <row r="707" spans="5:5" x14ac:dyDescent="0.2">
      <c r="E707" s="261"/>
    </row>
    <row r="708" spans="5:5" x14ac:dyDescent="0.2">
      <c r="E708" s="261"/>
    </row>
    <row r="709" spans="5:5" x14ac:dyDescent="0.2">
      <c r="E709" s="261"/>
    </row>
    <row r="710" spans="5:5" x14ac:dyDescent="0.2">
      <c r="E710" s="261"/>
    </row>
    <row r="711" spans="5:5" x14ac:dyDescent="0.2">
      <c r="E711" s="261"/>
    </row>
    <row r="712" spans="5:5" x14ac:dyDescent="0.2">
      <c r="E712" s="261"/>
    </row>
    <row r="713" spans="5:5" x14ac:dyDescent="0.2">
      <c r="E713" s="261"/>
    </row>
    <row r="714" spans="5:5" x14ac:dyDescent="0.2">
      <c r="E714" s="261"/>
    </row>
    <row r="715" spans="5:5" x14ac:dyDescent="0.2">
      <c r="E715" s="261"/>
    </row>
    <row r="716" spans="5:5" x14ac:dyDescent="0.2">
      <c r="E716" s="261"/>
    </row>
    <row r="717" spans="5:5" x14ac:dyDescent="0.2">
      <c r="E717" s="261"/>
    </row>
    <row r="718" spans="5:5" x14ac:dyDescent="0.2">
      <c r="E718" s="261"/>
    </row>
    <row r="719" spans="5:5" x14ac:dyDescent="0.2">
      <c r="E719" s="261"/>
    </row>
    <row r="720" spans="5:5" x14ac:dyDescent="0.2">
      <c r="E720" s="261"/>
    </row>
    <row r="721" spans="5:5" x14ac:dyDescent="0.2">
      <c r="E721" s="261"/>
    </row>
    <row r="722" spans="5:5" x14ac:dyDescent="0.2">
      <c r="E722" s="261"/>
    </row>
    <row r="723" spans="5:5" x14ac:dyDescent="0.2">
      <c r="E723" s="261"/>
    </row>
    <row r="724" spans="5:5" x14ac:dyDescent="0.2">
      <c r="E724" s="261"/>
    </row>
    <row r="725" spans="5:5" x14ac:dyDescent="0.2">
      <c r="E725" s="261"/>
    </row>
    <row r="726" spans="5:5" x14ac:dyDescent="0.2">
      <c r="E726" s="261"/>
    </row>
    <row r="727" spans="5:5" x14ac:dyDescent="0.2">
      <c r="E727" s="261"/>
    </row>
    <row r="728" spans="5:5" x14ac:dyDescent="0.2">
      <c r="E728" s="261"/>
    </row>
    <row r="729" spans="5:5" x14ac:dyDescent="0.2">
      <c r="E729" s="261"/>
    </row>
    <row r="730" spans="5:5" x14ac:dyDescent="0.2">
      <c r="E730" s="261"/>
    </row>
    <row r="731" spans="5:5" x14ac:dyDescent="0.2">
      <c r="E731" s="261"/>
    </row>
    <row r="732" spans="5:5" x14ac:dyDescent="0.2">
      <c r="E732" s="261"/>
    </row>
    <row r="733" spans="5:5" x14ac:dyDescent="0.2">
      <c r="E733" s="261"/>
    </row>
    <row r="734" spans="5:5" x14ac:dyDescent="0.2">
      <c r="E734" s="261"/>
    </row>
    <row r="735" spans="5:5" x14ac:dyDescent="0.2">
      <c r="E735" s="261"/>
    </row>
    <row r="736" spans="5:5" x14ac:dyDescent="0.2">
      <c r="E736" s="261"/>
    </row>
    <row r="737" spans="5:5" x14ac:dyDescent="0.2">
      <c r="E737" s="261"/>
    </row>
    <row r="738" spans="5:5" x14ac:dyDescent="0.2">
      <c r="E738" s="261"/>
    </row>
    <row r="739" spans="5:5" x14ac:dyDescent="0.2">
      <c r="E739" s="261"/>
    </row>
    <row r="740" spans="5:5" x14ac:dyDescent="0.2">
      <c r="E740" s="261"/>
    </row>
    <row r="741" spans="5:5" x14ac:dyDescent="0.2">
      <c r="E741" s="261"/>
    </row>
    <row r="742" spans="5:5" x14ac:dyDescent="0.2">
      <c r="E742" s="261"/>
    </row>
    <row r="743" spans="5:5" x14ac:dyDescent="0.2">
      <c r="E743" s="261"/>
    </row>
    <row r="744" spans="5:5" x14ac:dyDescent="0.2">
      <c r="E744" s="261"/>
    </row>
    <row r="745" spans="5:5" x14ac:dyDescent="0.2">
      <c r="E745" s="261"/>
    </row>
    <row r="746" spans="5:5" x14ac:dyDescent="0.2">
      <c r="E746" s="261"/>
    </row>
    <row r="747" spans="5:5" x14ac:dyDescent="0.2">
      <c r="E747" s="261"/>
    </row>
    <row r="748" spans="5:5" x14ac:dyDescent="0.2">
      <c r="E748" s="261"/>
    </row>
    <row r="749" spans="5:5" x14ac:dyDescent="0.2">
      <c r="E749" s="261"/>
    </row>
    <row r="750" spans="5:5" x14ac:dyDescent="0.2">
      <c r="E750" s="261"/>
    </row>
    <row r="751" spans="5:5" x14ac:dyDescent="0.2">
      <c r="E751" s="261"/>
    </row>
    <row r="752" spans="5:5" x14ac:dyDescent="0.2">
      <c r="E752" s="261"/>
    </row>
    <row r="753" spans="5:5" x14ac:dyDescent="0.2">
      <c r="E753" s="261"/>
    </row>
    <row r="754" spans="5:5" x14ac:dyDescent="0.2">
      <c r="E754" s="261"/>
    </row>
    <row r="755" spans="5:5" x14ac:dyDescent="0.2">
      <c r="E755" s="261"/>
    </row>
    <row r="756" spans="5:5" x14ac:dyDescent="0.2">
      <c r="E756" s="261"/>
    </row>
    <row r="757" spans="5:5" x14ac:dyDescent="0.2">
      <c r="E757" s="261"/>
    </row>
    <row r="758" spans="5:5" x14ac:dyDescent="0.2">
      <c r="E758" s="261"/>
    </row>
    <row r="759" spans="5:5" x14ac:dyDescent="0.2">
      <c r="E759" s="261"/>
    </row>
    <row r="760" spans="5:5" x14ac:dyDescent="0.2">
      <c r="E760" s="261"/>
    </row>
    <row r="761" spans="5:5" x14ac:dyDescent="0.2">
      <c r="E761" s="261"/>
    </row>
    <row r="762" spans="5:5" x14ac:dyDescent="0.2">
      <c r="E762" s="261"/>
    </row>
    <row r="763" spans="5:5" x14ac:dyDescent="0.2">
      <c r="E763" s="261"/>
    </row>
    <row r="764" spans="5:5" x14ac:dyDescent="0.2">
      <c r="E764" s="261"/>
    </row>
    <row r="765" spans="5:5" x14ac:dyDescent="0.2">
      <c r="E765" s="261"/>
    </row>
    <row r="766" spans="5:5" x14ac:dyDescent="0.2">
      <c r="E766" s="261"/>
    </row>
    <row r="767" spans="5:5" x14ac:dyDescent="0.2">
      <c r="E767" s="261"/>
    </row>
    <row r="768" spans="5:5" x14ac:dyDescent="0.2">
      <c r="E768" s="261"/>
    </row>
    <row r="769" spans="5:5" x14ac:dyDescent="0.2">
      <c r="E769" s="261"/>
    </row>
    <row r="770" spans="5:5" x14ac:dyDescent="0.2">
      <c r="E770" s="261"/>
    </row>
    <row r="771" spans="5:5" x14ac:dyDescent="0.2">
      <c r="E771" s="261"/>
    </row>
    <row r="772" spans="5:5" x14ac:dyDescent="0.2">
      <c r="E772" s="261"/>
    </row>
    <row r="773" spans="5:5" x14ac:dyDescent="0.2">
      <c r="E773" s="261"/>
    </row>
    <row r="774" spans="5:5" x14ac:dyDescent="0.2">
      <c r="E774" s="261"/>
    </row>
    <row r="775" spans="5:5" x14ac:dyDescent="0.2">
      <c r="E775" s="261"/>
    </row>
    <row r="776" spans="5:5" x14ac:dyDescent="0.2">
      <c r="E776" s="261"/>
    </row>
    <row r="777" spans="5:5" x14ac:dyDescent="0.2">
      <c r="E777" s="261"/>
    </row>
    <row r="778" spans="5:5" x14ac:dyDescent="0.2">
      <c r="E778" s="261"/>
    </row>
    <row r="779" spans="5:5" x14ac:dyDescent="0.2">
      <c r="E779" s="261"/>
    </row>
    <row r="780" spans="5:5" x14ac:dyDescent="0.2">
      <c r="E780" s="261"/>
    </row>
    <row r="781" spans="5:5" x14ac:dyDescent="0.2">
      <c r="E781" s="261"/>
    </row>
    <row r="782" spans="5:5" x14ac:dyDescent="0.2">
      <c r="E782" s="261"/>
    </row>
    <row r="783" spans="5:5" x14ac:dyDescent="0.2">
      <c r="E783" s="261"/>
    </row>
    <row r="784" spans="5:5" x14ac:dyDescent="0.2">
      <c r="E784" s="261"/>
    </row>
    <row r="785" spans="5:5" x14ac:dyDescent="0.2">
      <c r="E785" s="261"/>
    </row>
    <row r="786" spans="5:5" x14ac:dyDescent="0.2">
      <c r="E786" s="261"/>
    </row>
    <row r="787" spans="5:5" x14ac:dyDescent="0.2">
      <c r="E787" s="261"/>
    </row>
    <row r="788" spans="5:5" x14ac:dyDescent="0.2">
      <c r="E788" s="261"/>
    </row>
    <row r="789" spans="5:5" x14ac:dyDescent="0.2">
      <c r="E789" s="261"/>
    </row>
    <row r="790" spans="5:5" x14ac:dyDescent="0.2">
      <c r="E790" s="261"/>
    </row>
    <row r="791" spans="5:5" x14ac:dyDescent="0.2">
      <c r="E791" s="261"/>
    </row>
    <row r="792" spans="5:5" x14ac:dyDescent="0.2">
      <c r="E792" s="261"/>
    </row>
    <row r="793" spans="5:5" x14ac:dyDescent="0.2">
      <c r="E793" s="261"/>
    </row>
    <row r="794" spans="5:5" x14ac:dyDescent="0.2">
      <c r="E794" s="261"/>
    </row>
    <row r="795" spans="5:5" x14ac:dyDescent="0.2">
      <c r="E795" s="261"/>
    </row>
    <row r="796" spans="5:5" x14ac:dyDescent="0.2">
      <c r="E796" s="261"/>
    </row>
    <row r="797" spans="5:5" x14ac:dyDescent="0.2">
      <c r="E797" s="261"/>
    </row>
    <row r="798" spans="5:5" x14ac:dyDescent="0.2">
      <c r="E798" s="261"/>
    </row>
    <row r="799" spans="5:5" x14ac:dyDescent="0.2">
      <c r="E799" s="261"/>
    </row>
    <row r="800" spans="5:5" x14ac:dyDescent="0.2">
      <c r="E800" s="261"/>
    </row>
    <row r="801" spans="5:5" x14ac:dyDescent="0.2">
      <c r="E801" s="261"/>
    </row>
    <row r="802" spans="5:5" x14ac:dyDescent="0.2">
      <c r="E802" s="261"/>
    </row>
    <row r="803" spans="5:5" x14ac:dyDescent="0.2">
      <c r="E803" s="261"/>
    </row>
    <row r="804" spans="5:5" x14ac:dyDescent="0.2">
      <c r="E804" s="261"/>
    </row>
    <row r="805" spans="5:5" x14ac:dyDescent="0.2">
      <c r="E805" s="261"/>
    </row>
    <row r="806" spans="5:5" x14ac:dyDescent="0.2">
      <c r="E806" s="261"/>
    </row>
    <row r="807" spans="5:5" x14ac:dyDescent="0.2">
      <c r="E807" s="261"/>
    </row>
    <row r="808" spans="5:5" x14ac:dyDescent="0.2">
      <c r="E808" s="261"/>
    </row>
    <row r="809" spans="5:5" x14ac:dyDescent="0.2">
      <c r="E809" s="261"/>
    </row>
    <row r="810" spans="5:5" x14ac:dyDescent="0.2">
      <c r="E810" s="261"/>
    </row>
    <row r="811" spans="5:5" x14ac:dyDescent="0.2">
      <c r="E811" s="261"/>
    </row>
    <row r="812" spans="5:5" x14ac:dyDescent="0.2">
      <c r="E812" s="261"/>
    </row>
    <row r="813" spans="5:5" x14ac:dyDescent="0.2">
      <c r="E813" s="261"/>
    </row>
    <row r="814" spans="5:5" x14ac:dyDescent="0.2">
      <c r="E814" s="261"/>
    </row>
    <row r="815" spans="5:5" x14ac:dyDescent="0.2">
      <c r="E815" s="261"/>
    </row>
    <row r="816" spans="5:5" x14ac:dyDescent="0.2">
      <c r="E816" s="261"/>
    </row>
    <row r="817" spans="5:5" x14ac:dyDescent="0.2">
      <c r="E817" s="261"/>
    </row>
    <row r="818" spans="5:5" x14ac:dyDescent="0.2">
      <c r="E818" s="261"/>
    </row>
    <row r="819" spans="5:5" x14ac:dyDescent="0.2">
      <c r="E819" s="261"/>
    </row>
    <row r="820" spans="5:5" x14ac:dyDescent="0.2">
      <c r="E820" s="261"/>
    </row>
    <row r="821" spans="5:5" x14ac:dyDescent="0.2">
      <c r="E821" s="261"/>
    </row>
    <row r="822" spans="5:5" x14ac:dyDescent="0.2">
      <c r="E822" s="261"/>
    </row>
    <row r="823" spans="5:5" x14ac:dyDescent="0.2">
      <c r="E823" s="261"/>
    </row>
    <row r="824" spans="5:5" x14ac:dyDescent="0.2">
      <c r="E824" s="261"/>
    </row>
    <row r="825" spans="5:5" x14ac:dyDescent="0.2">
      <c r="E825" s="261"/>
    </row>
    <row r="826" spans="5:5" x14ac:dyDescent="0.2">
      <c r="E826" s="261"/>
    </row>
    <row r="827" spans="5:5" x14ac:dyDescent="0.2">
      <c r="E827" s="261"/>
    </row>
    <row r="828" spans="5:5" x14ac:dyDescent="0.2">
      <c r="E828" s="261"/>
    </row>
    <row r="829" spans="5:5" x14ac:dyDescent="0.2">
      <c r="E829" s="261"/>
    </row>
    <row r="830" spans="5:5" x14ac:dyDescent="0.2">
      <c r="E830" s="261"/>
    </row>
    <row r="831" spans="5:5" x14ac:dyDescent="0.2">
      <c r="E831" s="261"/>
    </row>
    <row r="832" spans="5:5" x14ac:dyDescent="0.2">
      <c r="E832" s="261"/>
    </row>
    <row r="833" spans="5:5" x14ac:dyDescent="0.2">
      <c r="E833" s="261"/>
    </row>
    <row r="834" spans="5:5" x14ac:dyDescent="0.2">
      <c r="E834" s="261"/>
    </row>
    <row r="835" spans="5:5" x14ac:dyDescent="0.2">
      <c r="E835" s="261"/>
    </row>
    <row r="836" spans="5:5" x14ac:dyDescent="0.2">
      <c r="E836" s="261"/>
    </row>
    <row r="837" spans="5:5" x14ac:dyDescent="0.2">
      <c r="E837" s="261"/>
    </row>
    <row r="838" spans="5:5" x14ac:dyDescent="0.2">
      <c r="E838" s="261"/>
    </row>
    <row r="839" spans="5:5" x14ac:dyDescent="0.2">
      <c r="E839" s="261"/>
    </row>
    <row r="840" spans="5:5" x14ac:dyDescent="0.2">
      <c r="E840" s="261"/>
    </row>
    <row r="841" spans="5:5" x14ac:dyDescent="0.2">
      <c r="E841" s="261"/>
    </row>
    <row r="842" spans="5:5" x14ac:dyDescent="0.2">
      <c r="E842" s="261"/>
    </row>
    <row r="843" spans="5:5" x14ac:dyDescent="0.2">
      <c r="E843" s="261"/>
    </row>
    <row r="844" spans="5:5" x14ac:dyDescent="0.2">
      <c r="E844" s="261"/>
    </row>
    <row r="845" spans="5:5" x14ac:dyDescent="0.2">
      <c r="E845" s="261"/>
    </row>
    <row r="846" spans="5:5" x14ac:dyDescent="0.2">
      <c r="E846" s="261"/>
    </row>
    <row r="847" spans="5:5" x14ac:dyDescent="0.2">
      <c r="E847" s="261"/>
    </row>
    <row r="848" spans="5:5" x14ac:dyDescent="0.2">
      <c r="E848" s="261"/>
    </row>
    <row r="849" spans="5:5" x14ac:dyDescent="0.2">
      <c r="E849" s="261"/>
    </row>
    <row r="850" spans="5:5" x14ac:dyDescent="0.2">
      <c r="E850" s="261"/>
    </row>
    <row r="851" spans="5:5" x14ac:dyDescent="0.2">
      <c r="E851" s="261"/>
    </row>
    <row r="852" spans="5:5" x14ac:dyDescent="0.2">
      <c r="E852" s="261"/>
    </row>
    <row r="853" spans="5:5" x14ac:dyDescent="0.2">
      <c r="E853" s="261"/>
    </row>
    <row r="854" spans="5:5" x14ac:dyDescent="0.2">
      <c r="E854" s="261"/>
    </row>
    <row r="855" spans="5:5" x14ac:dyDescent="0.2">
      <c r="E855" s="261"/>
    </row>
    <row r="856" spans="5:5" x14ac:dyDescent="0.2">
      <c r="E856" s="261"/>
    </row>
    <row r="857" spans="5:5" x14ac:dyDescent="0.2">
      <c r="E857" s="261"/>
    </row>
    <row r="858" spans="5:5" x14ac:dyDescent="0.2">
      <c r="E858" s="261"/>
    </row>
    <row r="859" spans="5:5" x14ac:dyDescent="0.2">
      <c r="E859" s="261"/>
    </row>
    <row r="860" spans="5:5" x14ac:dyDescent="0.2">
      <c r="E860" s="261"/>
    </row>
    <row r="861" spans="5:5" x14ac:dyDescent="0.2">
      <c r="E861" s="261"/>
    </row>
    <row r="862" spans="5:5" x14ac:dyDescent="0.2">
      <c r="E862" s="261"/>
    </row>
    <row r="863" spans="5:5" x14ac:dyDescent="0.2">
      <c r="E863" s="261"/>
    </row>
    <row r="864" spans="5:5" x14ac:dyDescent="0.2">
      <c r="E864" s="261"/>
    </row>
    <row r="865" spans="5:5" x14ac:dyDescent="0.2">
      <c r="E865" s="261"/>
    </row>
    <row r="866" spans="5:5" x14ac:dyDescent="0.2">
      <c r="E866" s="261"/>
    </row>
    <row r="867" spans="5:5" x14ac:dyDescent="0.2">
      <c r="E867" s="261"/>
    </row>
    <row r="868" spans="5:5" x14ac:dyDescent="0.2">
      <c r="E868" s="261"/>
    </row>
    <row r="869" spans="5:5" x14ac:dyDescent="0.2">
      <c r="E869" s="261"/>
    </row>
    <row r="870" spans="5:5" x14ac:dyDescent="0.2">
      <c r="E870" s="261"/>
    </row>
    <row r="871" spans="5:5" x14ac:dyDescent="0.2">
      <c r="E871" s="261"/>
    </row>
    <row r="872" spans="5:5" x14ac:dyDescent="0.2">
      <c r="E872" s="261"/>
    </row>
    <row r="873" spans="5:5" x14ac:dyDescent="0.2">
      <c r="E873" s="261"/>
    </row>
    <row r="874" spans="5:5" x14ac:dyDescent="0.2">
      <c r="E874" s="261"/>
    </row>
    <row r="875" spans="5:5" x14ac:dyDescent="0.2">
      <c r="E875" s="261"/>
    </row>
    <row r="876" spans="5:5" x14ac:dyDescent="0.2">
      <c r="E876" s="261"/>
    </row>
    <row r="877" spans="5:5" x14ac:dyDescent="0.2">
      <c r="E877" s="261"/>
    </row>
    <row r="878" spans="5:5" x14ac:dyDescent="0.2">
      <c r="E878" s="261"/>
    </row>
    <row r="879" spans="5:5" x14ac:dyDescent="0.2">
      <c r="E879" s="261"/>
    </row>
    <row r="880" spans="5:5" x14ac:dyDescent="0.2">
      <c r="E880" s="261"/>
    </row>
    <row r="881" spans="5:5" x14ac:dyDescent="0.2">
      <c r="E881" s="261"/>
    </row>
    <row r="882" spans="5:5" x14ac:dyDescent="0.2">
      <c r="E882" s="261"/>
    </row>
    <row r="883" spans="5:5" x14ac:dyDescent="0.2">
      <c r="E883" s="261"/>
    </row>
    <row r="884" spans="5:5" x14ac:dyDescent="0.2">
      <c r="E884" s="261"/>
    </row>
    <row r="885" spans="5:5" x14ac:dyDescent="0.2">
      <c r="E885" s="261"/>
    </row>
    <row r="886" spans="5:5" x14ac:dyDescent="0.2">
      <c r="E886" s="261"/>
    </row>
    <row r="887" spans="5:5" x14ac:dyDescent="0.2">
      <c r="E887" s="261"/>
    </row>
    <row r="888" spans="5:5" x14ac:dyDescent="0.2">
      <c r="E888" s="261"/>
    </row>
    <row r="889" spans="5:5" x14ac:dyDescent="0.2">
      <c r="E889" s="261"/>
    </row>
    <row r="890" spans="5:5" x14ac:dyDescent="0.2">
      <c r="E890" s="261"/>
    </row>
    <row r="891" spans="5:5" x14ac:dyDescent="0.2">
      <c r="E891" s="261"/>
    </row>
    <row r="892" spans="5:5" x14ac:dyDescent="0.2">
      <c r="E892" s="261"/>
    </row>
    <row r="893" spans="5:5" x14ac:dyDescent="0.2">
      <c r="E893" s="261"/>
    </row>
    <row r="894" spans="5:5" x14ac:dyDescent="0.2">
      <c r="E894" s="261"/>
    </row>
    <row r="895" spans="5:5" x14ac:dyDescent="0.2">
      <c r="E895" s="261"/>
    </row>
    <row r="896" spans="5:5" x14ac:dyDescent="0.2">
      <c r="E896" s="261"/>
    </row>
    <row r="897" spans="5:5" x14ac:dyDescent="0.2">
      <c r="E897" s="261"/>
    </row>
    <row r="898" spans="5:5" x14ac:dyDescent="0.2">
      <c r="E898" s="261"/>
    </row>
    <row r="899" spans="5:5" x14ac:dyDescent="0.2">
      <c r="E899" s="261"/>
    </row>
    <row r="900" spans="5:5" x14ac:dyDescent="0.2">
      <c r="E900" s="261"/>
    </row>
    <row r="901" spans="5:5" x14ac:dyDescent="0.2">
      <c r="E901" s="261"/>
    </row>
    <row r="902" spans="5:5" x14ac:dyDescent="0.2">
      <c r="E902" s="261"/>
    </row>
    <row r="903" spans="5:5" x14ac:dyDescent="0.2">
      <c r="E903" s="261"/>
    </row>
    <row r="904" spans="5:5" x14ac:dyDescent="0.2">
      <c r="E904" s="261"/>
    </row>
    <row r="905" spans="5:5" x14ac:dyDescent="0.2">
      <c r="E905" s="261"/>
    </row>
    <row r="906" spans="5:5" x14ac:dyDescent="0.2">
      <c r="E906" s="261"/>
    </row>
    <row r="907" spans="5:5" x14ac:dyDescent="0.2">
      <c r="E907" s="261"/>
    </row>
    <row r="908" spans="5:5" x14ac:dyDescent="0.2">
      <c r="E908" s="261"/>
    </row>
    <row r="909" spans="5:5" x14ac:dyDescent="0.2">
      <c r="E909" s="261"/>
    </row>
    <row r="910" spans="5:5" x14ac:dyDescent="0.2">
      <c r="E910" s="261"/>
    </row>
    <row r="911" spans="5:5" x14ac:dyDescent="0.2">
      <c r="E911" s="261"/>
    </row>
    <row r="912" spans="5:5" x14ac:dyDescent="0.2">
      <c r="E912" s="261"/>
    </row>
    <row r="913" spans="5:5" x14ac:dyDescent="0.2">
      <c r="E913" s="261"/>
    </row>
    <row r="914" spans="5:5" x14ac:dyDescent="0.2">
      <c r="E914" s="261"/>
    </row>
    <row r="915" spans="5:5" x14ac:dyDescent="0.2">
      <c r="E915" s="261"/>
    </row>
    <row r="916" spans="5:5" x14ac:dyDescent="0.2">
      <c r="E916" s="261"/>
    </row>
    <row r="917" spans="5:5" x14ac:dyDescent="0.2">
      <c r="E917" s="261"/>
    </row>
    <row r="918" spans="5:5" x14ac:dyDescent="0.2">
      <c r="E918" s="261"/>
    </row>
    <row r="919" spans="5:5" x14ac:dyDescent="0.2">
      <c r="E919" s="261"/>
    </row>
    <row r="920" spans="5:5" x14ac:dyDescent="0.2">
      <c r="E920" s="261"/>
    </row>
    <row r="921" spans="5:5" x14ac:dyDescent="0.2">
      <c r="E921" s="261"/>
    </row>
    <row r="922" spans="5:5" x14ac:dyDescent="0.2">
      <c r="E922" s="261"/>
    </row>
    <row r="923" spans="5:5" x14ac:dyDescent="0.2">
      <c r="E923" s="261"/>
    </row>
    <row r="924" spans="5:5" x14ac:dyDescent="0.2">
      <c r="E924" s="261"/>
    </row>
    <row r="925" spans="5:5" x14ac:dyDescent="0.2">
      <c r="E925" s="261"/>
    </row>
    <row r="926" spans="5:5" x14ac:dyDescent="0.2">
      <c r="E926" s="261"/>
    </row>
    <row r="927" spans="5:5" x14ac:dyDescent="0.2">
      <c r="E927" s="261"/>
    </row>
    <row r="928" spans="5:5" x14ac:dyDescent="0.2">
      <c r="E928" s="261"/>
    </row>
    <row r="929" spans="5:5" x14ac:dyDescent="0.2">
      <c r="E929" s="261"/>
    </row>
    <row r="930" spans="5:5" x14ac:dyDescent="0.2">
      <c r="E930" s="261"/>
    </row>
    <row r="931" spans="5:5" x14ac:dyDescent="0.2">
      <c r="E931" s="261"/>
    </row>
    <row r="932" spans="5:5" x14ac:dyDescent="0.2">
      <c r="E932" s="261"/>
    </row>
    <row r="933" spans="5:5" x14ac:dyDescent="0.2">
      <c r="E933" s="261"/>
    </row>
    <row r="934" spans="5:5" x14ac:dyDescent="0.2">
      <c r="E934" s="261"/>
    </row>
    <row r="935" spans="5:5" x14ac:dyDescent="0.2">
      <c r="E935" s="261"/>
    </row>
    <row r="936" spans="5:5" x14ac:dyDescent="0.2">
      <c r="E936" s="261"/>
    </row>
    <row r="937" spans="5:5" x14ac:dyDescent="0.2">
      <c r="E937" s="261"/>
    </row>
    <row r="938" spans="5:5" x14ac:dyDescent="0.2">
      <c r="E938" s="261"/>
    </row>
    <row r="939" spans="5:5" x14ac:dyDescent="0.2">
      <c r="E939" s="261"/>
    </row>
    <row r="940" spans="5:5" x14ac:dyDescent="0.2">
      <c r="E940" s="261"/>
    </row>
    <row r="941" spans="5:5" x14ac:dyDescent="0.2">
      <c r="E941" s="261"/>
    </row>
    <row r="942" spans="5:5" x14ac:dyDescent="0.2">
      <c r="E942" s="261"/>
    </row>
    <row r="943" spans="5:5" x14ac:dyDescent="0.2">
      <c r="E943" s="261"/>
    </row>
    <row r="944" spans="5:5" x14ac:dyDescent="0.2">
      <c r="E944" s="261"/>
    </row>
    <row r="945" spans="5:5" x14ac:dyDescent="0.2">
      <c r="E945" s="261"/>
    </row>
    <row r="946" spans="5:5" x14ac:dyDescent="0.2">
      <c r="E946" s="261"/>
    </row>
    <row r="947" spans="5:5" x14ac:dyDescent="0.2">
      <c r="E947" s="261"/>
    </row>
    <row r="948" spans="5:5" x14ac:dyDescent="0.2">
      <c r="E948" s="261"/>
    </row>
    <row r="949" spans="5:5" x14ac:dyDescent="0.2">
      <c r="E949" s="261"/>
    </row>
    <row r="950" spans="5:5" x14ac:dyDescent="0.2">
      <c r="E950" s="261"/>
    </row>
    <row r="951" spans="5:5" x14ac:dyDescent="0.2">
      <c r="E951" s="261"/>
    </row>
    <row r="952" spans="5:5" x14ac:dyDescent="0.2">
      <c r="E952" s="261"/>
    </row>
    <row r="953" spans="5:5" x14ac:dyDescent="0.2">
      <c r="E953" s="261"/>
    </row>
    <row r="954" spans="5:5" x14ac:dyDescent="0.2">
      <c r="E954" s="261"/>
    </row>
    <row r="955" spans="5:5" x14ac:dyDescent="0.2">
      <c r="E955" s="261"/>
    </row>
    <row r="956" spans="5:5" x14ac:dyDescent="0.2">
      <c r="E956" s="261"/>
    </row>
    <row r="957" spans="5:5" x14ac:dyDescent="0.2">
      <c r="E957" s="261"/>
    </row>
    <row r="958" spans="5:5" x14ac:dyDescent="0.2">
      <c r="E958" s="261"/>
    </row>
    <row r="959" spans="5:5" x14ac:dyDescent="0.2">
      <c r="E959" s="261"/>
    </row>
    <row r="960" spans="5:5" x14ac:dyDescent="0.2">
      <c r="E960" s="261"/>
    </row>
    <row r="961" spans="5:5" x14ac:dyDescent="0.2">
      <c r="E961" s="261"/>
    </row>
    <row r="962" spans="5:5" x14ac:dyDescent="0.2">
      <c r="E962" s="261"/>
    </row>
    <row r="963" spans="5:5" x14ac:dyDescent="0.2">
      <c r="E963" s="261"/>
    </row>
    <row r="964" spans="5:5" x14ac:dyDescent="0.2">
      <c r="E964" s="261"/>
    </row>
    <row r="965" spans="5:5" x14ac:dyDescent="0.2">
      <c r="E965" s="261"/>
    </row>
    <row r="966" spans="5:5" x14ac:dyDescent="0.2">
      <c r="E966" s="261"/>
    </row>
    <row r="967" spans="5:5" x14ac:dyDescent="0.2">
      <c r="E967" s="261"/>
    </row>
    <row r="968" spans="5:5" x14ac:dyDescent="0.2">
      <c r="E968" s="261"/>
    </row>
    <row r="969" spans="5:5" x14ac:dyDescent="0.2">
      <c r="E969" s="261"/>
    </row>
    <row r="970" spans="5:5" x14ac:dyDescent="0.2">
      <c r="E970" s="261"/>
    </row>
    <row r="971" spans="5:5" x14ac:dyDescent="0.2">
      <c r="E971" s="261"/>
    </row>
    <row r="972" spans="5:5" x14ac:dyDescent="0.2">
      <c r="E972" s="261"/>
    </row>
    <row r="973" spans="5:5" x14ac:dyDescent="0.2">
      <c r="E973" s="261"/>
    </row>
    <row r="974" spans="5:5" x14ac:dyDescent="0.2">
      <c r="E974" s="261"/>
    </row>
    <row r="975" spans="5:5" x14ac:dyDescent="0.2">
      <c r="E975" s="261"/>
    </row>
    <row r="976" spans="5:5" x14ac:dyDescent="0.2">
      <c r="E976" s="261"/>
    </row>
    <row r="977" spans="5:5" x14ac:dyDescent="0.2">
      <c r="E977" s="261"/>
    </row>
    <row r="978" spans="5:5" x14ac:dyDescent="0.2">
      <c r="E978" s="261"/>
    </row>
    <row r="979" spans="5:5" x14ac:dyDescent="0.2">
      <c r="E979" s="261"/>
    </row>
    <row r="980" spans="5:5" x14ac:dyDescent="0.2">
      <c r="E980" s="261"/>
    </row>
    <row r="981" spans="5:5" x14ac:dyDescent="0.2">
      <c r="E981" s="261"/>
    </row>
    <row r="982" spans="5:5" x14ac:dyDescent="0.2">
      <c r="E982" s="261"/>
    </row>
    <row r="983" spans="5:5" x14ac:dyDescent="0.2">
      <c r="E983" s="261"/>
    </row>
    <row r="984" spans="5:5" x14ac:dyDescent="0.2">
      <c r="E984" s="261"/>
    </row>
    <row r="985" spans="5:5" x14ac:dyDescent="0.2">
      <c r="E985" s="261"/>
    </row>
    <row r="986" spans="5:5" x14ac:dyDescent="0.2">
      <c r="E986" s="261"/>
    </row>
    <row r="987" spans="5:5" x14ac:dyDescent="0.2">
      <c r="E987" s="261"/>
    </row>
    <row r="988" spans="5:5" x14ac:dyDescent="0.2">
      <c r="E988" s="261"/>
    </row>
    <row r="989" spans="5:5" x14ac:dyDescent="0.2">
      <c r="E989" s="261"/>
    </row>
    <row r="990" spans="5:5" x14ac:dyDescent="0.2">
      <c r="E990" s="261"/>
    </row>
    <row r="991" spans="5:5" x14ac:dyDescent="0.2">
      <c r="E991" s="261"/>
    </row>
    <row r="992" spans="5:5" x14ac:dyDescent="0.2">
      <c r="E992" s="261"/>
    </row>
    <row r="993" spans="5:5" x14ac:dyDescent="0.2">
      <c r="E993" s="261"/>
    </row>
    <row r="994" spans="5:5" x14ac:dyDescent="0.2">
      <c r="E994" s="261"/>
    </row>
    <row r="995" spans="5:5" x14ac:dyDescent="0.2">
      <c r="E995" s="261"/>
    </row>
    <row r="996" spans="5:5" x14ac:dyDescent="0.2">
      <c r="E996" s="261"/>
    </row>
    <row r="997" spans="5:5" x14ac:dyDescent="0.2">
      <c r="E997" s="261"/>
    </row>
    <row r="998" spans="5:5" x14ac:dyDescent="0.2">
      <c r="E998" s="261"/>
    </row>
    <row r="999" spans="5:5" x14ac:dyDescent="0.2">
      <c r="E999" s="261"/>
    </row>
    <row r="1000" spans="5:5" x14ac:dyDescent="0.2">
      <c r="E1000" s="261"/>
    </row>
    <row r="1001" spans="5:5" x14ac:dyDescent="0.2">
      <c r="E1001" s="261"/>
    </row>
    <row r="1002" spans="5:5" x14ac:dyDescent="0.2">
      <c r="E1002" s="261"/>
    </row>
    <row r="1003" spans="5:5" x14ac:dyDescent="0.2">
      <c r="E1003" s="261"/>
    </row>
    <row r="1004" spans="5:5" x14ac:dyDescent="0.2">
      <c r="E1004" s="261"/>
    </row>
    <row r="1005" spans="5:5" x14ac:dyDescent="0.2">
      <c r="E1005" s="261"/>
    </row>
    <row r="1006" spans="5:5" x14ac:dyDescent="0.2">
      <c r="E1006" s="261"/>
    </row>
    <row r="1007" spans="5:5" x14ac:dyDescent="0.2">
      <c r="E1007" s="261"/>
    </row>
    <row r="1008" spans="5:5" x14ac:dyDescent="0.2">
      <c r="E1008" s="261"/>
    </row>
    <row r="1009" spans="5:5" x14ac:dyDescent="0.2">
      <c r="E1009" s="261"/>
    </row>
    <row r="1010" spans="5:5" x14ac:dyDescent="0.2">
      <c r="E1010" s="261"/>
    </row>
    <row r="1011" spans="5:5" x14ac:dyDescent="0.2">
      <c r="E1011" s="261"/>
    </row>
    <row r="1012" spans="5:5" x14ac:dyDescent="0.2">
      <c r="E1012" s="261"/>
    </row>
    <row r="1013" spans="5:5" x14ac:dyDescent="0.2">
      <c r="E1013" s="261"/>
    </row>
    <row r="1014" spans="5:5" x14ac:dyDescent="0.2">
      <c r="E1014" s="261"/>
    </row>
    <row r="1015" spans="5:5" x14ac:dyDescent="0.2">
      <c r="E1015" s="261"/>
    </row>
    <row r="1016" spans="5:5" x14ac:dyDescent="0.2">
      <c r="E1016" s="261"/>
    </row>
    <row r="1017" spans="5:5" x14ac:dyDescent="0.2">
      <c r="E1017" s="261"/>
    </row>
    <row r="1018" spans="5:5" x14ac:dyDescent="0.2">
      <c r="E1018" s="261"/>
    </row>
    <row r="1019" spans="5:5" x14ac:dyDescent="0.2">
      <c r="E1019" s="261"/>
    </row>
    <row r="1020" spans="5:5" x14ac:dyDescent="0.2">
      <c r="E1020" s="261"/>
    </row>
    <row r="1021" spans="5:5" x14ac:dyDescent="0.2">
      <c r="E1021" s="261"/>
    </row>
    <row r="1022" spans="5:5" x14ac:dyDescent="0.2">
      <c r="E1022" s="261"/>
    </row>
    <row r="1023" spans="5:5" x14ac:dyDescent="0.2">
      <c r="E1023" s="261"/>
    </row>
    <row r="1024" spans="5:5" x14ac:dyDescent="0.2">
      <c r="E1024" s="261"/>
    </row>
    <row r="1025" spans="5:5" x14ac:dyDescent="0.2">
      <c r="E1025" s="261"/>
    </row>
    <row r="1026" spans="5:5" x14ac:dyDescent="0.2">
      <c r="E1026" s="261"/>
    </row>
    <row r="1027" spans="5:5" x14ac:dyDescent="0.2">
      <c r="E1027" s="261"/>
    </row>
    <row r="1028" spans="5:5" x14ac:dyDescent="0.2">
      <c r="E1028" s="261"/>
    </row>
    <row r="1029" spans="5:5" x14ac:dyDescent="0.2">
      <c r="E1029" s="261"/>
    </row>
    <row r="1030" spans="5:5" x14ac:dyDescent="0.2">
      <c r="E1030" s="261"/>
    </row>
    <row r="1031" spans="5:5" x14ac:dyDescent="0.2">
      <c r="E1031" s="261"/>
    </row>
    <row r="1032" spans="5:5" x14ac:dyDescent="0.2">
      <c r="E1032" s="261"/>
    </row>
    <row r="1033" spans="5:5" x14ac:dyDescent="0.2">
      <c r="E1033" s="261"/>
    </row>
    <row r="1034" spans="5:5" x14ac:dyDescent="0.2">
      <c r="E1034" s="261"/>
    </row>
    <row r="1035" spans="5:5" x14ac:dyDescent="0.2">
      <c r="E1035" s="261"/>
    </row>
    <row r="1036" spans="5:5" x14ac:dyDescent="0.2">
      <c r="E1036" s="261"/>
    </row>
    <row r="1037" spans="5:5" x14ac:dyDescent="0.2">
      <c r="E1037" s="261"/>
    </row>
    <row r="1038" spans="5:5" x14ac:dyDescent="0.2">
      <c r="E1038" s="261"/>
    </row>
    <row r="1039" spans="5:5" x14ac:dyDescent="0.2">
      <c r="E1039" s="261"/>
    </row>
    <row r="1040" spans="5:5" x14ac:dyDescent="0.2">
      <c r="E1040" s="261"/>
    </row>
    <row r="1041" spans="5:5" x14ac:dyDescent="0.2">
      <c r="E1041" s="261"/>
    </row>
    <row r="1042" spans="5:5" x14ac:dyDescent="0.2">
      <c r="E1042" s="261"/>
    </row>
    <row r="1043" spans="5:5" x14ac:dyDescent="0.2">
      <c r="E1043" s="261"/>
    </row>
    <row r="1044" spans="5:5" x14ac:dyDescent="0.2">
      <c r="E1044" s="261"/>
    </row>
    <row r="1045" spans="5:5" x14ac:dyDescent="0.2">
      <c r="E1045" s="261"/>
    </row>
    <row r="1046" spans="5:5" x14ac:dyDescent="0.2">
      <c r="E1046" s="261"/>
    </row>
    <row r="1047" spans="5:5" x14ac:dyDescent="0.2">
      <c r="E1047" s="261"/>
    </row>
    <row r="1048" spans="5:5" x14ac:dyDescent="0.2">
      <c r="E1048" s="261"/>
    </row>
    <row r="1049" spans="5:5" x14ac:dyDescent="0.2">
      <c r="E1049" s="261"/>
    </row>
    <row r="1050" spans="5:5" x14ac:dyDescent="0.2">
      <c r="E1050" s="261"/>
    </row>
    <row r="1051" spans="5:5" x14ac:dyDescent="0.2">
      <c r="E1051" s="261"/>
    </row>
    <row r="1052" spans="5:5" x14ac:dyDescent="0.2">
      <c r="E1052" s="261"/>
    </row>
    <row r="1053" spans="5:5" x14ac:dyDescent="0.2">
      <c r="E1053" s="261"/>
    </row>
    <row r="1054" spans="5:5" x14ac:dyDescent="0.2">
      <c r="E1054" s="261"/>
    </row>
    <row r="1055" spans="5:5" x14ac:dyDescent="0.2">
      <c r="E1055" s="261"/>
    </row>
    <row r="1056" spans="5:5" x14ac:dyDescent="0.2">
      <c r="E1056" s="261"/>
    </row>
    <row r="1057" spans="5:5" x14ac:dyDescent="0.2">
      <c r="E1057" s="261"/>
    </row>
    <row r="1058" spans="5:5" x14ac:dyDescent="0.2">
      <c r="E1058" s="261"/>
    </row>
    <row r="1059" spans="5:5" x14ac:dyDescent="0.2">
      <c r="E1059" s="261"/>
    </row>
    <row r="1060" spans="5:5" x14ac:dyDescent="0.2">
      <c r="E1060" s="261"/>
    </row>
    <row r="1061" spans="5:5" x14ac:dyDescent="0.2">
      <c r="E1061" s="261"/>
    </row>
    <row r="1062" spans="5:5" x14ac:dyDescent="0.2">
      <c r="E1062" s="261"/>
    </row>
    <row r="1063" spans="5:5" x14ac:dyDescent="0.2">
      <c r="E1063" s="261"/>
    </row>
    <row r="1064" spans="5:5" x14ac:dyDescent="0.2">
      <c r="E1064" s="261"/>
    </row>
    <row r="1065" spans="5:5" x14ac:dyDescent="0.2">
      <c r="E1065" s="261"/>
    </row>
    <row r="1066" spans="5:5" x14ac:dyDescent="0.2">
      <c r="E1066" s="261"/>
    </row>
    <row r="1067" spans="5:5" x14ac:dyDescent="0.2">
      <c r="E1067" s="261"/>
    </row>
    <row r="1068" spans="5:5" x14ac:dyDescent="0.2">
      <c r="E1068" s="261"/>
    </row>
    <row r="1069" spans="5:5" x14ac:dyDescent="0.2">
      <c r="E1069" s="261"/>
    </row>
    <row r="1070" spans="5:5" x14ac:dyDescent="0.2">
      <c r="E1070" s="261"/>
    </row>
    <row r="1071" spans="5:5" x14ac:dyDescent="0.2">
      <c r="E1071" s="261"/>
    </row>
    <row r="1072" spans="5:5" x14ac:dyDescent="0.2">
      <c r="E1072" s="261"/>
    </row>
    <row r="1073" spans="5:5" x14ac:dyDescent="0.2">
      <c r="E1073" s="261"/>
    </row>
    <row r="1074" spans="5:5" x14ac:dyDescent="0.2">
      <c r="E1074" s="261"/>
    </row>
    <row r="1075" spans="5:5" x14ac:dyDescent="0.2">
      <c r="E1075" s="261"/>
    </row>
    <row r="1076" spans="5:5" x14ac:dyDescent="0.2">
      <c r="E1076" s="261"/>
    </row>
    <row r="1077" spans="5:5" x14ac:dyDescent="0.2">
      <c r="E1077" s="261"/>
    </row>
    <row r="1078" spans="5:5" x14ac:dyDescent="0.2">
      <c r="E1078" s="261"/>
    </row>
    <row r="1079" spans="5:5" x14ac:dyDescent="0.2">
      <c r="E1079" s="261"/>
    </row>
    <row r="1080" spans="5:5" x14ac:dyDescent="0.2">
      <c r="E1080" s="261"/>
    </row>
    <row r="1081" spans="5:5" x14ac:dyDescent="0.2">
      <c r="E1081" s="261"/>
    </row>
    <row r="1082" spans="5:5" x14ac:dyDescent="0.2">
      <c r="E1082" s="261"/>
    </row>
    <row r="1083" spans="5:5" x14ac:dyDescent="0.2">
      <c r="E1083" s="261"/>
    </row>
    <row r="1084" spans="5:5" x14ac:dyDescent="0.2">
      <c r="E1084" s="261"/>
    </row>
    <row r="1085" spans="5:5" x14ac:dyDescent="0.2">
      <c r="E1085" s="261"/>
    </row>
    <row r="1086" spans="5:5" x14ac:dyDescent="0.2">
      <c r="E1086" s="261"/>
    </row>
    <row r="1087" spans="5:5" x14ac:dyDescent="0.2">
      <c r="E1087" s="261"/>
    </row>
    <row r="1088" spans="5:5" x14ac:dyDescent="0.2">
      <c r="E1088" s="261"/>
    </row>
    <row r="1089" spans="5:5" x14ac:dyDescent="0.2">
      <c r="E1089" s="261"/>
    </row>
    <row r="1090" spans="5:5" x14ac:dyDescent="0.2">
      <c r="E1090" s="261"/>
    </row>
    <row r="1091" spans="5:5" x14ac:dyDescent="0.2">
      <c r="E1091" s="261"/>
    </row>
    <row r="1092" spans="5:5" x14ac:dyDescent="0.2">
      <c r="E1092" s="261"/>
    </row>
    <row r="1093" spans="5:5" x14ac:dyDescent="0.2">
      <c r="E1093" s="261"/>
    </row>
    <row r="1094" spans="5:5" x14ac:dyDescent="0.2">
      <c r="E1094" s="261"/>
    </row>
    <row r="1095" spans="5:5" x14ac:dyDescent="0.2">
      <c r="E1095" s="261"/>
    </row>
    <row r="1096" spans="5:5" x14ac:dyDescent="0.2">
      <c r="E1096" s="261"/>
    </row>
    <row r="1097" spans="5:5" x14ac:dyDescent="0.2">
      <c r="E1097" s="261"/>
    </row>
    <row r="1098" spans="5:5" x14ac:dyDescent="0.2">
      <c r="E1098" s="261"/>
    </row>
    <row r="1099" spans="5:5" x14ac:dyDescent="0.2">
      <c r="E1099" s="261"/>
    </row>
    <row r="1100" spans="5:5" x14ac:dyDescent="0.2">
      <c r="E1100" s="261"/>
    </row>
    <row r="1101" spans="5:5" x14ac:dyDescent="0.2">
      <c r="E1101" s="261"/>
    </row>
    <row r="1102" spans="5:5" x14ac:dyDescent="0.2">
      <c r="E1102" s="261"/>
    </row>
    <row r="1103" spans="5:5" x14ac:dyDescent="0.2">
      <c r="E1103" s="261"/>
    </row>
    <row r="1104" spans="5:5" x14ac:dyDescent="0.2">
      <c r="E1104" s="261"/>
    </row>
    <row r="1105" spans="5:5" x14ac:dyDescent="0.2">
      <c r="E1105" s="261"/>
    </row>
    <row r="1106" spans="5:5" x14ac:dyDescent="0.2">
      <c r="E1106" s="261"/>
    </row>
    <row r="1107" spans="5:5" x14ac:dyDescent="0.2">
      <c r="E1107" s="261"/>
    </row>
    <row r="1108" spans="5:5" x14ac:dyDescent="0.2">
      <c r="E1108" s="261"/>
    </row>
    <row r="1109" spans="5:5" x14ac:dyDescent="0.2">
      <c r="E1109" s="261"/>
    </row>
    <row r="1110" spans="5:5" x14ac:dyDescent="0.2">
      <c r="E1110" s="261"/>
    </row>
    <row r="1111" spans="5:5" x14ac:dyDescent="0.2">
      <c r="E1111" s="261"/>
    </row>
    <row r="1112" spans="5:5" x14ac:dyDescent="0.2">
      <c r="E1112" s="261"/>
    </row>
    <row r="1113" spans="5:5" x14ac:dyDescent="0.2">
      <c r="E1113" s="261"/>
    </row>
    <row r="1114" spans="5:5" x14ac:dyDescent="0.2">
      <c r="E1114" s="261"/>
    </row>
    <row r="1115" spans="5:5" x14ac:dyDescent="0.2">
      <c r="E1115" s="261"/>
    </row>
    <row r="1116" spans="5:5" x14ac:dyDescent="0.2">
      <c r="E1116" s="261"/>
    </row>
    <row r="1117" spans="5:5" x14ac:dyDescent="0.2">
      <c r="E1117" s="261"/>
    </row>
    <row r="1118" spans="5:5" x14ac:dyDescent="0.2">
      <c r="E1118" s="261"/>
    </row>
    <row r="1119" spans="5:5" x14ac:dyDescent="0.2">
      <c r="E1119" s="261"/>
    </row>
    <row r="1120" spans="5:5" x14ac:dyDescent="0.2">
      <c r="E1120" s="261"/>
    </row>
    <row r="1121" spans="5:5" x14ac:dyDescent="0.2">
      <c r="E1121" s="261"/>
    </row>
    <row r="1122" spans="5:5" x14ac:dyDescent="0.2">
      <c r="E1122" s="261"/>
    </row>
  </sheetData>
  <pageMargins left="0.75" right="0.75" top="0.47" bottom="0.66" header="0.25" footer="0.5"/>
  <pageSetup paperSize="9" scale="5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92"/>
  <sheetViews>
    <sheetView zoomScale="90" zoomScaleNormal="90" workbookViewId="0">
      <selection activeCell="F26" sqref="F26:F27"/>
    </sheetView>
  </sheetViews>
  <sheetFormatPr defaultRowHeight="10.5" x14ac:dyDescent="0.2"/>
  <cols>
    <col min="1" max="1" width="2.28515625" style="260" customWidth="1"/>
    <col min="2" max="2" width="44.85546875" style="217" customWidth="1"/>
    <col min="3" max="3" width="14.140625" style="121" bestFit="1" customWidth="1"/>
    <col min="4" max="4" width="14.140625" style="121" customWidth="1"/>
    <col min="5" max="5" width="12.85546875" style="121" customWidth="1"/>
    <col min="6" max="7" width="11.85546875" style="121" bestFit="1" customWidth="1"/>
    <col min="8" max="8" width="14" style="121" customWidth="1"/>
    <col min="9" max="9" width="12.28515625" style="259" bestFit="1" customWidth="1"/>
    <col min="10" max="10" width="3.7109375" style="121" customWidth="1"/>
    <col min="11" max="16384" width="9.140625" style="121"/>
  </cols>
  <sheetData>
    <row r="2" spans="2:9" ht="26.25" customHeight="1" x14ac:dyDescent="0.2">
      <c r="B2" s="308" t="s">
        <v>89</v>
      </c>
      <c r="C2" s="306" t="s">
        <v>339</v>
      </c>
      <c r="D2" s="307" t="s">
        <v>338</v>
      </c>
      <c r="E2" s="307" t="s">
        <v>337</v>
      </c>
      <c r="F2" s="307" t="s">
        <v>336</v>
      </c>
      <c r="G2" s="307" t="s">
        <v>335</v>
      </c>
      <c r="H2" s="307" t="s">
        <v>334</v>
      </c>
      <c r="I2" s="335" t="s">
        <v>83</v>
      </c>
    </row>
    <row r="3" spans="2:9" ht="17.100000000000001" customHeight="1" thickBot="1" x14ac:dyDescent="0.25">
      <c r="B3" s="295" t="s">
        <v>321</v>
      </c>
      <c r="C3" s="334"/>
      <c r="D3" s="334"/>
      <c r="E3" s="334"/>
      <c r="F3" s="334"/>
      <c r="G3" s="334"/>
      <c r="H3" s="334"/>
      <c r="I3" s="333"/>
    </row>
    <row r="4" spans="2:9" ht="17.100000000000001" customHeight="1" x14ac:dyDescent="0.2">
      <c r="B4" s="332" t="s">
        <v>320</v>
      </c>
      <c r="C4" s="347">
        <v>2558894</v>
      </c>
      <c r="D4" s="347">
        <v>0</v>
      </c>
      <c r="E4" s="347">
        <v>0</v>
      </c>
      <c r="F4" s="347">
        <v>0</v>
      </c>
      <c r="G4" s="347">
        <v>0</v>
      </c>
      <c r="H4" s="347">
        <v>3379239</v>
      </c>
      <c r="I4" s="346">
        <f>SUM(C4:H4)</f>
        <v>5938133</v>
      </c>
    </row>
    <row r="5" spans="2:9" ht="17.100000000000001" customHeight="1" x14ac:dyDescent="0.2">
      <c r="B5" s="328" t="s">
        <v>161</v>
      </c>
      <c r="C5" s="344">
        <v>1462615</v>
      </c>
      <c r="D5" s="344">
        <v>131653</v>
      </c>
      <c r="E5" s="344">
        <v>119035</v>
      </c>
      <c r="F5" s="344">
        <v>10056</v>
      </c>
      <c r="G5" s="344">
        <v>0</v>
      </c>
      <c r="H5" s="344">
        <v>173975</v>
      </c>
      <c r="I5" s="343">
        <f>SUM(C5:H5)</f>
        <v>1897334</v>
      </c>
    </row>
    <row r="6" spans="2:9" ht="24.95" customHeight="1" x14ac:dyDescent="0.2">
      <c r="B6" s="329" t="s">
        <v>333</v>
      </c>
      <c r="C6" s="344">
        <v>11839915</v>
      </c>
      <c r="D6" s="344">
        <v>407071</v>
      </c>
      <c r="E6" s="344">
        <v>4500509</v>
      </c>
      <c r="F6" s="344">
        <v>13445724</v>
      </c>
      <c r="G6" s="344">
        <v>895046</v>
      </c>
      <c r="H6" s="344">
        <v>206225</v>
      </c>
      <c r="I6" s="343">
        <f>SUM(C6:H6)</f>
        <v>31294490</v>
      </c>
    </row>
    <row r="7" spans="2:9" ht="17.100000000000001" customHeight="1" x14ac:dyDescent="0.2">
      <c r="B7" s="328" t="s">
        <v>318</v>
      </c>
      <c r="C7" s="344">
        <v>57686531</v>
      </c>
      <c r="D7" s="344">
        <v>12893190</v>
      </c>
      <c r="E7" s="344">
        <v>3907016</v>
      </c>
      <c r="F7" s="344">
        <v>3464555</v>
      </c>
      <c r="G7" s="344">
        <v>239563</v>
      </c>
      <c r="H7" s="344">
        <v>242691</v>
      </c>
      <c r="I7" s="343">
        <f>SUM(C7:H7)</f>
        <v>78433546</v>
      </c>
    </row>
    <row r="8" spans="2:9" ht="17.100000000000001" customHeight="1" thickBot="1" x14ac:dyDescent="0.25">
      <c r="B8" s="325" t="s">
        <v>332</v>
      </c>
      <c r="C8" s="344">
        <v>738581</v>
      </c>
      <c r="D8" s="344">
        <v>653572</v>
      </c>
      <c r="E8" s="344">
        <v>1190512</v>
      </c>
      <c r="F8" s="344">
        <v>680643</v>
      </c>
      <c r="G8" s="344">
        <v>101110</v>
      </c>
      <c r="H8" s="344">
        <v>956102</v>
      </c>
      <c r="I8" s="350">
        <f>SUM(C8:H8)</f>
        <v>4320520</v>
      </c>
    </row>
    <row r="9" spans="2:9" ht="17.100000000000001" customHeight="1" thickBot="1" x14ac:dyDescent="0.25">
      <c r="B9" s="33" t="s">
        <v>311</v>
      </c>
      <c r="C9" s="339">
        <f t="shared" ref="C9:I9" si="0">SUM(C4:C8)</f>
        <v>74286536</v>
      </c>
      <c r="D9" s="339">
        <f t="shared" si="0"/>
        <v>14085486</v>
      </c>
      <c r="E9" s="339">
        <f t="shared" si="0"/>
        <v>9717072</v>
      </c>
      <c r="F9" s="339">
        <f t="shared" si="0"/>
        <v>17600978</v>
      </c>
      <c r="G9" s="339">
        <f t="shared" si="0"/>
        <v>1235719</v>
      </c>
      <c r="H9" s="339">
        <f t="shared" si="0"/>
        <v>4958232</v>
      </c>
      <c r="I9" s="338">
        <f t="shared" si="0"/>
        <v>121884023</v>
      </c>
    </row>
    <row r="10" spans="2:9" ht="17.100000000000001" customHeight="1" thickBot="1" x14ac:dyDescent="0.25">
      <c r="B10" s="295" t="s">
        <v>310</v>
      </c>
      <c r="C10" s="349"/>
      <c r="D10" s="349"/>
      <c r="E10" s="349"/>
      <c r="F10" s="349"/>
      <c r="G10" s="349"/>
      <c r="H10" s="349"/>
      <c r="I10" s="348"/>
    </row>
    <row r="11" spans="2:9" ht="17.100000000000001" customHeight="1" x14ac:dyDescent="0.2">
      <c r="B11" s="332" t="s">
        <v>309</v>
      </c>
      <c r="C11" s="347">
        <v>0</v>
      </c>
      <c r="D11" s="347">
        <v>0</v>
      </c>
      <c r="E11" s="347">
        <v>0</v>
      </c>
      <c r="F11" s="347">
        <v>0</v>
      </c>
      <c r="G11" s="347">
        <v>0</v>
      </c>
      <c r="H11" s="347">
        <v>0</v>
      </c>
      <c r="I11" s="346">
        <f t="shared" ref="I11:I16" si="1">SUM(C11:H11)</f>
        <v>0</v>
      </c>
    </row>
    <row r="12" spans="2:9" ht="17.100000000000001" customHeight="1" x14ac:dyDescent="0.2">
      <c r="B12" s="329" t="s">
        <v>308</v>
      </c>
      <c r="C12" s="344">
        <v>5604991</v>
      </c>
      <c r="D12" s="344">
        <v>6390976</v>
      </c>
      <c r="E12" s="344">
        <v>21310</v>
      </c>
      <c r="F12" s="344">
        <v>0</v>
      </c>
      <c r="G12" s="344">
        <v>0</v>
      </c>
      <c r="H12" s="344">
        <v>2054</v>
      </c>
      <c r="I12" s="343">
        <f t="shared" si="1"/>
        <v>12019331</v>
      </c>
    </row>
    <row r="13" spans="2:9" ht="17.100000000000001" customHeight="1" x14ac:dyDescent="0.2">
      <c r="B13" s="328" t="s">
        <v>306</v>
      </c>
      <c r="C13" s="344">
        <v>64014736</v>
      </c>
      <c r="D13" s="344">
        <v>9217228</v>
      </c>
      <c r="E13" s="344">
        <v>6566507</v>
      </c>
      <c r="F13" s="344">
        <v>1028305</v>
      </c>
      <c r="G13" s="344">
        <v>196722</v>
      </c>
      <c r="H13" s="344">
        <v>117368</v>
      </c>
      <c r="I13" s="343">
        <f t="shared" si="1"/>
        <v>81140866</v>
      </c>
    </row>
    <row r="14" spans="2:9" ht="24.95" customHeight="1" x14ac:dyDescent="0.2">
      <c r="B14" s="329" t="s">
        <v>305</v>
      </c>
      <c r="C14" s="344">
        <v>809068</v>
      </c>
      <c r="D14" s="344">
        <v>1350802</v>
      </c>
      <c r="E14" s="344">
        <v>1402511</v>
      </c>
      <c r="F14" s="344">
        <v>2952326</v>
      </c>
      <c r="G14" s="344">
        <v>2431488</v>
      </c>
      <c r="H14" s="344">
        <v>0</v>
      </c>
      <c r="I14" s="343">
        <f t="shared" si="1"/>
        <v>8946195</v>
      </c>
    </row>
    <row r="15" spans="2:9" ht="17.100000000000001" customHeight="1" x14ac:dyDescent="0.2">
      <c r="B15" s="328" t="s">
        <v>300</v>
      </c>
      <c r="C15" s="344">
        <v>1435282</v>
      </c>
      <c r="D15" s="344">
        <v>1891372</v>
      </c>
      <c r="E15" s="344">
        <v>500661</v>
      </c>
      <c r="F15" s="344">
        <v>0</v>
      </c>
      <c r="G15" s="344">
        <v>0</v>
      </c>
      <c r="H15" s="344">
        <v>0</v>
      </c>
      <c r="I15" s="345">
        <f t="shared" si="1"/>
        <v>3827315</v>
      </c>
    </row>
    <row r="16" spans="2:9" ht="21.75" thickBot="1" x14ac:dyDescent="0.25">
      <c r="B16" s="325" t="s">
        <v>331</v>
      </c>
      <c r="C16" s="344">
        <v>607593</v>
      </c>
      <c r="D16" s="344">
        <v>670412</v>
      </c>
      <c r="E16" s="344">
        <v>1223740</v>
      </c>
      <c r="F16" s="344">
        <v>618912</v>
      </c>
      <c r="G16" s="344">
        <v>86002</v>
      </c>
      <c r="H16" s="344">
        <v>1731070</v>
      </c>
      <c r="I16" s="343">
        <f t="shared" si="1"/>
        <v>4937729</v>
      </c>
    </row>
    <row r="17" spans="2:9" ht="17.100000000000001" customHeight="1" thickBot="1" x14ac:dyDescent="0.25">
      <c r="B17" s="33" t="s">
        <v>299</v>
      </c>
      <c r="C17" s="339">
        <f t="shared" ref="C17:I17" si="2">SUM(C11:C16)</f>
        <v>72471670</v>
      </c>
      <c r="D17" s="339">
        <f t="shared" si="2"/>
        <v>19520790</v>
      </c>
      <c r="E17" s="339">
        <f t="shared" si="2"/>
        <v>9714729</v>
      </c>
      <c r="F17" s="339">
        <f t="shared" si="2"/>
        <v>4599543</v>
      </c>
      <c r="G17" s="339">
        <f t="shared" si="2"/>
        <v>2714212</v>
      </c>
      <c r="H17" s="339">
        <f t="shared" si="2"/>
        <v>1850492</v>
      </c>
      <c r="I17" s="338">
        <f t="shared" si="2"/>
        <v>110871436</v>
      </c>
    </row>
    <row r="18" spans="2:9" ht="9.9499999999999993" customHeight="1" thickBot="1" x14ac:dyDescent="0.25">
      <c r="B18" s="312"/>
      <c r="C18" s="341"/>
      <c r="D18" s="342"/>
      <c r="E18" s="341"/>
      <c r="F18" s="341"/>
      <c r="G18" s="341"/>
      <c r="H18" s="341"/>
      <c r="I18" s="340"/>
    </row>
    <row r="19" spans="2:9" ht="17.100000000000001" customHeight="1" thickBot="1" x14ac:dyDescent="0.25">
      <c r="B19" s="33" t="s">
        <v>330</v>
      </c>
      <c r="C19" s="339">
        <f>C9-C17</f>
        <v>1814866</v>
      </c>
      <c r="D19" s="339">
        <f>D9-D17</f>
        <v>-5435304</v>
      </c>
      <c r="E19" s="339">
        <f>E9-E17</f>
        <v>2343</v>
      </c>
      <c r="F19" s="339">
        <f>F9-F17</f>
        <v>13001435</v>
      </c>
      <c r="G19" s="338">
        <f>G9-G17</f>
        <v>-1478493</v>
      </c>
      <c r="H19" s="337"/>
      <c r="I19" s="336"/>
    </row>
    <row r="22" spans="2:9" ht="25.5" customHeight="1" x14ac:dyDescent="0.2">
      <c r="B22" s="308" t="s">
        <v>88</v>
      </c>
      <c r="C22" s="306" t="s">
        <v>339</v>
      </c>
      <c r="D22" s="307" t="s">
        <v>338</v>
      </c>
      <c r="E22" s="307" t="s">
        <v>337</v>
      </c>
      <c r="F22" s="307" t="s">
        <v>336</v>
      </c>
      <c r="G22" s="307" t="s">
        <v>335</v>
      </c>
      <c r="H22" s="307" t="s">
        <v>334</v>
      </c>
      <c r="I22" s="335" t="s">
        <v>83</v>
      </c>
    </row>
    <row r="23" spans="2:9" ht="17.100000000000001" customHeight="1" thickBot="1" x14ac:dyDescent="0.25">
      <c r="B23" s="295" t="s">
        <v>321</v>
      </c>
      <c r="C23" s="334"/>
      <c r="D23" s="334"/>
      <c r="E23" s="334"/>
      <c r="F23" s="334"/>
      <c r="G23" s="334"/>
      <c r="H23" s="334"/>
      <c r="I23" s="333"/>
    </row>
    <row r="24" spans="2:9" ht="17.100000000000001" customHeight="1" x14ac:dyDescent="0.2">
      <c r="B24" s="332" t="s">
        <v>320</v>
      </c>
      <c r="C24" s="331">
        <v>2124756</v>
      </c>
      <c r="D24" s="331">
        <v>0</v>
      </c>
      <c r="E24" s="331">
        <v>0</v>
      </c>
      <c r="F24" s="331">
        <v>0</v>
      </c>
      <c r="G24" s="331">
        <v>0</v>
      </c>
      <c r="H24" s="331">
        <v>929793</v>
      </c>
      <c r="I24" s="330">
        <f>SUM(C24:H24)</f>
        <v>3054549</v>
      </c>
    </row>
    <row r="25" spans="2:9" ht="17.100000000000001" customHeight="1" x14ac:dyDescent="0.2">
      <c r="B25" s="328" t="s">
        <v>161</v>
      </c>
      <c r="C25" s="327">
        <v>3088814</v>
      </c>
      <c r="D25" s="327">
        <v>74917</v>
      </c>
      <c r="E25" s="327">
        <v>164886</v>
      </c>
      <c r="F25" s="327">
        <v>380</v>
      </c>
      <c r="G25" s="327">
        <v>0</v>
      </c>
      <c r="H25" s="327">
        <v>422418</v>
      </c>
      <c r="I25" s="326">
        <f>SUM(C25:H25)</f>
        <v>3751415</v>
      </c>
    </row>
    <row r="26" spans="2:9" ht="24.95" customHeight="1" x14ac:dyDescent="0.2">
      <c r="B26" s="329" t="s">
        <v>333</v>
      </c>
      <c r="C26" s="327">
        <v>10385364</v>
      </c>
      <c r="D26" s="327">
        <v>210285</v>
      </c>
      <c r="E26" s="327">
        <v>4985791</v>
      </c>
      <c r="F26" s="327">
        <v>12826940</v>
      </c>
      <c r="G26" s="327">
        <v>173210</v>
      </c>
      <c r="H26" s="327">
        <v>260968</v>
      </c>
      <c r="I26" s="326">
        <f>SUM(C26:H26)</f>
        <v>28842558</v>
      </c>
    </row>
    <row r="27" spans="2:9" ht="17.100000000000001" customHeight="1" x14ac:dyDescent="0.2">
      <c r="B27" s="328" t="s">
        <v>318</v>
      </c>
      <c r="C27" s="327">
        <v>58298128</v>
      </c>
      <c r="D27" s="327">
        <v>9212909</v>
      </c>
      <c r="E27" s="327">
        <v>3293937</v>
      </c>
      <c r="F27" s="327">
        <v>2613027</v>
      </c>
      <c r="G27" s="327">
        <v>25505</v>
      </c>
      <c r="H27" s="327">
        <v>1138844</v>
      </c>
      <c r="I27" s="326">
        <f>SUM(C27:H27)</f>
        <v>74582350</v>
      </c>
    </row>
    <row r="28" spans="2:9" ht="17.100000000000001" customHeight="1" thickBot="1" x14ac:dyDescent="0.25">
      <c r="B28" s="325" t="s">
        <v>332</v>
      </c>
      <c r="C28" s="324">
        <v>778870</v>
      </c>
      <c r="D28" s="324">
        <v>863502</v>
      </c>
      <c r="E28" s="324">
        <v>2047725</v>
      </c>
      <c r="F28" s="324">
        <v>992435</v>
      </c>
      <c r="G28" s="324">
        <v>94510</v>
      </c>
      <c r="H28" s="324">
        <v>883439</v>
      </c>
      <c r="I28" s="323">
        <f>SUM(C28:H28)</f>
        <v>5660481</v>
      </c>
    </row>
    <row r="29" spans="2:9" ht="17.100000000000001" customHeight="1" thickBot="1" x14ac:dyDescent="0.25">
      <c r="B29" s="33" t="s">
        <v>311</v>
      </c>
      <c r="C29" s="319">
        <f t="shared" ref="C29:I29" si="3">SUM(C24:C28)</f>
        <v>74675932</v>
      </c>
      <c r="D29" s="319">
        <f t="shared" si="3"/>
        <v>10361613</v>
      </c>
      <c r="E29" s="319">
        <f t="shared" si="3"/>
        <v>10492339</v>
      </c>
      <c r="F29" s="319">
        <f t="shared" si="3"/>
        <v>16432782</v>
      </c>
      <c r="G29" s="319">
        <f t="shared" si="3"/>
        <v>293225</v>
      </c>
      <c r="H29" s="319">
        <f t="shared" si="3"/>
        <v>3635462</v>
      </c>
      <c r="I29" s="318">
        <f t="shared" si="3"/>
        <v>115891353</v>
      </c>
    </row>
    <row r="30" spans="2:9" ht="17.100000000000001" customHeight="1" thickBot="1" x14ac:dyDescent="0.25">
      <c r="B30" s="295" t="s">
        <v>310</v>
      </c>
      <c r="C30" s="334"/>
      <c r="D30" s="334"/>
      <c r="E30" s="334"/>
      <c r="F30" s="334"/>
      <c r="G30" s="334"/>
      <c r="H30" s="334"/>
      <c r="I30" s="333"/>
    </row>
    <row r="31" spans="2:9" ht="17.100000000000001" customHeight="1" x14ac:dyDescent="0.2">
      <c r="B31" s="332" t="s">
        <v>309</v>
      </c>
      <c r="C31" s="331">
        <v>0</v>
      </c>
      <c r="D31" s="331">
        <v>0</v>
      </c>
      <c r="E31" s="331">
        <v>0</v>
      </c>
      <c r="F31" s="331">
        <v>0</v>
      </c>
      <c r="G31" s="331">
        <v>0</v>
      </c>
      <c r="H31" s="331">
        <v>0</v>
      </c>
      <c r="I31" s="330">
        <f t="shared" ref="I31:I36" si="4">SUM(C31:H31)</f>
        <v>0</v>
      </c>
    </row>
    <row r="32" spans="2:9" ht="17.100000000000001" customHeight="1" x14ac:dyDescent="0.2">
      <c r="B32" s="329" t="s">
        <v>308</v>
      </c>
      <c r="C32" s="327">
        <v>7512690</v>
      </c>
      <c r="D32" s="327">
        <v>5858317</v>
      </c>
      <c r="E32" s="327">
        <v>10083</v>
      </c>
      <c r="F32" s="327">
        <v>0</v>
      </c>
      <c r="G32" s="327">
        <v>0</v>
      </c>
      <c r="H32" s="327">
        <v>2739</v>
      </c>
      <c r="I32" s="326">
        <f t="shared" si="4"/>
        <v>13383829</v>
      </c>
    </row>
    <row r="33" spans="2:9" ht="17.100000000000001" customHeight="1" x14ac:dyDescent="0.2">
      <c r="B33" s="328" t="s">
        <v>306</v>
      </c>
      <c r="C33" s="327">
        <v>58714053</v>
      </c>
      <c r="D33" s="327">
        <v>9319680</v>
      </c>
      <c r="E33" s="327">
        <v>3955680</v>
      </c>
      <c r="F33" s="327">
        <v>284873</v>
      </c>
      <c r="G33" s="327">
        <v>0</v>
      </c>
      <c r="H33" s="327">
        <v>148193</v>
      </c>
      <c r="I33" s="326">
        <f t="shared" si="4"/>
        <v>72422479</v>
      </c>
    </row>
    <row r="34" spans="2:9" ht="24.95" customHeight="1" x14ac:dyDescent="0.2">
      <c r="B34" s="329" t="s">
        <v>305</v>
      </c>
      <c r="C34" s="327">
        <v>1013216</v>
      </c>
      <c r="D34" s="327">
        <v>543244</v>
      </c>
      <c r="E34" s="327">
        <v>3704809</v>
      </c>
      <c r="F34" s="327">
        <v>2656217</v>
      </c>
      <c r="G34" s="327">
        <v>2424256</v>
      </c>
      <c r="H34" s="327">
        <v>0</v>
      </c>
      <c r="I34" s="326">
        <f t="shared" si="4"/>
        <v>10341742</v>
      </c>
    </row>
    <row r="35" spans="2:9" ht="17.100000000000001" customHeight="1" x14ac:dyDescent="0.2">
      <c r="B35" s="328" t="s">
        <v>300</v>
      </c>
      <c r="C35" s="327">
        <v>605518</v>
      </c>
      <c r="D35" s="327">
        <v>2270219</v>
      </c>
      <c r="E35" s="327">
        <v>1251987</v>
      </c>
      <c r="F35" s="327">
        <v>0</v>
      </c>
      <c r="G35" s="327">
        <v>0</v>
      </c>
      <c r="H35" s="327">
        <v>0</v>
      </c>
      <c r="I35" s="326">
        <f t="shared" si="4"/>
        <v>4127724</v>
      </c>
    </row>
    <row r="36" spans="2:9" ht="24.95" customHeight="1" thickBot="1" x14ac:dyDescent="0.25">
      <c r="B36" s="325" t="s">
        <v>331</v>
      </c>
      <c r="C36" s="324">
        <v>617056</v>
      </c>
      <c r="D36" s="324">
        <v>868643</v>
      </c>
      <c r="E36" s="324">
        <v>2088779</v>
      </c>
      <c r="F36" s="324">
        <v>922384</v>
      </c>
      <c r="G36" s="324">
        <v>79951</v>
      </c>
      <c r="H36" s="324">
        <v>1491897</v>
      </c>
      <c r="I36" s="323">
        <f t="shared" si="4"/>
        <v>6068710</v>
      </c>
    </row>
    <row r="37" spans="2:9" ht="17.100000000000001" customHeight="1" thickBot="1" x14ac:dyDescent="0.25">
      <c r="B37" s="33" t="s">
        <v>299</v>
      </c>
      <c r="C37" s="319">
        <f t="shared" ref="C37:I37" si="5">SUM(C31:C36)</f>
        <v>68462533</v>
      </c>
      <c r="D37" s="319">
        <f t="shared" si="5"/>
        <v>18860103</v>
      </c>
      <c r="E37" s="319">
        <f t="shared" si="5"/>
        <v>11011338</v>
      </c>
      <c r="F37" s="319">
        <f t="shared" si="5"/>
        <v>3863474</v>
      </c>
      <c r="G37" s="319">
        <f t="shared" si="5"/>
        <v>2504207</v>
      </c>
      <c r="H37" s="319">
        <f t="shared" si="5"/>
        <v>1642829</v>
      </c>
      <c r="I37" s="318">
        <f t="shared" si="5"/>
        <v>106344484</v>
      </c>
    </row>
    <row r="38" spans="2:9" ht="9.9499999999999993" customHeight="1" thickBot="1" x14ac:dyDescent="0.25">
      <c r="B38" s="312"/>
      <c r="C38" s="321"/>
      <c r="D38" s="322"/>
      <c r="E38" s="321"/>
      <c r="F38" s="321"/>
      <c r="G38" s="321"/>
      <c r="H38" s="321"/>
      <c r="I38" s="320"/>
    </row>
    <row r="39" spans="2:9" ht="17.100000000000001" customHeight="1" thickBot="1" x14ac:dyDescent="0.25">
      <c r="B39" s="33" t="s">
        <v>330</v>
      </c>
      <c r="C39" s="319">
        <f>C29-C37</f>
        <v>6213399</v>
      </c>
      <c r="D39" s="319">
        <f>D29-D37</f>
        <v>-8498490</v>
      </c>
      <c r="E39" s="319">
        <f>E29-E37</f>
        <v>-518999</v>
      </c>
      <c r="F39" s="319">
        <f>F29-F37</f>
        <v>12569308</v>
      </c>
      <c r="G39" s="318">
        <f>G29-G37</f>
        <v>-2210982</v>
      </c>
      <c r="H39" s="317"/>
      <c r="I39" s="316"/>
    </row>
    <row r="44" spans="2:9" x14ac:dyDescent="0.2">
      <c r="C44" s="314"/>
      <c r="D44" s="315"/>
      <c r="E44" s="314"/>
      <c r="F44" s="314"/>
      <c r="G44" s="314"/>
      <c r="H44" s="314"/>
      <c r="I44" s="313"/>
    </row>
    <row r="45" spans="2:9" x14ac:dyDescent="0.2">
      <c r="C45" s="314"/>
      <c r="D45" s="315"/>
      <c r="E45" s="314"/>
      <c r="F45" s="314"/>
      <c r="G45" s="314"/>
      <c r="H45" s="314"/>
      <c r="I45" s="313"/>
    </row>
    <row r="46" spans="2:9" x14ac:dyDescent="0.2">
      <c r="C46" s="314"/>
      <c r="D46" s="315"/>
      <c r="E46" s="314"/>
      <c r="F46" s="314"/>
      <c r="G46" s="314"/>
      <c r="H46" s="314"/>
      <c r="I46" s="313"/>
    </row>
    <row r="47" spans="2:9" x14ac:dyDescent="0.2">
      <c r="C47" s="314"/>
      <c r="D47" s="315"/>
      <c r="E47" s="314"/>
      <c r="F47" s="314"/>
      <c r="G47" s="314"/>
      <c r="H47" s="314"/>
      <c r="I47" s="313"/>
    </row>
    <row r="48" spans="2:9" x14ac:dyDescent="0.2">
      <c r="C48" s="314"/>
      <c r="D48" s="315"/>
      <c r="E48" s="314"/>
      <c r="F48" s="314"/>
      <c r="G48" s="314"/>
      <c r="H48" s="314"/>
      <c r="I48" s="313"/>
    </row>
    <row r="49" spans="3:9" x14ac:dyDescent="0.2">
      <c r="C49" s="314"/>
      <c r="D49" s="315"/>
      <c r="E49" s="314"/>
      <c r="F49" s="314"/>
      <c r="G49" s="314"/>
      <c r="H49" s="314"/>
      <c r="I49" s="313"/>
    </row>
    <row r="50" spans="3:9" x14ac:dyDescent="0.2">
      <c r="C50" s="314"/>
      <c r="D50" s="315"/>
      <c r="E50" s="314"/>
      <c r="F50" s="314"/>
      <c r="G50" s="314"/>
      <c r="H50" s="314"/>
      <c r="I50" s="313"/>
    </row>
    <row r="51" spans="3:9" x14ac:dyDescent="0.2">
      <c r="C51" s="314"/>
      <c r="D51" s="315"/>
      <c r="E51" s="314"/>
      <c r="F51" s="314"/>
      <c r="G51" s="314"/>
      <c r="H51" s="314"/>
      <c r="I51" s="313"/>
    </row>
    <row r="52" spans="3:9" x14ac:dyDescent="0.2">
      <c r="C52" s="314"/>
      <c r="D52" s="315"/>
      <c r="E52" s="314"/>
      <c r="F52" s="314"/>
      <c r="G52" s="314"/>
      <c r="H52" s="314"/>
      <c r="I52" s="313"/>
    </row>
    <row r="53" spans="3:9" x14ac:dyDescent="0.2">
      <c r="C53" s="314"/>
      <c r="D53" s="315"/>
      <c r="E53" s="314"/>
      <c r="F53" s="314"/>
      <c r="G53" s="314"/>
      <c r="H53" s="314"/>
      <c r="I53" s="313"/>
    </row>
    <row r="54" spans="3:9" x14ac:dyDescent="0.2">
      <c r="C54" s="314"/>
      <c r="D54" s="315"/>
      <c r="E54" s="314"/>
      <c r="F54" s="314"/>
      <c r="G54" s="314"/>
      <c r="H54" s="314"/>
      <c r="I54" s="313"/>
    </row>
    <row r="55" spans="3:9" x14ac:dyDescent="0.2">
      <c r="C55" s="314"/>
      <c r="D55" s="315"/>
      <c r="E55" s="314"/>
      <c r="F55" s="314"/>
      <c r="G55" s="314"/>
      <c r="H55" s="314"/>
      <c r="I55" s="313"/>
    </row>
    <row r="56" spans="3:9" x14ac:dyDescent="0.2">
      <c r="C56" s="314"/>
      <c r="D56" s="315"/>
      <c r="E56" s="314"/>
      <c r="F56" s="314"/>
      <c r="G56" s="314"/>
      <c r="H56" s="314"/>
      <c r="I56" s="313"/>
    </row>
    <row r="57" spans="3:9" x14ac:dyDescent="0.2">
      <c r="C57" s="314"/>
      <c r="D57" s="315"/>
      <c r="E57" s="314"/>
      <c r="F57" s="314"/>
      <c r="G57" s="314"/>
      <c r="H57" s="314"/>
      <c r="I57" s="313"/>
    </row>
    <row r="58" spans="3:9" x14ac:dyDescent="0.2">
      <c r="C58" s="314"/>
      <c r="D58" s="315"/>
      <c r="E58" s="314"/>
      <c r="F58" s="314"/>
      <c r="G58" s="314"/>
      <c r="H58" s="314"/>
      <c r="I58" s="313"/>
    </row>
    <row r="59" spans="3:9" x14ac:dyDescent="0.2">
      <c r="C59" s="314"/>
      <c r="D59" s="315"/>
      <c r="E59" s="314"/>
      <c r="F59" s="314"/>
      <c r="G59" s="314"/>
      <c r="H59" s="314"/>
      <c r="I59" s="313"/>
    </row>
    <row r="60" spans="3:9" x14ac:dyDescent="0.2">
      <c r="C60" s="314"/>
      <c r="D60" s="315"/>
      <c r="E60" s="314"/>
      <c r="F60" s="314"/>
      <c r="G60" s="314"/>
      <c r="H60" s="314"/>
      <c r="I60" s="313"/>
    </row>
    <row r="61" spans="3:9" x14ac:dyDescent="0.2">
      <c r="C61" s="314"/>
      <c r="D61" s="315"/>
      <c r="E61" s="314"/>
      <c r="F61" s="314"/>
      <c r="G61" s="314"/>
      <c r="H61" s="314"/>
      <c r="I61" s="313"/>
    </row>
    <row r="62" spans="3:9" x14ac:dyDescent="0.2">
      <c r="C62" s="314"/>
      <c r="D62" s="315"/>
      <c r="E62" s="314"/>
      <c r="F62" s="314"/>
      <c r="G62" s="314"/>
      <c r="H62" s="314"/>
      <c r="I62" s="313"/>
    </row>
    <row r="63" spans="3:9" x14ac:dyDescent="0.2">
      <c r="C63" s="314"/>
      <c r="D63" s="315"/>
      <c r="E63" s="314"/>
      <c r="F63" s="314"/>
      <c r="G63" s="314"/>
      <c r="H63" s="314"/>
      <c r="I63" s="313"/>
    </row>
    <row r="64" spans="3:9" x14ac:dyDescent="0.2">
      <c r="C64" s="314"/>
      <c r="D64" s="315"/>
      <c r="E64" s="314"/>
      <c r="F64" s="314"/>
      <c r="G64" s="314"/>
      <c r="H64" s="314"/>
      <c r="I64" s="313"/>
    </row>
    <row r="65" spans="3:9" x14ac:dyDescent="0.2">
      <c r="C65" s="314"/>
      <c r="D65" s="315"/>
      <c r="E65" s="314"/>
      <c r="F65" s="314"/>
      <c r="G65" s="314"/>
      <c r="H65" s="314"/>
      <c r="I65" s="313"/>
    </row>
    <row r="66" spans="3:9" x14ac:dyDescent="0.2">
      <c r="C66" s="314"/>
      <c r="D66" s="315"/>
      <c r="E66" s="314"/>
      <c r="F66" s="314"/>
      <c r="G66" s="314"/>
      <c r="H66" s="314"/>
      <c r="I66" s="313"/>
    </row>
    <row r="67" spans="3:9" x14ac:dyDescent="0.2">
      <c r="C67" s="314"/>
      <c r="D67" s="315"/>
      <c r="E67" s="314"/>
      <c r="F67" s="314"/>
      <c r="G67" s="314"/>
      <c r="H67" s="314"/>
      <c r="I67" s="313"/>
    </row>
    <row r="68" spans="3:9" x14ac:dyDescent="0.2">
      <c r="C68" s="314"/>
      <c r="D68" s="315"/>
      <c r="E68" s="314"/>
      <c r="F68" s="314"/>
      <c r="G68" s="314"/>
      <c r="H68" s="314"/>
      <c r="I68" s="313"/>
    </row>
    <row r="69" spans="3:9" x14ac:dyDescent="0.2">
      <c r="C69" s="314"/>
      <c r="D69" s="315"/>
      <c r="E69" s="314"/>
      <c r="F69" s="314"/>
      <c r="G69" s="314"/>
      <c r="H69" s="314"/>
      <c r="I69" s="313"/>
    </row>
    <row r="70" spans="3:9" x14ac:dyDescent="0.2">
      <c r="C70" s="314"/>
      <c r="D70" s="315"/>
      <c r="E70" s="314"/>
      <c r="F70" s="314"/>
      <c r="G70" s="314"/>
      <c r="H70" s="314"/>
      <c r="I70" s="313"/>
    </row>
    <row r="71" spans="3:9" x14ac:dyDescent="0.2">
      <c r="C71" s="314"/>
      <c r="D71" s="315"/>
      <c r="E71" s="314"/>
      <c r="F71" s="314"/>
      <c r="G71" s="314"/>
      <c r="H71" s="314"/>
      <c r="I71" s="313"/>
    </row>
    <row r="72" spans="3:9" x14ac:dyDescent="0.2">
      <c r="C72" s="314"/>
      <c r="D72" s="315"/>
      <c r="E72" s="314"/>
      <c r="F72" s="314"/>
      <c r="G72" s="314"/>
      <c r="H72" s="314"/>
      <c r="I72" s="313"/>
    </row>
    <row r="73" spans="3:9" x14ac:dyDescent="0.2">
      <c r="C73" s="314"/>
      <c r="D73" s="315"/>
      <c r="E73" s="314"/>
      <c r="F73" s="314"/>
      <c r="G73" s="314"/>
      <c r="H73" s="314"/>
      <c r="I73" s="313"/>
    </row>
    <row r="74" spans="3:9" x14ac:dyDescent="0.2">
      <c r="C74" s="314"/>
      <c r="D74" s="315"/>
      <c r="E74" s="314"/>
      <c r="F74" s="314"/>
      <c r="G74" s="314"/>
      <c r="H74" s="314"/>
      <c r="I74" s="313"/>
    </row>
    <row r="75" spans="3:9" x14ac:dyDescent="0.2">
      <c r="C75" s="314"/>
      <c r="D75" s="315"/>
      <c r="E75" s="314"/>
      <c r="F75" s="314"/>
      <c r="G75" s="314"/>
      <c r="H75" s="314"/>
      <c r="I75" s="313"/>
    </row>
    <row r="76" spans="3:9" x14ac:dyDescent="0.2">
      <c r="C76" s="314"/>
      <c r="D76" s="315"/>
      <c r="E76" s="314"/>
      <c r="F76" s="314"/>
      <c r="G76" s="314"/>
      <c r="H76" s="314"/>
      <c r="I76" s="313"/>
    </row>
    <row r="77" spans="3:9" x14ac:dyDescent="0.2">
      <c r="C77" s="314"/>
      <c r="D77" s="315"/>
      <c r="E77" s="314"/>
      <c r="F77" s="314"/>
      <c r="G77" s="314"/>
      <c r="H77" s="314"/>
      <c r="I77" s="313"/>
    </row>
    <row r="78" spans="3:9" x14ac:dyDescent="0.2">
      <c r="C78" s="314"/>
      <c r="D78" s="315"/>
      <c r="E78" s="314"/>
      <c r="F78" s="314"/>
      <c r="G78" s="314"/>
      <c r="H78" s="314"/>
      <c r="I78" s="313"/>
    </row>
    <row r="79" spans="3:9" x14ac:dyDescent="0.2">
      <c r="C79" s="314"/>
      <c r="D79" s="315"/>
      <c r="E79" s="314"/>
      <c r="F79" s="314"/>
      <c r="G79" s="314"/>
      <c r="H79" s="314"/>
      <c r="I79" s="313"/>
    </row>
    <row r="80" spans="3:9" x14ac:dyDescent="0.2">
      <c r="C80" s="314"/>
      <c r="D80" s="315"/>
      <c r="E80" s="314"/>
      <c r="F80" s="314"/>
      <c r="G80" s="314"/>
      <c r="H80" s="314"/>
      <c r="I80" s="313"/>
    </row>
    <row r="81" spans="3:9" x14ac:dyDescent="0.2">
      <c r="C81" s="314"/>
      <c r="D81" s="315"/>
      <c r="E81" s="314"/>
      <c r="F81" s="314"/>
      <c r="G81" s="314"/>
      <c r="H81" s="314"/>
      <c r="I81" s="313"/>
    </row>
    <row r="82" spans="3:9" x14ac:dyDescent="0.2">
      <c r="C82" s="314"/>
      <c r="D82" s="315"/>
      <c r="E82" s="314"/>
      <c r="F82" s="314"/>
      <c r="G82" s="314"/>
      <c r="H82" s="314"/>
      <c r="I82" s="313"/>
    </row>
    <row r="83" spans="3:9" x14ac:dyDescent="0.2">
      <c r="C83" s="314"/>
      <c r="D83" s="315"/>
      <c r="E83" s="314"/>
      <c r="F83" s="314"/>
      <c r="G83" s="314"/>
      <c r="H83" s="314"/>
      <c r="I83" s="313"/>
    </row>
    <row r="84" spans="3:9" x14ac:dyDescent="0.2">
      <c r="C84" s="314"/>
      <c r="D84" s="315"/>
      <c r="E84" s="314"/>
      <c r="F84" s="314"/>
      <c r="G84" s="314"/>
      <c r="H84" s="314"/>
      <c r="I84" s="313"/>
    </row>
    <row r="85" spans="3:9" x14ac:dyDescent="0.2">
      <c r="C85" s="314"/>
      <c r="D85" s="315"/>
      <c r="E85" s="314"/>
      <c r="F85" s="314"/>
      <c r="G85" s="314"/>
      <c r="H85" s="314"/>
      <c r="I85" s="313"/>
    </row>
    <row r="86" spans="3:9" x14ac:dyDescent="0.2">
      <c r="C86" s="314"/>
      <c r="D86" s="315"/>
      <c r="E86" s="314"/>
      <c r="F86" s="314"/>
      <c r="G86" s="314"/>
      <c r="H86" s="314"/>
      <c r="I86" s="313"/>
    </row>
    <row r="87" spans="3:9" x14ac:dyDescent="0.2">
      <c r="C87" s="314"/>
      <c r="D87" s="315"/>
      <c r="E87" s="314"/>
      <c r="F87" s="314"/>
      <c r="G87" s="314"/>
      <c r="H87" s="314"/>
      <c r="I87" s="313"/>
    </row>
    <row r="88" spans="3:9" x14ac:dyDescent="0.2">
      <c r="C88" s="314"/>
      <c r="D88" s="315"/>
      <c r="E88" s="314"/>
      <c r="F88" s="314"/>
      <c r="G88" s="314"/>
      <c r="H88" s="314"/>
      <c r="I88" s="313"/>
    </row>
    <row r="89" spans="3:9" x14ac:dyDescent="0.2">
      <c r="C89" s="314"/>
      <c r="D89" s="315"/>
      <c r="E89" s="314"/>
      <c r="F89" s="314"/>
      <c r="G89" s="314"/>
      <c r="H89" s="314"/>
      <c r="I89" s="313"/>
    </row>
    <row r="90" spans="3:9" x14ac:dyDescent="0.2">
      <c r="C90" s="314"/>
      <c r="D90" s="315"/>
      <c r="E90" s="314"/>
      <c r="F90" s="314"/>
      <c r="G90" s="314"/>
      <c r="H90" s="314"/>
      <c r="I90" s="313"/>
    </row>
    <row r="91" spans="3:9" x14ac:dyDescent="0.2">
      <c r="C91" s="314"/>
      <c r="D91" s="315"/>
      <c r="E91" s="314"/>
      <c r="F91" s="314"/>
      <c r="G91" s="314"/>
      <c r="H91" s="314"/>
      <c r="I91" s="313"/>
    </row>
    <row r="92" spans="3:9" x14ac:dyDescent="0.2">
      <c r="C92" s="314"/>
      <c r="D92" s="315"/>
      <c r="E92" s="314"/>
      <c r="F92" s="314"/>
      <c r="G92" s="314"/>
      <c r="H92" s="314"/>
      <c r="I92" s="313"/>
    </row>
    <row r="93" spans="3:9" x14ac:dyDescent="0.2">
      <c r="C93" s="314"/>
      <c r="D93" s="315"/>
      <c r="E93" s="314"/>
      <c r="F93" s="314"/>
      <c r="G93" s="314"/>
      <c r="H93" s="314"/>
      <c r="I93" s="313"/>
    </row>
    <row r="94" spans="3:9" x14ac:dyDescent="0.2">
      <c r="C94" s="314"/>
      <c r="D94" s="315"/>
      <c r="E94" s="314"/>
      <c r="F94" s="314"/>
      <c r="G94" s="314"/>
      <c r="H94" s="314"/>
      <c r="I94" s="313"/>
    </row>
    <row r="95" spans="3:9" x14ac:dyDescent="0.2">
      <c r="C95" s="314"/>
      <c r="D95" s="315"/>
      <c r="E95" s="314"/>
      <c r="F95" s="314"/>
      <c r="G95" s="314"/>
      <c r="H95" s="314"/>
      <c r="I95" s="313"/>
    </row>
    <row r="96" spans="3:9" x14ac:dyDescent="0.2">
      <c r="C96" s="314"/>
      <c r="D96" s="315"/>
      <c r="E96" s="314"/>
      <c r="F96" s="314"/>
      <c r="G96" s="314"/>
      <c r="H96" s="314"/>
      <c r="I96" s="313"/>
    </row>
    <row r="97" spans="3:9" x14ac:dyDescent="0.2">
      <c r="C97" s="314"/>
      <c r="D97" s="315"/>
      <c r="E97" s="314"/>
      <c r="F97" s="314"/>
      <c r="G97" s="314"/>
      <c r="H97" s="314"/>
      <c r="I97" s="313"/>
    </row>
    <row r="98" spans="3:9" x14ac:dyDescent="0.2">
      <c r="C98" s="314"/>
      <c r="D98" s="315"/>
      <c r="E98" s="314"/>
      <c r="F98" s="314"/>
      <c r="G98" s="314"/>
      <c r="H98" s="314"/>
      <c r="I98" s="313"/>
    </row>
    <row r="99" spans="3:9" x14ac:dyDescent="0.2">
      <c r="C99" s="314"/>
      <c r="D99" s="315"/>
      <c r="E99" s="314"/>
      <c r="F99" s="314"/>
      <c r="G99" s="314"/>
      <c r="H99" s="314"/>
      <c r="I99" s="313"/>
    </row>
    <row r="100" spans="3:9" x14ac:dyDescent="0.2">
      <c r="C100" s="314"/>
      <c r="D100" s="315"/>
      <c r="E100" s="314"/>
      <c r="F100" s="314"/>
      <c r="G100" s="314"/>
      <c r="H100" s="314"/>
      <c r="I100" s="313"/>
    </row>
    <row r="101" spans="3:9" x14ac:dyDescent="0.2">
      <c r="C101" s="314"/>
      <c r="D101" s="315"/>
      <c r="E101" s="314"/>
      <c r="F101" s="314"/>
      <c r="G101" s="314"/>
      <c r="H101" s="314"/>
      <c r="I101" s="313"/>
    </row>
    <row r="102" spans="3:9" x14ac:dyDescent="0.2">
      <c r="C102" s="314"/>
      <c r="D102" s="315"/>
      <c r="E102" s="314"/>
      <c r="F102" s="314"/>
      <c r="G102" s="314"/>
      <c r="H102" s="314"/>
      <c r="I102" s="313"/>
    </row>
    <row r="103" spans="3:9" x14ac:dyDescent="0.2">
      <c r="C103" s="314"/>
      <c r="D103" s="315"/>
      <c r="E103" s="314"/>
      <c r="F103" s="314"/>
      <c r="G103" s="314"/>
      <c r="H103" s="314"/>
      <c r="I103" s="313"/>
    </row>
    <row r="104" spans="3:9" x14ac:dyDescent="0.2">
      <c r="C104" s="314"/>
      <c r="D104" s="315"/>
      <c r="E104" s="314"/>
      <c r="F104" s="314"/>
      <c r="G104" s="314"/>
      <c r="H104" s="314"/>
      <c r="I104" s="313"/>
    </row>
    <row r="105" spans="3:9" x14ac:dyDescent="0.2">
      <c r="D105" s="261"/>
    </row>
    <row r="106" spans="3:9" x14ac:dyDescent="0.2">
      <c r="D106" s="261"/>
    </row>
    <row r="107" spans="3:9" x14ac:dyDescent="0.2">
      <c r="D107" s="261"/>
    </row>
    <row r="108" spans="3:9" x14ac:dyDescent="0.2">
      <c r="D108" s="261"/>
    </row>
    <row r="109" spans="3:9" x14ac:dyDescent="0.2">
      <c r="D109" s="261"/>
    </row>
    <row r="110" spans="3:9" x14ac:dyDescent="0.2">
      <c r="D110" s="261"/>
    </row>
    <row r="111" spans="3:9" x14ac:dyDescent="0.2">
      <c r="D111" s="261"/>
    </row>
    <row r="112" spans="3:9" x14ac:dyDescent="0.2">
      <c r="D112" s="261"/>
    </row>
    <row r="113" spans="4:4" x14ac:dyDescent="0.2">
      <c r="D113" s="261"/>
    </row>
    <row r="114" spans="4:4" x14ac:dyDescent="0.2">
      <c r="D114" s="261"/>
    </row>
    <row r="115" spans="4:4" x14ac:dyDescent="0.2">
      <c r="D115" s="261"/>
    </row>
    <row r="116" spans="4:4" x14ac:dyDescent="0.2">
      <c r="D116" s="261"/>
    </row>
    <row r="117" spans="4:4" x14ac:dyDescent="0.2">
      <c r="D117" s="261"/>
    </row>
    <row r="118" spans="4:4" x14ac:dyDescent="0.2">
      <c r="D118" s="261"/>
    </row>
    <row r="119" spans="4:4" x14ac:dyDescent="0.2">
      <c r="D119" s="261"/>
    </row>
    <row r="120" spans="4:4" x14ac:dyDescent="0.2">
      <c r="D120" s="261"/>
    </row>
    <row r="121" spans="4:4" x14ac:dyDescent="0.2">
      <c r="D121" s="261"/>
    </row>
    <row r="122" spans="4:4" x14ac:dyDescent="0.2">
      <c r="D122" s="261"/>
    </row>
    <row r="123" spans="4:4" x14ac:dyDescent="0.2">
      <c r="D123" s="261"/>
    </row>
    <row r="124" spans="4:4" x14ac:dyDescent="0.2">
      <c r="D124" s="261"/>
    </row>
    <row r="125" spans="4:4" x14ac:dyDescent="0.2">
      <c r="D125" s="261"/>
    </row>
    <row r="126" spans="4:4" x14ac:dyDescent="0.2">
      <c r="D126" s="261"/>
    </row>
    <row r="127" spans="4:4" x14ac:dyDescent="0.2">
      <c r="D127" s="261"/>
    </row>
    <row r="128" spans="4:4" x14ac:dyDescent="0.2">
      <c r="D128" s="261"/>
    </row>
    <row r="129" spans="4:4" x14ac:dyDescent="0.2">
      <c r="D129" s="261"/>
    </row>
    <row r="130" spans="4:4" x14ac:dyDescent="0.2">
      <c r="D130" s="261"/>
    </row>
    <row r="131" spans="4:4" x14ac:dyDescent="0.2">
      <c r="D131" s="261"/>
    </row>
    <row r="132" spans="4:4" x14ac:dyDescent="0.2">
      <c r="D132" s="261"/>
    </row>
    <row r="133" spans="4:4" x14ac:dyDescent="0.2">
      <c r="D133" s="261"/>
    </row>
    <row r="134" spans="4:4" x14ac:dyDescent="0.2">
      <c r="D134" s="261"/>
    </row>
    <row r="135" spans="4:4" x14ac:dyDescent="0.2">
      <c r="D135" s="261"/>
    </row>
    <row r="136" spans="4:4" x14ac:dyDescent="0.2">
      <c r="D136" s="261"/>
    </row>
    <row r="137" spans="4:4" x14ac:dyDescent="0.2">
      <c r="D137" s="261"/>
    </row>
    <row r="138" spans="4:4" x14ac:dyDescent="0.2">
      <c r="D138" s="261"/>
    </row>
    <row r="139" spans="4:4" x14ac:dyDescent="0.2">
      <c r="D139" s="261"/>
    </row>
    <row r="140" spans="4:4" x14ac:dyDescent="0.2">
      <c r="D140" s="261"/>
    </row>
    <row r="141" spans="4:4" x14ac:dyDescent="0.2">
      <c r="D141" s="261"/>
    </row>
    <row r="142" spans="4:4" x14ac:dyDescent="0.2">
      <c r="D142" s="261"/>
    </row>
    <row r="143" spans="4:4" x14ac:dyDescent="0.2">
      <c r="D143" s="261"/>
    </row>
    <row r="144" spans="4:4" x14ac:dyDescent="0.2">
      <c r="D144" s="261"/>
    </row>
    <row r="145" spans="4:4" x14ac:dyDescent="0.2">
      <c r="D145" s="261"/>
    </row>
    <row r="146" spans="4:4" x14ac:dyDescent="0.2">
      <c r="D146" s="261"/>
    </row>
    <row r="147" spans="4:4" x14ac:dyDescent="0.2">
      <c r="D147" s="261"/>
    </row>
    <row r="148" spans="4:4" x14ac:dyDescent="0.2">
      <c r="D148" s="261"/>
    </row>
    <row r="149" spans="4:4" x14ac:dyDescent="0.2">
      <c r="D149" s="261"/>
    </row>
    <row r="150" spans="4:4" x14ac:dyDescent="0.2">
      <c r="D150" s="261"/>
    </row>
    <row r="151" spans="4:4" x14ac:dyDescent="0.2">
      <c r="D151" s="261"/>
    </row>
    <row r="152" spans="4:4" x14ac:dyDescent="0.2">
      <c r="D152" s="261"/>
    </row>
    <row r="153" spans="4:4" x14ac:dyDescent="0.2">
      <c r="D153" s="261"/>
    </row>
    <row r="154" spans="4:4" x14ac:dyDescent="0.2">
      <c r="D154" s="261"/>
    </row>
    <row r="155" spans="4:4" x14ac:dyDescent="0.2">
      <c r="D155" s="261"/>
    </row>
    <row r="156" spans="4:4" x14ac:dyDescent="0.2">
      <c r="D156" s="261"/>
    </row>
    <row r="157" spans="4:4" x14ac:dyDescent="0.2">
      <c r="D157" s="261"/>
    </row>
    <row r="158" spans="4:4" x14ac:dyDescent="0.2">
      <c r="D158" s="261"/>
    </row>
    <row r="159" spans="4:4" x14ac:dyDescent="0.2">
      <c r="D159" s="261"/>
    </row>
    <row r="160" spans="4:4" x14ac:dyDescent="0.2">
      <c r="D160" s="261"/>
    </row>
    <row r="161" spans="4:4" x14ac:dyDescent="0.2">
      <c r="D161" s="261"/>
    </row>
    <row r="162" spans="4:4" x14ac:dyDescent="0.2">
      <c r="D162" s="261"/>
    </row>
    <row r="163" spans="4:4" x14ac:dyDescent="0.2">
      <c r="D163" s="261"/>
    </row>
    <row r="164" spans="4:4" x14ac:dyDescent="0.2">
      <c r="D164" s="261"/>
    </row>
    <row r="165" spans="4:4" x14ac:dyDescent="0.2">
      <c r="D165" s="261"/>
    </row>
    <row r="166" spans="4:4" x14ac:dyDescent="0.2">
      <c r="D166" s="261"/>
    </row>
    <row r="167" spans="4:4" x14ac:dyDescent="0.2">
      <c r="D167" s="261"/>
    </row>
    <row r="168" spans="4:4" x14ac:dyDescent="0.2">
      <c r="D168" s="261"/>
    </row>
    <row r="169" spans="4:4" x14ac:dyDescent="0.2">
      <c r="D169" s="261"/>
    </row>
    <row r="170" spans="4:4" x14ac:dyDescent="0.2">
      <c r="D170" s="261"/>
    </row>
    <row r="171" spans="4:4" x14ac:dyDescent="0.2">
      <c r="D171" s="261"/>
    </row>
    <row r="172" spans="4:4" x14ac:dyDescent="0.2">
      <c r="D172" s="261"/>
    </row>
    <row r="173" spans="4:4" x14ac:dyDescent="0.2">
      <c r="D173" s="261"/>
    </row>
    <row r="174" spans="4:4" x14ac:dyDescent="0.2">
      <c r="D174" s="261"/>
    </row>
    <row r="175" spans="4:4" x14ac:dyDescent="0.2">
      <c r="D175" s="261"/>
    </row>
    <row r="176" spans="4:4" x14ac:dyDescent="0.2">
      <c r="D176" s="261"/>
    </row>
    <row r="177" spans="4:4" x14ac:dyDescent="0.2">
      <c r="D177" s="261"/>
    </row>
    <row r="178" spans="4:4" x14ac:dyDescent="0.2">
      <c r="D178" s="261"/>
    </row>
    <row r="179" spans="4:4" x14ac:dyDescent="0.2">
      <c r="D179" s="261"/>
    </row>
    <row r="180" spans="4:4" x14ac:dyDescent="0.2">
      <c r="D180" s="261"/>
    </row>
    <row r="181" spans="4:4" x14ac:dyDescent="0.2">
      <c r="D181" s="261"/>
    </row>
    <row r="182" spans="4:4" x14ac:dyDescent="0.2">
      <c r="D182" s="261"/>
    </row>
    <row r="183" spans="4:4" x14ac:dyDescent="0.2">
      <c r="D183" s="261"/>
    </row>
    <row r="184" spans="4:4" x14ac:dyDescent="0.2">
      <c r="D184" s="261"/>
    </row>
    <row r="185" spans="4:4" x14ac:dyDescent="0.2">
      <c r="D185" s="261"/>
    </row>
    <row r="186" spans="4:4" x14ac:dyDescent="0.2">
      <c r="D186" s="261"/>
    </row>
    <row r="187" spans="4:4" x14ac:dyDescent="0.2">
      <c r="D187" s="261"/>
    </row>
    <row r="188" spans="4:4" x14ac:dyDescent="0.2">
      <c r="D188" s="261"/>
    </row>
    <row r="189" spans="4:4" x14ac:dyDescent="0.2">
      <c r="D189" s="261"/>
    </row>
    <row r="190" spans="4:4" x14ac:dyDescent="0.2">
      <c r="D190" s="261"/>
    </row>
    <row r="191" spans="4:4" x14ac:dyDescent="0.2">
      <c r="D191" s="261"/>
    </row>
    <row r="192" spans="4:4" x14ac:dyDescent="0.2">
      <c r="D192" s="261"/>
    </row>
    <row r="193" spans="4:4" x14ac:dyDescent="0.2">
      <c r="D193" s="261"/>
    </row>
    <row r="194" spans="4:4" x14ac:dyDescent="0.2">
      <c r="D194" s="261"/>
    </row>
    <row r="195" spans="4:4" x14ac:dyDescent="0.2">
      <c r="D195" s="261"/>
    </row>
    <row r="196" spans="4:4" x14ac:dyDescent="0.2">
      <c r="D196" s="261"/>
    </row>
    <row r="197" spans="4:4" x14ac:dyDescent="0.2">
      <c r="D197" s="261"/>
    </row>
    <row r="198" spans="4:4" x14ac:dyDescent="0.2">
      <c r="D198" s="261"/>
    </row>
    <row r="199" spans="4:4" x14ac:dyDescent="0.2">
      <c r="D199" s="261"/>
    </row>
    <row r="200" spans="4:4" x14ac:dyDescent="0.2">
      <c r="D200" s="261"/>
    </row>
    <row r="201" spans="4:4" x14ac:dyDescent="0.2">
      <c r="D201" s="261"/>
    </row>
    <row r="202" spans="4:4" x14ac:dyDescent="0.2">
      <c r="D202" s="261"/>
    </row>
    <row r="203" spans="4:4" x14ac:dyDescent="0.2">
      <c r="D203" s="261"/>
    </row>
    <row r="204" spans="4:4" x14ac:dyDescent="0.2">
      <c r="D204" s="261"/>
    </row>
    <row r="205" spans="4:4" x14ac:dyDescent="0.2">
      <c r="D205" s="261"/>
    </row>
    <row r="206" spans="4:4" x14ac:dyDescent="0.2">
      <c r="D206" s="261"/>
    </row>
    <row r="207" spans="4:4" x14ac:dyDescent="0.2">
      <c r="D207" s="261"/>
    </row>
    <row r="208" spans="4:4" x14ac:dyDescent="0.2">
      <c r="D208" s="261"/>
    </row>
    <row r="209" spans="4:4" x14ac:dyDescent="0.2">
      <c r="D209" s="261"/>
    </row>
    <row r="210" spans="4:4" x14ac:dyDescent="0.2">
      <c r="D210" s="261"/>
    </row>
    <row r="211" spans="4:4" x14ac:dyDescent="0.2">
      <c r="D211" s="261"/>
    </row>
    <row r="212" spans="4:4" x14ac:dyDescent="0.2">
      <c r="D212" s="261"/>
    </row>
    <row r="213" spans="4:4" x14ac:dyDescent="0.2">
      <c r="D213" s="261"/>
    </row>
    <row r="214" spans="4:4" x14ac:dyDescent="0.2">
      <c r="D214" s="261"/>
    </row>
    <row r="215" spans="4:4" x14ac:dyDescent="0.2">
      <c r="D215" s="261"/>
    </row>
    <row r="216" spans="4:4" x14ac:dyDescent="0.2">
      <c r="D216" s="261"/>
    </row>
    <row r="217" spans="4:4" x14ac:dyDescent="0.2">
      <c r="D217" s="261"/>
    </row>
    <row r="218" spans="4:4" x14ac:dyDescent="0.2">
      <c r="D218" s="261"/>
    </row>
    <row r="219" spans="4:4" x14ac:dyDescent="0.2">
      <c r="D219" s="261"/>
    </row>
    <row r="220" spans="4:4" x14ac:dyDescent="0.2">
      <c r="D220" s="261"/>
    </row>
    <row r="221" spans="4:4" x14ac:dyDescent="0.2">
      <c r="D221" s="261"/>
    </row>
    <row r="222" spans="4:4" x14ac:dyDescent="0.2">
      <c r="D222" s="261"/>
    </row>
    <row r="223" spans="4:4" x14ac:dyDescent="0.2">
      <c r="D223" s="261"/>
    </row>
    <row r="224" spans="4:4" x14ac:dyDescent="0.2">
      <c r="D224" s="261"/>
    </row>
    <row r="225" spans="4:4" x14ac:dyDescent="0.2">
      <c r="D225" s="261"/>
    </row>
    <row r="226" spans="4:4" x14ac:dyDescent="0.2">
      <c r="D226" s="261"/>
    </row>
    <row r="227" spans="4:4" x14ac:dyDescent="0.2">
      <c r="D227" s="261"/>
    </row>
    <row r="228" spans="4:4" x14ac:dyDescent="0.2">
      <c r="D228" s="261"/>
    </row>
    <row r="229" spans="4:4" x14ac:dyDescent="0.2">
      <c r="D229" s="261"/>
    </row>
    <row r="230" spans="4:4" x14ac:dyDescent="0.2">
      <c r="D230" s="261"/>
    </row>
    <row r="231" spans="4:4" x14ac:dyDescent="0.2">
      <c r="D231" s="261"/>
    </row>
    <row r="232" spans="4:4" x14ac:dyDescent="0.2">
      <c r="D232" s="261"/>
    </row>
    <row r="233" spans="4:4" x14ac:dyDescent="0.2">
      <c r="D233" s="261"/>
    </row>
    <row r="234" spans="4:4" x14ac:dyDescent="0.2">
      <c r="D234" s="261"/>
    </row>
    <row r="235" spans="4:4" x14ac:dyDescent="0.2">
      <c r="D235" s="261"/>
    </row>
    <row r="236" spans="4:4" x14ac:dyDescent="0.2">
      <c r="D236" s="261"/>
    </row>
    <row r="237" spans="4:4" x14ac:dyDescent="0.2">
      <c r="D237" s="261"/>
    </row>
    <row r="238" spans="4:4" x14ac:dyDescent="0.2">
      <c r="D238" s="261"/>
    </row>
    <row r="239" spans="4:4" x14ac:dyDescent="0.2">
      <c r="D239" s="261"/>
    </row>
    <row r="240" spans="4:4" x14ac:dyDescent="0.2">
      <c r="D240" s="261"/>
    </row>
    <row r="241" spans="4:4" x14ac:dyDescent="0.2">
      <c r="D241" s="261"/>
    </row>
    <row r="242" spans="4:4" x14ac:dyDescent="0.2">
      <c r="D242" s="261"/>
    </row>
    <row r="243" spans="4:4" x14ac:dyDescent="0.2">
      <c r="D243" s="261"/>
    </row>
    <row r="244" spans="4:4" x14ac:dyDescent="0.2">
      <c r="D244" s="261"/>
    </row>
    <row r="245" spans="4:4" x14ac:dyDescent="0.2">
      <c r="D245" s="261"/>
    </row>
    <row r="246" spans="4:4" x14ac:dyDescent="0.2">
      <c r="D246" s="261"/>
    </row>
    <row r="247" spans="4:4" x14ac:dyDescent="0.2">
      <c r="D247" s="261"/>
    </row>
    <row r="248" spans="4:4" x14ac:dyDescent="0.2">
      <c r="D248" s="261"/>
    </row>
    <row r="249" spans="4:4" x14ac:dyDescent="0.2">
      <c r="D249" s="261"/>
    </row>
    <row r="250" spans="4:4" x14ac:dyDescent="0.2">
      <c r="D250" s="261"/>
    </row>
    <row r="251" spans="4:4" x14ac:dyDescent="0.2">
      <c r="D251" s="261"/>
    </row>
    <row r="252" spans="4:4" x14ac:dyDescent="0.2">
      <c r="D252" s="261"/>
    </row>
    <row r="253" spans="4:4" x14ac:dyDescent="0.2">
      <c r="D253" s="261"/>
    </row>
    <row r="254" spans="4:4" x14ac:dyDescent="0.2">
      <c r="D254" s="261"/>
    </row>
    <row r="255" spans="4:4" x14ac:dyDescent="0.2">
      <c r="D255" s="261"/>
    </row>
    <row r="256" spans="4:4" x14ac:dyDescent="0.2">
      <c r="D256" s="261"/>
    </row>
    <row r="257" spans="4:4" x14ac:dyDescent="0.2">
      <c r="D257" s="261"/>
    </row>
    <row r="258" spans="4:4" x14ac:dyDescent="0.2">
      <c r="D258" s="261"/>
    </row>
    <row r="259" spans="4:4" x14ac:dyDescent="0.2">
      <c r="D259" s="261"/>
    </row>
    <row r="260" spans="4:4" x14ac:dyDescent="0.2">
      <c r="D260" s="261"/>
    </row>
    <row r="261" spans="4:4" x14ac:dyDescent="0.2">
      <c r="D261" s="261"/>
    </row>
    <row r="262" spans="4:4" x14ac:dyDescent="0.2">
      <c r="D262" s="261"/>
    </row>
    <row r="263" spans="4:4" x14ac:dyDescent="0.2">
      <c r="D263" s="261"/>
    </row>
    <row r="264" spans="4:4" x14ac:dyDescent="0.2">
      <c r="D264" s="261"/>
    </row>
    <row r="265" spans="4:4" x14ac:dyDescent="0.2">
      <c r="D265" s="261"/>
    </row>
    <row r="266" spans="4:4" x14ac:dyDescent="0.2">
      <c r="D266" s="261"/>
    </row>
    <row r="267" spans="4:4" x14ac:dyDescent="0.2">
      <c r="D267" s="261"/>
    </row>
    <row r="268" spans="4:4" x14ac:dyDescent="0.2">
      <c r="D268" s="261"/>
    </row>
    <row r="269" spans="4:4" x14ac:dyDescent="0.2">
      <c r="D269" s="261"/>
    </row>
    <row r="270" spans="4:4" x14ac:dyDescent="0.2">
      <c r="D270" s="261"/>
    </row>
    <row r="271" spans="4:4" x14ac:dyDescent="0.2">
      <c r="D271" s="261"/>
    </row>
    <row r="272" spans="4:4" x14ac:dyDescent="0.2">
      <c r="D272" s="261"/>
    </row>
    <row r="273" spans="4:4" x14ac:dyDescent="0.2">
      <c r="D273" s="261"/>
    </row>
    <row r="274" spans="4:4" x14ac:dyDescent="0.2">
      <c r="D274" s="261"/>
    </row>
    <row r="275" spans="4:4" x14ac:dyDescent="0.2">
      <c r="D275" s="261"/>
    </row>
    <row r="276" spans="4:4" x14ac:dyDescent="0.2">
      <c r="D276" s="261"/>
    </row>
    <row r="277" spans="4:4" x14ac:dyDescent="0.2">
      <c r="D277" s="261"/>
    </row>
    <row r="278" spans="4:4" x14ac:dyDescent="0.2">
      <c r="D278" s="261"/>
    </row>
    <row r="279" spans="4:4" x14ac:dyDescent="0.2">
      <c r="D279" s="261"/>
    </row>
    <row r="280" spans="4:4" x14ac:dyDescent="0.2">
      <c r="D280" s="261"/>
    </row>
    <row r="281" spans="4:4" x14ac:dyDescent="0.2">
      <c r="D281" s="261"/>
    </row>
    <row r="282" spans="4:4" x14ac:dyDescent="0.2">
      <c r="D282" s="261"/>
    </row>
    <row r="283" spans="4:4" x14ac:dyDescent="0.2">
      <c r="D283" s="261"/>
    </row>
    <row r="284" spans="4:4" x14ac:dyDescent="0.2">
      <c r="D284" s="261"/>
    </row>
    <row r="285" spans="4:4" x14ac:dyDescent="0.2">
      <c r="D285" s="261"/>
    </row>
    <row r="286" spans="4:4" x14ac:dyDescent="0.2">
      <c r="D286" s="261"/>
    </row>
    <row r="287" spans="4:4" x14ac:dyDescent="0.2">
      <c r="D287" s="261"/>
    </row>
    <row r="288" spans="4:4" x14ac:dyDescent="0.2">
      <c r="D288" s="261"/>
    </row>
    <row r="289" spans="4:4" x14ac:dyDescent="0.2">
      <c r="D289" s="261"/>
    </row>
    <row r="290" spans="4:4" x14ac:dyDescent="0.2">
      <c r="D290" s="261"/>
    </row>
    <row r="291" spans="4:4" x14ac:dyDescent="0.2">
      <c r="D291" s="261"/>
    </row>
    <row r="292" spans="4:4" x14ac:dyDescent="0.2">
      <c r="D292" s="261"/>
    </row>
    <row r="293" spans="4:4" x14ac:dyDescent="0.2">
      <c r="D293" s="261"/>
    </row>
    <row r="294" spans="4:4" x14ac:dyDescent="0.2">
      <c r="D294" s="261"/>
    </row>
    <row r="295" spans="4:4" x14ac:dyDescent="0.2">
      <c r="D295" s="261"/>
    </row>
    <row r="296" spans="4:4" x14ac:dyDescent="0.2">
      <c r="D296" s="261"/>
    </row>
    <row r="297" spans="4:4" x14ac:dyDescent="0.2">
      <c r="D297" s="261"/>
    </row>
    <row r="298" spans="4:4" x14ac:dyDescent="0.2">
      <c r="D298" s="261"/>
    </row>
    <row r="299" spans="4:4" x14ac:dyDescent="0.2">
      <c r="D299" s="261"/>
    </row>
    <row r="300" spans="4:4" x14ac:dyDescent="0.2">
      <c r="D300" s="261"/>
    </row>
    <row r="301" spans="4:4" x14ac:dyDescent="0.2">
      <c r="D301" s="261"/>
    </row>
    <row r="302" spans="4:4" x14ac:dyDescent="0.2">
      <c r="D302" s="261"/>
    </row>
    <row r="303" spans="4:4" x14ac:dyDescent="0.2">
      <c r="D303" s="261"/>
    </row>
    <row r="304" spans="4:4" x14ac:dyDescent="0.2">
      <c r="D304" s="261"/>
    </row>
    <row r="305" spans="4:4" x14ac:dyDescent="0.2">
      <c r="D305" s="261"/>
    </row>
    <row r="306" spans="4:4" x14ac:dyDescent="0.2">
      <c r="D306" s="261"/>
    </row>
    <row r="307" spans="4:4" x14ac:dyDescent="0.2">
      <c r="D307" s="261"/>
    </row>
    <row r="308" spans="4:4" x14ac:dyDescent="0.2">
      <c r="D308" s="261"/>
    </row>
    <row r="309" spans="4:4" x14ac:dyDescent="0.2">
      <c r="D309" s="261"/>
    </row>
    <row r="310" spans="4:4" x14ac:dyDescent="0.2">
      <c r="D310" s="261"/>
    </row>
    <row r="311" spans="4:4" x14ac:dyDescent="0.2">
      <c r="D311" s="261"/>
    </row>
    <row r="312" spans="4:4" x14ac:dyDescent="0.2">
      <c r="D312" s="261"/>
    </row>
    <row r="313" spans="4:4" x14ac:dyDescent="0.2">
      <c r="D313" s="261"/>
    </row>
    <row r="314" spans="4:4" x14ac:dyDescent="0.2">
      <c r="D314" s="261"/>
    </row>
    <row r="315" spans="4:4" x14ac:dyDescent="0.2">
      <c r="D315" s="261"/>
    </row>
    <row r="316" spans="4:4" x14ac:dyDescent="0.2">
      <c r="D316" s="261"/>
    </row>
    <row r="317" spans="4:4" x14ac:dyDescent="0.2">
      <c r="D317" s="261"/>
    </row>
    <row r="318" spans="4:4" x14ac:dyDescent="0.2">
      <c r="D318" s="261"/>
    </row>
    <row r="319" spans="4:4" x14ac:dyDescent="0.2">
      <c r="D319" s="261"/>
    </row>
    <row r="320" spans="4:4" x14ac:dyDescent="0.2">
      <c r="D320" s="261"/>
    </row>
    <row r="321" spans="4:4" x14ac:dyDescent="0.2">
      <c r="D321" s="261"/>
    </row>
    <row r="322" spans="4:4" x14ac:dyDescent="0.2">
      <c r="D322" s="261"/>
    </row>
    <row r="323" spans="4:4" x14ac:dyDescent="0.2">
      <c r="D323" s="261"/>
    </row>
    <row r="324" spans="4:4" x14ac:dyDescent="0.2">
      <c r="D324" s="261"/>
    </row>
    <row r="325" spans="4:4" x14ac:dyDescent="0.2">
      <c r="D325" s="261"/>
    </row>
    <row r="326" spans="4:4" x14ac:dyDescent="0.2">
      <c r="D326" s="261"/>
    </row>
    <row r="327" spans="4:4" x14ac:dyDescent="0.2">
      <c r="D327" s="261"/>
    </row>
    <row r="328" spans="4:4" x14ac:dyDescent="0.2">
      <c r="D328" s="261"/>
    </row>
    <row r="329" spans="4:4" x14ac:dyDescent="0.2">
      <c r="D329" s="261"/>
    </row>
    <row r="330" spans="4:4" x14ac:dyDescent="0.2">
      <c r="D330" s="261"/>
    </row>
    <row r="331" spans="4:4" x14ac:dyDescent="0.2">
      <c r="D331" s="261"/>
    </row>
    <row r="332" spans="4:4" x14ac:dyDescent="0.2">
      <c r="D332" s="261"/>
    </row>
    <row r="333" spans="4:4" x14ac:dyDescent="0.2">
      <c r="D333" s="261"/>
    </row>
    <row r="334" spans="4:4" x14ac:dyDescent="0.2">
      <c r="D334" s="261"/>
    </row>
    <row r="335" spans="4:4" x14ac:dyDescent="0.2">
      <c r="D335" s="261"/>
    </row>
    <row r="336" spans="4:4" x14ac:dyDescent="0.2">
      <c r="D336" s="261"/>
    </row>
    <row r="337" spans="4:4" x14ac:dyDescent="0.2">
      <c r="D337" s="261"/>
    </row>
    <row r="338" spans="4:4" x14ac:dyDescent="0.2">
      <c r="D338" s="261"/>
    </row>
    <row r="339" spans="4:4" x14ac:dyDescent="0.2">
      <c r="D339" s="261"/>
    </row>
    <row r="340" spans="4:4" x14ac:dyDescent="0.2">
      <c r="D340" s="261"/>
    </row>
    <row r="341" spans="4:4" x14ac:dyDescent="0.2">
      <c r="D341" s="261"/>
    </row>
    <row r="342" spans="4:4" x14ac:dyDescent="0.2">
      <c r="D342" s="261"/>
    </row>
    <row r="343" spans="4:4" x14ac:dyDescent="0.2">
      <c r="D343" s="261"/>
    </row>
    <row r="344" spans="4:4" x14ac:dyDescent="0.2">
      <c r="D344" s="261"/>
    </row>
    <row r="345" spans="4:4" x14ac:dyDescent="0.2">
      <c r="D345" s="261"/>
    </row>
    <row r="346" spans="4:4" x14ac:dyDescent="0.2">
      <c r="D346" s="261"/>
    </row>
    <row r="347" spans="4:4" x14ac:dyDescent="0.2">
      <c r="D347" s="261"/>
    </row>
    <row r="348" spans="4:4" x14ac:dyDescent="0.2">
      <c r="D348" s="261"/>
    </row>
    <row r="349" spans="4:4" x14ac:dyDescent="0.2">
      <c r="D349" s="261"/>
    </row>
    <row r="350" spans="4:4" x14ac:dyDescent="0.2">
      <c r="D350" s="261"/>
    </row>
    <row r="351" spans="4:4" x14ac:dyDescent="0.2">
      <c r="D351" s="261"/>
    </row>
    <row r="352" spans="4:4" x14ac:dyDescent="0.2">
      <c r="D352" s="261"/>
    </row>
    <row r="353" spans="4:4" x14ac:dyDescent="0.2">
      <c r="D353" s="261"/>
    </row>
    <row r="354" spans="4:4" x14ac:dyDescent="0.2">
      <c r="D354" s="261"/>
    </row>
    <row r="355" spans="4:4" x14ac:dyDescent="0.2">
      <c r="D355" s="261"/>
    </row>
    <row r="356" spans="4:4" x14ac:dyDescent="0.2">
      <c r="D356" s="261"/>
    </row>
    <row r="357" spans="4:4" x14ac:dyDescent="0.2">
      <c r="D357" s="261"/>
    </row>
    <row r="358" spans="4:4" x14ac:dyDescent="0.2">
      <c r="D358" s="261"/>
    </row>
    <row r="359" spans="4:4" x14ac:dyDescent="0.2">
      <c r="D359" s="261"/>
    </row>
    <row r="360" spans="4:4" x14ac:dyDescent="0.2">
      <c r="D360" s="261"/>
    </row>
    <row r="361" spans="4:4" x14ac:dyDescent="0.2">
      <c r="D361" s="261"/>
    </row>
    <row r="362" spans="4:4" x14ac:dyDescent="0.2">
      <c r="D362" s="261"/>
    </row>
    <row r="363" spans="4:4" x14ac:dyDescent="0.2">
      <c r="D363" s="261"/>
    </row>
    <row r="364" spans="4:4" x14ac:dyDescent="0.2">
      <c r="D364" s="261"/>
    </row>
    <row r="365" spans="4:4" x14ac:dyDescent="0.2">
      <c r="D365" s="261"/>
    </row>
    <row r="366" spans="4:4" x14ac:dyDescent="0.2">
      <c r="D366" s="261"/>
    </row>
    <row r="367" spans="4:4" x14ac:dyDescent="0.2">
      <c r="D367" s="261"/>
    </row>
    <row r="368" spans="4:4" x14ac:dyDescent="0.2">
      <c r="D368" s="261"/>
    </row>
    <row r="369" spans="4:4" x14ac:dyDescent="0.2">
      <c r="D369" s="261"/>
    </row>
    <row r="370" spans="4:4" x14ac:dyDescent="0.2">
      <c r="D370" s="261"/>
    </row>
    <row r="371" spans="4:4" x14ac:dyDescent="0.2">
      <c r="D371" s="261"/>
    </row>
    <row r="372" spans="4:4" x14ac:dyDescent="0.2">
      <c r="D372" s="261"/>
    </row>
    <row r="373" spans="4:4" x14ac:dyDescent="0.2">
      <c r="D373" s="261"/>
    </row>
    <row r="374" spans="4:4" x14ac:dyDescent="0.2">
      <c r="D374" s="261"/>
    </row>
    <row r="375" spans="4:4" x14ac:dyDescent="0.2">
      <c r="D375" s="261"/>
    </row>
    <row r="376" spans="4:4" x14ac:dyDescent="0.2">
      <c r="D376" s="261"/>
    </row>
    <row r="377" spans="4:4" x14ac:dyDescent="0.2">
      <c r="D377" s="261"/>
    </row>
    <row r="378" spans="4:4" x14ac:dyDescent="0.2">
      <c r="D378" s="261"/>
    </row>
    <row r="379" spans="4:4" x14ac:dyDescent="0.2">
      <c r="D379" s="261"/>
    </row>
    <row r="380" spans="4:4" x14ac:dyDescent="0.2">
      <c r="D380" s="261"/>
    </row>
    <row r="381" spans="4:4" x14ac:dyDescent="0.2">
      <c r="D381" s="261"/>
    </row>
    <row r="382" spans="4:4" x14ac:dyDescent="0.2">
      <c r="D382" s="261"/>
    </row>
    <row r="383" spans="4:4" x14ac:dyDescent="0.2">
      <c r="D383" s="261"/>
    </row>
    <row r="384" spans="4:4" x14ac:dyDescent="0.2">
      <c r="D384" s="261"/>
    </row>
    <row r="385" spans="4:4" x14ac:dyDescent="0.2">
      <c r="D385" s="261"/>
    </row>
    <row r="386" spans="4:4" x14ac:dyDescent="0.2">
      <c r="D386" s="261"/>
    </row>
    <row r="387" spans="4:4" x14ac:dyDescent="0.2">
      <c r="D387" s="261"/>
    </row>
    <row r="388" spans="4:4" x14ac:dyDescent="0.2">
      <c r="D388" s="261"/>
    </row>
    <row r="389" spans="4:4" x14ac:dyDescent="0.2">
      <c r="D389" s="261"/>
    </row>
    <row r="390" spans="4:4" x14ac:dyDescent="0.2">
      <c r="D390" s="261"/>
    </row>
    <row r="391" spans="4:4" x14ac:dyDescent="0.2">
      <c r="D391" s="261"/>
    </row>
    <row r="392" spans="4:4" x14ac:dyDescent="0.2">
      <c r="D392" s="261"/>
    </row>
    <row r="393" spans="4:4" x14ac:dyDescent="0.2">
      <c r="D393" s="261"/>
    </row>
    <row r="394" spans="4:4" x14ac:dyDescent="0.2">
      <c r="D394" s="261"/>
    </row>
    <row r="395" spans="4:4" x14ac:dyDescent="0.2">
      <c r="D395" s="261"/>
    </row>
    <row r="396" spans="4:4" x14ac:dyDescent="0.2">
      <c r="D396" s="261"/>
    </row>
    <row r="397" spans="4:4" x14ac:dyDescent="0.2">
      <c r="D397" s="261"/>
    </row>
    <row r="398" spans="4:4" x14ac:dyDescent="0.2">
      <c r="D398" s="261"/>
    </row>
    <row r="399" spans="4:4" x14ac:dyDescent="0.2">
      <c r="D399" s="261"/>
    </row>
    <row r="400" spans="4:4" x14ac:dyDescent="0.2">
      <c r="D400" s="261"/>
    </row>
    <row r="401" spans="4:4" x14ac:dyDescent="0.2">
      <c r="D401" s="261"/>
    </row>
    <row r="402" spans="4:4" x14ac:dyDescent="0.2">
      <c r="D402" s="261"/>
    </row>
    <row r="403" spans="4:4" x14ac:dyDescent="0.2">
      <c r="D403" s="261"/>
    </row>
    <row r="404" spans="4:4" x14ac:dyDescent="0.2">
      <c r="D404" s="261"/>
    </row>
    <row r="405" spans="4:4" x14ac:dyDescent="0.2">
      <c r="D405" s="261"/>
    </row>
    <row r="406" spans="4:4" x14ac:dyDescent="0.2">
      <c r="D406" s="261"/>
    </row>
    <row r="407" spans="4:4" x14ac:dyDescent="0.2">
      <c r="D407" s="261"/>
    </row>
    <row r="408" spans="4:4" x14ac:dyDescent="0.2">
      <c r="D408" s="261"/>
    </row>
    <row r="409" spans="4:4" x14ac:dyDescent="0.2">
      <c r="D409" s="261"/>
    </row>
    <row r="410" spans="4:4" x14ac:dyDescent="0.2">
      <c r="D410" s="261"/>
    </row>
    <row r="411" spans="4:4" x14ac:dyDescent="0.2">
      <c r="D411" s="261"/>
    </row>
    <row r="412" spans="4:4" x14ac:dyDescent="0.2">
      <c r="D412" s="261"/>
    </row>
    <row r="413" spans="4:4" x14ac:dyDescent="0.2">
      <c r="D413" s="261"/>
    </row>
    <row r="414" spans="4:4" x14ac:dyDescent="0.2">
      <c r="D414" s="261"/>
    </row>
    <row r="415" spans="4:4" x14ac:dyDescent="0.2">
      <c r="D415" s="261"/>
    </row>
    <row r="416" spans="4:4" x14ac:dyDescent="0.2">
      <c r="D416" s="261"/>
    </row>
    <row r="417" spans="4:4" x14ac:dyDescent="0.2">
      <c r="D417" s="261"/>
    </row>
    <row r="418" spans="4:4" x14ac:dyDescent="0.2">
      <c r="D418" s="261"/>
    </row>
    <row r="419" spans="4:4" x14ac:dyDescent="0.2">
      <c r="D419" s="261"/>
    </row>
    <row r="420" spans="4:4" x14ac:dyDescent="0.2">
      <c r="D420" s="261"/>
    </row>
    <row r="421" spans="4:4" x14ac:dyDescent="0.2">
      <c r="D421" s="261"/>
    </row>
    <row r="422" spans="4:4" x14ac:dyDescent="0.2">
      <c r="D422" s="261"/>
    </row>
    <row r="423" spans="4:4" x14ac:dyDescent="0.2">
      <c r="D423" s="261"/>
    </row>
    <row r="424" spans="4:4" x14ac:dyDescent="0.2">
      <c r="D424" s="261"/>
    </row>
    <row r="425" spans="4:4" x14ac:dyDescent="0.2">
      <c r="D425" s="261"/>
    </row>
    <row r="426" spans="4:4" x14ac:dyDescent="0.2">
      <c r="D426" s="261"/>
    </row>
    <row r="427" spans="4:4" x14ac:dyDescent="0.2">
      <c r="D427" s="261"/>
    </row>
    <row r="428" spans="4:4" x14ac:dyDescent="0.2">
      <c r="D428" s="261"/>
    </row>
    <row r="429" spans="4:4" x14ac:dyDescent="0.2">
      <c r="D429" s="261"/>
    </row>
    <row r="430" spans="4:4" x14ac:dyDescent="0.2">
      <c r="D430" s="261"/>
    </row>
    <row r="431" spans="4:4" x14ac:dyDescent="0.2">
      <c r="D431" s="261"/>
    </row>
    <row r="432" spans="4:4" x14ac:dyDescent="0.2">
      <c r="D432" s="261"/>
    </row>
    <row r="433" spans="4:4" x14ac:dyDescent="0.2">
      <c r="D433" s="261"/>
    </row>
    <row r="434" spans="4:4" x14ac:dyDescent="0.2">
      <c r="D434" s="261"/>
    </row>
    <row r="435" spans="4:4" x14ac:dyDescent="0.2">
      <c r="D435" s="261"/>
    </row>
    <row r="436" spans="4:4" x14ac:dyDescent="0.2">
      <c r="D436" s="261"/>
    </row>
    <row r="437" spans="4:4" x14ac:dyDescent="0.2">
      <c r="D437" s="261"/>
    </row>
    <row r="438" spans="4:4" x14ac:dyDescent="0.2">
      <c r="D438" s="261"/>
    </row>
    <row r="439" spans="4:4" x14ac:dyDescent="0.2">
      <c r="D439" s="261"/>
    </row>
    <row r="440" spans="4:4" x14ac:dyDescent="0.2">
      <c r="D440" s="261"/>
    </row>
    <row r="441" spans="4:4" x14ac:dyDescent="0.2">
      <c r="D441" s="261"/>
    </row>
    <row r="442" spans="4:4" x14ac:dyDescent="0.2">
      <c r="D442" s="261"/>
    </row>
    <row r="443" spans="4:4" x14ac:dyDescent="0.2">
      <c r="D443" s="261"/>
    </row>
    <row r="444" spans="4:4" x14ac:dyDescent="0.2">
      <c r="D444" s="261"/>
    </row>
    <row r="445" spans="4:4" x14ac:dyDescent="0.2">
      <c r="D445" s="261"/>
    </row>
    <row r="446" spans="4:4" x14ac:dyDescent="0.2">
      <c r="D446" s="261"/>
    </row>
    <row r="447" spans="4:4" x14ac:dyDescent="0.2">
      <c r="D447" s="261"/>
    </row>
    <row r="448" spans="4:4" x14ac:dyDescent="0.2">
      <c r="D448" s="261"/>
    </row>
    <row r="449" spans="4:4" x14ac:dyDescent="0.2">
      <c r="D449" s="261"/>
    </row>
    <row r="450" spans="4:4" x14ac:dyDescent="0.2">
      <c r="D450" s="261"/>
    </row>
    <row r="451" spans="4:4" x14ac:dyDescent="0.2">
      <c r="D451" s="261"/>
    </row>
    <row r="452" spans="4:4" x14ac:dyDescent="0.2">
      <c r="D452" s="261"/>
    </row>
    <row r="453" spans="4:4" x14ac:dyDescent="0.2">
      <c r="D453" s="261"/>
    </row>
    <row r="454" spans="4:4" x14ac:dyDescent="0.2">
      <c r="D454" s="261"/>
    </row>
    <row r="455" spans="4:4" x14ac:dyDescent="0.2">
      <c r="D455" s="261"/>
    </row>
    <row r="456" spans="4:4" x14ac:dyDescent="0.2">
      <c r="D456" s="261"/>
    </row>
    <row r="457" spans="4:4" x14ac:dyDescent="0.2">
      <c r="D457" s="261"/>
    </row>
    <row r="458" spans="4:4" x14ac:dyDescent="0.2">
      <c r="D458" s="261"/>
    </row>
    <row r="459" spans="4:4" x14ac:dyDescent="0.2">
      <c r="D459" s="261"/>
    </row>
    <row r="460" spans="4:4" x14ac:dyDescent="0.2">
      <c r="D460" s="261"/>
    </row>
    <row r="461" spans="4:4" x14ac:dyDescent="0.2">
      <c r="D461" s="261"/>
    </row>
    <row r="462" spans="4:4" x14ac:dyDescent="0.2">
      <c r="D462" s="261"/>
    </row>
    <row r="463" spans="4:4" x14ac:dyDescent="0.2">
      <c r="D463" s="261"/>
    </row>
    <row r="464" spans="4:4" x14ac:dyDescent="0.2">
      <c r="D464" s="261"/>
    </row>
    <row r="465" spans="4:4" x14ac:dyDescent="0.2">
      <c r="D465" s="261"/>
    </row>
    <row r="466" spans="4:4" x14ac:dyDescent="0.2">
      <c r="D466" s="261"/>
    </row>
    <row r="467" spans="4:4" x14ac:dyDescent="0.2">
      <c r="D467" s="261"/>
    </row>
    <row r="468" spans="4:4" x14ac:dyDescent="0.2">
      <c r="D468" s="261"/>
    </row>
    <row r="469" spans="4:4" x14ac:dyDescent="0.2">
      <c r="D469" s="261"/>
    </row>
    <row r="470" spans="4:4" x14ac:dyDescent="0.2">
      <c r="D470" s="261"/>
    </row>
    <row r="471" spans="4:4" x14ac:dyDescent="0.2">
      <c r="D471" s="261"/>
    </row>
    <row r="472" spans="4:4" x14ac:dyDescent="0.2">
      <c r="D472" s="261"/>
    </row>
    <row r="473" spans="4:4" x14ac:dyDescent="0.2">
      <c r="D473" s="261"/>
    </row>
    <row r="474" spans="4:4" x14ac:dyDescent="0.2">
      <c r="D474" s="261"/>
    </row>
    <row r="475" spans="4:4" x14ac:dyDescent="0.2">
      <c r="D475" s="261"/>
    </row>
    <row r="476" spans="4:4" x14ac:dyDescent="0.2">
      <c r="D476" s="261"/>
    </row>
    <row r="477" spans="4:4" x14ac:dyDescent="0.2">
      <c r="D477" s="261"/>
    </row>
    <row r="478" spans="4:4" x14ac:dyDescent="0.2">
      <c r="D478" s="261"/>
    </row>
    <row r="479" spans="4:4" x14ac:dyDescent="0.2">
      <c r="D479" s="261"/>
    </row>
    <row r="480" spans="4:4" x14ac:dyDescent="0.2">
      <c r="D480" s="261"/>
    </row>
    <row r="481" spans="4:4" x14ac:dyDescent="0.2">
      <c r="D481" s="261"/>
    </row>
    <row r="482" spans="4:4" x14ac:dyDescent="0.2">
      <c r="D482" s="261"/>
    </row>
    <row r="483" spans="4:4" x14ac:dyDescent="0.2">
      <c r="D483" s="261"/>
    </row>
    <row r="484" spans="4:4" x14ac:dyDescent="0.2">
      <c r="D484" s="261"/>
    </row>
    <row r="485" spans="4:4" x14ac:dyDescent="0.2">
      <c r="D485" s="261"/>
    </row>
    <row r="486" spans="4:4" x14ac:dyDescent="0.2">
      <c r="D486" s="261"/>
    </row>
    <row r="487" spans="4:4" x14ac:dyDescent="0.2">
      <c r="D487" s="261"/>
    </row>
    <row r="488" spans="4:4" x14ac:dyDescent="0.2">
      <c r="D488" s="261"/>
    </row>
    <row r="489" spans="4:4" x14ac:dyDescent="0.2">
      <c r="D489" s="261"/>
    </row>
    <row r="490" spans="4:4" x14ac:dyDescent="0.2">
      <c r="D490" s="261"/>
    </row>
    <row r="491" spans="4:4" x14ac:dyDescent="0.2">
      <c r="D491" s="261"/>
    </row>
    <row r="492" spans="4:4" x14ac:dyDescent="0.2">
      <c r="D492" s="261"/>
    </row>
    <row r="493" spans="4:4" x14ac:dyDescent="0.2">
      <c r="D493" s="261"/>
    </row>
    <row r="494" spans="4:4" x14ac:dyDescent="0.2">
      <c r="D494" s="261"/>
    </row>
    <row r="495" spans="4:4" x14ac:dyDescent="0.2">
      <c r="D495" s="261"/>
    </row>
    <row r="496" spans="4:4" x14ac:dyDescent="0.2">
      <c r="D496" s="261"/>
    </row>
    <row r="497" spans="4:4" x14ac:dyDescent="0.2">
      <c r="D497" s="261"/>
    </row>
    <row r="498" spans="4:4" x14ac:dyDescent="0.2">
      <c r="D498" s="261"/>
    </row>
    <row r="499" spans="4:4" x14ac:dyDescent="0.2">
      <c r="D499" s="261"/>
    </row>
    <row r="500" spans="4:4" x14ac:dyDescent="0.2">
      <c r="D500" s="261"/>
    </row>
    <row r="501" spans="4:4" x14ac:dyDescent="0.2">
      <c r="D501" s="261"/>
    </row>
    <row r="502" spans="4:4" x14ac:dyDescent="0.2">
      <c r="D502" s="261"/>
    </row>
    <row r="503" spans="4:4" x14ac:dyDescent="0.2">
      <c r="D503" s="261"/>
    </row>
    <row r="504" spans="4:4" x14ac:dyDescent="0.2">
      <c r="D504" s="261"/>
    </row>
    <row r="505" spans="4:4" x14ac:dyDescent="0.2">
      <c r="D505" s="261"/>
    </row>
    <row r="506" spans="4:4" x14ac:dyDescent="0.2">
      <c r="D506" s="261"/>
    </row>
    <row r="507" spans="4:4" x14ac:dyDescent="0.2">
      <c r="D507" s="261"/>
    </row>
    <row r="508" spans="4:4" x14ac:dyDescent="0.2">
      <c r="D508" s="261"/>
    </row>
    <row r="509" spans="4:4" x14ac:dyDescent="0.2">
      <c r="D509" s="261"/>
    </row>
    <row r="510" spans="4:4" x14ac:dyDescent="0.2">
      <c r="D510" s="261"/>
    </row>
    <row r="511" spans="4:4" x14ac:dyDescent="0.2">
      <c r="D511" s="261"/>
    </row>
    <row r="512" spans="4:4" x14ac:dyDescent="0.2">
      <c r="D512" s="261"/>
    </row>
    <row r="513" spans="4:4" x14ac:dyDescent="0.2">
      <c r="D513" s="261"/>
    </row>
    <row r="514" spans="4:4" x14ac:dyDescent="0.2">
      <c r="D514" s="261"/>
    </row>
    <row r="515" spans="4:4" x14ac:dyDescent="0.2">
      <c r="D515" s="261"/>
    </row>
    <row r="516" spans="4:4" x14ac:dyDescent="0.2">
      <c r="D516" s="261"/>
    </row>
    <row r="517" spans="4:4" x14ac:dyDescent="0.2">
      <c r="D517" s="261"/>
    </row>
    <row r="518" spans="4:4" x14ac:dyDescent="0.2">
      <c r="D518" s="261"/>
    </row>
    <row r="519" spans="4:4" x14ac:dyDescent="0.2">
      <c r="D519" s="261"/>
    </row>
    <row r="520" spans="4:4" x14ac:dyDescent="0.2">
      <c r="D520" s="261"/>
    </row>
    <row r="521" spans="4:4" x14ac:dyDescent="0.2">
      <c r="D521" s="261"/>
    </row>
    <row r="522" spans="4:4" x14ac:dyDescent="0.2">
      <c r="D522" s="261"/>
    </row>
    <row r="523" spans="4:4" x14ac:dyDescent="0.2">
      <c r="D523" s="261"/>
    </row>
    <row r="524" spans="4:4" x14ac:dyDescent="0.2">
      <c r="D524" s="261"/>
    </row>
    <row r="525" spans="4:4" x14ac:dyDescent="0.2">
      <c r="D525" s="261"/>
    </row>
    <row r="526" spans="4:4" x14ac:dyDescent="0.2">
      <c r="D526" s="261"/>
    </row>
    <row r="527" spans="4:4" x14ac:dyDescent="0.2">
      <c r="D527" s="261"/>
    </row>
    <row r="528" spans="4:4" x14ac:dyDescent="0.2">
      <c r="D528" s="261"/>
    </row>
    <row r="529" spans="4:4" x14ac:dyDescent="0.2">
      <c r="D529" s="261"/>
    </row>
    <row r="530" spans="4:4" x14ac:dyDescent="0.2">
      <c r="D530" s="261"/>
    </row>
    <row r="531" spans="4:4" x14ac:dyDescent="0.2">
      <c r="D531" s="261"/>
    </row>
    <row r="532" spans="4:4" x14ac:dyDescent="0.2">
      <c r="D532" s="261"/>
    </row>
    <row r="533" spans="4:4" x14ac:dyDescent="0.2">
      <c r="D533" s="261"/>
    </row>
    <row r="534" spans="4:4" x14ac:dyDescent="0.2">
      <c r="D534" s="261"/>
    </row>
    <row r="535" spans="4:4" x14ac:dyDescent="0.2">
      <c r="D535" s="261"/>
    </row>
    <row r="536" spans="4:4" x14ac:dyDescent="0.2">
      <c r="D536" s="261"/>
    </row>
    <row r="537" spans="4:4" x14ac:dyDescent="0.2">
      <c r="D537" s="261"/>
    </row>
    <row r="538" spans="4:4" x14ac:dyDescent="0.2">
      <c r="D538" s="261"/>
    </row>
    <row r="539" spans="4:4" x14ac:dyDescent="0.2">
      <c r="D539" s="261"/>
    </row>
    <row r="540" spans="4:4" x14ac:dyDescent="0.2">
      <c r="D540" s="261"/>
    </row>
    <row r="541" spans="4:4" x14ac:dyDescent="0.2">
      <c r="D541" s="261"/>
    </row>
    <row r="542" spans="4:4" x14ac:dyDescent="0.2">
      <c r="D542" s="261"/>
    </row>
    <row r="543" spans="4:4" x14ac:dyDescent="0.2">
      <c r="D543" s="261"/>
    </row>
    <row r="544" spans="4:4" x14ac:dyDescent="0.2">
      <c r="D544" s="261"/>
    </row>
    <row r="545" spans="4:4" x14ac:dyDescent="0.2">
      <c r="D545" s="261"/>
    </row>
    <row r="546" spans="4:4" x14ac:dyDescent="0.2">
      <c r="D546" s="261"/>
    </row>
    <row r="547" spans="4:4" x14ac:dyDescent="0.2">
      <c r="D547" s="261"/>
    </row>
    <row r="548" spans="4:4" x14ac:dyDescent="0.2">
      <c r="D548" s="261"/>
    </row>
    <row r="549" spans="4:4" x14ac:dyDescent="0.2">
      <c r="D549" s="261"/>
    </row>
    <row r="550" spans="4:4" x14ac:dyDescent="0.2">
      <c r="D550" s="261"/>
    </row>
    <row r="551" spans="4:4" x14ac:dyDescent="0.2">
      <c r="D551" s="261"/>
    </row>
    <row r="552" spans="4:4" x14ac:dyDescent="0.2">
      <c r="D552" s="261"/>
    </row>
    <row r="553" spans="4:4" x14ac:dyDescent="0.2">
      <c r="D553" s="261"/>
    </row>
    <row r="554" spans="4:4" x14ac:dyDescent="0.2">
      <c r="D554" s="261"/>
    </row>
    <row r="555" spans="4:4" x14ac:dyDescent="0.2">
      <c r="D555" s="261"/>
    </row>
    <row r="556" spans="4:4" x14ac:dyDescent="0.2">
      <c r="D556" s="261"/>
    </row>
    <row r="557" spans="4:4" x14ac:dyDescent="0.2">
      <c r="D557" s="261"/>
    </row>
    <row r="558" spans="4:4" x14ac:dyDescent="0.2">
      <c r="D558" s="261"/>
    </row>
    <row r="559" spans="4:4" x14ac:dyDescent="0.2">
      <c r="D559" s="261"/>
    </row>
    <row r="560" spans="4:4" x14ac:dyDescent="0.2">
      <c r="D560" s="261"/>
    </row>
    <row r="561" spans="4:4" x14ac:dyDescent="0.2">
      <c r="D561" s="261"/>
    </row>
    <row r="562" spans="4:4" x14ac:dyDescent="0.2">
      <c r="D562" s="261"/>
    </row>
    <row r="563" spans="4:4" x14ac:dyDescent="0.2">
      <c r="D563" s="261"/>
    </row>
    <row r="564" spans="4:4" x14ac:dyDescent="0.2">
      <c r="D564" s="261"/>
    </row>
    <row r="565" spans="4:4" x14ac:dyDescent="0.2">
      <c r="D565" s="261"/>
    </row>
    <row r="566" spans="4:4" x14ac:dyDescent="0.2">
      <c r="D566" s="261"/>
    </row>
    <row r="567" spans="4:4" x14ac:dyDescent="0.2">
      <c r="D567" s="261"/>
    </row>
    <row r="568" spans="4:4" x14ac:dyDescent="0.2">
      <c r="D568" s="261"/>
    </row>
    <row r="569" spans="4:4" x14ac:dyDescent="0.2">
      <c r="D569" s="261"/>
    </row>
    <row r="570" spans="4:4" x14ac:dyDescent="0.2">
      <c r="D570" s="261"/>
    </row>
    <row r="571" spans="4:4" x14ac:dyDescent="0.2">
      <c r="D571" s="261"/>
    </row>
    <row r="572" spans="4:4" x14ac:dyDescent="0.2">
      <c r="D572" s="261"/>
    </row>
    <row r="573" spans="4:4" x14ac:dyDescent="0.2">
      <c r="D573" s="261"/>
    </row>
    <row r="574" spans="4:4" x14ac:dyDescent="0.2">
      <c r="D574" s="261"/>
    </row>
    <row r="575" spans="4:4" x14ac:dyDescent="0.2">
      <c r="D575" s="261"/>
    </row>
    <row r="576" spans="4:4" x14ac:dyDescent="0.2">
      <c r="D576" s="261"/>
    </row>
    <row r="577" spans="4:4" x14ac:dyDescent="0.2">
      <c r="D577" s="261"/>
    </row>
    <row r="578" spans="4:4" x14ac:dyDescent="0.2">
      <c r="D578" s="261"/>
    </row>
    <row r="579" spans="4:4" x14ac:dyDescent="0.2">
      <c r="D579" s="261"/>
    </row>
    <row r="580" spans="4:4" x14ac:dyDescent="0.2">
      <c r="D580" s="261"/>
    </row>
    <row r="581" spans="4:4" x14ac:dyDescent="0.2">
      <c r="D581" s="261"/>
    </row>
    <row r="582" spans="4:4" x14ac:dyDescent="0.2">
      <c r="D582" s="261"/>
    </row>
    <row r="583" spans="4:4" x14ac:dyDescent="0.2">
      <c r="D583" s="261"/>
    </row>
    <row r="584" spans="4:4" x14ac:dyDescent="0.2">
      <c r="D584" s="261"/>
    </row>
    <row r="585" spans="4:4" x14ac:dyDescent="0.2">
      <c r="D585" s="261"/>
    </row>
    <row r="586" spans="4:4" x14ac:dyDescent="0.2">
      <c r="D586" s="261"/>
    </row>
    <row r="587" spans="4:4" x14ac:dyDescent="0.2">
      <c r="D587" s="261"/>
    </row>
    <row r="588" spans="4:4" x14ac:dyDescent="0.2">
      <c r="D588" s="261"/>
    </row>
    <row r="589" spans="4:4" x14ac:dyDescent="0.2">
      <c r="D589" s="261"/>
    </row>
    <row r="590" spans="4:4" x14ac:dyDescent="0.2">
      <c r="D590" s="261"/>
    </row>
    <row r="591" spans="4:4" x14ac:dyDescent="0.2">
      <c r="D591" s="261"/>
    </row>
    <row r="592" spans="4:4" x14ac:dyDescent="0.2">
      <c r="D592" s="261"/>
    </row>
    <row r="593" spans="4:4" x14ac:dyDescent="0.2">
      <c r="D593" s="261"/>
    </row>
    <row r="594" spans="4:4" x14ac:dyDescent="0.2">
      <c r="D594" s="261"/>
    </row>
    <row r="595" spans="4:4" x14ac:dyDescent="0.2">
      <c r="D595" s="261"/>
    </row>
    <row r="596" spans="4:4" x14ac:dyDescent="0.2">
      <c r="D596" s="261"/>
    </row>
    <row r="597" spans="4:4" x14ac:dyDescent="0.2">
      <c r="D597" s="261"/>
    </row>
    <row r="598" spans="4:4" x14ac:dyDescent="0.2">
      <c r="D598" s="261"/>
    </row>
    <row r="599" spans="4:4" x14ac:dyDescent="0.2">
      <c r="D599" s="261"/>
    </row>
    <row r="600" spans="4:4" x14ac:dyDescent="0.2">
      <c r="D600" s="261"/>
    </row>
    <row r="601" spans="4:4" x14ac:dyDescent="0.2">
      <c r="D601" s="261"/>
    </row>
    <row r="602" spans="4:4" x14ac:dyDescent="0.2">
      <c r="D602" s="261"/>
    </row>
    <row r="603" spans="4:4" x14ac:dyDescent="0.2">
      <c r="D603" s="261"/>
    </row>
    <row r="604" spans="4:4" x14ac:dyDescent="0.2">
      <c r="D604" s="261"/>
    </row>
    <row r="605" spans="4:4" x14ac:dyDescent="0.2">
      <c r="D605" s="261"/>
    </row>
    <row r="606" spans="4:4" x14ac:dyDescent="0.2">
      <c r="D606" s="261"/>
    </row>
    <row r="607" spans="4:4" x14ac:dyDescent="0.2">
      <c r="D607" s="261"/>
    </row>
    <row r="608" spans="4:4" x14ac:dyDescent="0.2">
      <c r="D608" s="261"/>
    </row>
    <row r="609" spans="4:4" x14ac:dyDescent="0.2">
      <c r="D609" s="261"/>
    </row>
    <row r="610" spans="4:4" x14ac:dyDescent="0.2">
      <c r="D610" s="261"/>
    </row>
    <row r="611" spans="4:4" x14ac:dyDescent="0.2">
      <c r="D611" s="261"/>
    </row>
    <row r="612" spans="4:4" x14ac:dyDescent="0.2">
      <c r="D612" s="261"/>
    </row>
    <row r="613" spans="4:4" x14ac:dyDescent="0.2">
      <c r="D613" s="261"/>
    </row>
    <row r="614" spans="4:4" x14ac:dyDescent="0.2">
      <c r="D614" s="261"/>
    </row>
    <row r="615" spans="4:4" x14ac:dyDescent="0.2">
      <c r="D615" s="261"/>
    </row>
    <row r="616" spans="4:4" x14ac:dyDescent="0.2">
      <c r="D616" s="261"/>
    </row>
    <row r="617" spans="4:4" x14ac:dyDescent="0.2">
      <c r="D617" s="261"/>
    </row>
    <row r="618" spans="4:4" x14ac:dyDescent="0.2">
      <c r="D618" s="261"/>
    </row>
    <row r="619" spans="4:4" x14ac:dyDescent="0.2">
      <c r="D619" s="261"/>
    </row>
    <row r="620" spans="4:4" x14ac:dyDescent="0.2">
      <c r="D620" s="261"/>
    </row>
    <row r="621" spans="4:4" x14ac:dyDescent="0.2">
      <c r="D621" s="261"/>
    </row>
    <row r="622" spans="4:4" x14ac:dyDescent="0.2">
      <c r="D622" s="261"/>
    </row>
    <row r="623" spans="4:4" x14ac:dyDescent="0.2">
      <c r="D623" s="261"/>
    </row>
    <row r="624" spans="4:4" x14ac:dyDescent="0.2">
      <c r="D624" s="261"/>
    </row>
    <row r="625" spans="4:4" x14ac:dyDescent="0.2">
      <c r="D625" s="261"/>
    </row>
    <row r="626" spans="4:4" x14ac:dyDescent="0.2">
      <c r="D626" s="261"/>
    </row>
    <row r="627" spans="4:4" x14ac:dyDescent="0.2">
      <c r="D627" s="261"/>
    </row>
    <row r="628" spans="4:4" x14ac:dyDescent="0.2">
      <c r="D628" s="261"/>
    </row>
    <row r="629" spans="4:4" x14ac:dyDescent="0.2">
      <c r="D629" s="261"/>
    </row>
    <row r="630" spans="4:4" x14ac:dyDescent="0.2">
      <c r="D630" s="261"/>
    </row>
    <row r="631" spans="4:4" x14ac:dyDescent="0.2">
      <c r="D631" s="261"/>
    </row>
    <row r="632" spans="4:4" x14ac:dyDescent="0.2">
      <c r="D632" s="261"/>
    </row>
    <row r="633" spans="4:4" x14ac:dyDescent="0.2">
      <c r="D633" s="261"/>
    </row>
    <row r="634" spans="4:4" x14ac:dyDescent="0.2">
      <c r="D634" s="261"/>
    </row>
    <row r="635" spans="4:4" x14ac:dyDescent="0.2">
      <c r="D635" s="261"/>
    </row>
    <row r="636" spans="4:4" x14ac:dyDescent="0.2">
      <c r="D636" s="261"/>
    </row>
    <row r="637" spans="4:4" x14ac:dyDescent="0.2">
      <c r="D637" s="261"/>
    </row>
    <row r="638" spans="4:4" x14ac:dyDescent="0.2">
      <c r="D638" s="261"/>
    </row>
    <row r="639" spans="4:4" x14ac:dyDescent="0.2">
      <c r="D639" s="261"/>
    </row>
    <row r="640" spans="4:4" x14ac:dyDescent="0.2">
      <c r="D640" s="261"/>
    </row>
    <row r="641" spans="4:4" x14ac:dyDescent="0.2">
      <c r="D641" s="261"/>
    </row>
    <row r="642" spans="4:4" x14ac:dyDescent="0.2">
      <c r="D642" s="261"/>
    </row>
    <row r="643" spans="4:4" x14ac:dyDescent="0.2">
      <c r="D643" s="261"/>
    </row>
    <row r="644" spans="4:4" x14ac:dyDescent="0.2">
      <c r="D644" s="261"/>
    </row>
    <row r="645" spans="4:4" x14ac:dyDescent="0.2">
      <c r="D645" s="261"/>
    </row>
    <row r="646" spans="4:4" x14ac:dyDescent="0.2">
      <c r="D646" s="261"/>
    </row>
    <row r="647" spans="4:4" x14ac:dyDescent="0.2">
      <c r="D647" s="261"/>
    </row>
    <row r="648" spans="4:4" x14ac:dyDescent="0.2">
      <c r="D648" s="261"/>
    </row>
    <row r="649" spans="4:4" x14ac:dyDescent="0.2">
      <c r="D649" s="261"/>
    </row>
    <row r="650" spans="4:4" x14ac:dyDescent="0.2">
      <c r="D650" s="261"/>
    </row>
    <row r="651" spans="4:4" x14ac:dyDescent="0.2">
      <c r="D651" s="261"/>
    </row>
    <row r="652" spans="4:4" x14ac:dyDescent="0.2">
      <c r="D652" s="261"/>
    </row>
    <row r="653" spans="4:4" x14ac:dyDescent="0.2">
      <c r="D653" s="261"/>
    </row>
    <row r="654" spans="4:4" x14ac:dyDescent="0.2">
      <c r="D654" s="261"/>
    </row>
    <row r="655" spans="4:4" x14ac:dyDescent="0.2">
      <c r="D655" s="261"/>
    </row>
    <row r="656" spans="4:4" x14ac:dyDescent="0.2">
      <c r="D656" s="261"/>
    </row>
    <row r="657" spans="4:4" x14ac:dyDescent="0.2">
      <c r="D657" s="261"/>
    </row>
    <row r="658" spans="4:4" x14ac:dyDescent="0.2">
      <c r="D658" s="261"/>
    </row>
    <row r="659" spans="4:4" x14ac:dyDescent="0.2">
      <c r="D659" s="261"/>
    </row>
    <row r="660" spans="4:4" x14ac:dyDescent="0.2">
      <c r="D660" s="261"/>
    </row>
    <row r="661" spans="4:4" x14ac:dyDescent="0.2">
      <c r="D661" s="261"/>
    </row>
    <row r="662" spans="4:4" x14ac:dyDescent="0.2">
      <c r="D662" s="261"/>
    </row>
    <row r="663" spans="4:4" x14ac:dyDescent="0.2">
      <c r="D663" s="261"/>
    </row>
    <row r="664" spans="4:4" x14ac:dyDescent="0.2">
      <c r="D664" s="261"/>
    </row>
    <row r="665" spans="4:4" x14ac:dyDescent="0.2">
      <c r="D665" s="261"/>
    </row>
    <row r="666" spans="4:4" x14ac:dyDescent="0.2">
      <c r="D666" s="261"/>
    </row>
    <row r="667" spans="4:4" x14ac:dyDescent="0.2">
      <c r="D667" s="261"/>
    </row>
    <row r="668" spans="4:4" x14ac:dyDescent="0.2">
      <c r="D668" s="261"/>
    </row>
    <row r="669" spans="4:4" x14ac:dyDescent="0.2">
      <c r="D669" s="261"/>
    </row>
    <row r="670" spans="4:4" x14ac:dyDescent="0.2">
      <c r="D670" s="261"/>
    </row>
    <row r="671" spans="4:4" x14ac:dyDescent="0.2">
      <c r="D671" s="261"/>
    </row>
    <row r="672" spans="4:4" x14ac:dyDescent="0.2">
      <c r="D672" s="261"/>
    </row>
    <row r="673" spans="4:4" x14ac:dyDescent="0.2">
      <c r="D673" s="261"/>
    </row>
    <row r="674" spans="4:4" x14ac:dyDescent="0.2">
      <c r="D674" s="261"/>
    </row>
    <row r="675" spans="4:4" x14ac:dyDescent="0.2">
      <c r="D675" s="261"/>
    </row>
    <row r="676" spans="4:4" x14ac:dyDescent="0.2">
      <c r="D676" s="261"/>
    </row>
    <row r="677" spans="4:4" x14ac:dyDescent="0.2">
      <c r="D677" s="261"/>
    </row>
    <row r="678" spans="4:4" x14ac:dyDescent="0.2">
      <c r="D678" s="261"/>
    </row>
    <row r="679" spans="4:4" x14ac:dyDescent="0.2">
      <c r="D679" s="261"/>
    </row>
    <row r="680" spans="4:4" x14ac:dyDescent="0.2">
      <c r="D680" s="261"/>
    </row>
    <row r="681" spans="4:4" x14ac:dyDescent="0.2">
      <c r="D681" s="261"/>
    </row>
    <row r="682" spans="4:4" x14ac:dyDescent="0.2">
      <c r="D682" s="261"/>
    </row>
    <row r="683" spans="4:4" x14ac:dyDescent="0.2">
      <c r="D683" s="261"/>
    </row>
    <row r="684" spans="4:4" x14ac:dyDescent="0.2">
      <c r="D684" s="261"/>
    </row>
    <row r="685" spans="4:4" x14ac:dyDescent="0.2">
      <c r="D685" s="261"/>
    </row>
    <row r="686" spans="4:4" x14ac:dyDescent="0.2">
      <c r="D686" s="261"/>
    </row>
    <row r="687" spans="4:4" x14ac:dyDescent="0.2">
      <c r="D687" s="261"/>
    </row>
    <row r="688" spans="4:4" x14ac:dyDescent="0.2">
      <c r="D688" s="261"/>
    </row>
    <row r="689" spans="4:4" x14ac:dyDescent="0.2">
      <c r="D689" s="261"/>
    </row>
    <row r="690" spans="4:4" x14ac:dyDescent="0.2">
      <c r="D690" s="261"/>
    </row>
    <row r="691" spans="4:4" x14ac:dyDescent="0.2">
      <c r="D691" s="261"/>
    </row>
    <row r="692" spans="4:4" x14ac:dyDescent="0.2">
      <c r="D692" s="261"/>
    </row>
    <row r="693" spans="4:4" x14ac:dyDescent="0.2">
      <c r="D693" s="261"/>
    </row>
    <row r="694" spans="4:4" x14ac:dyDescent="0.2">
      <c r="D694" s="261"/>
    </row>
    <row r="695" spans="4:4" x14ac:dyDescent="0.2">
      <c r="D695" s="261"/>
    </row>
    <row r="696" spans="4:4" x14ac:dyDescent="0.2">
      <c r="D696" s="261"/>
    </row>
    <row r="697" spans="4:4" x14ac:dyDescent="0.2">
      <c r="D697" s="261"/>
    </row>
    <row r="698" spans="4:4" x14ac:dyDescent="0.2">
      <c r="D698" s="261"/>
    </row>
    <row r="699" spans="4:4" x14ac:dyDescent="0.2">
      <c r="D699" s="261"/>
    </row>
    <row r="700" spans="4:4" x14ac:dyDescent="0.2">
      <c r="D700" s="261"/>
    </row>
    <row r="701" spans="4:4" x14ac:dyDescent="0.2">
      <c r="D701" s="261"/>
    </row>
    <row r="702" spans="4:4" x14ac:dyDescent="0.2">
      <c r="D702" s="261"/>
    </row>
    <row r="703" spans="4:4" x14ac:dyDescent="0.2">
      <c r="D703" s="261"/>
    </row>
    <row r="704" spans="4:4" x14ac:dyDescent="0.2">
      <c r="D704" s="261"/>
    </row>
    <row r="705" spans="4:4" x14ac:dyDescent="0.2">
      <c r="D705" s="261"/>
    </row>
    <row r="706" spans="4:4" x14ac:dyDescent="0.2">
      <c r="D706" s="261"/>
    </row>
    <row r="707" spans="4:4" x14ac:dyDescent="0.2">
      <c r="D707" s="261"/>
    </row>
    <row r="708" spans="4:4" x14ac:dyDescent="0.2">
      <c r="D708" s="261"/>
    </row>
    <row r="709" spans="4:4" x14ac:dyDescent="0.2">
      <c r="D709" s="261"/>
    </row>
    <row r="710" spans="4:4" x14ac:dyDescent="0.2">
      <c r="D710" s="261"/>
    </row>
    <row r="711" spans="4:4" x14ac:dyDescent="0.2">
      <c r="D711" s="261"/>
    </row>
    <row r="712" spans="4:4" x14ac:dyDescent="0.2">
      <c r="D712" s="261"/>
    </row>
    <row r="713" spans="4:4" x14ac:dyDescent="0.2">
      <c r="D713" s="261"/>
    </row>
    <row r="714" spans="4:4" x14ac:dyDescent="0.2">
      <c r="D714" s="261"/>
    </row>
    <row r="715" spans="4:4" x14ac:dyDescent="0.2">
      <c r="D715" s="261"/>
    </row>
    <row r="716" spans="4:4" x14ac:dyDescent="0.2">
      <c r="D716" s="261"/>
    </row>
    <row r="717" spans="4:4" x14ac:dyDescent="0.2">
      <c r="D717" s="261"/>
    </row>
    <row r="718" spans="4:4" x14ac:dyDescent="0.2">
      <c r="D718" s="261"/>
    </row>
    <row r="719" spans="4:4" x14ac:dyDescent="0.2">
      <c r="D719" s="261"/>
    </row>
    <row r="720" spans="4:4" x14ac:dyDescent="0.2">
      <c r="D720" s="261"/>
    </row>
    <row r="721" spans="4:4" x14ac:dyDescent="0.2">
      <c r="D721" s="261"/>
    </row>
    <row r="722" spans="4:4" x14ac:dyDescent="0.2">
      <c r="D722" s="261"/>
    </row>
    <row r="723" spans="4:4" x14ac:dyDescent="0.2">
      <c r="D723" s="261"/>
    </row>
    <row r="724" spans="4:4" x14ac:dyDescent="0.2">
      <c r="D724" s="261"/>
    </row>
    <row r="725" spans="4:4" x14ac:dyDescent="0.2">
      <c r="D725" s="261"/>
    </row>
    <row r="726" spans="4:4" x14ac:dyDescent="0.2">
      <c r="D726" s="261"/>
    </row>
    <row r="727" spans="4:4" x14ac:dyDescent="0.2">
      <c r="D727" s="261"/>
    </row>
    <row r="728" spans="4:4" x14ac:dyDescent="0.2">
      <c r="D728" s="261"/>
    </row>
    <row r="729" spans="4:4" x14ac:dyDescent="0.2">
      <c r="D729" s="261"/>
    </row>
    <row r="730" spans="4:4" x14ac:dyDescent="0.2">
      <c r="D730" s="261"/>
    </row>
    <row r="731" spans="4:4" x14ac:dyDescent="0.2">
      <c r="D731" s="261"/>
    </row>
    <row r="732" spans="4:4" x14ac:dyDescent="0.2">
      <c r="D732" s="261"/>
    </row>
    <row r="733" spans="4:4" x14ac:dyDescent="0.2">
      <c r="D733" s="261"/>
    </row>
    <row r="734" spans="4:4" x14ac:dyDescent="0.2">
      <c r="D734" s="261"/>
    </row>
    <row r="735" spans="4:4" x14ac:dyDescent="0.2">
      <c r="D735" s="261"/>
    </row>
    <row r="736" spans="4:4" x14ac:dyDescent="0.2">
      <c r="D736" s="261"/>
    </row>
    <row r="737" spans="4:4" x14ac:dyDescent="0.2">
      <c r="D737" s="261"/>
    </row>
    <row r="738" spans="4:4" x14ac:dyDescent="0.2">
      <c r="D738" s="261"/>
    </row>
    <row r="739" spans="4:4" x14ac:dyDescent="0.2">
      <c r="D739" s="261"/>
    </row>
    <row r="740" spans="4:4" x14ac:dyDescent="0.2">
      <c r="D740" s="261"/>
    </row>
    <row r="741" spans="4:4" x14ac:dyDescent="0.2">
      <c r="D741" s="261"/>
    </row>
    <row r="742" spans="4:4" x14ac:dyDescent="0.2">
      <c r="D742" s="261"/>
    </row>
    <row r="743" spans="4:4" x14ac:dyDescent="0.2">
      <c r="D743" s="261"/>
    </row>
    <row r="744" spans="4:4" x14ac:dyDescent="0.2">
      <c r="D744" s="261"/>
    </row>
    <row r="745" spans="4:4" x14ac:dyDescent="0.2">
      <c r="D745" s="261"/>
    </row>
    <row r="746" spans="4:4" x14ac:dyDescent="0.2">
      <c r="D746" s="261"/>
    </row>
    <row r="747" spans="4:4" x14ac:dyDescent="0.2">
      <c r="D747" s="261"/>
    </row>
    <row r="748" spans="4:4" x14ac:dyDescent="0.2">
      <c r="D748" s="261"/>
    </row>
    <row r="749" spans="4:4" x14ac:dyDescent="0.2">
      <c r="D749" s="261"/>
    </row>
    <row r="750" spans="4:4" x14ac:dyDescent="0.2">
      <c r="D750" s="261"/>
    </row>
    <row r="751" spans="4:4" x14ac:dyDescent="0.2">
      <c r="D751" s="261"/>
    </row>
    <row r="752" spans="4:4" x14ac:dyDescent="0.2">
      <c r="D752" s="261"/>
    </row>
    <row r="753" spans="4:4" x14ac:dyDescent="0.2">
      <c r="D753" s="261"/>
    </row>
    <row r="754" spans="4:4" x14ac:dyDescent="0.2">
      <c r="D754" s="261"/>
    </row>
    <row r="755" spans="4:4" x14ac:dyDescent="0.2">
      <c r="D755" s="261"/>
    </row>
    <row r="756" spans="4:4" x14ac:dyDescent="0.2">
      <c r="D756" s="261"/>
    </row>
    <row r="757" spans="4:4" x14ac:dyDescent="0.2">
      <c r="D757" s="261"/>
    </row>
    <row r="758" spans="4:4" x14ac:dyDescent="0.2">
      <c r="D758" s="261"/>
    </row>
    <row r="759" spans="4:4" x14ac:dyDescent="0.2">
      <c r="D759" s="261"/>
    </row>
    <row r="760" spans="4:4" x14ac:dyDescent="0.2">
      <c r="D760" s="261"/>
    </row>
    <row r="761" spans="4:4" x14ac:dyDescent="0.2">
      <c r="D761" s="261"/>
    </row>
    <row r="762" spans="4:4" x14ac:dyDescent="0.2">
      <c r="D762" s="261"/>
    </row>
    <row r="763" spans="4:4" x14ac:dyDescent="0.2">
      <c r="D763" s="261"/>
    </row>
    <row r="764" spans="4:4" x14ac:dyDescent="0.2">
      <c r="D764" s="261"/>
    </row>
    <row r="765" spans="4:4" x14ac:dyDescent="0.2">
      <c r="D765" s="261"/>
    </row>
    <row r="766" spans="4:4" x14ac:dyDescent="0.2">
      <c r="D766" s="261"/>
    </row>
    <row r="767" spans="4:4" x14ac:dyDescent="0.2">
      <c r="D767" s="261"/>
    </row>
    <row r="768" spans="4:4" x14ac:dyDescent="0.2">
      <c r="D768" s="261"/>
    </row>
    <row r="769" spans="4:4" x14ac:dyDescent="0.2">
      <c r="D769" s="261"/>
    </row>
    <row r="770" spans="4:4" x14ac:dyDescent="0.2">
      <c r="D770" s="261"/>
    </row>
    <row r="771" spans="4:4" x14ac:dyDescent="0.2">
      <c r="D771" s="261"/>
    </row>
    <row r="772" spans="4:4" x14ac:dyDescent="0.2">
      <c r="D772" s="261"/>
    </row>
    <row r="773" spans="4:4" x14ac:dyDescent="0.2">
      <c r="D773" s="261"/>
    </row>
    <row r="774" spans="4:4" x14ac:dyDescent="0.2">
      <c r="D774" s="261"/>
    </row>
    <row r="775" spans="4:4" x14ac:dyDescent="0.2">
      <c r="D775" s="261"/>
    </row>
    <row r="776" spans="4:4" x14ac:dyDescent="0.2">
      <c r="D776" s="261"/>
    </row>
    <row r="777" spans="4:4" x14ac:dyDescent="0.2">
      <c r="D777" s="261"/>
    </row>
    <row r="778" spans="4:4" x14ac:dyDescent="0.2">
      <c r="D778" s="261"/>
    </row>
    <row r="779" spans="4:4" x14ac:dyDescent="0.2">
      <c r="D779" s="261"/>
    </row>
    <row r="780" spans="4:4" x14ac:dyDescent="0.2">
      <c r="D780" s="261"/>
    </row>
    <row r="781" spans="4:4" x14ac:dyDescent="0.2">
      <c r="D781" s="261"/>
    </row>
    <row r="782" spans="4:4" x14ac:dyDescent="0.2">
      <c r="D782" s="261"/>
    </row>
    <row r="783" spans="4:4" x14ac:dyDescent="0.2">
      <c r="D783" s="261"/>
    </row>
    <row r="784" spans="4:4" x14ac:dyDescent="0.2">
      <c r="D784" s="261"/>
    </row>
    <row r="785" spans="4:4" x14ac:dyDescent="0.2">
      <c r="D785" s="261"/>
    </row>
    <row r="786" spans="4:4" x14ac:dyDescent="0.2">
      <c r="D786" s="261"/>
    </row>
    <row r="787" spans="4:4" x14ac:dyDescent="0.2">
      <c r="D787" s="261"/>
    </row>
    <row r="788" spans="4:4" x14ac:dyDescent="0.2">
      <c r="D788" s="261"/>
    </row>
    <row r="789" spans="4:4" x14ac:dyDescent="0.2">
      <c r="D789" s="261"/>
    </row>
    <row r="790" spans="4:4" x14ac:dyDescent="0.2">
      <c r="D790" s="261"/>
    </row>
    <row r="791" spans="4:4" x14ac:dyDescent="0.2">
      <c r="D791" s="261"/>
    </row>
    <row r="792" spans="4:4" x14ac:dyDescent="0.2">
      <c r="D792" s="261"/>
    </row>
    <row r="793" spans="4:4" x14ac:dyDescent="0.2">
      <c r="D793" s="261"/>
    </row>
    <row r="794" spans="4:4" x14ac:dyDescent="0.2">
      <c r="D794" s="261"/>
    </row>
    <row r="795" spans="4:4" x14ac:dyDescent="0.2">
      <c r="D795" s="261"/>
    </row>
    <row r="796" spans="4:4" x14ac:dyDescent="0.2">
      <c r="D796" s="261"/>
    </row>
    <row r="797" spans="4:4" x14ac:dyDescent="0.2">
      <c r="D797" s="261"/>
    </row>
    <row r="798" spans="4:4" x14ac:dyDescent="0.2">
      <c r="D798" s="261"/>
    </row>
    <row r="799" spans="4:4" x14ac:dyDescent="0.2">
      <c r="D799" s="261"/>
    </row>
    <row r="800" spans="4:4" x14ac:dyDescent="0.2">
      <c r="D800" s="261"/>
    </row>
    <row r="801" spans="4:4" x14ac:dyDescent="0.2">
      <c r="D801" s="261"/>
    </row>
    <row r="802" spans="4:4" x14ac:dyDescent="0.2">
      <c r="D802" s="261"/>
    </row>
    <row r="803" spans="4:4" x14ac:dyDescent="0.2">
      <c r="D803" s="261"/>
    </row>
    <row r="804" spans="4:4" x14ac:dyDescent="0.2">
      <c r="D804" s="261"/>
    </row>
    <row r="805" spans="4:4" x14ac:dyDescent="0.2">
      <c r="D805" s="261"/>
    </row>
    <row r="806" spans="4:4" x14ac:dyDescent="0.2">
      <c r="D806" s="261"/>
    </row>
    <row r="807" spans="4:4" x14ac:dyDescent="0.2">
      <c r="D807" s="261"/>
    </row>
    <row r="808" spans="4:4" x14ac:dyDescent="0.2">
      <c r="D808" s="261"/>
    </row>
    <row r="809" spans="4:4" x14ac:dyDescent="0.2">
      <c r="D809" s="261"/>
    </row>
    <row r="810" spans="4:4" x14ac:dyDescent="0.2">
      <c r="D810" s="261"/>
    </row>
    <row r="811" spans="4:4" x14ac:dyDescent="0.2">
      <c r="D811" s="261"/>
    </row>
    <row r="812" spans="4:4" x14ac:dyDescent="0.2">
      <c r="D812" s="261"/>
    </row>
    <row r="813" spans="4:4" x14ac:dyDescent="0.2">
      <c r="D813" s="261"/>
    </row>
    <row r="814" spans="4:4" x14ac:dyDescent="0.2">
      <c r="D814" s="261"/>
    </row>
    <row r="815" spans="4:4" x14ac:dyDescent="0.2">
      <c r="D815" s="261"/>
    </row>
    <row r="816" spans="4:4" x14ac:dyDescent="0.2">
      <c r="D816" s="261"/>
    </row>
    <row r="817" spans="4:4" x14ac:dyDescent="0.2">
      <c r="D817" s="261"/>
    </row>
    <row r="818" spans="4:4" x14ac:dyDescent="0.2">
      <c r="D818" s="261"/>
    </row>
    <row r="819" spans="4:4" x14ac:dyDescent="0.2">
      <c r="D819" s="261"/>
    </row>
    <row r="820" spans="4:4" x14ac:dyDescent="0.2">
      <c r="D820" s="261"/>
    </row>
    <row r="821" spans="4:4" x14ac:dyDescent="0.2">
      <c r="D821" s="261"/>
    </row>
    <row r="822" spans="4:4" x14ac:dyDescent="0.2">
      <c r="D822" s="261"/>
    </row>
    <row r="823" spans="4:4" x14ac:dyDescent="0.2">
      <c r="D823" s="261"/>
    </row>
    <row r="824" spans="4:4" x14ac:dyDescent="0.2">
      <c r="D824" s="261"/>
    </row>
    <row r="825" spans="4:4" x14ac:dyDescent="0.2">
      <c r="D825" s="261"/>
    </row>
    <row r="826" spans="4:4" x14ac:dyDescent="0.2">
      <c r="D826" s="261"/>
    </row>
    <row r="827" spans="4:4" x14ac:dyDescent="0.2">
      <c r="D827" s="261"/>
    </row>
    <row r="828" spans="4:4" x14ac:dyDescent="0.2">
      <c r="D828" s="261"/>
    </row>
    <row r="829" spans="4:4" x14ac:dyDescent="0.2">
      <c r="D829" s="261"/>
    </row>
    <row r="830" spans="4:4" x14ac:dyDescent="0.2">
      <c r="D830" s="261"/>
    </row>
    <row r="831" spans="4:4" x14ac:dyDescent="0.2">
      <c r="D831" s="261"/>
    </row>
    <row r="832" spans="4:4" x14ac:dyDescent="0.2">
      <c r="D832" s="261"/>
    </row>
    <row r="833" spans="4:4" x14ac:dyDescent="0.2">
      <c r="D833" s="261"/>
    </row>
    <row r="834" spans="4:4" x14ac:dyDescent="0.2">
      <c r="D834" s="261"/>
    </row>
    <row r="835" spans="4:4" x14ac:dyDescent="0.2">
      <c r="D835" s="261"/>
    </row>
    <row r="836" spans="4:4" x14ac:dyDescent="0.2">
      <c r="D836" s="261"/>
    </row>
    <row r="837" spans="4:4" x14ac:dyDescent="0.2">
      <c r="D837" s="261"/>
    </row>
    <row r="838" spans="4:4" x14ac:dyDescent="0.2">
      <c r="D838" s="261"/>
    </row>
    <row r="839" spans="4:4" x14ac:dyDescent="0.2">
      <c r="D839" s="261"/>
    </row>
    <row r="840" spans="4:4" x14ac:dyDescent="0.2">
      <c r="D840" s="261"/>
    </row>
    <row r="841" spans="4:4" x14ac:dyDescent="0.2">
      <c r="D841" s="261"/>
    </row>
    <row r="842" spans="4:4" x14ac:dyDescent="0.2">
      <c r="D842" s="261"/>
    </row>
    <row r="843" spans="4:4" x14ac:dyDescent="0.2">
      <c r="D843" s="261"/>
    </row>
    <row r="844" spans="4:4" x14ac:dyDescent="0.2">
      <c r="D844" s="261"/>
    </row>
    <row r="845" spans="4:4" x14ac:dyDescent="0.2">
      <c r="D845" s="261"/>
    </row>
    <row r="846" spans="4:4" x14ac:dyDescent="0.2">
      <c r="D846" s="261"/>
    </row>
    <row r="847" spans="4:4" x14ac:dyDescent="0.2">
      <c r="D847" s="261"/>
    </row>
    <row r="848" spans="4:4" x14ac:dyDescent="0.2">
      <c r="D848" s="261"/>
    </row>
    <row r="849" spans="4:4" x14ac:dyDescent="0.2">
      <c r="D849" s="261"/>
    </row>
    <row r="850" spans="4:4" x14ac:dyDescent="0.2">
      <c r="D850" s="261"/>
    </row>
    <row r="851" spans="4:4" x14ac:dyDescent="0.2">
      <c r="D851" s="261"/>
    </row>
    <row r="852" spans="4:4" x14ac:dyDescent="0.2">
      <c r="D852" s="261"/>
    </row>
    <row r="853" spans="4:4" x14ac:dyDescent="0.2">
      <c r="D853" s="261"/>
    </row>
    <row r="854" spans="4:4" x14ac:dyDescent="0.2">
      <c r="D854" s="261"/>
    </row>
    <row r="855" spans="4:4" x14ac:dyDescent="0.2">
      <c r="D855" s="261"/>
    </row>
    <row r="856" spans="4:4" x14ac:dyDescent="0.2">
      <c r="D856" s="261"/>
    </row>
    <row r="857" spans="4:4" x14ac:dyDescent="0.2">
      <c r="D857" s="261"/>
    </row>
    <row r="858" spans="4:4" x14ac:dyDescent="0.2">
      <c r="D858" s="261"/>
    </row>
    <row r="859" spans="4:4" x14ac:dyDescent="0.2">
      <c r="D859" s="261"/>
    </row>
    <row r="860" spans="4:4" x14ac:dyDescent="0.2">
      <c r="D860" s="261"/>
    </row>
    <row r="861" spans="4:4" x14ac:dyDescent="0.2">
      <c r="D861" s="261"/>
    </row>
    <row r="862" spans="4:4" x14ac:dyDescent="0.2">
      <c r="D862" s="261"/>
    </row>
    <row r="863" spans="4:4" x14ac:dyDescent="0.2">
      <c r="D863" s="261"/>
    </row>
    <row r="864" spans="4:4" x14ac:dyDescent="0.2">
      <c r="D864" s="261"/>
    </row>
    <row r="865" spans="4:4" x14ac:dyDescent="0.2">
      <c r="D865" s="261"/>
    </row>
    <row r="866" spans="4:4" x14ac:dyDescent="0.2">
      <c r="D866" s="261"/>
    </row>
    <row r="867" spans="4:4" x14ac:dyDescent="0.2">
      <c r="D867" s="261"/>
    </row>
    <row r="868" spans="4:4" x14ac:dyDescent="0.2">
      <c r="D868" s="261"/>
    </row>
    <row r="869" spans="4:4" x14ac:dyDescent="0.2">
      <c r="D869" s="261"/>
    </row>
    <row r="870" spans="4:4" x14ac:dyDescent="0.2">
      <c r="D870" s="261"/>
    </row>
    <row r="871" spans="4:4" x14ac:dyDescent="0.2">
      <c r="D871" s="261"/>
    </row>
    <row r="872" spans="4:4" x14ac:dyDescent="0.2">
      <c r="D872" s="261"/>
    </row>
    <row r="873" spans="4:4" x14ac:dyDescent="0.2">
      <c r="D873" s="261"/>
    </row>
    <row r="874" spans="4:4" x14ac:dyDescent="0.2">
      <c r="D874" s="261"/>
    </row>
    <row r="875" spans="4:4" x14ac:dyDescent="0.2">
      <c r="D875" s="261"/>
    </row>
    <row r="876" spans="4:4" x14ac:dyDescent="0.2">
      <c r="D876" s="261"/>
    </row>
    <row r="877" spans="4:4" x14ac:dyDescent="0.2">
      <c r="D877" s="261"/>
    </row>
    <row r="878" spans="4:4" x14ac:dyDescent="0.2">
      <c r="D878" s="261"/>
    </row>
    <row r="879" spans="4:4" x14ac:dyDescent="0.2">
      <c r="D879" s="261"/>
    </row>
    <row r="880" spans="4:4" x14ac:dyDescent="0.2">
      <c r="D880" s="261"/>
    </row>
    <row r="881" spans="4:4" x14ac:dyDescent="0.2">
      <c r="D881" s="261"/>
    </row>
    <row r="882" spans="4:4" x14ac:dyDescent="0.2">
      <c r="D882" s="261"/>
    </row>
    <row r="883" spans="4:4" x14ac:dyDescent="0.2">
      <c r="D883" s="261"/>
    </row>
    <row r="884" spans="4:4" x14ac:dyDescent="0.2">
      <c r="D884" s="261"/>
    </row>
    <row r="885" spans="4:4" x14ac:dyDescent="0.2">
      <c r="D885" s="261"/>
    </row>
    <row r="886" spans="4:4" x14ac:dyDescent="0.2">
      <c r="D886" s="261"/>
    </row>
    <row r="887" spans="4:4" x14ac:dyDescent="0.2">
      <c r="D887" s="261"/>
    </row>
    <row r="888" spans="4:4" x14ac:dyDescent="0.2">
      <c r="D888" s="261"/>
    </row>
    <row r="889" spans="4:4" x14ac:dyDescent="0.2">
      <c r="D889" s="261"/>
    </row>
    <row r="890" spans="4:4" x14ac:dyDescent="0.2">
      <c r="D890" s="261"/>
    </row>
    <row r="891" spans="4:4" x14ac:dyDescent="0.2">
      <c r="D891" s="261"/>
    </row>
    <row r="892" spans="4:4" x14ac:dyDescent="0.2">
      <c r="D892" s="261"/>
    </row>
    <row r="893" spans="4:4" x14ac:dyDescent="0.2">
      <c r="D893" s="261"/>
    </row>
    <row r="894" spans="4:4" x14ac:dyDescent="0.2">
      <c r="D894" s="261"/>
    </row>
    <row r="895" spans="4:4" x14ac:dyDescent="0.2">
      <c r="D895" s="261"/>
    </row>
    <row r="896" spans="4:4" x14ac:dyDescent="0.2">
      <c r="D896" s="261"/>
    </row>
    <row r="897" spans="4:4" x14ac:dyDescent="0.2">
      <c r="D897" s="261"/>
    </row>
    <row r="898" spans="4:4" x14ac:dyDescent="0.2">
      <c r="D898" s="261"/>
    </row>
    <row r="899" spans="4:4" x14ac:dyDescent="0.2">
      <c r="D899" s="261"/>
    </row>
    <row r="900" spans="4:4" x14ac:dyDescent="0.2">
      <c r="D900" s="261"/>
    </row>
    <row r="901" spans="4:4" x14ac:dyDescent="0.2">
      <c r="D901" s="261"/>
    </row>
    <row r="902" spans="4:4" x14ac:dyDescent="0.2">
      <c r="D902" s="261"/>
    </row>
    <row r="903" spans="4:4" x14ac:dyDescent="0.2">
      <c r="D903" s="261"/>
    </row>
    <row r="904" spans="4:4" x14ac:dyDescent="0.2">
      <c r="D904" s="261"/>
    </row>
    <row r="905" spans="4:4" x14ac:dyDescent="0.2">
      <c r="D905" s="261"/>
    </row>
    <row r="906" spans="4:4" x14ac:dyDescent="0.2">
      <c r="D906" s="261"/>
    </row>
    <row r="907" spans="4:4" x14ac:dyDescent="0.2">
      <c r="D907" s="261"/>
    </row>
    <row r="908" spans="4:4" x14ac:dyDescent="0.2">
      <c r="D908" s="261"/>
    </row>
    <row r="909" spans="4:4" x14ac:dyDescent="0.2">
      <c r="D909" s="261"/>
    </row>
    <row r="910" spans="4:4" x14ac:dyDescent="0.2">
      <c r="D910" s="261"/>
    </row>
    <row r="911" spans="4:4" x14ac:dyDescent="0.2">
      <c r="D911" s="261"/>
    </row>
    <row r="912" spans="4:4" x14ac:dyDescent="0.2">
      <c r="D912" s="261"/>
    </row>
    <row r="913" spans="4:4" x14ac:dyDescent="0.2">
      <c r="D913" s="261"/>
    </row>
    <row r="914" spans="4:4" x14ac:dyDescent="0.2">
      <c r="D914" s="261"/>
    </row>
    <row r="915" spans="4:4" x14ac:dyDescent="0.2">
      <c r="D915" s="261"/>
    </row>
    <row r="916" spans="4:4" x14ac:dyDescent="0.2">
      <c r="D916" s="261"/>
    </row>
    <row r="917" spans="4:4" x14ac:dyDescent="0.2">
      <c r="D917" s="261"/>
    </row>
    <row r="918" spans="4:4" x14ac:dyDescent="0.2">
      <c r="D918" s="261"/>
    </row>
    <row r="919" spans="4:4" x14ac:dyDescent="0.2">
      <c r="D919" s="261"/>
    </row>
    <row r="920" spans="4:4" x14ac:dyDescent="0.2">
      <c r="D920" s="261"/>
    </row>
    <row r="921" spans="4:4" x14ac:dyDescent="0.2">
      <c r="D921" s="261"/>
    </row>
    <row r="922" spans="4:4" x14ac:dyDescent="0.2">
      <c r="D922" s="261"/>
    </row>
    <row r="923" spans="4:4" x14ac:dyDescent="0.2">
      <c r="D923" s="261"/>
    </row>
    <row r="924" spans="4:4" x14ac:dyDescent="0.2">
      <c r="D924" s="261"/>
    </row>
    <row r="925" spans="4:4" x14ac:dyDescent="0.2">
      <c r="D925" s="261"/>
    </row>
    <row r="926" spans="4:4" x14ac:dyDescent="0.2">
      <c r="D926" s="261"/>
    </row>
    <row r="927" spans="4:4" x14ac:dyDescent="0.2">
      <c r="D927" s="261"/>
    </row>
    <row r="928" spans="4:4" x14ac:dyDescent="0.2">
      <c r="D928" s="261"/>
    </row>
    <row r="929" spans="4:4" x14ac:dyDescent="0.2">
      <c r="D929" s="261"/>
    </row>
    <row r="930" spans="4:4" x14ac:dyDescent="0.2">
      <c r="D930" s="261"/>
    </row>
    <row r="931" spans="4:4" x14ac:dyDescent="0.2">
      <c r="D931" s="261"/>
    </row>
    <row r="932" spans="4:4" x14ac:dyDescent="0.2">
      <c r="D932" s="261"/>
    </row>
    <row r="933" spans="4:4" x14ac:dyDescent="0.2">
      <c r="D933" s="261"/>
    </row>
    <row r="934" spans="4:4" x14ac:dyDescent="0.2">
      <c r="D934" s="261"/>
    </row>
    <row r="935" spans="4:4" x14ac:dyDescent="0.2">
      <c r="D935" s="261"/>
    </row>
    <row r="936" spans="4:4" x14ac:dyDescent="0.2">
      <c r="D936" s="261"/>
    </row>
    <row r="937" spans="4:4" x14ac:dyDescent="0.2">
      <c r="D937" s="261"/>
    </row>
    <row r="938" spans="4:4" x14ac:dyDescent="0.2">
      <c r="D938" s="261"/>
    </row>
    <row r="939" spans="4:4" x14ac:dyDescent="0.2">
      <c r="D939" s="261"/>
    </row>
    <row r="940" spans="4:4" x14ac:dyDescent="0.2">
      <c r="D940" s="261"/>
    </row>
    <row r="941" spans="4:4" x14ac:dyDescent="0.2">
      <c r="D941" s="261"/>
    </row>
    <row r="942" spans="4:4" x14ac:dyDescent="0.2">
      <c r="D942" s="261"/>
    </row>
    <row r="943" spans="4:4" x14ac:dyDescent="0.2">
      <c r="D943" s="261"/>
    </row>
    <row r="944" spans="4:4" x14ac:dyDescent="0.2">
      <c r="D944" s="261"/>
    </row>
    <row r="945" spans="4:4" x14ac:dyDescent="0.2">
      <c r="D945" s="261"/>
    </row>
    <row r="946" spans="4:4" x14ac:dyDescent="0.2">
      <c r="D946" s="261"/>
    </row>
    <row r="947" spans="4:4" x14ac:dyDescent="0.2">
      <c r="D947" s="261"/>
    </row>
    <row r="948" spans="4:4" x14ac:dyDescent="0.2">
      <c r="D948" s="261"/>
    </row>
    <row r="949" spans="4:4" x14ac:dyDescent="0.2">
      <c r="D949" s="261"/>
    </row>
    <row r="950" spans="4:4" x14ac:dyDescent="0.2">
      <c r="D950" s="261"/>
    </row>
    <row r="951" spans="4:4" x14ac:dyDescent="0.2">
      <c r="D951" s="261"/>
    </row>
    <row r="952" spans="4:4" x14ac:dyDescent="0.2">
      <c r="D952" s="261"/>
    </row>
    <row r="953" spans="4:4" x14ac:dyDescent="0.2">
      <c r="D953" s="261"/>
    </row>
    <row r="954" spans="4:4" x14ac:dyDescent="0.2">
      <c r="D954" s="261"/>
    </row>
    <row r="955" spans="4:4" x14ac:dyDescent="0.2">
      <c r="D955" s="261"/>
    </row>
    <row r="956" spans="4:4" x14ac:dyDescent="0.2">
      <c r="D956" s="261"/>
    </row>
    <row r="957" spans="4:4" x14ac:dyDescent="0.2">
      <c r="D957" s="261"/>
    </row>
    <row r="958" spans="4:4" x14ac:dyDescent="0.2">
      <c r="D958" s="261"/>
    </row>
    <row r="959" spans="4:4" x14ac:dyDescent="0.2">
      <c r="D959" s="261"/>
    </row>
    <row r="960" spans="4:4" x14ac:dyDescent="0.2">
      <c r="D960" s="261"/>
    </row>
    <row r="961" spans="4:4" x14ac:dyDescent="0.2">
      <c r="D961" s="261"/>
    </row>
    <row r="962" spans="4:4" x14ac:dyDescent="0.2">
      <c r="D962" s="261"/>
    </row>
    <row r="963" spans="4:4" x14ac:dyDescent="0.2">
      <c r="D963" s="261"/>
    </row>
    <row r="964" spans="4:4" x14ac:dyDescent="0.2">
      <c r="D964" s="261"/>
    </row>
    <row r="965" spans="4:4" x14ac:dyDescent="0.2">
      <c r="D965" s="261"/>
    </row>
    <row r="966" spans="4:4" x14ac:dyDescent="0.2">
      <c r="D966" s="261"/>
    </row>
    <row r="967" spans="4:4" x14ac:dyDescent="0.2">
      <c r="D967" s="261"/>
    </row>
    <row r="968" spans="4:4" x14ac:dyDescent="0.2">
      <c r="D968" s="261"/>
    </row>
    <row r="969" spans="4:4" x14ac:dyDescent="0.2">
      <c r="D969" s="261"/>
    </row>
    <row r="970" spans="4:4" x14ac:dyDescent="0.2">
      <c r="D970" s="261"/>
    </row>
    <row r="971" spans="4:4" x14ac:dyDescent="0.2">
      <c r="D971" s="261"/>
    </row>
    <row r="972" spans="4:4" x14ac:dyDescent="0.2">
      <c r="D972" s="261"/>
    </row>
    <row r="973" spans="4:4" x14ac:dyDescent="0.2">
      <c r="D973" s="261"/>
    </row>
    <row r="974" spans="4:4" x14ac:dyDescent="0.2">
      <c r="D974" s="261"/>
    </row>
    <row r="975" spans="4:4" x14ac:dyDescent="0.2">
      <c r="D975" s="261"/>
    </row>
    <row r="976" spans="4:4" x14ac:dyDescent="0.2">
      <c r="D976" s="261"/>
    </row>
    <row r="977" spans="4:4" x14ac:dyDescent="0.2">
      <c r="D977" s="261"/>
    </row>
    <row r="978" spans="4:4" x14ac:dyDescent="0.2">
      <c r="D978" s="261"/>
    </row>
    <row r="979" spans="4:4" x14ac:dyDescent="0.2">
      <c r="D979" s="261"/>
    </row>
    <row r="980" spans="4:4" x14ac:dyDescent="0.2">
      <c r="D980" s="261"/>
    </row>
    <row r="981" spans="4:4" x14ac:dyDescent="0.2">
      <c r="D981" s="261"/>
    </row>
    <row r="982" spans="4:4" x14ac:dyDescent="0.2">
      <c r="D982" s="261"/>
    </row>
    <row r="983" spans="4:4" x14ac:dyDescent="0.2">
      <c r="D983" s="261"/>
    </row>
    <row r="984" spans="4:4" x14ac:dyDescent="0.2">
      <c r="D984" s="261"/>
    </row>
    <row r="985" spans="4:4" x14ac:dyDescent="0.2">
      <c r="D985" s="261"/>
    </row>
    <row r="986" spans="4:4" x14ac:dyDescent="0.2">
      <c r="D986" s="261"/>
    </row>
    <row r="987" spans="4:4" x14ac:dyDescent="0.2">
      <c r="D987" s="261"/>
    </row>
    <row r="988" spans="4:4" x14ac:dyDescent="0.2">
      <c r="D988" s="261"/>
    </row>
    <row r="989" spans="4:4" x14ac:dyDescent="0.2">
      <c r="D989" s="261"/>
    </row>
    <row r="990" spans="4:4" x14ac:dyDescent="0.2">
      <c r="D990" s="261"/>
    </row>
    <row r="991" spans="4:4" x14ac:dyDescent="0.2">
      <c r="D991" s="261"/>
    </row>
    <row r="992" spans="4:4" x14ac:dyDescent="0.2">
      <c r="D992" s="261"/>
    </row>
  </sheetData>
  <pageMargins left="0.75" right="0.75" top="1" bottom="1" header="0.5" footer="0.5"/>
  <pageSetup paperSize="9" scale="5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workbookViewId="0">
      <selection activeCell="D28" sqref="D28"/>
    </sheetView>
  </sheetViews>
  <sheetFormatPr defaultRowHeight="10.5" x14ac:dyDescent="0.2"/>
  <cols>
    <col min="1" max="1" width="2" style="121" customWidth="1"/>
    <col min="2" max="5" width="22.7109375" style="121" customWidth="1"/>
    <col min="6" max="16384" width="9.140625" style="121"/>
  </cols>
  <sheetData>
    <row r="1" spans="2:5" x14ac:dyDescent="0.2">
      <c r="D1" s="126"/>
    </row>
    <row r="2" spans="2:5" ht="15" x14ac:dyDescent="0.2">
      <c r="B2" s="724" t="s">
        <v>281</v>
      </c>
      <c r="C2" s="724"/>
      <c r="D2" s="357" t="s">
        <v>344</v>
      </c>
    </row>
    <row r="3" spans="2:5" ht="11.25" thickBot="1" x14ac:dyDescent="0.25"/>
    <row r="4" spans="2:5" ht="15" customHeight="1" thickBot="1" x14ac:dyDescent="0.25">
      <c r="B4" s="728" t="s">
        <v>271</v>
      </c>
      <c r="C4" s="729"/>
      <c r="D4" s="692" t="s">
        <v>266</v>
      </c>
      <c r="E4" s="725"/>
    </row>
    <row r="5" spans="2:5" ht="15" customHeight="1" thickBot="1" x14ac:dyDescent="0.25">
      <c r="B5" s="730"/>
      <c r="C5" s="731"/>
      <c r="D5" s="356" t="s">
        <v>89</v>
      </c>
      <c r="E5" s="355" t="s">
        <v>88</v>
      </c>
    </row>
    <row r="6" spans="2:5" ht="15" customHeight="1" thickBot="1" x14ac:dyDescent="0.25">
      <c r="B6" s="722" t="s">
        <v>346</v>
      </c>
      <c r="C6" s="723"/>
      <c r="D6" s="354">
        <v>267</v>
      </c>
      <c r="E6" s="353">
        <v>407</v>
      </c>
    </row>
    <row r="7" spans="2:5" ht="15" customHeight="1" thickBot="1" x14ac:dyDescent="0.25">
      <c r="B7" s="722" t="s">
        <v>14</v>
      </c>
      <c r="C7" s="723"/>
      <c r="D7" s="352">
        <v>6</v>
      </c>
      <c r="E7" s="351">
        <v>17</v>
      </c>
    </row>
    <row r="8" spans="2:5" ht="15" customHeight="1" thickBot="1" x14ac:dyDescent="0.25">
      <c r="B8" s="732" t="s">
        <v>345</v>
      </c>
      <c r="C8" s="733"/>
      <c r="D8" s="360">
        <v>273</v>
      </c>
      <c r="E8" s="359">
        <v>424</v>
      </c>
    </row>
    <row r="9" spans="2:5" ht="15" customHeight="1" x14ac:dyDescent="0.2"/>
    <row r="10" spans="2:5" ht="15" customHeight="1" x14ac:dyDescent="0.2">
      <c r="B10" s="358" t="s">
        <v>282</v>
      </c>
      <c r="C10" s="187"/>
      <c r="D10" s="357" t="s">
        <v>344</v>
      </c>
    </row>
    <row r="11" spans="2:5" ht="15" customHeight="1" thickBot="1" x14ac:dyDescent="0.25"/>
    <row r="12" spans="2:5" ht="17.100000000000001" customHeight="1" thickBot="1" x14ac:dyDescent="0.25">
      <c r="B12" s="726" t="s">
        <v>343</v>
      </c>
      <c r="C12" s="727"/>
      <c r="D12" s="356" t="s">
        <v>89</v>
      </c>
      <c r="E12" s="355" t="s">
        <v>88</v>
      </c>
    </row>
    <row r="13" spans="2:5" ht="17.100000000000001" customHeight="1" thickBot="1" x14ac:dyDescent="0.25">
      <c r="B13" s="722" t="s">
        <v>342</v>
      </c>
      <c r="C13" s="723" t="s">
        <v>327</v>
      </c>
      <c r="D13" s="354">
        <v>7518</v>
      </c>
      <c r="E13" s="353">
        <v>4585</v>
      </c>
    </row>
    <row r="14" spans="2:5" ht="17.100000000000001" customHeight="1" thickBot="1" x14ac:dyDescent="0.25">
      <c r="B14" s="722" t="s">
        <v>341</v>
      </c>
      <c r="C14" s="723" t="s">
        <v>327</v>
      </c>
      <c r="D14" s="352">
        <v>5</v>
      </c>
      <c r="E14" s="351">
        <v>3</v>
      </c>
    </row>
    <row r="15" spans="2:5" ht="17.100000000000001" customHeight="1" thickBot="1" x14ac:dyDescent="0.25">
      <c r="B15" s="722" t="s">
        <v>340</v>
      </c>
      <c r="C15" s="723" t="s">
        <v>327</v>
      </c>
      <c r="D15" s="352">
        <v>312</v>
      </c>
      <c r="E15" s="351">
        <v>316</v>
      </c>
    </row>
    <row r="16" spans="2:5" ht="15" customHeight="1" x14ac:dyDescent="0.2"/>
    <row r="21" spans="6:6" x14ac:dyDescent="0.2">
      <c r="F21" s="121">
        <v>0</v>
      </c>
    </row>
  </sheetData>
  <mergeCells count="10">
    <mergeCell ref="B13:C13"/>
    <mergeCell ref="B14:C14"/>
    <mergeCell ref="B15:C15"/>
    <mergeCell ref="B2:C2"/>
    <mergeCell ref="D4:E4"/>
    <mergeCell ref="B12:C12"/>
    <mergeCell ref="B4:C5"/>
    <mergeCell ref="B6:C6"/>
    <mergeCell ref="B7:C7"/>
    <mergeCell ref="B8:C8"/>
  </mergeCells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9"/>
  <sheetViews>
    <sheetView workbookViewId="0">
      <selection activeCell="D22" sqref="D22"/>
    </sheetView>
  </sheetViews>
  <sheetFormatPr defaultRowHeight="11.25" x14ac:dyDescent="0.15"/>
  <cols>
    <col min="1" max="1" width="2.5703125" style="92" customWidth="1"/>
    <col min="2" max="2" width="15.7109375" style="92" customWidth="1"/>
    <col min="3" max="10" width="12.7109375" style="92" customWidth="1"/>
    <col min="11" max="16384" width="9.140625" style="92"/>
  </cols>
  <sheetData>
    <row r="3" spans="2:10" ht="15" customHeight="1" thickBot="1" x14ac:dyDescent="0.2">
      <c r="B3" s="734" t="s">
        <v>263</v>
      </c>
      <c r="C3" s="736">
        <v>2015</v>
      </c>
      <c r="D3" s="737"/>
      <c r="E3" s="737"/>
      <c r="F3" s="738"/>
      <c r="G3" s="739">
        <v>2014</v>
      </c>
      <c r="H3" s="740"/>
      <c r="I3" s="740"/>
      <c r="J3" s="741"/>
    </row>
    <row r="4" spans="2:10" ht="15" customHeight="1" thickTop="1" thickBot="1" x14ac:dyDescent="0.2">
      <c r="B4" s="735"/>
      <c r="C4" s="373" t="s">
        <v>89</v>
      </c>
      <c r="D4" s="373" t="s">
        <v>347</v>
      </c>
      <c r="E4" s="373" t="s">
        <v>259</v>
      </c>
      <c r="F4" s="373" t="s">
        <v>258</v>
      </c>
      <c r="G4" s="373" t="s">
        <v>88</v>
      </c>
      <c r="H4" s="373" t="s">
        <v>347</v>
      </c>
      <c r="I4" s="373" t="s">
        <v>259</v>
      </c>
      <c r="J4" s="372" t="s">
        <v>258</v>
      </c>
    </row>
    <row r="5" spans="2:10" ht="15" customHeight="1" thickTop="1" thickBot="1" x14ac:dyDescent="0.2">
      <c r="B5" s="371" t="s">
        <v>327</v>
      </c>
      <c r="C5" s="369">
        <v>99.4</v>
      </c>
      <c r="D5" s="369">
        <v>55.4</v>
      </c>
      <c r="E5" s="369">
        <v>122.2</v>
      </c>
      <c r="F5" s="369">
        <v>8.4</v>
      </c>
      <c r="G5" s="370">
        <v>32.799999999999997</v>
      </c>
      <c r="H5" s="369">
        <v>28.4</v>
      </c>
      <c r="I5" s="369">
        <v>69.8</v>
      </c>
      <c r="J5" s="368">
        <v>4.2</v>
      </c>
    </row>
    <row r="6" spans="2:10" ht="15" customHeight="1" thickBot="1" x14ac:dyDescent="0.2">
      <c r="B6" s="364" t="s">
        <v>325</v>
      </c>
      <c r="C6" s="366">
        <v>3.7</v>
      </c>
      <c r="D6" s="366">
        <v>2.4</v>
      </c>
      <c r="E6" s="366">
        <v>7.5</v>
      </c>
      <c r="F6" s="366">
        <v>0.7</v>
      </c>
      <c r="G6" s="367">
        <v>1</v>
      </c>
      <c r="H6" s="366">
        <v>1.4</v>
      </c>
      <c r="I6" s="366">
        <v>4</v>
      </c>
      <c r="J6" s="365">
        <v>0.2</v>
      </c>
    </row>
    <row r="7" spans="2:10" ht="15" customHeight="1" thickBot="1" x14ac:dyDescent="0.2">
      <c r="B7" s="364" t="s">
        <v>326</v>
      </c>
      <c r="C7" s="362">
        <v>52.5</v>
      </c>
      <c r="D7" s="362">
        <v>37.299999999999997</v>
      </c>
      <c r="E7" s="362">
        <v>63.1</v>
      </c>
      <c r="F7" s="362">
        <v>0</v>
      </c>
      <c r="G7" s="363">
        <v>4.5</v>
      </c>
      <c r="H7" s="362">
        <v>6.6</v>
      </c>
      <c r="I7" s="362">
        <v>12.6</v>
      </c>
      <c r="J7" s="361">
        <v>1.4</v>
      </c>
    </row>
    <row r="8" spans="2:10" ht="15" customHeight="1" thickBot="1" x14ac:dyDescent="0.2">
      <c r="B8" s="364" t="s">
        <v>324</v>
      </c>
      <c r="C8" s="362">
        <v>2.4</v>
      </c>
      <c r="D8" s="362">
        <v>8.1</v>
      </c>
      <c r="E8" s="362">
        <v>38.799999999999997</v>
      </c>
      <c r="F8" s="362">
        <v>0</v>
      </c>
      <c r="G8" s="363">
        <v>13.3</v>
      </c>
      <c r="H8" s="362">
        <v>0.8</v>
      </c>
      <c r="I8" s="362">
        <v>15.7</v>
      </c>
      <c r="J8" s="361">
        <v>0</v>
      </c>
    </row>
    <row r="9" spans="2:10" ht="15" customHeight="1" thickBot="1" x14ac:dyDescent="0.2">
      <c r="B9" s="364" t="s">
        <v>323</v>
      </c>
      <c r="C9" s="362">
        <v>2.7</v>
      </c>
      <c r="D9" s="362">
        <v>2.2999999999999998</v>
      </c>
      <c r="E9" s="362">
        <v>4.8</v>
      </c>
      <c r="F9" s="362">
        <v>1.3</v>
      </c>
      <c r="G9" s="363">
        <v>2.2999999999999998</v>
      </c>
      <c r="H9" s="362">
        <v>4.2</v>
      </c>
      <c r="I9" s="362">
        <v>8.5</v>
      </c>
      <c r="J9" s="361">
        <v>2.2000000000000002</v>
      </c>
    </row>
  </sheetData>
  <mergeCells count="3">
    <mergeCell ref="B3:B4"/>
    <mergeCell ref="C3:F3"/>
    <mergeCell ref="G3:J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B15" sqref="B15"/>
    </sheetView>
  </sheetViews>
  <sheetFormatPr defaultRowHeight="12.75" x14ac:dyDescent="0.2"/>
  <cols>
    <col min="1" max="1" width="2.7109375" style="189" customWidth="1"/>
    <col min="2" max="3" width="50.7109375" style="92" customWidth="1"/>
    <col min="4" max="16384" width="9.140625" style="189"/>
  </cols>
  <sheetData>
    <row r="1" spans="2:3" x14ac:dyDescent="0.2">
      <c r="B1" s="378" t="s">
        <v>349</v>
      </c>
    </row>
    <row r="3" spans="2:3" ht="13.5" thickBot="1" x14ac:dyDescent="0.25">
      <c r="B3" s="742" t="s">
        <v>348</v>
      </c>
      <c r="C3" s="743"/>
    </row>
    <row r="4" spans="2:3" ht="13.5" thickBot="1" x14ac:dyDescent="0.25">
      <c r="B4" s="377" t="s">
        <v>89</v>
      </c>
      <c r="C4" s="376" t="s">
        <v>88</v>
      </c>
    </row>
    <row r="5" spans="2:3" ht="14.25" thickTop="1" thickBot="1" x14ac:dyDescent="0.25">
      <c r="B5" s="375">
        <v>22900</v>
      </c>
      <c r="C5" s="374">
        <v>22541</v>
      </c>
    </row>
    <row r="7" spans="2:3" x14ac:dyDescent="0.2">
      <c r="B7" s="378" t="s">
        <v>165</v>
      </c>
    </row>
    <row r="9" spans="2:3" ht="13.5" thickBot="1" x14ac:dyDescent="0.25">
      <c r="B9" s="742" t="s">
        <v>348</v>
      </c>
      <c r="C9" s="743"/>
    </row>
    <row r="10" spans="2:3" ht="13.5" thickBot="1" x14ac:dyDescent="0.25">
      <c r="B10" s="377" t="s">
        <v>89</v>
      </c>
      <c r="C10" s="376" t="s">
        <v>88</v>
      </c>
    </row>
    <row r="11" spans="2:3" ht="14.25" thickTop="1" thickBot="1" x14ac:dyDescent="0.25">
      <c r="B11" s="375">
        <v>675</v>
      </c>
      <c r="C11" s="374">
        <v>530</v>
      </c>
    </row>
  </sheetData>
  <mergeCells count="2">
    <mergeCell ref="B3:C3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"/>
  <sheetViews>
    <sheetView workbookViewId="0">
      <selection activeCell="H18" sqref="H18"/>
    </sheetView>
  </sheetViews>
  <sheetFormatPr defaultRowHeight="13.5" x14ac:dyDescent="0.3"/>
  <cols>
    <col min="1" max="1" width="9.140625" style="8"/>
    <col min="2" max="2" width="7" style="8" bestFit="1" customWidth="1"/>
    <col min="3" max="3" width="4.140625" style="8" bestFit="1" customWidth="1"/>
    <col min="4" max="4" width="6.5703125" style="8" bestFit="1" customWidth="1"/>
    <col min="5" max="5" width="5.140625" style="8" bestFit="1" customWidth="1"/>
    <col min="6" max="6" width="2.5703125" style="8" bestFit="1" customWidth="1"/>
    <col min="7" max="7" width="4.7109375" style="8" bestFit="1" customWidth="1"/>
    <col min="8" max="8" width="7" style="8" bestFit="1" customWidth="1"/>
    <col min="9" max="9" width="4.140625" style="8" bestFit="1" customWidth="1"/>
    <col min="10" max="10" width="3.85546875" style="8" bestFit="1" customWidth="1"/>
    <col min="11" max="11" width="7" style="8" bestFit="1" customWidth="1"/>
    <col min="12" max="13" width="3.28515625" style="8" bestFit="1" customWidth="1"/>
    <col min="14" max="14" width="3" style="8" bestFit="1" customWidth="1"/>
    <col min="15" max="15" width="7" style="8" bestFit="1" customWidth="1"/>
    <col min="16" max="16" width="3.28515625" style="8" bestFit="1" customWidth="1"/>
    <col min="17" max="17" width="2.42578125" style="8" bestFit="1" customWidth="1"/>
    <col min="18" max="18" width="7" style="8" bestFit="1" customWidth="1"/>
    <col min="19" max="19" width="8.7109375" style="8" bestFit="1" customWidth="1"/>
    <col min="20" max="20" width="9" style="8" bestFit="1" customWidth="1"/>
    <col min="21" max="21" width="8.85546875" style="8" bestFit="1" customWidth="1"/>
    <col min="22" max="16384" width="9.140625" style="8"/>
  </cols>
  <sheetData>
    <row r="2" spans="1:21" ht="30" customHeight="1" thickBot="1" x14ac:dyDescent="0.35">
      <c r="A2" s="19" t="s">
        <v>82</v>
      </c>
      <c r="B2" s="679">
        <v>1</v>
      </c>
      <c r="C2" s="680"/>
      <c r="D2" s="680"/>
      <c r="E2" s="681"/>
      <c r="F2" s="687">
        <v>2</v>
      </c>
      <c r="G2" s="680"/>
      <c r="H2" s="688"/>
      <c r="I2" s="679">
        <v>3</v>
      </c>
      <c r="J2" s="681"/>
      <c r="K2" s="679">
        <v>4</v>
      </c>
      <c r="L2" s="680"/>
      <c r="M2" s="681"/>
      <c r="N2" s="679">
        <v>5</v>
      </c>
      <c r="O2" s="680"/>
      <c r="P2" s="681"/>
      <c r="Q2" s="18">
        <v>6</v>
      </c>
      <c r="R2" s="679">
        <v>7</v>
      </c>
      <c r="S2" s="681"/>
      <c r="T2" s="17">
        <v>8</v>
      </c>
      <c r="U2" s="16"/>
    </row>
    <row r="3" spans="1:21" ht="30" customHeight="1" thickBot="1" x14ac:dyDescent="0.35">
      <c r="A3" s="15" t="s">
        <v>81</v>
      </c>
      <c r="B3" s="14" t="s">
        <v>80</v>
      </c>
      <c r="C3" s="13">
        <v>1.4</v>
      </c>
      <c r="D3" s="13">
        <v>1.6</v>
      </c>
      <c r="E3" s="13">
        <v>1.8</v>
      </c>
      <c r="F3" s="13">
        <v>2</v>
      </c>
      <c r="G3" s="13">
        <v>2.2000000000000002</v>
      </c>
      <c r="H3" s="13" t="s">
        <v>79</v>
      </c>
      <c r="I3" s="13">
        <v>2.8</v>
      </c>
      <c r="J3" s="13">
        <v>3</v>
      </c>
      <c r="K3" s="13" t="s">
        <v>78</v>
      </c>
      <c r="L3" s="13">
        <v>3.6</v>
      </c>
      <c r="M3" s="13">
        <v>3.8</v>
      </c>
      <c r="N3" s="13">
        <v>4</v>
      </c>
      <c r="O3" s="13" t="s">
        <v>77</v>
      </c>
      <c r="P3" s="13">
        <v>4.8</v>
      </c>
      <c r="Q3" s="13">
        <v>5</v>
      </c>
      <c r="R3" s="13" t="s">
        <v>76</v>
      </c>
      <c r="S3" s="13" t="s">
        <v>75</v>
      </c>
      <c r="T3" s="13" t="s">
        <v>74</v>
      </c>
      <c r="U3" s="13" t="s">
        <v>73</v>
      </c>
    </row>
    <row r="4" spans="1:21" ht="30" customHeight="1" thickBot="1" x14ac:dyDescent="0.35">
      <c r="A4" s="682" t="s">
        <v>72</v>
      </c>
      <c r="B4" s="12" t="s">
        <v>71</v>
      </c>
      <c r="C4" s="11" t="s">
        <v>70</v>
      </c>
      <c r="D4" s="11" t="s">
        <v>69</v>
      </c>
      <c r="E4" s="11" t="s">
        <v>68</v>
      </c>
      <c r="F4" s="11" t="s">
        <v>67</v>
      </c>
      <c r="G4" s="11" t="s">
        <v>66</v>
      </c>
      <c r="H4" s="11" t="s">
        <v>65</v>
      </c>
      <c r="I4" s="11" t="s">
        <v>64</v>
      </c>
      <c r="J4" s="11" t="s">
        <v>63</v>
      </c>
      <c r="K4" s="11" t="s">
        <v>62</v>
      </c>
      <c r="L4" s="11" t="s">
        <v>61</v>
      </c>
      <c r="M4" s="11" t="s">
        <v>60</v>
      </c>
      <c r="N4" s="11" t="s">
        <v>60</v>
      </c>
      <c r="O4" s="11" t="s">
        <v>59</v>
      </c>
      <c r="P4" s="11" t="s">
        <v>58</v>
      </c>
      <c r="Q4" s="11" t="s">
        <v>58</v>
      </c>
      <c r="R4" s="11" t="s">
        <v>57</v>
      </c>
      <c r="S4" s="11" t="s">
        <v>56</v>
      </c>
      <c r="T4" s="11" t="s">
        <v>55</v>
      </c>
      <c r="U4" s="11" t="s">
        <v>54</v>
      </c>
    </row>
    <row r="5" spans="1:21" ht="24.95" customHeight="1" thickBot="1" x14ac:dyDescent="0.35">
      <c r="A5" s="683"/>
      <c r="B5" s="684" t="s">
        <v>53</v>
      </c>
      <c r="C5" s="685"/>
      <c r="D5" s="685"/>
      <c r="E5" s="685"/>
      <c r="F5" s="685"/>
      <c r="G5" s="685"/>
      <c r="H5" s="685"/>
      <c r="I5" s="685"/>
      <c r="J5" s="686" t="s">
        <v>52</v>
      </c>
      <c r="K5" s="686"/>
      <c r="L5" s="686"/>
      <c r="M5" s="686"/>
      <c r="N5" s="686"/>
      <c r="O5" s="686"/>
      <c r="P5" s="686"/>
      <c r="Q5" s="686"/>
      <c r="R5" s="686"/>
      <c r="S5" s="686"/>
      <c r="T5" s="10"/>
      <c r="U5" s="9" t="s">
        <v>51</v>
      </c>
    </row>
  </sheetData>
  <mergeCells count="9">
    <mergeCell ref="N2:P2"/>
    <mergeCell ref="R2:S2"/>
    <mergeCell ref="A4:A5"/>
    <mergeCell ref="B5:I5"/>
    <mergeCell ref="J5:S5"/>
    <mergeCell ref="B2:E2"/>
    <mergeCell ref="F2:H2"/>
    <mergeCell ref="I2:J2"/>
    <mergeCell ref="K2:M2"/>
  </mergeCells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workbookViewId="0">
      <selection activeCell="F20" sqref="F20"/>
    </sheetView>
  </sheetViews>
  <sheetFormatPr defaultRowHeight="10.5" x14ac:dyDescent="0.15"/>
  <cols>
    <col min="1" max="1" width="2.85546875" style="248" customWidth="1"/>
    <col min="2" max="2" width="25.7109375" style="248" customWidth="1"/>
    <col min="3" max="6" width="20.7109375" style="248" customWidth="1"/>
    <col min="7" max="7" width="10.140625" style="248" bestFit="1" customWidth="1"/>
    <col min="8" max="8" width="16.42578125" style="248" customWidth="1"/>
    <col min="9" max="9" width="12.7109375" style="248" customWidth="1"/>
    <col min="10" max="16384" width="9.140625" style="248"/>
  </cols>
  <sheetData>
    <row r="2" spans="2:6" s="564" customFormat="1" ht="14.25" x14ac:dyDescent="0.2">
      <c r="B2" s="666" t="s">
        <v>349</v>
      </c>
    </row>
    <row r="3" spans="2:6" ht="11.25" thickBot="1" x14ac:dyDescent="0.2"/>
    <row r="4" spans="2:6" s="393" customFormat="1" ht="17.100000000000001" customHeight="1" thickBot="1" x14ac:dyDescent="0.2">
      <c r="B4" s="744" t="s">
        <v>371</v>
      </c>
      <c r="C4" s="744"/>
      <c r="D4" s="719"/>
      <c r="E4" s="745"/>
      <c r="F4" s="745"/>
    </row>
    <row r="5" spans="2:6" s="393" customFormat="1" ht="17.100000000000001" customHeight="1" thickBot="1" x14ac:dyDescent="0.2">
      <c r="B5" s="746" t="s">
        <v>370</v>
      </c>
      <c r="C5" s="745" t="s">
        <v>369</v>
      </c>
      <c r="D5" s="748"/>
      <c r="E5" s="745" t="s">
        <v>368</v>
      </c>
      <c r="F5" s="725"/>
    </row>
    <row r="6" spans="2:6" ht="17.100000000000001" customHeight="1" x14ac:dyDescent="0.15">
      <c r="B6" s="747"/>
      <c r="C6" s="392" t="s">
        <v>367</v>
      </c>
      <c r="D6" s="391" t="s">
        <v>366</v>
      </c>
      <c r="E6" s="390" t="s">
        <v>367</v>
      </c>
      <c r="F6" s="389" t="s">
        <v>366</v>
      </c>
    </row>
    <row r="7" spans="2:6" ht="17.100000000000001" customHeight="1" thickBot="1" x14ac:dyDescent="0.2">
      <c r="B7" s="388" t="s">
        <v>365</v>
      </c>
      <c r="C7" s="387">
        <v>10494</v>
      </c>
      <c r="D7" s="386">
        <v>10494</v>
      </c>
      <c r="E7" s="385">
        <v>10021</v>
      </c>
      <c r="F7" s="384">
        <v>10021</v>
      </c>
    </row>
    <row r="8" spans="2:6" ht="17.100000000000001" customHeight="1" thickBot="1" x14ac:dyDescent="0.2">
      <c r="B8" s="388" t="s">
        <v>364</v>
      </c>
      <c r="C8" s="387">
        <v>-5946</v>
      </c>
      <c r="D8" s="386">
        <v>4548</v>
      </c>
      <c r="E8" s="385">
        <v>-3184</v>
      </c>
      <c r="F8" s="384">
        <v>6837</v>
      </c>
    </row>
    <row r="9" spans="2:6" ht="17.100000000000001" customHeight="1" thickBot="1" x14ac:dyDescent="0.2">
      <c r="B9" s="383" t="s">
        <v>363</v>
      </c>
      <c r="C9" s="382">
        <v>-5946</v>
      </c>
      <c r="D9" s="381">
        <v>4548</v>
      </c>
      <c r="E9" s="380">
        <v>-3184</v>
      </c>
      <c r="F9" s="379">
        <v>6837</v>
      </c>
    </row>
    <row r="10" spans="2:6" ht="17.100000000000001" customHeight="1" thickBot="1" x14ac:dyDescent="0.2">
      <c r="B10" s="383" t="s">
        <v>362</v>
      </c>
      <c r="C10" s="382">
        <v>3610</v>
      </c>
      <c r="D10" s="381">
        <v>8158</v>
      </c>
      <c r="E10" s="380">
        <v>587</v>
      </c>
      <c r="F10" s="379">
        <v>7424</v>
      </c>
    </row>
    <row r="11" spans="2:6" ht="17.100000000000001" customHeight="1" thickBot="1" x14ac:dyDescent="0.2">
      <c r="B11" s="383" t="s">
        <v>361</v>
      </c>
      <c r="C11" s="382">
        <v>775</v>
      </c>
      <c r="D11" s="381">
        <v>8933</v>
      </c>
      <c r="E11" s="380">
        <v>3745</v>
      </c>
      <c r="F11" s="379">
        <v>11169</v>
      </c>
    </row>
    <row r="12" spans="2:6" ht="17.100000000000001" customHeight="1" thickBot="1" x14ac:dyDescent="0.2">
      <c r="B12" s="383" t="s">
        <v>360</v>
      </c>
      <c r="C12" s="382">
        <v>1637</v>
      </c>
      <c r="D12" s="381">
        <v>10570</v>
      </c>
      <c r="E12" s="380">
        <v>1528</v>
      </c>
      <c r="F12" s="379">
        <v>12697</v>
      </c>
    </row>
    <row r="13" spans="2:6" ht="17.100000000000001" customHeight="1" thickBot="1" x14ac:dyDescent="0.2">
      <c r="B13" s="383" t="s">
        <v>359</v>
      </c>
      <c r="C13" s="382">
        <v>442</v>
      </c>
      <c r="D13" s="381">
        <v>11012</v>
      </c>
      <c r="E13" s="380">
        <v>623</v>
      </c>
      <c r="F13" s="379">
        <v>13320</v>
      </c>
    </row>
    <row r="14" spans="2:6" ht="17.100000000000001" customHeight="1" thickBot="1" x14ac:dyDescent="0.2">
      <c r="B14" s="383" t="s">
        <v>358</v>
      </c>
      <c r="C14" s="382">
        <v>427</v>
      </c>
      <c r="D14" s="381">
        <v>11439</v>
      </c>
      <c r="E14" s="380">
        <v>411</v>
      </c>
      <c r="F14" s="379">
        <v>13731</v>
      </c>
    </row>
    <row r="15" spans="2:6" ht="17.100000000000001" customHeight="1" thickBot="1" x14ac:dyDescent="0.2">
      <c r="B15" s="383" t="s">
        <v>357</v>
      </c>
      <c r="C15" s="382">
        <v>-256</v>
      </c>
      <c r="D15" s="381">
        <v>11183</v>
      </c>
      <c r="E15" s="380">
        <v>166</v>
      </c>
      <c r="F15" s="379">
        <v>13897</v>
      </c>
    </row>
    <row r="16" spans="2:6" ht="17.100000000000001" customHeight="1" thickBot="1" x14ac:dyDescent="0.2">
      <c r="B16" s="383" t="s">
        <v>356</v>
      </c>
      <c r="C16" s="382">
        <v>74</v>
      </c>
      <c r="D16" s="381">
        <v>11257</v>
      </c>
      <c r="E16" s="380">
        <v>350</v>
      </c>
      <c r="F16" s="379">
        <v>14247</v>
      </c>
    </row>
    <row r="17" spans="2:6" ht="17.100000000000001" customHeight="1" thickBot="1" x14ac:dyDescent="0.2">
      <c r="B17" s="383" t="s">
        <v>355</v>
      </c>
      <c r="C17" s="382">
        <v>247</v>
      </c>
      <c r="D17" s="381">
        <v>11504</v>
      </c>
      <c r="E17" s="380">
        <v>-387</v>
      </c>
      <c r="F17" s="379">
        <v>13860</v>
      </c>
    </row>
    <row r="18" spans="2:6" ht="17.100000000000001" customHeight="1" thickBot="1" x14ac:dyDescent="0.2">
      <c r="B18" s="383" t="s">
        <v>354</v>
      </c>
      <c r="C18" s="382">
        <v>196</v>
      </c>
      <c r="D18" s="381">
        <v>11700</v>
      </c>
      <c r="E18" s="380">
        <v>220</v>
      </c>
      <c r="F18" s="379">
        <v>14080</v>
      </c>
    </row>
    <row r="19" spans="2:6" ht="17.100000000000001" customHeight="1" thickBot="1" x14ac:dyDescent="0.2">
      <c r="B19" s="383" t="s">
        <v>353</v>
      </c>
      <c r="C19" s="382">
        <v>52</v>
      </c>
      <c r="D19" s="381">
        <v>11752</v>
      </c>
      <c r="E19" s="380">
        <v>-118</v>
      </c>
      <c r="F19" s="379">
        <v>13962</v>
      </c>
    </row>
    <row r="20" spans="2:6" ht="17.100000000000001" customHeight="1" thickBot="1" x14ac:dyDescent="0.2">
      <c r="B20" s="383" t="s">
        <v>352</v>
      </c>
      <c r="C20" s="382">
        <v>-516</v>
      </c>
      <c r="D20" s="381">
        <v>11236</v>
      </c>
      <c r="E20" s="380">
        <v>-2879</v>
      </c>
      <c r="F20" s="379">
        <v>11083</v>
      </c>
    </row>
    <row r="21" spans="2:6" ht="17.100000000000001" customHeight="1" thickBot="1" x14ac:dyDescent="0.2">
      <c r="B21" s="383" t="s">
        <v>351</v>
      </c>
      <c r="C21" s="382">
        <v>-1674</v>
      </c>
      <c r="D21" s="381">
        <v>9562</v>
      </c>
      <c r="E21" s="380">
        <v>-145</v>
      </c>
      <c r="F21" s="379">
        <v>10938</v>
      </c>
    </row>
    <row r="22" spans="2:6" ht="17.100000000000001" customHeight="1" thickBot="1" x14ac:dyDescent="0.2">
      <c r="B22" s="383" t="s">
        <v>350</v>
      </c>
      <c r="C22" s="382">
        <v>588</v>
      </c>
      <c r="D22" s="381">
        <v>10150</v>
      </c>
      <c r="E22" s="380">
        <v>242</v>
      </c>
      <c r="F22" s="379">
        <v>11180</v>
      </c>
    </row>
    <row r="23" spans="2:6" ht="17.100000000000001" customHeight="1" x14ac:dyDescent="0.15"/>
    <row r="24" spans="2:6" s="564" customFormat="1" ht="14.25" x14ac:dyDescent="0.2">
      <c r="B24" s="666" t="s">
        <v>165</v>
      </c>
    </row>
    <row r="25" spans="2:6" ht="11.25" thickBot="1" x14ac:dyDescent="0.2"/>
    <row r="26" spans="2:6" s="393" customFormat="1" ht="17.100000000000001" customHeight="1" thickBot="1" x14ac:dyDescent="0.2">
      <c r="B26" s="744" t="s">
        <v>371</v>
      </c>
      <c r="C26" s="744"/>
      <c r="D26" s="719"/>
      <c r="E26" s="745"/>
      <c r="F26" s="745"/>
    </row>
    <row r="27" spans="2:6" s="393" customFormat="1" ht="17.100000000000001" customHeight="1" thickBot="1" x14ac:dyDescent="0.2">
      <c r="B27" s="746" t="s">
        <v>370</v>
      </c>
      <c r="C27" s="745" t="s">
        <v>369</v>
      </c>
      <c r="D27" s="748"/>
      <c r="E27" s="745" t="s">
        <v>368</v>
      </c>
      <c r="F27" s="725"/>
    </row>
    <row r="28" spans="2:6" ht="17.100000000000001" customHeight="1" x14ac:dyDescent="0.15">
      <c r="B28" s="747"/>
      <c r="C28" s="392" t="s">
        <v>367</v>
      </c>
      <c r="D28" s="391" t="s">
        <v>366</v>
      </c>
      <c r="E28" s="390" t="s">
        <v>367</v>
      </c>
      <c r="F28" s="389" t="s">
        <v>366</v>
      </c>
    </row>
    <row r="29" spans="2:6" ht="17.100000000000001" customHeight="1" thickBot="1" x14ac:dyDescent="0.2">
      <c r="B29" s="388" t="s">
        <v>365</v>
      </c>
      <c r="C29" s="387">
        <v>12064</v>
      </c>
      <c r="D29" s="386">
        <v>12064</v>
      </c>
      <c r="E29" s="385">
        <v>11275</v>
      </c>
      <c r="F29" s="384">
        <v>11275</v>
      </c>
    </row>
    <row r="30" spans="2:6" ht="17.100000000000001" customHeight="1" thickBot="1" x14ac:dyDescent="0.2">
      <c r="B30" s="388" t="s">
        <v>364</v>
      </c>
      <c r="C30" s="387">
        <v>-5686</v>
      </c>
      <c r="D30" s="386">
        <v>6378</v>
      </c>
      <c r="E30" s="385">
        <v>-2946</v>
      </c>
      <c r="F30" s="384">
        <v>8329</v>
      </c>
    </row>
    <row r="31" spans="2:6" ht="17.100000000000001" customHeight="1" thickBot="1" x14ac:dyDescent="0.2">
      <c r="B31" s="383" t="s">
        <v>363</v>
      </c>
      <c r="C31" s="382">
        <v>-5686</v>
      </c>
      <c r="D31" s="381">
        <v>6378</v>
      </c>
      <c r="E31" s="380">
        <v>-2946</v>
      </c>
      <c r="F31" s="379">
        <v>8329</v>
      </c>
    </row>
    <row r="32" spans="2:6" ht="17.100000000000001" customHeight="1" thickBot="1" x14ac:dyDescent="0.2">
      <c r="B32" s="383" t="s">
        <v>362</v>
      </c>
      <c r="C32" s="382">
        <v>3610</v>
      </c>
      <c r="D32" s="381">
        <v>9988</v>
      </c>
      <c r="E32" s="380">
        <v>564</v>
      </c>
      <c r="F32" s="379">
        <v>8893</v>
      </c>
    </row>
    <row r="33" spans="2:6" ht="17.100000000000001" customHeight="1" thickBot="1" x14ac:dyDescent="0.2">
      <c r="B33" s="383" t="s">
        <v>361</v>
      </c>
      <c r="C33" s="382">
        <v>761</v>
      </c>
      <c r="D33" s="381">
        <v>10749</v>
      </c>
      <c r="E33" s="380">
        <v>3696</v>
      </c>
      <c r="F33" s="379">
        <v>12589</v>
      </c>
    </row>
    <row r="34" spans="2:6" ht="17.100000000000001" customHeight="1" thickBot="1" x14ac:dyDescent="0.2">
      <c r="B34" s="383" t="s">
        <v>360</v>
      </c>
      <c r="C34" s="382">
        <v>1506</v>
      </c>
      <c r="D34" s="381">
        <v>12255</v>
      </c>
      <c r="E34" s="380">
        <v>1536</v>
      </c>
      <c r="F34" s="379">
        <v>14125</v>
      </c>
    </row>
    <row r="35" spans="2:6" ht="17.100000000000001" customHeight="1" thickBot="1" x14ac:dyDescent="0.2">
      <c r="B35" s="383" t="s">
        <v>359</v>
      </c>
      <c r="C35" s="382">
        <v>426</v>
      </c>
      <c r="D35" s="381">
        <v>12681</v>
      </c>
      <c r="E35" s="380">
        <v>791</v>
      </c>
      <c r="F35" s="379">
        <v>14916</v>
      </c>
    </row>
    <row r="36" spans="2:6" ht="17.100000000000001" customHeight="1" thickBot="1" x14ac:dyDescent="0.2">
      <c r="B36" s="383" t="s">
        <v>358</v>
      </c>
      <c r="C36" s="382">
        <v>327</v>
      </c>
      <c r="D36" s="381">
        <v>13008</v>
      </c>
      <c r="E36" s="380">
        <v>420</v>
      </c>
      <c r="F36" s="379">
        <v>15336</v>
      </c>
    </row>
    <row r="37" spans="2:6" ht="17.100000000000001" customHeight="1" thickBot="1" x14ac:dyDescent="0.2">
      <c r="B37" s="383" t="s">
        <v>357</v>
      </c>
      <c r="C37" s="382">
        <v>-230</v>
      </c>
      <c r="D37" s="381">
        <v>12778</v>
      </c>
      <c r="E37" s="380">
        <v>161</v>
      </c>
      <c r="F37" s="379">
        <v>15497</v>
      </c>
    </row>
    <row r="38" spans="2:6" ht="17.100000000000001" customHeight="1" thickBot="1" x14ac:dyDescent="0.2">
      <c r="B38" s="383" t="s">
        <v>356</v>
      </c>
      <c r="C38" s="382">
        <v>80</v>
      </c>
      <c r="D38" s="381">
        <v>12858</v>
      </c>
      <c r="E38" s="380">
        <v>442</v>
      </c>
      <c r="F38" s="379">
        <v>15939</v>
      </c>
    </row>
    <row r="39" spans="2:6" ht="17.100000000000001" customHeight="1" thickBot="1" x14ac:dyDescent="0.2">
      <c r="B39" s="383" t="s">
        <v>355</v>
      </c>
      <c r="C39" s="382">
        <v>253</v>
      </c>
      <c r="D39" s="381">
        <v>13111</v>
      </c>
      <c r="E39" s="380">
        <v>-419</v>
      </c>
      <c r="F39" s="379">
        <v>15520</v>
      </c>
    </row>
    <row r="40" spans="2:6" ht="17.100000000000001" customHeight="1" thickBot="1" x14ac:dyDescent="0.2">
      <c r="B40" s="383" t="s">
        <v>354</v>
      </c>
      <c r="C40" s="382">
        <v>243</v>
      </c>
      <c r="D40" s="381">
        <v>13354</v>
      </c>
      <c r="E40" s="380">
        <v>299</v>
      </c>
      <c r="F40" s="379">
        <v>15819</v>
      </c>
    </row>
    <row r="41" spans="2:6" ht="17.100000000000001" customHeight="1" thickBot="1" x14ac:dyDescent="0.2">
      <c r="B41" s="383" t="s">
        <v>353</v>
      </c>
      <c r="C41" s="382">
        <v>51</v>
      </c>
      <c r="D41" s="381">
        <v>13405</v>
      </c>
      <c r="E41" s="380">
        <v>-106</v>
      </c>
      <c r="F41" s="379">
        <v>15713</v>
      </c>
    </row>
    <row r="42" spans="2:6" ht="17.100000000000001" customHeight="1" thickBot="1" x14ac:dyDescent="0.2">
      <c r="B42" s="383" t="s">
        <v>352</v>
      </c>
      <c r="C42" s="382">
        <v>-485</v>
      </c>
      <c r="D42" s="381">
        <v>12920</v>
      </c>
      <c r="E42" s="380">
        <v>-3182</v>
      </c>
      <c r="F42" s="379">
        <v>12531</v>
      </c>
    </row>
    <row r="43" spans="2:6" ht="17.100000000000001" customHeight="1" thickBot="1" x14ac:dyDescent="0.2">
      <c r="B43" s="383" t="s">
        <v>351</v>
      </c>
      <c r="C43" s="382">
        <v>-1639</v>
      </c>
      <c r="D43" s="381">
        <v>11281</v>
      </c>
      <c r="E43" s="380">
        <v>-103</v>
      </c>
      <c r="F43" s="379">
        <v>12428</v>
      </c>
    </row>
    <row r="44" spans="2:6" ht="17.100000000000001" customHeight="1" thickBot="1" x14ac:dyDescent="0.2">
      <c r="B44" s="383" t="s">
        <v>350</v>
      </c>
      <c r="C44" s="382">
        <v>620</v>
      </c>
      <c r="D44" s="381">
        <v>11901</v>
      </c>
      <c r="E44" s="380">
        <v>289</v>
      </c>
      <c r="F44" s="379">
        <v>12717</v>
      </c>
    </row>
  </sheetData>
  <mergeCells count="8">
    <mergeCell ref="B26:F26"/>
    <mergeCell ref="B27:B28"/>
    <mergeCell ref="C27:D27"/>
    <mergeCell ref="E27:F27"/>
    <mergeCell ref="B4:F4"/>
    <mergeCell ref="B5:B6"/>
    <mergeCell ref="C5:D5"/>
    <mergeCell ref="E5:F5"/>
  </mergeCell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1"/>
  <sheetViews>
    <sheetView workbookViewId="0">
      <selection activeCell="C33" sqref="C33"/>
    </sheetView>
  </sheetViews>
  <sheetFormatPr defaultRowHeight="11.25" x14ac:dyDescent="0.15"/>
  <cols>
    <col min="1" max="1" width="2.42578125" style="92" customWidth="1"/>
    <col min="2" max="6" width="20.7109375" style="92" customWidth="1"/>
    <col min="7" max="16384" width="9.140625" style="92"/>
  </cols>
  <sheetData>
    <row r="3" spans="2:6" ht="15" customHeight="1" thickBot="1" x14ac:dyDescent="0.2">
      <c r="B3" s="734" t="s">
        <v>377</v>
      </c>
      <c r="C3" s="739">
        <v>2015</v>
      </c>
      <c r="D3" s="740"/>
      <c r="E3" s="740"/>
      <c r="F3" s="741"/>
    </row>
    <row r="4" spans="2:6" ht="15" customHeight="1" thickTop="1" thickBot="1" x14ac:dyDescent="0.2">
      <c r="B4" s="735"/>
      <c r="C4" s="405" t="s">
        <v>89</v>
      </c>
      <c r="D4" s="373" t="s">
        <v>347</v>
      </c>
      <c r="E4" s="373" t="s">
        <v>259</v>
      </c>
      <c r="F4" s="372" t="s">
        <v>258</v>
      </c>
    </row>
    <row r="5" spans="2:6" ht="15" customHeight="1" thickTop="1" thickBot="1" x14ac:dyDescent="0.2">
      <c r="B5" s="371" t="s">
        <v>383</v>
      </c>
      <c r="C5" s="404">
        <v>8933</v>
      </c>
      <c r="D5" s="404">
        <v>8355</v>
      </c>
      <c r="E5" s="404">
        <v>13968</v>
      </c>
      <c r="F5" s="403">
        <v>3442</v>
      </c>
    </row>
    <row r="6" spans="2:6" ht="15" customHeight="1" thickBot="1" x14ac:dyDescent="0.2">
      <c r="B6" s="364" t="s">
        <v>382</v>
      </c>
      <c r="C6" s="402">
        <v>10150</v>
      </c>
      <c r="D6" s="402">
        <v>9752</v>
      </c>
      <c r="E6" s="402">
        <v>13886</v>
      </c>
      <c r="F6" s="401">
        <v>4551</v>
      </c>
    </row>
    <row r="7" spans="2:6" ht="15" customHeight="1" thickBot="1" x14ac:dyDescent="0.2">
      <c r="B7" s="364" t="s">
        <v>374</v>
      </c>
      <c r="C7" s="402">
        <v>13388</v>
      </c>
      <c r="D7" s="402">
        <v>9655</v>
      </c>
      <c r="E7" s="402">
        <v>14789</v>
      </c>
      <c r="F7" s="401">
        <v>4657</v>
      </c>
    </row>
    <row r="8" spans="2:6" ht="15" customHeight="1" thickBot="1" x14ac:dyDescent="0.2">
      <c r="B8" s="364" t="s">
        <v>373</v>
      </c>
      <c r="C8" s="408">
        <v>1.47</v>
      </c>
      <c r="D8" s="408">
        <v>1.34</v>
      </c>
      <c r="E8" s="408">
        <v>1.59</v>
      </c>
      <c r="F8" s="407">
        <v>1.1499999999999999</v>
      </c>
    </row>
    <row r="9" spans="2:6" ht="15" customHeight="1" thickBot="1" x14ac:dyDescent="0.2">
      <c r="B9" s="364" t="s">
        <v>381</v>
      </c>
      <c r="C9" s="408">
        <v>4.68</v>
      </c>
      <c r="D9" s="408">
        <v>5.22</v>
      </c>
      <c r="E9" s="408">
        <v>6.08</v>
      </c>
      <c r="F9" s="407">
        <v>4.29</v>
      </c>
    </row>
    <row r="10" spans="2:6" ht="15" customHeight="1" thickBot="1" x14ac:dyDescent="0.2">
      <c r="B10" s="364" t="s">
        <v>380</v>
      </c>
      <c r="C10" s="397">
        <v>1.33</v>
      </c>
      <c r="D10" s="397">
        <v>1.3</v>
      </c>
      <c r="E10" s="397">
        <v>1.33</v>
      </c>
      <c r="F10" s="406">
        <v>1.25</v>
      </c>
    </row>
    <row r="11" spans="2:6" ht="15" customHeight="1" thickBot="1" x14ac:dyDescent="0.2">
      <c r="B11" s="364" t="s">
        <v>379</v>
      </c>
      <c r="C11" s="395">
        <v>1.44</v>
      </c>
      <c r="D11" s="395">
        <v>1.32</v>
      </c>
      <c r="E11" s="395">
        <v>1.54</v>
      </c>
      <c r="F11" s="394">
        <v>1.1100000000000001</v>
      </c>
    </row>
    <row r="12" spans="2:6" ht="15" hidden="1" customHeight="1" thickBot="1" x14ac:dyDescent="0.2">
      <c r="B12" s="364" t="s">
        <v>378</v>
      </c>
      <c r="C12" s="395">
        <v>3.38</v>
      </c>
      <c r="D12" s="395">
        <v>3.85</v>
      </c>
      <c r="E12" s="395">
        <v>4.28</v>
      </c>
      <c r="F12" s="394">
        <v>3.38</v>
      </c>
    </row>
    <row r="15" spans="2:6" ht="15" customHeight="1" thickBot="1" x14ac:dyDescent="0.2">
      <c r="B15" s="734" t="s">
        <v>377</v>
      </c>
      <c r="C15" s="739">
        <v>2014</v>
      </c>
      <c r="D15" s="740"/>
      <c r="E15" s="740"/>
      <c r="F15" s="741"/>
    </row>
    <row r="16" spans="2:6" ht="15" customHeight="1" thickTop="1" thickBot="1" x14ac:dyDescent="0.2">
      <c r="B16" s="735"/>
      <c r="C16" s="405" t="s">
        <v>88</v>
      </c>
      <c r="D16" s="373" t="s">
        <v>347</v>
      </c>
      <c r="E16" s="373" t="s">
        <v>259</v>
      </c>
      <c r="F16" s="372" t="s">
        <v>258</v>
      </c>
    </row>
    <row r="17" spans="2:6" ht="15" customHeight="1" thickTop="1" thickBot="1" x14ac:dyDescent="0.2">
      <c r="B17" s="371" t="s">
        <v>376</v>
      </c>
      <c r="C17" s="404">
        <v>11169</v>
      </c>
      <c r="D17" s="404">
        <v>7104</v>
      </c>
      <c r="E17" s="404">
        <v>13052</v>
      </c>
      <c r="F17" s="403">
        <v>1142</v>
      </c>
    </row>
    <row r="18" spans="2:6" ht="15" customHeight="1" thickBot="1" x14ac:dyDescent="0.2">
      <c r="B18" s="364" t="s">
        <v>375</v>
      </c>
      <c r="C18" s="402">
        <v>11180</v>
      </c>
      <c r="D18" s="402">
        <v>8183</v>
      </c>
      <c r="E18" s="402">
        <v>13389</v>
      </c>
      <c r="F18" s="401">
        <v>3939</v>
      </c>
    </row>
    <row r="19" spans="2:6" ht="15" customHeight="1" thickBot="1" x14ac:dyDescent="0.2">
      <c r="B19" s="364" t="s">
        <v>374</v>
      </c>
      <c r="C19" s="400">
        <v>12302</v>
      </c>
      <c r="D19" s="400">
        <v>9039</v>
      </c>
      <c r="E19" s="400">
        <v>15006</v>
      </c>
      <c r="F19" s="399">
        <v>4993</v>
      </c>
    </row>
    <row r="20" spans="2:6" ht="15" customHeight="1" thickBot="1" x14ac:dyDescent="0.2">
      <c r="B20" s="364" t="s">
        <v>373</v>
      </c>
      <c r="C20" s="398">
        <v>1.52</v>
      </c>
      <c r="D20" s="398">
        <v>1.36</v>
      </c>
      <c r="E20" s="397">
        <v>1.7</v>
      </c>
      <c r="F20" s="396">
        <v>1.1599999999999999</v>
      </c>
    </row>
    <row r="21" spans="2:6" ht="15" customHeight="1" thickBot="1" x14ac:dyDescent="0.2">
      <c r="B21" s="364" t="s">
        <v>372</v>
      </c>
      <c r="C21" s="395">
        <v>1.49</v>
      </c>
      <c r="D21" s="395">
        <v>1.34</v>
      </c>
      <c r="E21" s="395">
        <v>1.49</v>
      </c>
      <c r="F21" s="394">
        <v>1.1399999999999999</v>
      </c>
    </row>
  </sheetData>
  <mergeCells count="4">
    <mergeCell ref="B3:B4"/>
    <mergeCell ref="C3:F3"/>
    <mergeCell ref="B15:B16"/>
    <mergeCell ref="C15:F15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2"/>
  <sheetViews>
    <sheetView workbookViewId="0">
      <selection activeCell="G23" sqref="G23"/>
    </sheetView>
  </sheetViews>
  <sheetFormatPr defaultRowHeight="10.5" x14ac:dyDescent="0.2"/>
  <cols>
    <col min="1" max="1" width="2.28515625" style="260" customWidth="1"/>
    <col min="2" max="2" width="52.7109375" style="217" customWidth="1"/>
    <col min="3" max="3" width="13.7109375" style="121" bestFit="1" customWidth="1"/>
    <col min="4" max="4" width="12.42578125" style="121" bestFit="1" customWidth="1"/>
    <col min="5" max="7" width="11.28515625" style="121" bestFit="1" customWidth="1"/>
    <col min="8" max="8" width="12.42578125" style="121" bestFit="1" customWidth="1"/>
    <col min="9" max="9" width="9.140625" style="121"/>
    <col min="10" max="10" width="11.42578125" style="121" bestFit="1" customWidth="1"/>
    <col min="11" max="11" width="10.28515625" style="121" bestFit="1" customWidth="1"/>
    <col min="12" max="16384" width="9.140625" style="121"/>
  </cols>
  <sheetData>
    <row r="1" spans="1:11" x14ac:dyDescent="0.2">
      <c r="A1" s="260" t="s">
        <v>399</v>
      </c>
    </row>
    <row r="2" spans="1:11" x14ac:dyDescent="0.2">
      <c r="B2" s="434" t="s">
        <v>398</v>
      </c>
    </row>
    <row r="3" spans="1:11" x14ac:dyDescent="0.2">
      <c r="B3" s="434"/>
    </row>
    <row r="4" spans="1:11" ht="15" customHeight="1" x14ac:dyDescent="0.2">
      <c r="B4" s="749" t="s">
        <v>397</v>
      </c>
      <c r="C4" s="750" t="s">
        <v>396</v>
      </c>
      <c r="D4" s="751"/>
      <c r="E4" s="431"/>
      <c r="F4" s="430"/>
      <c r="G4" s="430"/>
      <c r="H4" s="430"/>
    </row>
    <row r="5" spans="1:11" s="314" customFormat="1" ht="35.1" customHeight="1" x14ac:dyDescent="0.2">
      <c r="B5" s="429"/>
      <c r="C5" s="307" t="s">
        <v>361</v>
      </c>
      <c r="D5" s="307" t="s">
        <v>393</v>
      </c>
      <c r="E5" s="307" t="s">
        <v>392</v>
      </c>
      <c r="F5" s="307" t="s">
        <v>391</v>
      </c>
      <c r="G5" s="307" t="s">
        <v>390</v>
      </c>
      <c r="H5" s="428" t="s">
        <v>83</v>
      </c>
    </row>
    <row r="6" spans="1:11" ht="15" customHeight="1" x14ac:dyDescent="0.2">
      <c r="A6" s="121"/>
      <c r="B6" s="427" t="s">
        <v>309</v>
      </c>
      <c r="C6" s="426">
        <v>0</v>
      </c>
      <c r="D6" s="426">
        <v>0</v>
      </c>
      <c r="E6" s="426">
        <v>0</v>
      </c>
      <c r="F6" s="426">
        <v>0</v>
      </c>
      <c r="G6" s="426">
        <v>0</v>
      </c>
      <c r="H6" s="425">
        <f t="shared" ref="H6:H12" si="0">SUM(C6:G6)</f>
        <v>0</v>
      </c>
    </row>
    <row r="7" spans="1:11" ht="15" customHeight="1" x14ac:dyDescent="0.2">
      <c r="A7" s="121"/>
      <c r="B7" s="423" t="s">
        <v>308</v>
      </c>
      <c r="C7" s="422">
        <v>2851640</v>
      </c>
      <c r="D7" s="422">
        <v>96521</v>
      </c>
      <c r="E7" s="424">
        <v>3222019</v>
      </c>
      <c r="F7" s="424">
        <v>6185231</v>
      </c>
      <c r="G7" s="424">
        <v>0</v>
      </c>
      <c r="H7" s="421">
        <f t="shared" si="0"/>
        <v>12355411</v>
      </c>
      <c r="J7" s="416"/>
    </row>
    <row r="8" spans="1:11" ht="15" customHeight="1" x14ac:dyDescent="0.2">
      <c r="A8" s="121"/>
      <c r="B8" s="423" t="s">
        <v>306</v>
      </c>
      <c r="C8" s="422">
        <v>63745088</v>
      </c>
      <c r="D8" s="422">
        <v>7217641</v>
      </c>
      <c r="E8" s="424">
        <v>6974481</v>
      </c>
      <c r="F8" s="424">
        <v>5357648</v>
      </c>
      <c r="G8" s="424">
        <v>4754575</v>
      </c>
      <c r="H8" s="421">
        <f t="shared" si="0"/>
        <v>88049433</v>
      </c>
      <c r="J8" s="416"/>
    </row>
    <row r="9" spans="1:11" ht="24.95" customHeight="1" x14ac:dyDescent="0.2">
      <c r="A9" s="121"/>
      <c r="B9" s="423" t="s">
        <v>305</v>
      </c>
      <c r="C9" s="422">
        <v>5958</v>
      </c>
      <c r="D9" s="422">
        <v>15659</v>
      </c>
      <c r="E9" s="424">
        <v>576440</v>
      </c>
      <c r="F9" s="424">
        <v>5444067</v>
      </c>
      <c r="G9" s="424">
        <v>3865127</v>
      </c>
      <c r="H9" s="421">
        <f t="shared" si="0"/>
        <v>9907251</v>
      </c>
      <c r="J9" s="416"/>
    </row>
    <row r="10" spans="1:11" ht="15" customHeight="1" x14ac:dyDescent="0.2">
      <c r="A10" s="121"/>
      <c r="B10" s="423" t="s">
        <v>300</v>
      </c>
      <c r="C10" s="422">
        <v>1018826</v>
      </c>
      <c r="D10" s="422">
        <v>1596</v>
      </c>
      <c r="E10" s="424">
        <v>39277</v>
      </c>
      <c r="F10" s="424">
        <v>1774492</v>
      </c>
      <c r="G10" s="424">
        <v>1441788</v>
      </c>
      <c r="H10" s="421">
        <f t="shared" si="0"/>
        <v>4275979</v>
      </c>
      <c r="J10" s="416"/>
    </row>
    <row r="11" spans="1:11" ht="15" hidden="1" customHeight="1" x14ac:dyDescent="0.2">
      <c r="A11" s="121"/>
      <c r="B11" s="423" t="s">
        <v>389</v>
      </c>
      <c r="C11" s="422">
        <v>0</v>
      </c>
      <c r="D11" s="422">
        <v>0</v>
      </c>
      <c r="E11" s="424">
        <v>0</v>
      </c>
      <c r="F11" s="424">
        <v>0</v>
      </c>
      <c r="G11" s="424">
        <v>0</v>
      </c>
      <c r="H11" s="421">
        <f t="shared" si="0"/>
        <v>0</v>
      </c>
      <c r="J11" s="416"/>
    </row>
    <row r="12" spans="1:11" ht="15" customHeight="1" thickBot="1" x14ac:dyDescent="0.25">
      <c r="A12" s="121"/>
      <c r="B12" s="420" t="s">
        <v>388</v>
      </c>
      <c r="C12" s="422">
        <v>1169584</v>
      </c>
      <c r="D12" s="422">
        <v>17687</v>
      </c>
      <c r="E12" s="424">
        <v>197087</v>
      </c>
      <c r="F12" s="424">
        <v>10046</v>
      </c>
      <c r="G12" s="424">
        <v>654</v>
      </c>
      <c r="H12" s="418">
        <f t="shared" si="0"/>
        <v>1395058</v>
      </c>
      <c r="J12" s="416"/>
      <c r="K12" s="139"/>
    </row>
    <row r="13" spans="1:11" ht="15" customHeight="1" thickBot="1" x14ac:dyDescent="0.25">
      <c r="A13" s="121"/>
      <c r="B13" s="33" t="s">
        <v>387</v>
      </c>
      <c r="C13" s="412">
        <f t="shared" ref="C13:H13" si="1">SUM(C6:C12)</f>
        <v>68791096</v>
      </c>
      <c r="D13" s="412">
        <f t="shared" si="1"/>
        <v>7349104</v>
      </c>
      <c r="E13" s="412">
        <f t="shared" si="1"/>
        <v>11009304</v>
      </c>
      <c r="F13" s="412">
        <f t="shared" si="1"/>
        <v>18771484</v>
      </c>
      <c r="G13" s="412">
        <f t="shared" si="1"/>
        <v>10062144</v>
      </c>
      <c r="H13" s="411">
        <f t="shared" si="1"/>
        <v>115983132</v>
      </c>
      <c r="J13" s="417"/>
      <c r="K13" s="416"/>
    </row>
    <row r="14" spans="1:11" ht="9.9499999999999993" customHeight="1" x14ac:dyDescent="0.2">
      <c r="A14" s="121"/>
      <c r="B14" s="415"/>
      <c r="C14" s="414"/>
      <c r="D14" s="414"/>
      <c r="E14" s="414"/>
      <c r="F14" s="414"/>
      <c r="G14" s="414"/>
      <c r="H14" s="413"/>
      <c r="J14" s="139"/>
      <c r="K14" s="139"/>
    </row>
    <row r="15" spans="1:11" ht="15" customHeight="1" thickBot="1" x14ac:dyDescent="0.25">
      <c r="A15" s="121"/>
      <c r="B15" s="316" t="s">
        <v>386</v>
      </c>
      <c r="C15" s="414"/>
      <c r="D15" s="414"/>
      <c r="E15" s="414"/>
      <c r="F15" s="414"/>
      <c r="G15" s="414"/>
      <c r="H15" s="413"/>
      <c r="J15" s="139"/>
      <c r="K15" s="139"/>
    </row>
    <row r="16" spans="1:11" ht="15" customHeight="1" thickBot="1" x14ac:dyDescent="0.25">
      <c r="A16" s="121"/>
      <c r="B16" s="33" t="s">
        <v>385</v>
      </c>
      <c r="C16" s="412">
        <v>21443731</v>
      </c>
      <c r="D16" s="412">
        <v>5963310</v>
      </c>
      <c r="E16" s="412">
        <v>20516069</v>
      </c>
      <c r="F16" s="412">
        <v>51501499</v>
      </c>
      <c r="G16" s="412">
        <v>46524777</v>
      </c>
      <c r="H16" s="411">
        <f>SUM(C16:G16)</f>
        <v>145949386</v>
      </c>
      <c r="J16" s="417"/>
      <c r="K16" s="416"/>
    </row>
    <row r="17" spans="1:11" ht="15" customHeight="1" thickBot="1" x14ac:dyDescent="0.25">
      <c r="A17" s="121"/>
      <c r="B17" s="33" t="s">
        <v>384</v>
      </c>
      <c r="C17" s="412">
        <f>C16-C13</f>
        <v>-47347365</v>
      </c>
      <c r="D17" s="412">
        <f>D16-D13</f>
        <v>-1385794</v>
      </c>
      <c r="E17" s="412">
        <f>E16-E13</f>
        <v>9506765</v>
      </c>
      <c r="F17" s="412">
        <f>F16-F13</f>
        <v>32730015</v>
      </c>
      <c r="G17" s="412">
        <f>G16-G13</f>
        <v>36462633</v>
      </c>
      <c r="H17" s="411">
        <f>SUM(C17:G17)</f>
        <v>29966254</v>
      </c>
      <c r="J17" s="139"/>
    </row>
    <row r="18" spans="1:11" x14ac:dyDescent="0.2">
      <c r="B18" s="432"/>
      <c r="C18" s="433"/>
      <c r="D18" s="433"/>
      <c r="E18" s="432"/>
    </row>
    <row r="19" spans="1:11" x14ac:dyDescent="0.2">
      <c r="B19" s="432"/>
      <c r="C19" s="433"/>
      <c r="D19" s="433"/>
      <c r="E19" s="432"/>
    </row>
    <row r="20" spans="1:11" ht="17.100000000000001" customHeight="1" x14ac:dyDescent="0.2">
      <c r="B20" s="749" t="s">
        <v>395</v>
      </c>
      <c r="C20" s="750" t="s">
        <v>394</v>
      </c>
      <c r="D20" s="751"/>
      <c r="E20" s="431"/>
      <c r="F20" s="430"/>
      <c r="G20" s="430"/>
      <c r="H20" s="430"/>
    </row>
    <row r="21" spans="1:11" s="314" customFormat="1" ht="35.1" customHeight="1" x14ac:dyDescent="0.2">
      <c r="B21" s="429"/>
      <c r="C21" s="307" t="s">
        <v>361</v>
      </c>
      <c r="D21" s="307" t="s">
        <v>393</v>
      </c>
      <c r="E21" s="307" t="s">
        <v>392</v>
      </c>
      <c r="F21" s="307" t="s">
        <v>391</v>
      </c>
      <c r="G21" s="307" t="s">
        <v>390</v>
      </c>
      <c r="H21" s="428" t="s">
        <v>83</v>
      </c>
    </row>
    <row r="22" spans="1:11" ht="15" customHeight="1" x14ac:dyDescent="0.2">
      <c r="A22" s="121"/>
      <c r="B22" s="427" t="s">
        <v>309</v>
      </c>
      <c r="C22" s="426">
        <v>0</v>
      </c>
      <c r="D22" s="426">
        <v>0</v>
      </c>
      <c r="E22" s="426">
        <v>0</v>
      </c>
      <c r="F22" s="426">
        <v>0</v>
      </c>
      <c r="G22" s="426">
        <v>0</v>
      </c>
      <c r="H22" s="425">
        <f t="shared" ref="H22:H29" si="2">SUM(C22:G22)</f>
        <v>0</v>
      </c>
      <c r="J22" s="416"/>
    </row>
    <row r="23" spans="1:11" ht="15" customHeight="1" x14ac:dyDescent="0.2">
      <c r="A23" s="121"/>
      <c r="B23" s="423" t="s">
        <v>308</v>
      </c>
      <c r="C23" s="424">
        <v>2157014</v>
      </c>
      <c r="D23" s="424">
        <v>20941</v>
      </c>
      <c r="E23" s="424">
        <v>3028226</v>
      </c>
      <c r="F23" s="424">
        <v>8467080</v>
      </c>
      <c r="G23" s="424">
        <v>12423</v>
      </c>
      <c r="H23" s="421">
        <f t="shared" si="2"/>
        <v>13685684</v>
      </c>
      <c r="J23" s="416"/>
    </row>
    <row r="24" spans="1:11" ht="15" customHeight="1" x14ac:dyDescent="0.2">
      <c r="A24" s="121"/>
      <c r="B24" s="423" t="s">
        <v>306</v>
      </c>
      <c r="C24" s="424">
        <v>57838987</v>
      </c>
      <c r="D24" s="424">
        <v>7595466</v>
      </c>
      <c r="E24" s="424">
        <v>3475053</v>
      </c>
      <c r="F24" s="424">
        <v>2444201</v>
      </c>
      <c r="G24" s="424">
        <v>2401412</v>
      </c>
      <c r="H24" s="421">
        <f t="shared" si="2"/>
        <v>73755119</v>
      </c>
      <c r="J24" s="416"/>
    </row>
    <row r="25" spans="1:11" ht="24.95" customHeight="1" x14ac:dyDescent="0.2">
      <c r="A25" s="121"/>
      <c r="B25" s="423" t="s">
        <v>305</v>
      </c>
      <c r="C25" s="424">
        <v>397577</v>
      </c>
      <c r="D25" s="424">
        <v>69873</v>
      </c>
      <c r="E25" s="424">
        <v>2756909</v>
      </c>
      <c r="F25" s="424">
        <v>4897972</v>
      </c>
      <c r="G25" s="424">
        <v>3046975</v>
      </c>
      <c r="H25" s="421">
        <f t="shared" si="2"/>
        <v>11169306</v>
      </c>
      <c r="J25" s="416"/>
    </row>
    <row r="26" spans="1:11" ht="15" customHeight="1" x14ac:dyDescent="0.2">
      <c r="A26" s="121"/>
      <c r="B26" s="423" t="s">
        <v>300</v>
      </c>
      <c r="C26" s="424">
        <v>896043</v>
      </c>
      <c r="D26" s="424">
        <v>7675</v>
      </c>
      <c r="E26" s="424">
        <v>62494</v>
      </c>
      <c r="F26" s="424">
        <v>2247576</v>
      </c>
      <c r="G26" s="424">
        <v>1507545</v>
      </c>
      <c r="H26" s="421">
        <f t="shared" si="2"/>
        <v>4721333</v>
      </c>
      <c r="J26" s="416"/>
      <c r="K26" s="139"/>
    </row>
    <row r="27" spans="1:11" ht="15" customHeight="1" x14ac:dyDescent="0.2">
      <c r="A27" s="121"/>
      <c r="B27" s="423" t="s">
        <v>389</v>
      </c>
      <c r="C27" s="422">
        <v>17074</v>
      </c>
      <c r="D27" s="422">
        <v>38865</v>
      </c>
      <c r="E27" s="422">
        <v>60647</v>
      </c>
      <c r="F27" s="422">
        <v>12752</v>
      </c>
      <c r="G27" s="422">
        <v>5749</v>
      </c>
      <c r="H27" s="421">
        <f t="shared" si="2"/>
        <v>135087</v>
      </c>
      <c r="J27" s="416"/>
      <c r="K27" s="139"/>
    </row>
    <row r="28" spans="1:11" ht="15" customHeight="1" thickBot="1" x14ac:dyDescent="0.25">
      <c r="A28" s="121"/>
      <c r="B28" s="420" t="s">
        <v>388</v>
      </c>
      <c r="C28" s="419">
        <v>934160</v>
      </c>
      <c r="D28" s="419">
        <v>37438</v>
      </c>
      <c r="E28" s="419">
        <v>188628</v>
      </c>
      <c r="F28" s="419">
        <v>6961</v>
      </c>
      <c r="G28" s="419">
        <v>5749</v>
      </c>
      <c r="H28" s="418">
        <f t="shared" si="2"/>
        <v>1172936</v>
      </c>
      <c r="J28" s="416"/>
      <c r="K28" s="139"/>
    </row>
    <row r="29" spans="1:11" ht="15" customHeight="1" thickBot="1" x14ac:dyDescent="0.25">
      <c r="A29" s="121"/>
      <c r="B29" s="33" t="s">
        <v>387</v>
      </c>
      <c r="C29" s="412">
        <f>SUM(C22:C28)</f>
        <v>62240855</v>
      </c>
      <c r="D29" s="412">
        <f>SUM(D22:D28)</f>
        <v>7770258</v>
      </c>
      <c r="E29" s="412">
        <f>SUM(E22:E28)</f>
        <v>9571957</v>
      </c>
      <c r="F29" s="412">
        <f>SUM(F22:F28)</f>
        <v>18076542</v>
      </c>
      <c r="G29" s="412">
        <f>SUM(G22:G28)</f>
        <v>6979853</v>
      </c>
      <c r="H29" s="411">
        <f t="shared" si="2"/>
        <v>104639465</v>
      </c>
      <c r="J29" s="417"/>
      <c r="K29" s="416"/>
    </row>
    <row r="30" spans="1:11" ht="9.9499999999999993" customHeight="1" x14ac:dyDescent="0.2">
      <c r="A30" s="121"/>
      <c r="B30" s="415"/>
      <c r="C30" s="414"/>
      <c r="D30" s="414"/>
      <c r="E30" s="414"/>
      <c r="F30" s="414"/>
      <c r="G30" s="414"/>
      <c r="H30" s="413"/>
    </row>
    <row r="31" spans="1:11" ht="15" customHeight="1" thickBot="1" x14ac:dyDescent="0.25">
      <c r="A31" s="121"/>
      <c r="B31" s="316" t="s">
        <v>386</v>
      </c>
      <c r="C31" s="414"/>
      <c r="D31" s="414"/>
      <c r="E31" s="414"/>
      <c r="F31" s="414"/>
      <c r="G31" s="414"/>
      <c r="H31" s="413"/>
      <c r="J31" s="139"/>
      <c r="K31" s="139"/>
    </row>
    <row r="32" spans="1:11" ht="15" customHeight="1" thickBot="1" x14ac:dyDescent="0.25">
      <c r="A32" s="121"/>
      <c r="B32" s="33" t="s">
        <v>385</v>
      </c>
      <c r="C32" s="412">
        <v>16277193</v>
      </c>
      <c r="D32" s="412">
        <v>5301846</v>
      </c>
      <c r="E32" s="412">
        <v>17202800</v>
      </c>
      <c r="F32" s="412">
        <v>47581194</v>
      </c>
      <c r="G32" s="412">
        <v>41644406</v>
      </c>
      <c r="H32" s="411">
        <f>SUM(C32:G32)</f>
        <v>128007439</v>
      </c>
      <c r="J32" s="139"/>
      <c r="K32" s="139"/>
    </row>
    <row r="33" spans="1:10" ht="15" customHeight="1" thickBot="1" x14ac:dyDescent="0.25">
      <c r="A33" s="121"/>
      <c r="B33" s="33" t="s">
        <v>384</v>
      </c>
      <c r="C33" s="412">
        <f>C32-C29</f>
        <v>-45963662</v>
      </c>
      <c r="D33" s="412">
        <f>D32-D29</f>
        <v>-2468412</v>
      </c>
      <c r="E33" s="412">
        <f>E32-E29</f>
        <v>7630843</v>
      </c>
      <c r="F33" s="412">
        <f>F32-F29</f>
        <v>29504652</v>
      </c>
      <c r="G33" s="412">
        <f>G32-G29</f>
        <v>34664553</v>
      </c>
      <c r="H33" s="411">
        <f>SUM(C33:G33)</f>
        <v>23367974</v>
      </c>
      <c r="J33" s="139"/>
    </row>
    <row r="34" spans="1:10" x14ac:dyDescent="0.2">
      <c r="A34" s="121"/>
      <c r="B34" s="410"/>
      <c r="C34" s="409"/>
      <c r="D34" s="409"/>
      <c r="E34" s="409"/>
      <c r="F34" s="409"/>
      <c r="G34" s="409"/>
      <c r="H34" s="409"/>
    </row>
    <row r="35" spans="1:10" x14ac:dyDescent="0.2">
      <c r="A35" s="121"/>
      <c r="B35" s="410"/>
      <c r="C35" s="409"/>
      <c r="D35" s="409"/>
      <c r="E35" s="409"/>
      <c r="F35" s="409"/>
      <c r="G35" s="409"/>
      <c r="H35" s="409"/>
    </row>
    <row r="36" spans="1:10" x14ac:dyDescent="0.2">
      <c r="A36" s="121"/>
      <c r="B36" s="410"/>
      <c r="C36" s="409"/>
      <c r="D36" s="409"/>
      <c r="E36" s="409"/>
      <c r="F36" s="409"/>
      <c r="G36" s="409"/>
      <c r="H36" s="409"/>
    </row>
    <row r="37" spans="1:10" x14ac:dyDescent="0.2">
      <c r="A37" s="121"/>
      <c r="B37" s="121"/>
    </row>
    <row r="38" spans="1:10" x14ac:dyDescent="0.2">
      <c r="A38" s="121"/>
      <c r="B38" s="121"/>
      <c r="C38" s="273"/>
      <c r="D38" s="273"/>
      <c r="E38" s="273"/>
      <c r="F38" s="273"/>
      <c r="G38" s="273"/>
      <c r="H38" s="273"/>
    </row>
    <row r="39" spans="1:10" x14ac:dyDescent="0.2">
      <c r="C39" s="314"/>
      <c r="D39" s="315"/>
      <c r="E39" s="314"/>
      <c r="F39" s="314"/>
      <c r="G39" s="314"/>
      <c r="H39" s="314"/>
    </row>
    <row r="40" spans="1:10" x14ac:dyDescent="0.2">
      <c r="C40" s="314"/>
      <c r="D40" s="315"/>
      <c r="E40" s="314"/>
      <c r="F40" s="314"/>
      <c r="G40" s="314"/>
      <c r="H40" s="314"/>
    </row>
    <row r="41" spans="1:10" x14ac:dyDescent="0.2">
      <c r="C41" s="314"/>
      <c r="D41" s="315"/>
      <c r="E41" s="314"/>
      <c r="F41" s="314"/>
      <c r="G41" s="314"/>
      <c r="H41" s="314"/>
    </row>
    <row r="42" spans="1:10" x14ac:dyDescent="0.2">
      <c r="C42" s="314"/>
      <c r="D42" s="315"/>
      <c r="E42" s="314"/>
      <c r="F42" s="314"/>
      <c r="G42" s="314"/>
      <c r="H42" s="314"/>
    </row>
    <row r="43" spans="1:10" x14ac:dyDescent="0.2">
      <c r="C43" s="314"/>
      <c r="D43" s="315"/>
      <c r="E43" s="314"/>
      <c r="F43" s="314"/>
      <c r="G43" s="314"/>
      <c r="H43" s="314"/>
    </row>
    <row r="44" spans="1:10" x14ac:dyDescent="0.2">
      <c r="C44" s="314"/>
      <c r="D44" s="315"/>
      <c r="E44" s="314"/>
      <c r="F44" s="314"/>
      <c r="G44" s="314"/>
      <c r="H44" s="314"/>
    </row>
    <row r="45" spans="1:10" x14ac:dyDescent="0.2">
      <c r="C45" s="314"/>
      <c r="D45" s="315"/>
      <c r="E45" s="314"/>
      <c r="F45" s="314"/>
      <c r="G45" s="314"/>
      <c r="H45" s="314"/>
    </row>
    <row r="46" spans="1:10" x14ac:dyDescent="0.2">
      <c r="C46" s="314"/>
      <c r="D46" s="315"/>
      <c r="E46" s="314"/>
      <c r="F46" s="314"/>
      <c r="G46" s="314"/>
      <c r="H46" s="314"/>
    </row>
    <row r="47" spans="1:10" x14ac:dyDescent="0.2">
      <c r="C47" s="314"/>
      <c r="D47" s="315"/>
      <c r="E47" s="314"/>
      <c r="F47" s="314"/>
      <c r="G47" s="314"/>
      <c r="H47" s="314"/>
    </row>
    <row r="48" spans="1:10" x14ac:dyDescent="0.2">
      <c r="C48" s="314"/>
      <c r="D48" s="315"/>
      <c r="E48" s="314"/>
      <c r="F48" s="314"/>
      <c r="G48" s="314"/>
      <c r="H48" s="314"/>
    </row>
    <row r="49" spans="3:8" x14ac:dyDescent="0.2">
      <c r="C49" s="314"/>
      <c r="D49" s="315"/>
      <c r="E49" s="314"/>
      <c r="F49" s="314"/>
      <c r="G49" s="314"/>
      <c r="H49" s="314"/>
    </row>
    <row r="50" spans="3:8" x14ac:dyDescent="0.2">
      <c r="C50" s="314"/>
      <c r="D50" s="315"/>
      <c r="E50" s="314"/>
      <c r="F50" s="314"/>
      <c r="G50" s="314"/>
      <c r="H50" s="314"/>
    </row>
    <row r="51" spans="3:8" x14ac:dyDescent="0.2">
      <c r="C51" s="314"/>
      <c r="D51" s="315"/>
      <c r="E51" s="314"/>
      <c r="F51" s="314"/>
      <c r="G51" s="314"/>
      <c r="H51" s="314"/>
    </row>
    <row r="52" spans="3:8" x14ac:dyDescent="0.2">
      <c r="C52" s="314"/>
      <c r="D52" s="315"/>
      <c r="E52" s="314"/>
      <c r="F52" s="314"/>
      <c r="G52" s="314"/>
      <c r="H52" s="314"/>
    </row>
    <row r="53" spans="3:8" x14ac:dyDescent="0.2">
      <c r="C53" s="314"/>
      <c r="D53" s="315"/>
      <c r="E53" s="314"/>
      <c r="F53" s="314"/>
      <c r="G53" s="314"/>
      <c r="H53" s="314"/>
    </row>
    <row r="54" spans="3:8" x14ac:dyDescent="0.2">
      <c r="C54" s="314"/>
      <c r="D54" s="315"/>
      <c r="E54" s="314"/>
      <c r="F54" s="314"/>
      <c r="G54" s="314"/>
      <c r="H54" s="314"/>
    </row>
    <row r="55" spans="3:8" x14ac:dyDescent="0.2">
      <c r="C55" s="314"/>
      <c r="D55" s="315"/>
      <c r="E55" s="314"/>
      <c r="F55" s="314"/>
      <c r="G55" s="314"/>
      <c r="H55" s="314"/>
    </row>
    <row r="56" spans="3:8" x14ac:dyDescent="0.2">
      <c r="C56" s="314"/>
      <c r="D56" s="315"/>
      <c r="E56" s="314"/>
      <c r="F56" s="314"/>
      <c r="G56" s="314"/>
      <c r="H56" s="314"/>
    </row>
    <row r="57" spans="3:8" x14ac:dyDescent="0.2">
      <c r="C57" s="314"/>
      <c r="D57" s="315"/>
      <c r="E57" s="314"/>
      <c r="F57" s="314"/>
      <c r="G57" s="314"/>
      <c r="H57" s="314"/>
    </row>
    <row r="58" spans="3:8" x14ac:dyDescent="0.2">
      <c r="C58" s="314"/>
      <c r="D58" s="315"/>
      <c r="E58" s="314"/>
      <c r="F58" s="314"/>
      <c r="G58" s="314"/>
      <c r="H58" s="314"/>
    </row>
    <row r="59" spans="3:8" x14ac:dyDescent="0.2">
      <c r="C59" s="314"/>
      <c r="D59" s="315"/>
      <c r="E59" s="314"/>
      <c r="F59" s="314"/>
      <c r="G59" s="314"/>
      <c r="H59" s="314"/>
    </row>
    <row r="60" spans="3:8" x14ac:dyDescent="0.2">
      <c r="C60" s="314"/>
      <c r="D60" s="315"/>
      <c r="E60" s="314"/>
      <c r="F60" s="314"/>
      <c r="G60" s="314"/>
      <c r="H60" s="314"/>
    </row>
    <row r="61" spans="3:8" x14ac:dyDescent="0.2">
      <c r="C61" s="314"/>
      <c r="D61" s="315"/>
      <c r="E61" s="314"/>
      <c r="F61" s="314"/>
      <c r="G61" s="314"/>
      <c r="H61" s="314"/>
    </row>
    <row r="62" spans="3:8" x14ac:dyDescent="0.2">
      <c r="C62" s="314"/>
      <c r="D62" s="315"/>
      <c r="E62" s="314"/>
      <c r="F62" s="314"/>
      <c r="G62" s="314"/>
      <c r="H62" s="314"/>
    </row>
    <row r="63" spans="3:8" x14ac:dyDescent="0.2">
      <c r="C63" s="314"/>
      <c r="D63" s="315"/>
      <c r="E63" s="314"/>
      <c r="F63" s="314"/>
      <c r="G63" s="314"/>
      <c r="H63" s="314"/>
    </row>
    <row r="64" spans="3:8" x14ac:dyDescent="0.2">
      <c r="C64" s="314"/>
      <c r="D64" s="315"/>
      <c r="E64" s="314"/>
      <c r="F64" s="314"/>
      <c r="G64" s="314"/>
      <c r="H64" s="314"/>
    </row>
    <row r="65" spans="3:8" x14ac:dyDescent="0.2">
      <c r="C65" s="314"/>
      <c r="D65" s="315"/>
      <c r="E65" s="314"/>
      <c r="F65" s="314"/>
      <c r="G65" s="314"/>
      <c r="H65" s="314"/>
    </row>
    <row r="66" spans="3:8" x14ac:dyDescent="0.2">
      <c r="C66" s="314"/>
      <c r="D66" s="315"/>
      <c r="E66" s="314"/>
      <c r="F66" s="314"/>
      <c r="G66" s="314"/>
      <c r="H66" s="314"/>
    </row>
    <row r="67" spans="3:8" x14ac:dyDescent="0.2">
      <c r="C67" s="314"/>
      <c r="D67" s="315"/>
      <c r="E67" s="314"/>
      <c r="F67" s="314"/>
      <c r="G67" s="314"/>
      <c r="H67" s="314"/>
    </row>
    <row r="68" spans="3:8" x14ac:dyDescent="0.2">
      <c r="C68" s="314"/>
      <c r="D68" s="315"/>
      <c r="E68" s="314"/>
      <c r="F68" s="314"/>
      <c r="G68" s="314"/>
      <c r="H68" s="314"/>
    </row>
    <row r="69" spans="3:8" x14ac:dyDescent="0.2">
      <c r="C69" s="314"/>
      <c r="D69" s="315"/>
      <c r="E69" s="314"/>
      <c r="F69" s="314"/>
      <c r="G69" s="314"/>
      <c r="H69" s="314"/>
    </row>
    <row r="70" spans="3:8" x14ac:dyDescent="0.2">
      <c r="C70" s="314"/>
      <c r="D70" s="315"/>
      <c r="E70" s="314"/>
      <c r="F70" s="314"/>
      <c r="G70" s="314"/>
      <c r="H70" s="314"/>
    </row>
    <row r="71" spans="3:8" x14ac:dyDescent="0.2">
      <c r="C71" s="314"/>
      <c r="D71" s="315"/>
      <c r="E71" s="314"/>
      <c r="F71" s="314"/>
      <c r="G71" s="314"/>
      <c r="H71" s="314"/>
    </row>
    <row r="72" spans="3:8" x14ac:dyDescent="0.2">
      <c r="C72" s="314"/>
      <c r="D72" s="315"/>
      <c r="E72" s="314"/>
      <c r="F72" s="314"/>
      <c r="G72" s="314"/>
      <c r="H72" s="314"/>
    </row>
    <row r="73" spans="3:8" x14ac:dyDescent="0.2">
      <c r="C73" s="314"/>
      <c r="D73" s="315"/>
      <c r="E73" s="314"/>
      <c r="F73" s="314"/>
      <c r="G73" s="314"/>
      <c r="H73" s="314"/>
    </row>
    <row r="74" spans="3:8" x14ac:dyDescent="0.2">
      <c r="C74" s="314"/>
      <c r="D74" s="315"/>
      <c r="E74" s="314"/>
      <c r="F74" s="314"/>
      <c r="G74" s="314"/>
      <c r="H74" s="314"/>
    </row>
    <row r="75" spans="3:8" x14ac:dyDescent="0.2">
      <c r="C75" s="314"/>
      <c r="D75" s="315"/>
      <c r="E75" s="314"/>
      <c r="F75" s="314"/>
      <c r="G75" s="314"/>
      <c r="H75" s="314"/>
    </row>
    <row r="76" spans="3:8" x14ac:dyDescent="0.2">
      <c r="C76" s="314"/>
      <c r="D76" s="315"/>
      <c r="E76" s="314"/>
      <c r="F76" s="314"/>
      <c r="G76" s="314"/>
      <c r="H76" s="314"/>
    </row>
    <row r="77" spans="3:8" x14ac:dyDescent="0.2">
      <c r="C77" s="314"/>
      <c r="D77" s="315"/>
      <c r="E77" s="314"/>
      <c r="F77" s="314"/>
      <c r="G77" s="314"/>
      <c r="H77" s="314"/>
    </row>
    <row r="78" spans="3:8" x14ac:dyDescent="0.2">
      <c r="C78" s="314"/>
      <c r="D78" s="315"/>
      <c r="E78" s="314"/>
      <c r="F78" s="314"/>
      <c r="G78" s="314"/>
      <c r="H78" s="314"/>
    </row>
    <row r="79" spans="3:8" x14ac:dyDescent="0.2">
      <c r="C79" s="314"/>
      <c r="D79" s="315"/>
      <c r="E79" s="314"/>
      <c r="F79" s="314"/>
      <c r="G79" s="314"/>
      <c r="H79" s="314"/>
    </row>
    <row r="80" spans="3:8" x14ac:dyDescent="0.2">
      <c r="C80" s="314"/>
      <c r="D80" s="315"/>
      <c r="E80" s="314"/>
      <c r="F80" s="314"/>
      <c r="G80" s="314"/>
      <c r="H80" s="314"/>
    </row>
    <row r="81" spans="3:8" x14ac:dyDescent="0.2">
      <c r="C81" s="314"/>
      <c r="D81" s="315"/>
      <c r="E81" s="314"/>
      <c r="F81" s="314"/>
      <c r="G81" s="314"/>
      <c r="H81" s="314"/>
    </row>
    <row r="82" spans="3:8" x14ac:dyDescent="0.2">
      <c r="C82" s="314"/>
      <c r="D82" s="315"/>
      <c r="E82" s="314"/>
      <c r="F82" s="314"/>
      <c r="G82" s="314"/>
      <c r="H82" s="314"/>
    </row>
    <row r="83" spans="3:8" x14ac:dyDescent="0.2">
      <c r="C83" s="314"/>
      <c r="D83" s="315"/>
      <c r="E83" s="314"/>
      <c r="F83" s="314"/>
      <c r="G83" s="314"/>
      <c r="H83" s="314"/>
    </row>
    <row r="84" spans="3:8" x14ac:dyDescent="0.2">
      <c r="C84" s="314"/>
      <c r="D84" s="315"/>
      <c r="E84" s="314"/>
      <c r="F84" s="314"/>
      <c r="G84" s="314"/>
      <c r="H84" s="314"/>
    </row>
    <row r="85" spans="3:8" x14ac:dyDescent="0.2">
      <c r="C85" s="314"/>
      <c r="D85" s="315"/>
      <c r="E85" s="314"/>
      <c r="F85" s="314"/>
      <c r="G85" s="314"/>
      <c r="H85" s="314"/>
    </row>
    <row r="86" spans="3:8" x14ac:dyDescent="0.2">
      <c r="C86" s="314"/>
      <c r="D86" s="315"/>
      <c r="E86" s="314"/>
      <c r="F86" s="314"/>
      <c r="G86" s="314"/>
      <c r="H86" s="314"/>
    </row>
    <row r="87" spans="3:8" x14ac:dyDescent="0.2">
      <c r="C87" s="314"/>
      <c r="D87" s="315"/>
      <c r="E87" s="314"/>
      <c r="F87" s="314"/>
      <c r="G87" s="314"/>
      <c r="H87" s="314"/>
    </row>
    <row r="88" spans="3:8" x14ac:dyDescent="0.2">
      <c r="C88" s="314"/>
      <c r="D88" s="315"/>
      <c r="E88" s="314"/>
      <c r="F88" s="314"/>
      <c r="G88" s="314"/>
      <c r="H88" s="314"/>
    </row>
    <row r="89" spans="3:8" x14ac:dyDescent="0.2">
      <c r="C89" s="314"/>
      <c r="D89" s="315"/>
      <c r="E89" s="314"/>
      <c r="F89" s="314"/>
      <c r="G89" s="314"/>
      <c r="H89" s="314"/>
    </row>
    <row r="90" spans="3:8" x14ac:dyDescent="0.2">
      <c r="C90" s="314"/>
      <c r="D90" s="315"/>
      <c r="E90" s="314"/>
      <c r="F90" s="314"/>
      <c r="G90" s="314"/>
      <c r="H90" s="314"/>
    </row>
    <row r="91" spans="3:8" x14ac:dyDescent="0.2">
      <c r="C91" s="314"/>
      <c r="D91" s="315"/>
      <c r="E91" s="314"/>
      <c r="F91" s="314"/>
      <c r="G91" s="314"/>
      <c r="H91" s="314"/>
    </row>
    <row r="92" spans="3:8" x14ac:dyDescent="0.2">
      <c r="C92" s="314"/>
      <c r="D92" s="315"/>
      <c r="E92" s="314"/>
      <c r="F92" s="314"/>
      <c r="G92" s="314"/>
      <c r="H92" s="314"/>
    </row>
    <row r="93" spans="3:8" x14ac:dyDescent="0.2">
      <c r="C93" s="314"/>
      <c r="D93" s="315"/>
      <c r="E93" s="314"/>
      <c r="F93" s="314"/>
      <c r="G93" s="314"/>
      <c r="H93" s="314"/>
    </row>
    <row r="94" spans="3:8" x14ac:dyDescent="0.2">
      <c r="C94" s="314"/>
      <c r="D94" s="315"/>
      <c r="E94" s="314"/>
      <c r="F94" s="314"/>
      <c r="G94" s="314"/>
      <c r="H94" s="314"/>
    </row>
    <row r="95" spans="3:8" x14ac:dyDescent="0.2">
      <c r="C95" s="314"/>
      <c r="D95" s="315"/>
      <c r="E95" s="314"/>
      <c r="F95" s="314"/>
      <c r="G95" s="314"/>
      <c r="H95" s="314"/>
    </row>
    <row r="96" spans="3:8" x14ac:dyDescent="0.2">
      <c r="C96" s="314"/>
      <c r="D96" s="315"/>
      <c r="E96" s="314"/>
      <c r="F96" s="314"/>
      <c r="G96" s="314"/>
      <c r="H96" s="314"/>
    </row>
    <row r="97" spans="3:8" x14ac:dyDescent="0.2">
      <c r="C97" s="314"/>
      <c r="D97" s="315"/>
      <c r="E97" s="314"/>
      <c r="F97" s="314"/>
      <c r="G97" s="314"/>
      <c r="H97" s="314"/>
    </row>
    <row r="98" spans="3:8" x14ac:dyDescent="0.2">
      <c r="C98" s="314"/>
      <c r="D98" s="315"/>
      <c r="E98" s="314"/>
      <c r="F98" s="314"/>
      <c r="G98" s="314"/>
      <c r="H98" s="314"/>
    </row>
    <row r="99" spans="3:8" x14ac:dyDescent="0.2">
      <c r="C99" s="314"/>
      <c r="D99" s="315"/>
      <c r="E99" s="314"/>
      <c r="F99" s="314"/>
      <c r="G99" s="314"/>
      <c r="H99" s="314"/>
    </row>
    <row r="100" spans="3:8" x14ac:dyDescent="0.2">
      <c r="C100" s="314"/>
      <c r="D100" s="315"/>
      <c r="E100" s="314"/>
      <c r="F100" s="314"/>
      <c r="G100" s="314"/>
      <c r="H100" s="314"/>
    </row>
    <row r="101" spans="3:8" x14ac:dyDescent="0.2">
      <c r="C101" s="314"/>
      <c r="D101" s="315"/>
      <c r="E101" s="314"/>
      <c r="F101" s="314"/>
      <c r="G101" s="314"/>
      <c r="H101" s="314"/>
    </row>
    <row r="102" spans="3:8" x14ac:dyDescent="0.2">
      <c r="C102" s="314"/>
      <c r="D102" s="315"/>
      <c r="E102" s="314"/>
      <c r="F102" s="314"/>
      <c r="G102" s="314"/>
      <c r="H102" s="314"/>
    </row>
    <row r="103" spans="3:8" x14ac:dyDescent="0.2">
      <c r="C103" s="314"/>
      <c r="D103" s="315"/>
      <c r="E103" s="314"/>
      <c r="F103" s="314"/>
      <c r="G103" s="314"/>
      <c r="H103" s="314"/>
    </row>
    <row r="104" spans="3:8" x14ac:dyDescent="0.2">
      <c r="C104" s="314"/>
      <c r="D104" s="315"/>
      <c r="E104" s="314"/>
      <c r="F104" s="314"/>
      <c r="G104" s="314"/>
      <c r="H104" s="314"/>
    </row>
    <row r="105" spans="3:8" x14ac:dyDescent="0.2">
      <c r="C105" s="314"/>
      <c r="D105" s="315"/>
      <c r="E105" s="314"/>
      <c r="F105" s="314"/>
      <c r="G105" s="314"/>
      <c r="H105" s="314"/>
    </row>
    <row r="106" spans="3:8" x14ac:dyDescent="0.2">
      <c r="C106" s="314"/>
      <c r="D106" s="315"/>
      <c r="E106" s="314"/>
      <c r="F106" s="314"/>
      <c r="G106" s="314"/>
      <c r="H106" s="314"/>
    </row>
    <row r="107" spans="3:8" x14ac:dyDescent="0.2">
      <c r="C107" s="314"/>
      <c r="D107" s="315"/>
      <c r="E107" s="314"/>
      <c r="F107" s="314"/>
      <c r="G107" s="314"/>
      <c r="H107" s="314"/>
    </row>
    <row r="108" spans="3:8" x14ac:dyDescent="0.2">
      <c r="C108" s="314"/>
      <c r="D108" s="315"/>
      <c r="E108" s="314"/>
      <c r="F108" s="314"/>
      <c r="G108" s="314"/>
      <c r="H108" s="314"/>
    </row>
    <row r="109" spans="3:8" x14ac:dyDescent="0.2">
      <c r="C109" s="314"/>
      <c r="D109" s="315"/>
      <c r="E109" s="314"/>
      <c r="F109" s="314"/>
      <c r="G109" s="314"/>
      <c r="H109" s="314"/>
    </row>
    <row r="110" spans="3:8" x14ac:dyDescent="0.2">
      <c r="C110" s="314"/>
      <c r="D110" s="315"/>
      <c r="E110" s="314"/>
      <c r="F110" s="314"/>
      <c r="G110" s="314"/>
      <c r="H110" s="314"/>
    </row>
    <row r="111" spans="3:8" x14ac:dyDescent="0.2">
      <c r="C111" s="314"/>
      <c r="D111" s="315"/>
      <c r="E111" s="314"/>
      <c r="F111" s="314"/>
      <c r="G111" s="314"/>
      <c r="H111" s="314"/>
    </row>
    <row r="112" spans="3:8" x14ac:dyDescent="0.2">
      <c r="C112" s="314"/>
      <c r="D112" s="315"/>
      <c r="E112" s="314"/>
      <c r="F112" s="314"/>
      <c r="G112" s="314"/>
      <c r="H112" s="314"/>
    </row>
    <row r="113" spans="3:8" x14ac:dyDescent="0.2">
      <c r="C113" s="314"/>
      <c r="D113" s="315"/>
      <c r="E113" s="314"/>
      <c r="F113" s="314"/>
      <c r="G113" s="314"/>
      <c r="H113" s="314"/>
    </row>
    <row r="114" spans="3:8" x14ac:dyDescent="0.2">
      <c r="C114" s="314"/>
      <c r="D114" s="315"/>
      <c r="E114" s="314"/>
      <c r="F114" s="314"/>
      <c r="G114" s="314"/>
      <c r="H114" s="314"/>
    </row>
    <row r="115" spans="3:8" x14ac:dyDescent="0.2">
      <c r="C115" s="314"/>
      <c r="D115" s="315"/>
      <c r="E115" s="314"/>
      <c r="F115" s="314"/>
      <c r="G115" s="314"/>
      <c r="H115" s="314"/>
    </row>
    <row r="116" spans="3:8" x14ac:dyDescent="0.2">
      <c r="C116" s="314"/>
      <c r="D116" s="315"/>
      <c r="E116" s="314"/>
      <c r="F116" s="314"/>
      <c r="G116" s="314"/>
      <c r="H116" s="314"/>
    </row>
    <row r="117" spans="3:8" x14ac:dyDescent="0.2">
      <c r="C117" s="314"/>
      <c r="D117" s="315"/>
      <c r="E117" s="314"/>
      <c r="F117" s="314"/>
      <c r="G117" s="314"/>
      <c r="H117" s="314"/>
    </row>
    <row r="118" spans="3:8" x14ac:dyDescent="0.2">
      <c r="C118" s="314"/>
      <c r="D118" s="315"/>
      <c r="E118" s="314"/>
      <c r="F118" s="314"/>
      <c r="G118" s="314"/>
      <c r="H118" s="314"/>
    </row>
    <row r="119" spans="3:8" x14ac:dyDescent="0.2">
      <c r="C119" s="314"/>
      <c r="D119" s="315"/>
      <c r="E119" s="314"/>
      <c r="F119" s="314"/>
      <c r="G119" s="314"/>
      <c r="H119" s="314"/>
    </row>
    <row r="120" spans="3:8" x14ac:dyDescent="0.2">
      <c r="C120" s="314"/>
      <c r="D120" s="315"/>
      <c r="E120" s="314"/>
      <c r="F120" s="314"/>
      <c r="G120" s="314"/>
      <c r="H120" s="314"/>
    </row>
    <row r="121" spans="3:8" x14ac:dyDescent="0.2">
      <c r="C121" s="314"/>
      <c r="D121" s="315"/>
      <c r="E121" s="314"/>
      <c r="F121" s="314"/>
      <c r="G121" s="314"/>
      <c r="H121" s="314"/>
    </row>
    <row r="122" spans="3:8" x14ac:dyDescent="0.2">
      <c r="C122" s="314"/>
      <c r="D122" s="315"/>
      <c r="E122" s="314"/>
      <c r="F122" s="314"/>
      <c r="G122" s="314"/>
      <c r="H122" s="314"/>
    </row>
    <row r="123" spans="3:8" x14ac:dyDescent="0.2">
      <c r="C123" s="314"/>
      <c r="D123" s="315"/>
      <c r="E123" s="314"/>
      <c r="F123" s="314"/>
      <c r="G123" s="314"/>
      <c r="H123" s="314"/>
    </row>
    <row r="124" spans="3:8" x14ac:dyDescent="0.2">
      <c r="C124" s="314"/>
      <c r="D124" s="315"/>
      <c r="E124" s="314"/>
      <c r="F124" s="314"/>
      <c r="G124" s="314"/>
      <c r="H124" s="314"/>
    </row>
    <row r="125" spans="3:8" x14ac:dyDescent="0.2">
      <c r="C125" s="314"/>
      <c r="D125" s="315"/>
      <c r="E125" s="314"/>
      <c r="F125" s="314"/>
      <c r="G125" s="314"/>
      <c r="H125" s="314"/>
    </row>
    <row r="126" spans="3:8" x14ac:dyDescent="0.2">
      <c r="C126" s="314"/>
      <c r="D126" s="315"/>
      <c r="E126" s="314"/>
      <c r="F126" s="314"/>
      <c r="G126" s="314"/>
      <c r="H126" s="314"/>
    </row>
    <row r="127" spans="3:8" x14ac:dyDescent="0.2">
      <c r="C127" s="314"/>
      <c r="D127" s="315"/>
      <c r="E127" s="314"/>
      <c r="F127" s="314"/>
      <c r="G127" s="314"/>
      <c r="H127" s="314"/>
    </row>
    <row r="128" spans="3:8" x14ac:dyDescent="0.2">
      <c r="C128" s="314"/>
      <c r="D128" s="315"/>
      <c r="E128" s="314"/>
      <c r="F128" s="314"/>
      <c r="G128" s="314"/>
      <c r="H128" s="314"/>
    </row>
    <row r="129" spans="3:8" x14ac:dyDescent="0.2">
      <c r="C129" s="314"/>
      <c r="D129" s="315"/>
      <c r="E129" s="314"/>
      <c r="F129" s="314"/>
      <c r="G129" s="314"/>
      <c r="H129" s="314"/>
    </row>
    <row r="130" spans="3:8" x14ac:dyDescent="0.2">
      <c r="C130" s="314"/>
      <c r="D130" s="315"/>
      <c r="E130" s="314"/>
      <c r="F130" s="314"/>
      <c r="G130" s="314"/>
      <c r="H130" s="314"/>
    </row>
    <row r="131" spans="3:8" x14ac:dyDescent="0.2">
      <c r="C131" s="314"/>
      <c r="D131" s="315"/>
      <c r="E131" s="314"/>
      <c r="F131" s="314"/>
      <c r="G131" s="314"/>
      <c r="H131" s="314"/>
    </row>
    <row r="132" spans="3:8" x14ac:dyDescent="0.2">
      <c r="C132" s="314"/>
      <c r="D132" s="315"/>
      <c r="E132" s="314"/>
      <c r="F132" s="314"/>
      <c r="G132" s="314"/>
      <c r="H132" s="314"/>
    </row>
    <row r="133" spans="3:8" x14ac:dyDescent="0.2">
      <c r="C133" s="314"/>
      <c r="D133" s="315"/>
      <c r="E133" s="314"/>
      <c r="F133" s="314"/>
      <c r="G133" s="314"/>
      <c r="H133" s="314"/>
    </row>
    <row r="134" spans="3:8" x14ac:dyDescent="0.2">
      <c r="C134" s="314"/>
      <c r="D134" s="315"/>
      <c r="E134" s="314"/>
      <c r="F134" s="314"/>
      <c r="G134" s="314"/>
      <c r="H134" s="314"/>
    </row>
    <row r="135" spans="3:8" x14ac:dyDescent="0.2">
      <c r="C135" s="314"/>
      <c r="D135" s="315"/>
      <c r="E135" s="314"/>
      <c r="F135" s="314"/>
      <c r="G135" s="314"/>
      <c r="H135" s="314"/>
    </row>
    <row r="136" spans="3:8" x14ac:dyDescent="0.2">
      <c r="C136" s="314"/>
      <c r="D136" s="315"/>
      <c r="E136" s="314"/>
      <c r="F136" s="314"/>
      <c r="G136" s="314"/>
      <c r="H136" s="314"/>
    </row>
    <row r="137" spans="3:8" x14ac:dyDescent="0.2">
      <c r="C137" s="314"/>
      <c r="D137" s="315"/>
      <c r="E137" s="314"/>
      <c r="F137" s="314"/>
      <c r="G137" s="314"/>
      <c r="H137" s="314"/>
    </row>
    <row r="138" spans="3:8" x14ac:dyDescent="0.2">
      <c r="C138" s="314"/>
      <c r="D138" s="315"/>
      <c r="E138" s="314"/>
      <c r="F138" s="314"/>
      <c r="G138" s="314"/>
      <c r="H138" s="314"/>
    </row>
    <row r="139" spans="3:8" x14ac:dyDescent="0.2">
      <c r="C139" s="314"/>
      <c r="D139" s="315"/>
      <c r="E139" s="314"/>
      <c r="F139" s="314"/>
      <c r="G139" s="314"/>
      <c r="H139" s="314"/>
    </row>
    <row r="140" spans="3:8" x14ac:dyDescent="0.2">
      <c r="C140" s="314"/>
      <c r="D140" s="315"/>
      <c r="E140" s="314"/>
      <c r="F140" s="314"/>
      <c r="G140" s="314"/>
      <c r="H140" s="314"/>
    </row>
    <row r="141" spans="3:8" x14ac:dyDescent="0.2">
      <c r="C141" s="314"/>
      <c r="D141" s="315"/>
      <c r="E141" s="314"/>
      <c r="F141" s="314"/>
      <c r="G141" s="314"/>
      <c r="H141" s="314"/>
    </row>
    <row r="142" spans="3:8" x14ac:dyDescent="0.2">
      <c r="C142" s="314"/>
      <c r="D142" s="315"/>
      <c r="E142" s="314"/>
      <c r="F142" s="314"/>
      <c r="G142" s="314"/>
      <c r="H142" s="314"/>
    </row>
    <row r="143" spans="3:8" x14ac:dyDescent="0.2">
      <c r="C143" s="314"/>
      <c r="D143" s="315"/>
      <c r="E143" s="314"/>
      <c r="F143" s="314"/>
      <c r="G143" s="314"/>
      <c r="H143" s="314"/>
    </row>
    <row r="144" spans="3:8" x14ac:dyDescent="0.2">
      <c r="C144" s="314"/>
      <c r="D144" s="315"/>
      <c r="E144" s="314"/>
      <c r="F144" s="314"/>
      <c r="G144" s="314"/>
      <c r="H144" s="314"/>
    </row>
    <row r="145" spans="3:8" x14ac:dyDescent="0.2">
      <c r="C145" s="314"/>
      <c r="D145" s="315"/>
      <c r="E145" s="314"/>
      <c r="F145" s="314"/>
      <c r="G145" s="314"/>
      <c r="H145" s="314"/>
    </row>
    <row r="146" spans="3:8" x14ac:dyDescent="0.2">
      <c r="C146" s="314"/>
      <c r="D146" s="315"/>
      <c r="E146" s="314"/>
      <c r="F146" s="314"/>
      <c r="G146" s="314"/>
      <c r="H146" s="314"/>
    </row>
    <row r="147" spans="3:8" x14ac:dyDescent="0.2">
      <c r="C147" s="314"/>
      <c r="D147" s="315"/>
      <c r="E147" s="314"/>
      <c r="F147" s="314"/>
      <c r="G147" s="314"/>
      <c r="H147" s="314"/>
    </row>
    <row r="148" spans="3:8" x14ac:dyDescent="0.2">
      <c r="C148" s="314"/>
      <c r="D148" s="315"/>
      <c r="E148" s="314"/>
      <c r="F148" s="314"/>
      <c r="G148" s="314"/>
      <c r="H148" s="314"/>
    </row>
    <row r="149" spans="3:8" x14ac:dyDescent="0.2">
      <c r="C149" s="314"/>
      <c r="D149" s="315"/>
      <c r="E149" s="314"/>
      <c r="F149" s="314"/>
      <c r="G149" s="314"/>
      <c r="H149" s="314"/>
    </row>
    <row r="150" spans="3:8" x14ac:dyDescent="0.2">
      <c r="C150" s="314"/>
      <c r="D150" s="315"/>
      <c r="E150" s="314"/>
      <c r="F150" s="314"/>
      <c r="G150" s="314"/>
      <c r="H150" s="314"/>
    </row>
    <row r="151" spans="3:8" x14ac:dyDescent="0.2">
      <c r="C151" s="314"/>
      <c r="D151" s="315"/>
      <c r="E151" s="314"/>
      <c r="F151" s="314"/>
      <c r="G151" s="314"/>
      <c r="H151" s="314"/>
    </row>
    <row r="152" spans="3:8" x14ac:dyDescent="0.2">
      <c r="C152" s="314"/>
      <c r="D152" s="315"/>
      <c r="E152" s="314"/>
      <c r="F152" s="314"/>
      <c r="G152" s="314"/>
      <c r="H152" s="314"/>
    </row>
    <row r="153" spans="3:8" x14ac:dyDescent="0.2">
      <c r="C153" s="314"/>
      <c r="D153" s="315"/>
      <c r="E153" s="314"/>
      <c r="F153" s="314"/>
      <c r="G153" s="314"/>
      <c r="H153" s="314"/>
    </row>
    <row r="154" spans="3:8" x14ac:dyDescent="0.2">
      <c r="C154" s="314"/>
      <c r="D154" s="315"/>
      <c r="E154" s="314"/>
      <c r="F154" s="314"/>
      <c r="G154" s="314"/>
      <c r="H154" s="314"/>
    </row>
    <row r="155" spans="3:8" x14ac:dyDescent="0.2">
      <c r="C155" s="314"/>
      <c r="D155" s="315"/>
      <c r="E155" s="314"/>
      <c r="F155" s="314"/>
      <c r="G155" s="314"/>
      <c r="H155" s="314"/>
    </row>
    <row r="156" spans="3:8" x14ac:dyDescent="0.2">
      <c r="C156" s="314"/>
      <c r="D156" s="315"/>
      <c r="E156" s="314"/>
      <c r="F156" s="314"/>
      <c r="G156" s="314"/>
      <c r="H156" s="314"/>
    </row>
    <row r="157" spans="3:8" x14ac:dyDescent="0.2">
      <c r="C157" s="314"/>
      <c r="D157" s="315"/>
      <c r="E157" s="314"/>
      <c r="F157" s="314"/>
      <c r="G157" s="314"/>
      <c r="H157" s="314"/>
    </row>
    <row r="158" spans="3:8" x14ac:dyDescent="0.2">
      <c r="C158" s="314"/>
      <c r="D158" s="315"/>
      <c r="E158" s="314"/>
      <c r="F158" s="314"/>
      <c r="G158" s="314"/>
      <c r="H158" s="314"/>
    </row>
    <row r="159" spans="3:8" x14ac:dyDescent="0.2">
      <c r="C159" s="314"/>
      <c r="D159" s="315"/>
      <c r="E159" s="314"/>
      <c r="F159" s="314"/>
      <c r="G159" s="314"/>
      <c r="H159" s="314"/>
    </row>
    <row r="160" spans="3:8" x14ac:dyDescent="0.2">
      <c r="C160" s="314"/>
      <c r="D160" s="315"/>
      <c r="E160" s="314"/>
      <c r="F160" s="314"/>
      <c r="G160" s="314"/>
      <c r="H160" s="314"/>
    </row>
    <row r="161" spans="3:8" x14ac:dyDescent="0.2">
      <c r="C161" s="314"/>
      <c r="D161" s="315"/>
      <c r="E161" s="314"/>
      <c r="F161" s="314"/>
      <c r="G161" s="314"/>
      <c r="H161" s="314"/>
    </row>
    <row r="162" spans="3:8" x14ac:dyDescent="0.2">
      <c r="C162" s="314"/>
      <c r="D162" s="315"/>
      <c r="E162" s="314"/>
      <c r="F162" s="314"/>
      <c r="G162" s="314"/>
      <c r="H162" s="314"/>
    </row>
    <row r="163" spans="3:8" x14ac:dyDescent="0.2">
      <c r="C163" s="314"/>
      <c r="D163" s="315"/>
      <c r="E163" s="314"/>
      <c r="F163" s="314"/>
      <c r="G163" s="314"/>
      <c r="H163" s="314"/>
    </row>
    <row r="164" spans="3:8" x14ac:dyDescent="0.2">
      <c r="C164" s="314"/>
      <c r="D164" s="315"/>
      <c r="E164" s="314"/>
      <c r="F164" s="314"/>
      <c r="G164" s="314"/>
      <c r="H164" s="314"/>
    </row>
    <row r="165" spans="3:8" x14ac:dyDescent="0.2">
      <c r="C165" s="314"/>
      <c r="D165" s="315"/>
      <c r="E165" s="314"/>
      <c r="F165" s="314"/>
      <c r="G165" s="314"/>
      <c r="H165" s="314"/>
    </row>
    <row r="166" spans="3:8" x14ac:dyDescent="0.2">
      <c r="C166" s="314"/>
      <c r="D166" s="315"/>
      <c r="E166" s="314"/>
      <c r="F166" s="314"/>
      <c r="G166" s="314"/>
      <c r="H166" s="314"/>
    </row>
    <row r="167" spans="3:8" x14ac:dyDescent="0.2">
      <c r="C167" s="314"/>
      <c r="D167" s="315"/>
      <c r="E167" s="314"/>
      <c r="F167" s="314"/>
      <c r="G167" s="314"/>
      <c r="H167" s="314"/>
    </row>
    <row r="168" spans="3:8" x14ac:dyDescent="0.2">
      <c r="C168" s="314"/>
      <c r="D168" s="315"/>
      <c r="E168" s="314"/>
      <c r="F168" s="314"/>
      <c r="G168" s="314"/>
      <c r="H168" s="314"/>
    </row>
    <row r="169" spans="3:8" x14ac:dyDescent="0.2">
      <c r="C169" s="314"/>
      <c r="D169" s="315"/>
      <c r="E169" s="314"/>
      <c r="F169" s="314"/>
      <c r="G169" s="314"/>
      <c r="H169" s="314"/>
    </row>
    <row r="170" spans="3:8" x14ac:dyDescent="0.2">
      <c r="C170" s="314"/>
      <c r="D170" s="315"/>
      <c r="E170" s="314"/>
      <c r="F170" s="314"/>
      <c r="G170" s="314"/>
      <c r="H170" s="314"/>
    </row>
    <row r="171" spans="3:8" x14ac:dyDescent="0.2">
      <c r="C171" s="314"/>
      <c r="D171" s="315"/>
      <c r="E171" s="314"/>
      <c r="F171" s="314"/>
      <c r="G171" s="314"/>
      <c r="H171" s="314"/>
    </row>
    <row r="172" spans="3:8" x14ac:dyDescent="0.2">
      <c r="C172" s="314"/>
      <c r="D172" s="315"/>
      <c r="E172" s="314"/>
      <c r="F172" s="314"/>
      <c r="G172" s="314"/>
      <c r="H172" s="314"/>
    </row>
    <row r="173" spans="3:8" x14ac:dyDescent="0.2">
      <c r="C173" s="314"/>
      <c r="D173" s="315"/>
      <c r="E173" s="314"/>
      <c r="F173" s="314"/>
      <c r="G173" s="314"/>
      <c r="H173" s="314"/>
    </row>
    <row r="174" spans="3:8" x14ac:dyDescent="0.2">
      <c r="C174" s="314"/>
      <c r="D174" s="315"/>
      <c r="E174" s="314"/>
      <c r="F174" s="314"/>
      <c r="G174" s="314"/>
      <c r="H174" s="314"/>
    </row>
    <row r="175" spans="3:8" x14ac:dyDescent="0.2">
      <c r="D175" s="261"/>
    </row>
    <row r="176" spans="3:8" x14ac:dyDescent="0.2">
      <c r="D176" s="261"/>
    </row>
    <row r="177" spans="4:4" x14ac:dyDescent="0.2">
      <c r="D177" s="261"/>
    </row>
    <row r="178" spans="4:4" x14ac:dyDescent="0.2">
      <c r="D178" s="261"/>
    </row>
    <row r="179" spans="4:4" x14ac:dyDescent="0.2">
      <c r="D179" s="261"/>
    </row>
    <row r="180" spans="4:4" x14ac:dyDescent="0.2">
      <c r="D180" s="261"/>
    </row>
    <row r="181" spans="4:4" x14ac:dyDescent="0.2">
      <c r="D181" s="261"/>
    </row>
    <row r="182" spans="4:4" x14ac:dyDescent="0.2">
      <c r="D182" s="261"/>
    </row>
    <row r="183" spans="4:4" x14ac:dyDescent="0.2">
      <c r="D183" s="261"/>
    </row>
    <row r="184" spans="4:4" x14ac:dyDescent="0.2">
      <c r="D184" s="261"/>
    </row>
    <row r="185" spans="4:4" x14ac:dyDescent="0.2">
      <c r="D185" s="261"/>
    </row>
    <row r="186" spans="4:4" x14ac:dyDescent="0.2">
      <c r="D186" s="261"/>
    </row>
    <row r="187" spans="4:4" x14ac:dyDescent="0.2">
      <c r="D187" s="261"/>
    </row>
    <row r="188" spans="4:4" x14ac:dyDescent="0.2">
      <c r="D188" s="261"/>
    </row>
    <row r="189" spans="4:4" x14ac:dyDescent="0.2">
      <c r="D189" s="261"/>
    </row>
    <row r="190" spans="4:4" x14ac:dyDescent="0.2">
      <c r="D190" s="261"/>
    </row>
    <row r="191" spans="4:4" x14ac:dyDescent="0.2">
      <c r="D191" s="261"/>
    </row>
    <row r="192" spans="4:4" x14ac:dyDescent="0.2">
      <c r="D192" s="261"/>
    </row>
    <row r="193" spans="4:4" x14ac:dyDescent="0.2">
      <c r="D193" s="261"/>
    </row>
    <row r="194" spans="4:4" x14ac:dyDescent="0.2">
      <c r="D194" s="261"/>
    </row>
    <row r="195" spans="4:4" x14ac:dyDescent="0.2">
      <c r="D195" s="261"/>
    </row>
    <row r="196" spans="4:4" x14ac:dyDescent="0.2">
      <c r="D196" s="261"/>
    </row>
    <row r="197" spans="4:4" x14ac:dyDescent="0.2">
      <c r="D197" s="261"/>
    </row>
    <row r="198" spans="4:4" x14ac:dyDescent="0.2">
      <c r="D198" s="261"/>
    </row>
    <row r="199" spans="4:4" x14ac:dyDescent="0.2">
      <c r="D199" s="261"/>
    </row>
    <row r="200" spans="4:4" x14ac:dyDescent="0.2">
      <c r="D200" s="261"/>
    </row>
    <row r="201" spans="4:4" x14ac:dyDescent="0.2">
      <c r="D201" s="261"/>
    </row>
    <row r="202" spans="4:4" x14ac:dyDescent="0.2">
      <c r="D202" s="261"/>
    </row>
    <row r="203" spans="4:4" x14ac:dyDescent="0.2">
      <c r="D203" s="261"/>
    </row>
    <row r="204" spans="4:4" x14ac:dyDescent="0.2">
      <c r="D204" s="261"/>
    </row>
    <row r="205" spans="4:4" x14ac:dyDescent="0.2">
      <c r="D205" s="261"/>
    </row>
    <row r="206" spans="4:4" x14ac:dyDescent="0.2">
      <c r="D206" s="261"/>
    </row>
    <row r="207" spans="4:4" x14ac:dyDescent="0.2">
      <c r="D207" s="261"/>
    </row>
    <row r="208" spans="4:4" x14ac:dyDescent="0.2">
      <c r="D208" s="261"/>
    </row>
    <row r="209" spans="4:4" x14ac:dyDescent="0.2">
      <c r="D209" s="261"/>
    </row>
    <row r="210" spans="4:4" x14ac:dyDescent="0.2">
      <c r="D210" s="261"/>
    </row>
    <row r="211" spans="4:4" x14ac:dyDescent="0.2">
      <c r="D211" s="261"/>
    </row>
    <row r="212" spans="4:4" x14ac:dyDescent="0.2">
      <c r="D212" s="261"/>
    </row>
    <row r="213" spans="4:4" x14ac:dyDescent="0.2">
      <c r="D213" s="261"/>
    </row>
    <row r="214" spans="4:4" x14ac:dyDescent="0.2">
      <c r="D214" s="261"/>
    </row>
    <row r="215" spans="4:4" x14ac:dyDescent="0.2">
      <c r="D215" s="261"/>
    </row>
    <row r="216" spans="4:4" x14ac:dyDescent="0.2">
      <c r="D216" s="261"/>
    </row>
    <row r="217" spans="4:4" x14ac:dyDescent="0.2">
      <c r="D217" s="261"/>
    </row>
    <row r="218" spans="4:4" x14ac:dyDescent="0.2">
      <c r="D218" s="261"/>
    </row>
    <row r="219" spans="4:4" x14ac:dyDescent="0.2">
      <c r="D219" s="261"/>
    </row>
    <row r="220" spans="4:4" x14ac:dyDescent="0.2">
      <c r="D220" s="261"/>
    </row>
    <row r="221" spans="4:4" x14ac:dyDescent="0.2">
      <c r="D221" s="261"/>
    </row>
    <row r="222" spans="4:4" x14ac:dyDescent="0.2">
      <c r="D222" s="261"/>
    </row>
    <row r="223" spans="4:4" x14ac:dyDescent="0.2">
      <c r="D223" s="261"/>
    </row>
    <row r="224" spans="4:4" x14ac:dyDescent="0.2">
      <c r="D224" s="261"/>
    </row>
    <row r="225" spans="4:4" x14ac:dyDescent="0.2">
      <c r="D225" s="261"/>
    </row>
    <row r="226" spans="4:4" x14ac:dyDescent="0.2">
      <c r="D226" s="261"/>
    </row>
    <row r="227" spans="4:4" x14ac:dyDescent="0.2">
      <c r="D227" s="261"/>
    </row>
    <row r="228" spans="4:4" x14ac:dyDescent="0.2">
      <c r="D228" s="261"/>
    </row>
    <row r="229" spans="4:4" x14ac:dyDescent="0.2">
      <c r="D229" s="261"/>
    </row>
    <row r="230" spans="4:4" x14ac:dyDescent="0.2">
      <c r="D230" s="261"/>
    </row>
    <row r="231" spans="4:4" x14ac:dyDescent="0.2">
      <c r="D231" s="261"/>
    </row>
    <row r="232" spans="4:4" x14ac:dyDescent="0.2">
      <c r="D232" s="261"/>
    </row>
    <row r="233" spans="4:4" x14ac:dyDescent="0.2">
      <c r="D233" s="261"/>
    </row>
    <row r="234" spans="4:4" x14ac:dyDescent="0.2">
      <c r="D234" s="261"/>
    </row>
    <row r="235" spans="4:4" x14ac:dyDescent="0.2">
      <c r="D235" s="261"/>
    </row>
    <row r="236" spans="4:4" x14ac:dyDescent="0.2">
      <c r="D236" s="261"/>
    </row>
    <row r="237" spans="4:4" x14ac:dyDescent="0.2">
      <c r="D237" s="261"/>
    </row>
    <row r="238" spans="4:4" x14ac:dyDescent="0.2">
      <c r="D238" s="261"/>
    </row>
    <row r="239" spans="4:4" x14ac:dyDescent="0.2">
      <c r="D239" s="261"/>
    </row>
    <row r="240" spans="4:4" x14ac:dyDescent="0.2">
      <c r="D240" s="261"/>
    </row>
    <row r="241" spans="4:4" x14ac:dyDescent="0.2">
      <c r="D241" s="261"/>
    </row>
    <row r="242" spans="4:4" x14ac:dyDescent="0.2">
      <c r="D242" s="261"/>
    </row>
    <row r="243" spans="4:4" x14ac:dyDescent="0.2">
      <c r="D243" s="261"/>
    </row>
    <row r="244" spans="4:4" x14ac:dyDescent="0.2">
      <c r="D244" s="261"/>
    </row>
    <row r="245" spans="4:4" x14ac:dyDescent="0.2">
      <c r="D245" s="261"/>
    </row>
    <row r="246" spans="4:4" x14ac:dyDescent="0.2">
      <c r="D246" s="261"/>
    </row>
    <row r="247" spans="4:4" x14ac:dyDescent="0.2">
      <c r="D247" s="261"/>
    </row>
    <row r="248" spans="4:4" x14ac:dyDescent="0.2">
      <c r="D248" s="261"/>
    </row>
    <row r="249" spans="4:4" x14ac:dyDescent="0.2">
      <c r="D249" s="261"/>
    </row>
    <row r="250" spans="4:4" x14ac:dyDescent="0.2">
      <c r="D250" s="261"/>
    </row>
    <row r="251" spans="4:4" x14ac:dyDescent="0.2">
      <c r="D251" s="261"/>
    </row>
    <row r="252" spans="4:4" x14ac:dyDescent="0.2">
      <c r="D252" s="261"/>
    </row>
    <row r="253" spans="4:4" x14ac:dyDescent="0.2">
      <c r="D253" s="261"/>
    </row>
    <row r="254" spans="4:4" x14ac:dyDescent="0.2">
      <c r="D254" s="261"/>
    </row>
    <row r="255" spans="4:4" x14ac:dyDescent="0.2">
      <c r="D255" s="261"/>
    </row>
    <row r="256" spans="4:4" x14ac:dyDescent="0.2">
      <c r="D256" s="261"/>
    </row>
    <row r="257" spans="4:4" x14ac:dyDescent="0.2">
      <c r="D257" s="261"/>
    </row>
    <row r="258" spans="4:4" x14ac:dyDescent="0.2">
      <c r="D258" s="261"/>
    </row>
    <row r="259" spans="4:4" x14ac:dyDescent="0.2">
      <c r="D259" s="261"/>
    </row>
    <row r="260" spans="4:4" x14ac:dyDescent="0.2">
      <c r="D260" s="261"/>
    </row>
    <row r="261" spans="4:4" x14ac:dyDescent="0.2">
      <c r="D261" s="261"/>
    </row>
    <row r="262" spans="4:4" x14ac:dyDescent="0.2">
      <c r="D262" s="261"/>
    </row>
    <row r="263" spans="4:4" x14ac:dyDescent="0.2">
      <c r="D263" s="261"/>
    </row>
    <row r="264" spans="4:4" x14ac:dyDescent="0.2">
      <c r="D264" s="261"/>
    </row>
    <row r="265" spans="4:4" x14ac:dyDescent="0.2">
      <c r="D265" s="261"/>
    </row>
    <row r="266" spans="4:4" x14ac:dyDescent="0.2">
      <c r="D266" s="261"/>
    </row>
    <row r="267" spans="4:4" x14ac:dyDescent="0.2">
      <c r="D267" s="261"/>
    </row>
    <row r="268" spans="4:4" x14ac:dyDescent="0.2">
      <c r="D268" s="261"/>
    </row>
    <row r="269" spans="4:4" x14ac:dyDescent="0.2">
      <c r="D269" s="261"/>
    </row>
    <row r="270" spans="4:4" x14ac:dyDescent="0.2">
      <c r="D270" s="261"/>
    </row>
    <row r="271" spans="4:4" x14ac:dyDescent="0.2">
      <c r="D271" s="261"/>
    </row>
    <row r="272" spans="4:4" x14ac:dyDescent="0.2">
      <c r="D272" s="261"/>
    </row>
    <row r="273" spans="4:4" x14ac:dyDescent="0.2">
      <c r="D273" s="261"/>
    </row>
    <row r="274" spans="4:4" x14ac:dyDescent="0.2">
      <c r="D274" s="261"/>
    </row>
    <row r="275" spans="4:4" x14ac:dyDescent="0.2">
      <c r="D275" s="261"/>
    </row>
    <row r="276" spans="4:4" x14ac:dyDescent="0.2">
      <c r="D276" s="261"/>
    </row>
    <row r="277" spans="4:4" x14ac:dyDescent="0.2">
      <c r="D277" s="261"/>
    </row>
    <row r="278" spans="4:4" x14ac:dyDescent="0.2">
      <c r="D278" s="261"/>
    </row>
    <row r="279" spans="4:4" x14ac:dyDescent="0.2">
      <c r="D279" s="261"/>
    </row>
    <row r="280" spans="4:4" x14ac:dyDescent="0.2">
      <c r="D280" s="261"/>
    </row>
    <row r="281" spans="4:4" x14ac:dyDescent="0.2">
      <c r="D281" s="261"/>
    </row>
    <row r="282" spans="4:4" x14ac:dyDescent="0.2">
      <c r="D282" s="261"/>
    </row>
    <row r="283" spans="4:4" x14ac:dyDescent="0.2">
      <c r="D283" s="261"/>
    </row>
    <row r="284" spans="4:4" x14ac:dyDescent="0.2">
      <c r="D284" s="261"/>
    </row>
    <row r="285" spans="4:4" x14ac:dyDescent="0.2">
      <c r="D285" s="261"/>
    </row>
    <row r="286" spans="4:4" x14ac:dyDescent="0.2">
      <c r="D286" s="261"/>
    </row>
    <row r="287" spans="4:4" x14ac:dyDescent="0.2">
      <c r="D287" s="261"/>
    </row>
    <row r="288" spans="4:4" x14ac:dyDescent="0.2">
      <c r="D288" s="261"/>
    </row>
    <row r="289" spans="4:4" x14ac:dyDescent="0.2">
      <c r="D289" s="261"/>
    </row>
    <row r="290" spans="4:4" x14ac:dyDescent="0.2">
      <c r="D290" s="261"/>
    </row>
    <row r="291" spans="4:4" x14ac:dyDescent="0.2">
      <c r="D291" s="261"/>
    </row>
    <row r="292" spans="4:4" x14ac:dyDescent="0.2">
      <c r="D292" s="261"/>
    </row>
    <row r="293" spans="4:4" x14ac:dyDescent="0.2">
      <c r="D293" s="261"/>
    </row>
    <row r="294" spans="4:4" x14ac:dyDescent="0.2">
      <c r="D294" s="261"/>
    </row>
    <row r="295" spans="4:4" x14ac:dyDescent="0.2">
      <c r="D295" s="261"/>
    </row>
    <row r="296" spans="4:4" x14ac:dyDescent="0.2">
      <c r="D296" s="261"/>
    </row>
    <row r="297" spans="4:4" x14ac:dyDescent="0.2">
      <c r="D297" s="261"/>
    </row>
    <row r="298" spans="4:4" x14ac:dyDescent="0.2">
      <c r="D298" s="261"/>
    </row>
    <row r="299" spans="4:4" x14ac:dyDescent="0.2">
      <c r="D299" s="261"/>
    </row>
    <row r="300" spans="4:4" x14ac:dyDescent="0.2">
      <c r="D300" s="261"/>
    </row>
    <row r="301" spans="4:4" x14ac:dyDescent="0.2">
      <c r="D301" s="261"/>
    </row>
    <row r="302" spans="4:4" x14ac:dyDescent="0.2">
      <c r="D302" s="261"/>
    </row>
    <row r="303" spans="4:4" x14ac:dyDescent="0.2">
      <c r="D303" s="261"/>
    </row>
    <row r="304" spans="4:4" x14ac:dyDescent="0.2">
      <c r="D304" s="261"/>
    </row>
    <row r="305" spans="4:4" x14ac:dyDescent="0.2">
      <c r="D305" s="261"/>
    </row>
    <row r="306" spans="4:4" x14ac:dyDescent="0.2">
      <c r="D306" s="261"/>
    </row>
    <row r="307" spans="4:4" x14ac:dyDescent="0.2">
      <c r="D307" s="261"/>
    </row>
    <row r="308" spans="4:4" x14ac:dyDescent="0.2">
      <c r="D308" s="261"/>
    </row>
    <row r="309" spans="4:4" x14ac:dyDescent="0.2">
      <c r="D309" s="261"/>
    </row>
    <row r="310" spans="4:4" x14ac:dyDescent="0.2">
      <c r="D310" s="261"/>
    </row>
    <row r="311" spans="4:4" x14ac:dyDescent="0.2">
      <c r="D311" s="261"/>
    </row>
    <row r="312" spans="4:4" x14ac:dyDescent="0.2">
      <c r="D312" s="261"/>
    </row>
    <row r="313" spans="4:4" x14ac:dyDescent="0.2">
      <c r="D313" s="261"/>
    </row>
    <row r="314" spans="4:4" x14ac:dyDescent="0.2">
      <c r="D314" s="261"/>
    </row>
    <row r="315" spans="4:4" x14ac:dyDescent="0.2">
      <c r="D315" s="261"/>
    </row>
    <row r="316" spans="4:4" x14ac:dyDescent="0.2">
      <c r="D316" s="261"/>
    </row>
    <row r="317" spans="4:4" x14ac:dyDescent="0.2">
      <c r="D317" s="261"/>
    </row>
    <row r="318" spans="4:4" x14ac:dyDescent="0.2">
      <c r="D318" s="261"/>
    </row>
    <row r="319" spans="4:4" x14ac:dyDescent="0.2">
      <c r="D319" s="261"/>
    </row>
    <row r="320" spans="4:4" x14ac:dyDescent="0.2">
      <c r="D320" s="261"/>
    </row>
    <row r="321" spans="4:4" x14ac:dyDescent="0.2">
      <c r="D321" s="261"/>
    </row>
    <row r="322" spans="4:4" x14ac:dyDescent="0.2">
      <c r="D322" s="261"/>
    </row>
    <row r="323" spans="4:4" x14ac:dyDescent="0.2">
      <c r="D323" s="261"/>
    </row>
    <row r="324" spans="4:4" x14ac:dyDescent="0.2">
      <c r="D324" s="261"/>
    </row>
    <row r="325" spans="4:4" x14ac:dyDescent="0.2">
      <c r="D325" s="261"/>
    </row>
    <row r="326" spans="4:4" x14ac:dyDescent="0.2">
      <c r="D326" s="261"/>
    </row>
    <row r="327" spans="4:4" x14ac:dyDescent="0.2">
      <c r="D327" s="261"/>
    </row>
    <row r="328" spans="4:4" x14ac:dyDescent="0.2">
      <c r="D328" s="261"/>
    </row>
    <row r="329" spans="4:4" x14ac:dyDescent="0.2">
      <c r="D329" s="261"/>
    </row>
    <row r="330" spans="4:4" x14ac:dyDescent="0.2">
      <c r="D330" s="261"/>
    </row>
    <row r="331" spans="4:4" x14ac:dyDescent="0.2">
      <c r="D331" s="261"/>
    </row>
    <row r="332" spans="4:4" x14ac:dyDescent="0.2">
      <c r="D332" s="261"/>
    </row>
    <row r="333" spans="4:4" x14ac:dyDescent="0.2">
      <c r="D333" s="261"/>
    </row>
    <row r="334" spans="4:4" x14ac:dyDescent="0.2">
      <c r="D334" s="261"/>
    </row>
    <row r="335" spans="4:4" x14ac:dyDescent="0.2">
      <c r="D335" s="261"/>
    </row>
    <row r="336" spans="4:4" x14ac:dyDescent="0.2">
      <c r="D336" s="261"/>
    </row>
    <row r="337" spans="4:4" x14ac:dyDescent="0.2">
      <c r="D337" s="261"/>
    </row>
    <row r="338" spans="4:4" x14ac:dyDescent="0.2">
      <c r="D338" s="261"/>
    </row>
    <row r="339" spans="4:4" x14ac:dyDescent="0.2">
      <c r="D339" s="261"/>
    </row>
    <row r="340" spans="4:4" x14ac:dyDescent="0.2">
      <c r="D340" s="261"/>
    </row>
    <row r="341" spans="4:4" x14ac:dyDescent="0.2">
      <c r="D341" s="261"/>
    </row>
    <row r="342" spans="4:4" x14ac:dyDescent="0.2">
      <c r="D342" s="261"/>
    </row>
    <row r="343" spans="4:4" x14ac:dyDescent="0.2">
      <c r="D343" s="261"/>
    </row>
    <row r="344" spans="4:4" x14ac:dyDescent="0.2">
      <c r="D344" s="261"/>
    </row>
    <row r="345" spans="4:4" x14ac:dyDescent="0.2">
      <c r="D345" s="261"/>
    </row>
    <row r="346" spans="4:4" x14ac:dyDescent="0.2">
      <c r="D346" s="261"/>
    </row>
    <row r="347" spans="4:4" x14ac:dyDescent="0.2">
      <c r="D347" s="261"/>
    </row>
    <row r="348" spans="4:4" x14ac:dyDescent="0.2">
      <c r="D348" s="261"/>
    </row>
    <row r="349" spans="4:4" x14ac:dyDescent="0.2">
      <c r="D349" s="261"/>
    </row>
    <row r="350" spans="4:4" x14ac:dyDescent="0.2">
      <c r="D350" s="261"/>
    </row>
    <row r="351" spans="4:4" x14ac:dyDescent="0.2">
      <c r="D351" s="261"/>
    </row>
    <row r="352" spans="4:4" x14ac:dyDescent="0.2">
      <c r="D352" s="261"/>
    </row>
    <row r="353" spans="4:4" x14ac:dyDescent="0.2">
      <c r="D353" s="261"/>
    </row>
    <row r="354" spans="4:4" x14ac:dyDescent="0.2">
      <c r="D354" s="261"/>
    </row>
    <row r="355" spans="4:4" x14ac:dyDescent="0.2">
      <c r="D355" s="261"/>
    </row>
    <row r="356" spans="4:4" x14ac:dyDescent="0.2">
      <c r="D356" s="261"/>
    </row>
    <row r="357" spans="4:4" x14ac:dyDescent="0.2">
      <c r="D357" s="261"/>
    </row>
    <row r="358" spans="4:4" x14ac:dyDescent="0.2">
      <c r="D358" s="261"/>
    </row>
    <row r="359" spans="4:4" x14ac:dyDescent="0.2">
      <c r="D359" s="261"/>
    </row>
    <row r="360" spans="4:4" x14ac:dyDescent="0.2">
      <c r="D360" s="261"/>
    </row>
    <row r="361" spans="4:4" x14ac:dyDescent="0.2">
      <c r="D361" s="261"/>
    </row>
    <row r="362" spans="4:4" x14ac:dyDescent="0.2">
      <c r="D362" s="261"/>
    </row>
    <row r="363" spans="4:4" x14ac:dyDescent="0.2">
      <c r="D363" s="261"/>
    </row>
    <row r="364" spans="4:4" x14ac:dyDescent="0.2">
      <c r="D364" s="261"/>
    </row>
    <row r="365" spans="4:4" x14ac:dyDescent="0.2">
      <c r="D365" s="261"/>
    </row>
    <row r="366" spans="4:4" x14ac:dyDescent="0.2">
      <c r="D366" s="261"/>
    </row>
    <row r="367" spans="4:4" x14ac:dyDescent="0.2">
      <c r="D367" s="261"/>
    </row>
    <row r="368" spans="4:4" x14ac:dyDescent="0.2">
      <c r="D368" s="261"/>
    </row>
    <row r="369" spans="4:4" x14ac:dyDescent="0.2">
      <c r="D369" s="261"/>
    </row>
    <row r="370" spans="4:4" x14ac:dyDescent="0.2">
      <c r="D370" s="261"/>
    </row>
    <row r="371" spans="4:4" x14ac:dyDescent="0.2">
      <c r="D371" s="261"/>
    </row>
    <row r="372" spans="4:4" x14ac:dyDescent="0.2">
      <c r="D372" s="261"/>
    </row>
    <row r="373" spans="4:4" x14ac:dyDescent="0.2">
      <c r="D373" s="261"/>
    </row>
    <row r="374" spans="4:4" x14ac:dyDescent="0.2">
      <c r="D374" s="261"/>
    </row>
    <row r="375" spans="4:4" x14ac:dyDescent="0.2">
      <c r="D375" s="261"/>
    </row>
    <row r="376" spans="4:4" x14ac:dyDescent="0.2">
      <c r="D376" s="261"/>
    </row>
    <row r="377" spans="4:4" x14ac:dyDescent="0.2">
      <c r="D377" s="261"/>
    </row>
    <row r="378" spans="4:4" x14ac:dyDescent="0.2">
      <c r="D378" s="261"/>
    </row>
    <row r="379" spans="4:4" x14ac:dyDescent="0.2">
      <c r="D379" s="261"/>
    </row>
    <row r="380" spans="4:4" x14ac:dyDescent="0.2">
      <c r="D380" s="261"/>
    </row>
    <row r="381" spans="4:4" x14ac:dyDescent="0.2">
      <c r="D381" s="261"/>
    </row>
    <row r="382" spans="4:4" x14ac:dyDescent="0.2">
      <c r="D382" s="261"/>
    </row>
    <row r="383" spans="4:4" x14ac:dyDescent="0.2">
      <c r="D383" s="261"/>
    </row>
    <row r="384" spans="4:4" x14ac:dyDescent="0.2">
      <c r="D384" s="261"/>
    </row>
    <row r="385" spans="4:4" x14ac:dyDescent="0.2">
      <c r="D385" s="261"/>
    </row>
    <row r="386" spans="4:4" x14ac:dyDescent="0.2">
      <c r="D386" s="261"/>
    </row>
    <row r="387" spans="4:4" x14ac:dyDescent="0.2">
      <c r="D387" s="261"/>
    </row>
    <row r="388" spans="4:4" x14ac:dyDescent="0.2">
      <c r="D388" s="261"/>
    </row>
    <row r="389" spans="4:4" x14ac:dyDescent="0.2">
      <c r="D389" s="261"/>
    </row>
    <row r="390" spans="4:4" x14ac:dyDescent="0.2">
      <c r="D390" s="261"/>
    </row>
    <row r="391" spans="4:4" x14ac:dyDescent="0.2">
      <c r="D391" s="261"/>
    </row>
    <row r="392" spans="4:4" x14ac:dyDescent="0.2">
      <c r="D392" s="261"/>
    </row>
    <row r="393" spans="4:4" x14ac:dyDescent="0.2">
      <c r="D393" s="261"/>
    </row>
    <row r="394" spans="4:4" x14ac:dyDescent="0.2">
      <c r="D394" s="261"/>
    </row>
    <row r="395" spans="4:4" x14ac:dyDescent="0.2">
      <c r="D395" s="261"/>
    </row>
    <row r="396" spans="4:4" x14ac:dyDescent="0.2">
      <c r="D396" s="261"/>
    </row>
    <row r="397" spans="4:4" x14ac:dyDescent="0.2">
      <c r="D397" s="261"/>
    </row>
    <row r="398" spans="4:4" x14ac:dyDescent="0.2">
      <c r="D398" s="261"/>
    </row>
    <row r="399" spans="4:4" x14ac:dyDescent="0.2">
      <c r="D399" s="261"/>
    </row>
    <row r="400" spans="4:4" x14ac:dyDescent="0.2">
      <c r="D400" s="261"/>
    </row>
    <row r="401" spans="4:4" x14ac:dyDescent="0.2">
      <c r="D401" s="261"/>
    </row>
    <row r="402" spans="4:4" x14ac:dyDescent="0.2">
      <c r="D402" s="261"/>
    </row>
    <row r="403" spans="4:4" x14ac:dyDescent="0.2">
      <c r="D403" s="261"/>
    </row>
    <row r="404" spans="4:4" x14ac:dyDescent="0.2">
      <c r="D404" s="261"/>
    </row>
    <row r="405" spans="4:4" x14ac:dyDescent="0.2">
      <c r="D405" s="261"/>
    </row>
    <row r="406" spans="4:4" x14ac:dyDescent="0.2">
      <c r="D406" s="261"/>
    </row>
    <row r="407" spans="4:4" x14ac:dyDescent="0.2">
      <c r="D407" s="261"/>
    </row>
    <row r="408" spans="4:4" x14ac:dyDescent="0.2">
      <c r="D408" s="261"/>
    </row>
    <row r="409" spans="4:4" x14ac:dyDescent="0.2">
      <c r="D409" s="261"/>
    </row>
    <row r="410" spans="4:4" x14ac:dyDescent="0.2">
      <c r="D410" s="261"/>
    </row>
    <row r="411" spans="4:4" x14ac:dyDescent="0.2">
      <c r="D411" s="261"/>
    </row>
    <row r="412" spans="4:4" x14ac:dyDescent="0.2">
      <c r="D412" s="261"/>
    </row>
    <row r="413" spans="4:4" x14ac:dyDescent="0.2">
      <c r="D413" s="261"/>
    </row>
    <row r="414" spans="4:4" x14ac:dyDescent="0.2">
      <c r="D414" s="261"/>
    </row>
    <row r="415" spans="4:4" x14ac:dyDescent="0.2">
      <c r="D415" s="261"/>
    </row>
    <row r="416" spans="4:4" x14ac:dyDescent="0.2">
      <c r="D416" s="261"/>
    </row>
    <row r="417" spans="4:4" x14ac:dyDescent="0.2">
      <c r="D417" s="261"/>
    </row>
    <row r="418" spans="4:4" x14ac:dyDescent="0.2">
      <c r="D418" s="261"/>
    </row>
    <row r="419" spans="4:4" x14ac:dyDescent="0.2">
      <c r="D419" s="261"/>
    </row>
    <row r="420" spans="4:4" x14ac:dyDescent="0.2">
      <c r="D420" s="261"/>
    </row>
    <row r="421" spans="4:4" x14ac:dyDescent="0.2">
      <c r="D421" s="261"/>
    </row>
    <row r="422" spans="4:4" x14ac:dyDescent="0.2">
      <c r="D422" s="261"/>
    </row>
    <row r="423" spans="4:4" x14ac:dyDescent="0.2">
      <c r="D423" s="261"/>
    </row>
    <row r="424" spans="4:4" x14ac:dyDescent="0.2">
      <c r="D424" s="261"/>
    </row>
    <row r="425" spans="4:4" x14ac:dyDescent="0.2">
      <c r="D425" s="261"/>
    </row>
    <row r="426" spans="4:4" x14ac:dyDescent="0.2">
      <c r="D426" s="261"/>
    </row>
    <row r="427" spans="4:4" x14ac:dyDescent="0.2">
      <c r="D427" s="261"/>
    </row>
    <row r="428" spans="4:4" x14ac:dyDescent="0.2">
      <c r="D428" s="261"/>
    </row>
    <row r="429" spans="4:4" x14ac:dyDescent="0.2">
      <c r="D429" s="261"/>
    </row>
    <row r="430" spans="4:4" x14ac:dyDescent="0.2">
      <c r="D430" s="261"/>
    </row>
    <row r="431" spans="4:4" x14ac:dyDescent="0.2">
      <c r="D431" s="261"/>
    </row>
    <row r="432" spans="4:4" x14ac:dyDescent="0.2">
      <c r="D432" s="261"/>
    </row>
    <row r="433" spans="4:4" x14ac:dyDescent="0.2">
      <c r="D433" s="261"/>
    </row>
    <row r="434" spans="4:4" x14ac:dyDescent="0.2">
      <c r="D434" s="261"/>
    </row>
    <row r="435" spans="4:4" x14ac:dyDescent="0.2">
      <c r="D435" s="261"/>
    </row>
    <row r="436" spans="4:4" x14ac:dyDescent="0.2">
      <c r="D436" s="261"/>
    </row>
    <row r="437" spans="4:4" x14ac:dyDescent="0.2">
      <c r="D437" s="261"/>
    </row>
    <row r="438" spans="4:4" x14ac:dyDescent="0.2">
      <c r="D438" s="261"/>
    </row>
    <row r="439" spans="4:4" x14ac:dyDescent="0.2">
      <c r="D439" s="261"/>
    </row>
    <row r="440" spans="4:4" x14ac:dyDescent="0.2">
      <c r="D440" s="261"/>
    </row>
    <row r="441" spans="4:4" x14ac:dyDescent="0.2">
      <c r="D441" s="261"/>
    </row>
    <row r="442" spans="4:4" x14ac:dyDescent="0.2">
      <c r="D442" s="261"/>
    </row>
    <row r="443" spans="4:4" x14ac:dyDescent="0.2">
      <c r="D443" s="261"/>
    </row>
    <row r="444" spans="4:4" x14ac:dyDescent="0.2">
      <c r="D444" s="261"/>
    </row>
    <row r="445" spans="4:4" x14ac:dyDescent="0.2">
      <c r="D445" s="261"/>
    </row>
    <row r="446" spans="4:4" x14ac:dyDescent="0.2">
      <c r="D446" s="261"/>
    </row>
    <row r="447" spans="4:4" x14ac:dyDescent="0.2">
      <c r="D447" s="261"/>
    </row>
    <row r="448" spans="4:4" x14ac:dyDescent="0.2">
      <c r="D448" s="261"/>
    </row>
    <row r="449" spans="4:4" x14ac:dyDescent="0.2">
      <c r="D449" s="261"/>
    </row>
    <row r="450" spans="4:4" x14ac:dyDescent="0.2">
      <c r="D450" s="261"/>
    </row>
    <row r="451" spans="4:4" x14ac:dyDescent="0.2">
      <c r="D451" s="261"/>
    </row>
    <row r="452" spans="4:4" x14ac:dyDescent="0.2">
      <c r="D452" s="261"/>
    </row>
    <row r="453" spans="4:4" x14ac:dyDescent="0.2">
      <c r="D453" s="261"/>
    </row>
    <row r="454" spans="4:4" x14ac:dyDescent="0.2">
      <c r="D454" s="261"/>
    </row>
    <row r="455" spans="4:4" x14ac:dyDescent="0.2">
      <c r="D455" s="261"/>
    </row>
    <row r="456" spans="4:4" x14ac:dyDescent="0.2">
      <c r="D456" s="261"/>
    </row>
    <row r="457" spans="4:4" x14ac:dyDescent="0.2">
      <c r="D457" s="261"/>
    </row>
    <row r="458" spans="4:4" x14ac:dyDescent="0.2">
      <c r="D458" s="261"/>
    </row>
    <row r="459" spans="4:4" x14ac:dyDescent="0.2">
      <c r="D459" s="261"/>
    </row>
    <row r="460" spans="4:4" x14ac:dyDescent="0.2">
      <c r="D460" s="261"/>
    </row>
    <row r="461" spans="4:4" x14ac:dyDescent="0.2">
      <c r="D461" s="261"/>
    </row>
    <row r="462" spans="4:4" x14ac:dyDescent="0.2">
      <c r="D462" s="261"/>
    </row>
    <row r="463" spans="4:4" x14ac:dyDescent="0.2">
      <c r="D463" s="261"/>
    </row>
    <row r="464" spans="4:4" x14ac:dyDescent="0.2">
      <c r="D464" s="261"/>
    </row>
    <row r="465" spans="4:4" x14ac:dyDescent="0.2">
      <c r="D465" s="261"/>
    </row>
    <row r="466" spans="4:4" x14ac:dyDescent="0.2">
      <c r="D466" s="261"/>
    </row>
    <row r="467" spans="4:4" x14ac:dyDescent="0.2">
      <c r="D467" s="261"/>
    </row>
    <row r="468" spans="4:4" x14ac:dyDescent="0.2">
      <c r="D468" s="261"/>
    </row>
    <row r="469" spans="4:4" x14ac:dyDescent="0.2">
      <c r="D469" s="261"/>
    </row>
    <row r="470" spans="4:4" x14ac:dyDescent="0.2">
      <c r="D470" s="261"/>
    </row>
    <row r="471" spans="4:4" x14ac:dyDescent="0.2">
      <c r="D471" s="261"/>
    </row>
    <row r="472" spans="4:4" x14ac:dyDescent="0.2">
      <c r="D472" s="261"/>
    </row>
    <row r="473" spans="4:4" x14ac:dyDescent="0.2">
      <c r="D473" s="261"/>
    </row>
    <row r="474" spans="4:4" x14ac:dyDescent="0.2">
      <c r="D474" s="261"/>
    </row>
    <row r="475" spans="4:4" x14ac:dyDescent="0.2">
      <c r="D475" s="261"/>
    </row>
    <row r="476" spans="4:4" x14ac:dyDescent="0.2">
      <c r="D476" s="261"/>
    </row>
    <row r="477" spans="4:4" x14ac:dyDescent="0.2">
      <c r="D477" s="261"/>
    </row>
    <row r="478" spans="4:4" x14ac:dyDescent="0.2">
      <c r="D478" s="261"/>
    </row>
    <row r="479" spans="4:4" x14ac:dyDescent="0.2">
      <c r="D479" s="261"/>
    </row>
    <row r="480" spans="4:4" x14ac:dyDescent="0.2">
      <c r="D480" s="261"/>
    </row>
    <row r="481" spans="4:4" x14ac:dyDescent="0.2">
      <c r="D481" s="261"/>
    </row>
    <row r="482" spans="4:4" x14ac:dyDescent="0.2">
      <c r="D482" s="261"/>
    </row>
    <row r="483" spans="4:4" x14ac:dyDescent="0.2">
      <c r="D483" s="261"/>
    </row>
    <row r="484" spans="4:4" x14ac:dyDescent="0.2">
      <c r="D484" s="261"/>
    </row>
    <row r="485" spans="4:4" x14ac:dyDescent="0.2">
      <c r="D485" s="261"/>
    </row>
    <row r="486" spans="4:4" x14ac:dyDescent="0.2">
      <c r="D486" s="261"/>
    </row>
    <row r="487" spans="4:4" x14ac:dyDescent="0.2">
      <c r="D487" s="261"/>
    </row>
    <row r="488" spans="4:4" x14ac:dyDescent="0.2">
      <c r="D488" s="261"/>
    </row>
    <row r="489" spans="4:4" x14ac:dyDescent="0.2">
      <c r="D489" s="261"/>
    </row>
    <row r="490" spans="4:4" x14ac:dyDescent="0.2">
      <c r="D490" s="261"/>
    </row>
    <row r="491" spans="4:4" x14ac:dyDescent="0.2">
      <c r="D491" s="261"/>
    </row>
    <row r="492" spans="4:4" x14ac:dyDescent="0.2">
      <c r="D492" s="261"/>
    </row>
    <row r="493" spans="4:4" x14ac:dyDescent="0.2">
      <c r="D493" s="261"/>
    </row>
    <row r="494" spans="4:4" x14ac:dyDescent="0.2">
      <c r="D494" s="261"/>
    </row>
    <row r="495" spans="4:4" x14ac:dyDescent="0.2">
      <c r="D495" s="261"/>
    </row>
    <row r="496" spans="4:4" x14ac:dyDescent="0.2">
      <c r="D496" s="261"/>
    </row>
    <row r="497" spans="4:4" x14ac:dyDescent="0.2">
      <c r="D497" s="261"/>
    </row>
    <row r="498" spans="4:4" x14ac:dyDescent="0.2">
      <c r="D498" s="261"/>
    </row>
    <row r="499" spans="4:4" x14ac:dyDescent="0.2">
      <c r="D499" s="261"/>
    </row>
    <row r="500" spans="4:4" x14ac:dyDescent="0.2">
      <c r="D500" s="261"/>
    </row>
    <row r="501" spans="4:4" x14ac:dyDescent="0.2">
      <c r="D501" s="261"/>
    </row>
    <row r="502" spans="4:4" x14ac:dyDescent="0.2">
      <c r="D502" s="261"/>
    </row>
    <row r="503" spans="4:4" x14ac:dyDescent="0.2">
      <c r="D503" s="261"/>
    </row>
    <row r="504" spans="4:4" x14ac:dyDescent="0.2">
      <c r="D504" s="261"/>
    </row>
    <row r="505" spans="4:4" x14ac:dyDescent="0.2">
      <c r="D505" s="261"/>
    </row>
    <row r="506" spans="4:4" x14ac:dyDescent="0.2">
      <c r="D506" s="261"/>
    </row>
    <row r="507" spans="4:4" x14ac:dyDescent="0.2">
      <c r="D507" s="261"/>
    </row>
    <row r="508" spans="4:4" x14ac:dyDescent="0.2">
      <c r="D508" s="261"/>
    </row>
    <row r="509" spans="4:4" x14ac:dyDescent="0.2">
      <c r="D509" s="261"/>
    </row>
    <row r="510" spans="4:4" x14ac:dyDescent="0.2">
      <c r="D510" s="261"/>
    </row>
    <row r="511" spans="4:4" x14ac:dyDescent="0.2">
      <c r="D511" s="261"/>
    </row>
    <row r="512" spans="4:4" x14ac:dyDescent="0.2">
      <c r="D512" s="261"/>
    </row>
    <row r="513" spans="4:4" x14ac:dyDescent="0.2">
      <c r="D513" s="261"/>
    </row>
    <row r="514" spans="4:4" x14ac:dyDescent="0.2">
      <c r="D514" s="261"/>
    </row>
    <row r="515" spans="4:4" x14ac:dyDescent="0.2">
      <c r="D515" s="261"/>
    </row>
    <row r="516" spans="4:4" x14ac:dyDescent="0.2">
      <c r="D516" s="261"/>
    </row>
    <row r="517" spans="4:4" x14ac:dyDescent="0.2">
      <c r="D517" s="261"/>
    </row>
    <row r="518" spans="4:4" x14ac:dyDescent="0.2">
      <c r="D518" s="261"/>
    </row>
    <row r="519" spans="4:4" x14ac:dyDescent="0.2">
      <c r="D519" s="261"/>
    </row>
    <row r="520" spans="4:4" x14ac:dyDescent="0.2">
      <c r="D520" s="261"/>
    </row>
    <row r="521" spans="4:4" x14ac:dyDescent="0.2">
      <c r="D521" s="261"/>
    </row>
    <row r="522" spans="4:4" x14ac:dyDescent="0.2">
      <c r="D522" s="261"/>
    </row>
    <row r="523" spans="4:4" x14ac:dyDescent="0.2">
      <c r="D523" s="261"/>
    </row>
    <row r="524" spans="4:4" x14ac:dyDescent="0.2">
      <c r="D524" s="261"/>
    </row>
    <row r="525" spans="4:4" x14ac:dyDescent="0.2">
      <c r="D525" s="261"/>
    </row>
    <row r="526" spans="4:4" x14ac:dyDescent="0.2">
      <c r="D526" s="261"/>
    </row>
    <row r="527" spans="4:4" x14ac:dyDescent="0.2">
      <c r="D527" s="261"/>
    </row>
    <row r="528" spans="4:4" x14ac:dyDescent="0.2">
      <c r="D528" s="261"/>
    </row>
    <row r="529" spans="4:4" x14ac:dyDescent="0.2">
      <c r="D529" s="261"/>
    </row>
    <row r="530" spans="4:4" x14ac:dyDescent="0.2">
      <c r="D530" s="261"/>
    </row>
    <row r="531" spans="4:4" x14ac:dyDescent="0.2">
      <c r="D531" s="261"/>
    </row>
    <row r="532" spans="4:4" x14ac:dyDescent="0.2">
      <c r="D532" s="261"/>
    </row>
    <row r="533" spans="4:4" x14ac:dyDescent="0.2">
      <c r="D533" s="261"/>
    </row>
    <row r="534" spans="4:4" x14ac:dyDescent="0.2">
      <c r="D534" s="261"/>
    </row>
    <row r="535" spans="4:4" x14ac:dyDescent="0.2">
      <c r="D535" s="261"/>
    </row>
    <row r="536" spans="4:4" x14ac:dyDescent="0.2">
      <c r="D536" s="261"/>
    </row>
    <row r="537" spans="4:4" x14ac:dyDescent="0.2">
      <c r="D537" s="261"/>
    </row>
    <row r="538" spans="4:4" x14ac:dyDescent="0.2">
      <c r="D538" s="261"/>
    </row>
    <row r="539" spans="4:4" x14ac:dyDescent="0.2">
      <c r="D539" s="261"/>
    </row>
    <row r="540" spans="4:4" x14ac:dyDescent="0.2">
      <c r="D540" s="261"/>
    </row>
    <row r="541" spans="4:4" x14ac:dyDescent="0.2">
      <c r="D541" s="261"/>
    </row>
    <row r="542" spans="4:4" x14ac:dyDescent="0.2">
      <c r="D542" s="261"/>
    </row>
    <row r="543" spans="4:4" x14ac:dyDescent="0.2">
      <c r="D543" s="261"/>
    </row>
    <row r="544" spans="4:4" x14ac:dyDescent="0.2">
      <c r="D544" s="261"/>
    </row>
    <row r="545" spans="4:4" x14ac:dyDescent="0.2">
      <c r="D545" s="261"/>
    </row>
    <row r="546" spans="4:4" x14ac:dyDescent="0.2">
      <c r="D546" s="261"/>
    </row>
    <row r="547" spans="4:4" x14ac:dyDescent="0.2">
      <c r="D547" s="261"/>
    </row>
    <row r="548" spans="4:4" x14ac:dyDescent="0.2">
      <c r="D548" s="261"/>
    </row>
    <row r="549" spans="4:4" x14ac:dyDescent="0.2">
      <c r="D549" s="261"/>
    </row>
    <row r="550" spans="4:4" x14ac:dyDescent="0.2">
      <c r="D550" s="261"/>
    </row>
    <row r="551" spans="4:4" x14ac:dyDescent="0.2">
      <c r="D551" s="261"/>
    </row>
    <row r="552" spans="4:4" x14ac:dyDescent="0.2">
      <c r="D552" s="261"/>
    </row>
    <row r="553" spans="4:4" x14ac:dyDescent="0.2">
      <c r="D553" s="261"/>
    </row>
    <row r="554" spans="4:4" x14ac:dyDescent="0.2">
      <c r="D554" s="261"/>
    </row>
    <row r="555" spans="4:4" x14ac:dyDescent="0.2">
      <c r="D555" s="261"/>
    </row>
    <row r="556" spans="4:4" x14ac:dyDescent="0.2">
      <c r="D556" s="261"/>
    </row>
    <row r="557" spans="4:4" x14ac:dyDescent="0.2">
      <c r="D557" s="261"/>
    </row>
    <row r="558" spans="4:4" x14ac:dyDescent="0.2">
      <c r="D558" s="261"/>
    </row>
    <row r="559" spans="4:4" x14ac:dyDescent="0.2">
      <c r="D559" s="261"/>
    </row>
    <row r="560" spans="4:4" x14ac:dyDescent="0.2">
      <c r="D560" s="261"/>
    </row>
    <row r="561" spans="4:4" x14ac:dyDescent="0.2">
      <c r="D561" s="261"/>
    </row>
    <row r="562" spans="4:4" x14ac:dyDescent="0.2">
      <c r="D562" s="261"/>
    </row>
    <row r="563" spans="4:4" x14ac:dyDescent="0.2">
      <c r="D563" s="261"/>
    </row>
    <row r="564" spans="4:4" x14ac:dyDescent="0.2">
      <c r="D564" s="261"/>
    </row>
    <row r="565" spans="4:4" x14ac:dyDescent="0.2">
      <c r="D565" s="261"/>
    </row>
    <row r="566" spans="4:4" x14ac:dyDescent="0.2">
      <c r="D566" s="261"/>
    </row>
    <row r="567" spans="4:4" x14ac:dyDescent="0.2">
      <c r="D567" s="261"/>
    </row>
    <row r="568" spans="4:4" x14ac:dyDescent="0.2">
      <c r="D568" s="261"/>
    </row>
    <row r="569" spans="4:4" x14ac:dyDescent="0.2">
      <c r="D569" s="261"/>
    </row>
    <row r="570" spans="4:4" x14ac:dyDescent="0.2">
      <c r="D570" s="261"/>
    </row>
    <row r="571" spans="4:4" x14ac:dyDescent="0.2">
      <c r="D571" s="261"/>
    </row>
    <row r="572" spans="4:4" x14ac:dyDescent="0.2">
      <c r="D572" s="261"/>
    </row>
    <row r="573" spans="4:4" x14ac:dyDescent="0.2">
      <c r="D573" s="261"/>
    </row>
    <row r="574" spans="4:4" x14ac:dyDescent="0.2">
      <c r="D574" s="261"/>
    </row>
    <row r="575" spans="4:4" x14ac:dyDescent="0.2">
      <c r="D575" s="261"/>
    </row>
    <row r="576" spans="4:4" x14ac:dyDescent="0.2">
      <c r="D576" s="261"/>
    </row>
    <row r="577" spans="4:4" x14ac:dyDescent="0.2">
      <c r="D577" s="261"/>
    </row>
    <row r="578" spans="4:4" x14ac:dyDescent="0.2">
      <c r="D578" s="261"/>
    </row>
    <row r="579" spans="4:4" x14ac:dyDescent="0.2">
      <c r="D579" s="261"/>
    </row>
    <row r="580" spans="4:4" x14ac:dyDescent="0.2">
      <c r="D580" s="261"/>
    </row>
    <row r="581" spans="4:4" x14ac:dyDescent="0.2">
      <c r="D581" s="261"/>
    </row>
    <row r="582" spans="4:4" x14ac:dyDescent="0.2">
      <c r="D582" s="261"/>
    </row>
    <row r="583" spans="4:4" x14ac:dyDescent="0.2">
      <c r="D583" s="261"/>
    </row>
    <row r="584" spans="4:4" x14ac:dyDescent="0.2">
      <c r="D584" s="261"/>
    </row>
    <row r="585" spans="4:4" x14ac:dyDescent="0.2">
      <c r="D585" s="261"/>
    </row>
    <row r="586" spans="4:4" x14ac:dyDescent="0.2">
      <c r="D586" s="261"/>
    </row>
    <row r="587" spans="4:4" x14ac:dyDescent="0.2">
      <c r="D587" s="261"/>
    </row>
    <row r="588" spans="4:4" x14ac:dyDescent="0.2">
      <c r="D588" s="261"/>
    </row>
    <row r="589" spans="4:4" x14ac:dyDescent="0.2">
      <c r="D589" s="261"/>
    </row>
    <row r="590" spans="4:4" x14ac:dyDescent="0.2">
      <c r="D590" s="261"/>
    </row>
    <row r="591" spans="4:4" x14ac:dyDescent="0.2">
      <c r="D591" s="261"/>
    </row>
    <row r="592" spans="4:4" x14ac:dyDescent="0.2">
      <c r="D592" s="261"/>
    </row>
    <row r="593" spans="4:4" x14ac:dyDescent="0.2">
      <c r="D593" s="261"/>
    </row>
    <row r="594" spans="4:4" x14ac:dyDescent="0.2">
      <c r="D594" s="261"/>
    </row>
    <row r="595" spans="4:4" x14ac:dyDescent="0.2">
      <c r="D595" s="261"/>
    </row>
    <row r="596" spans="4:4" x14ac:dyDescent="0.2">
      <c r="D596" s="261"/>
    </row>
    <row r="597" spans="4:4" x14ac:dyDescent="0.2">
      <c r="D597" s="261"/>
    </row>
    <row r="598" spans="4:4" x14ac:dyDescent="0.2">
      <c r="D598" s="261"/>
    </row>
    <row r="599" spans="4:4" x14ac:dyDescent="0.2">
      <c r="D599" s="261"/>
    </row>
    <row r="600" spans="4:4" x14ac:dyDescent="0.2">
      <c r="D600" s="261"/>
    </row>
    <row r="601" spans="4:4" x14ac:dyDescent="0.2">
      <c r="D601" s="261"/>
    </row>
    <row r="602" spans="4:4" x14ac:dyDescent="0.2">
      <c r="D602" s="261"/>
    </row>
    <row r="603" spans="4:4" x14ac:dyDescent="0.2">
      <c r="D603" s="261"/>
    </row>
    <row r="604" spans="4:4" x14ac:dyDescent="0.2">
      <c r="D604" s="261"/>
    </row>
    <row r="605" spans="4:4" x14ac:dyDescent="0.2">
      <c r="D605" s="261"/>
    </row>
    <row r="606" spans="4:4" x14ac:dyDescent="0.2">
      <c r="D606" s="261"/>
    </row>
    <row r="607" spans="4:4" x14ac:dyDescent="0.2">
      <c r="D607" s="261"/>
    </row>
    <row r="608" spans="4:4" x14ac:dyDescent="0.2">
      <c r="D608" s="261"/>
    </row>
    <row r="609" spans="4:4" x14ac:dyDescent="0.2">
      <c r="D609" s="261"/>
    </row>
    <row r="610" spans="4:4" x14ac:dyDescent="0.2">
      <c r="D610" s="261"/>
    </row>
    <row r="611" spans="4:4" x14ac:dyDescent="0.2">
      <c r="D611" s="261"/>
    </row>
    <row r="612" spans="4:4" x14ac:dyDescent="0.2">
      <c r="D612" s="261"/>
    </row>
    <row r="613" spans="4:4" x14ac:dyDescent="0.2">
      <c r="D613" s="261"/>
    </row>
    <row r="614" spans="4:4" x14ac:dyDescent="0.2">
      <c r="D614" s="261"/>
    </row>
    <row r="615" spans="4:4" x14ac:dyDescent="0.2">
      <c r="D615" s="261"/>
    </row>
    <row r="616" spans="4:4" x14ac:dyDescent="0.2">
      <c r="D616" s="261"/>
    </row>
    <row r="617" spans="4:4" x14ac:dyDescent="0.2">
      <c r="D617" s="261"/>
    </row>
    <row r="618" spans="4:4" x14ac:dyDescent="0.2">
      <c r="D618" s="261"/>
    </row>
    <row r="619" spans="4:4" x14ac:dyDescent="0.2">
      <c r="D619" s="261"/>
    </row>
    <row r="620" spans="4:4" x14ac:dyDescent="0.2">
      <c r="D620" s="261"/>
    </row>
    <row r="621" spans="4:4" x14ac:dyDescent="0.2">
      <c r="D621" s="261"/>
    </row>
    <row r="622" spans="4:4" x14ac:dyDescent="0.2">
      <c r="D622" s="261"/>
    </row>
    <row r="623" spans="4:4" x14ac:dyDescent="0.2">
      <c r="D623" s="261"/>
    </row>
    <row r="624" spans="4:4" x14ac:dyDescent="0.2">
      <c r="D624" s="261"/>
    </row>
    <row r="625" spans="4:4" x14ac:dyDescent="0.2">
      <c r="D625" s="261"/>
    </row>
    <row r="626" spans="4:4" x14ac:dyDescent="0.2">
      <c r="D626" s="261"/>
    </row>
    <row r="627" spans="4:4" x14ac:dyDescent="0.2">
      <c r="D627" s="261"/>
    </row>
    <row r="628" spans="4:4" x14ac:dyDescent="0.2">
      <c r="D628" s="261"/>
    </row>
    <row r="629" spans="4:4" x14ac:dyDescent="0.2">
      <c r="D629" s="261"/>
    </row>
    <row r="630" spans="4:4" x14ac:dyDescent="0.2">
      <c r="D630" s="261"/>
    </row>
    <row r="631" spans="4:4" x14ac:dyDescent="0.2">
      <c r="D631" s="261"/>
    </row>
    <row r="632" spans="4:4" x14ac:dyDescent="0.2">
      <c r="D632" s="261"/>
    </row>
    <row r="633" spans="4:4" x14ac:dyDescent="0.2">
      <c r="D633" s="261"/>
    </row>
    <row r="634" spans="4:4" x14ac:dyDescent="0.2">
      <c r="D634" s="261"/>
    </row>
    <row r="635" spans="4:4" x14ac:dyDescent="0.2">
      <c r="D635" s="261"/>
    </row>
    <row r="636" spans="4:4" x14ac:dyDescent="0.2">
      <c r="D636" s="261"/>
    </row>
    <row r="637" spans="4:4" x14ac:dyDescent="0.2">
      <c r="D637" s="261"/>
    </row>
    <row r="638" spans="4:4" x14ac:dyDescent="0.2">
      <c r="D638" s="261"/>
    </row>
    <row r="639" spans="4:4" x14ac:dyDescent="0.2">
      <c r="D639" s="261"/>
    </row>
    <row r="640" spans="4:4" x14ac:dyDescent="0.2">
      <c r="D640" s="261"/>
    </row>
    <row r="641" spans="4:4" x14ac:dyDescent="0.2">
      <c r="D641" s="261"/>
    </row>
    <row r="642" spans="4:4" x14ac:dyDescent="0.2">
      <c r="D642" s="261"/>
    </row>
    <row r="643" spans="4:4" x14ac:dyDescent="0.2">
      <c r="D643" s="261"/>
    </row>
    <row r="644" spans="4:4" x14ac:dyDescent="0.2">
      <c r="D644" s="261"/>
    </row>
    <row r="645" spans="4:4" x14ac:dyDescent="0.2">
      <c r="D645" s="261"/>
    </row>
    <row r="646" spans="4:4" x14ac:dyDescent="0.2">
      <c r="D646" s="261"/>
    </row>
    <row r="647" spans="4:4" x14ac:dyDescent="0.2">
      <c r="D647" s="261"/>
    </row>
    <row r="648" spans="4:4" x14ac:dyDescent="0.2">
      <c r="D648" s="261"/>
    </row>
    <row r="649" spans="4:4" x14ac:dyDescent="0.2">
      <c r="D649" s="261"/>
    </row>
    <row r="650" spans="4:4" x14ac:dyDescent="0.2">
      <c r="D650" s="261"/>
    </row>
    <row r="651" spans="4:4" x14ac:dyDescent="0.2">
      <c r="D651" s="261"/>
    </row>
    <row r="652" spans="4:4" x14ac:dyDescent="0.2">
      <c r="D652" s="261"/>
    </row>
    <row r="653" spans="4:4" x14ac:dyDescent="0.2">
      <c r="D653" s="261"/>
    </row>
    <row r="654" spans="4:4" x14ac:dyDescent="0.2">
      <c r="D654" s="261"/>
    </row>
    <row r="655" spans="4:4" x14ac:dyDescent="0.2">
      <c r="D655" s="261"/>
    </row>
    <row r="656" spans="4:4" x14ac:dyDescent="0.2">
      <c r="D656" s="261"/>
    </row>
    <row r="657" spans="4:4" x14ac:dyDescent="0.2">
      <c r="D657" s="261"/>
    </row>
    <row r="658" spans="4:4" x14ac:dyDescent="0.2">
      <c r="D658" s="261"/>
    </row>
    <row r="659" spans="4:4" x14ac:dyDescent="0.2">
      <c r="D659" s="261"/>
    </row>
    <row r="660" spans="4:4" x14ac:dyDescent="0.2">
      <c r="D660" s="261"/>
    </row>
    <row r="661" spans="4:4" x14ac:dyDescent="0.2">
      <c r="D661" s="261"/>
    </row>
    <row r="662" spans="4:4" x14ac:dyDescent="0.2">
      <c r="D662" s="261"/>
    </row>
    <row r="663" spans="4:4" x14ac:dyDescent="0.2">
      <c r="D663" s="261"/>
    </row>
    <row r="664" spans="4:4" x14ac:dyDescent="0.2">
      <c r="D664" s="261"/>
    </row>
    <row r="665" spans="4:4" x14ac:dyDescent="0.2">
      <c r="D665" s="261"/>
    </row>
    <row r="666" spans="4:4" x14ac:dyDescent="0.2">
      <c r="D666" s="261"/>
    </row>
    <row r="667" spans="4:4" x14ac:dyDescent="0.2">
      <c r="D667" s="261"/>
    </row>
    <row r="668" spans="4:4" x14ac:dyDescent="0.2">
      <c r="D668" s="261"/>
    </row>
    <row r="669" spans="4:4" x14ac:dyDescent="0.2">
      <c r="D669" s="261"/>
    </row>
    <row r="670" spans="4:4" x14ac:dyDescent="0.2">
      <c r="D670" s="261"/>
    </row>
    <row r="671" spans="4:4" x14ac:dyDescent="0.2">
      <c r="D671" s="261"/>
    </row>
    <row r="672" spans="4:4" x14ac:dyDescent="0.2">
      <c r="D672" s="261"/>
    </row>
    <row r="673" spans="4:4" x14ac:dyDescent="0.2">
      <c r="D673" s="261"/>
    </row>
    <row r="674" spans="4:4" x14ac:dyDescent="0.2">
      <c r="D674" s="261"/>
    </row>
    <row r="675" spans="4:4" x14ac:dyDescent="0.2">
      <c r="D675" s="261"/>
    </row>
    <row r="676" spans="4:4" x14ac:dyDescent="0.2">
      <c r="D676" s="261"/>
    </row>
    <row r="677" spans="4:4" x14ac:dyDescent="0.2">
      <c r="D677" s="261"/>
    </row>
    <row r="678" spans="4:4" x14ac:dyDescent="0.2">
      <c r="D678" s="261"/>
    </row>
    <row r="679" spans="4:4" x14ac:dyDescent="0.2">
      <c r="D679" s="261"/>
    </row>
    <row r="680" spans="4:4" x14ac:dyDescent="0.2">
      <c r="D680" s="261"/>
    </row>
    <row r="681" spans="4:4" x14ac:dyDescent="0.2">
      <c r="D681" s="261"/>
    </row>
    <row r="682" spans="4:4" x14ac:dyDescent="0.2">
      <c r="D682" s="261"/>
    </row>
    <row r="683" spans="4:4" x14ac:dyDescent="0.2">
      <c r="D683" s="261"/>
    </row>
    <row r="684" spans="4:4" x14ac:dyDescent="0.2">
      <c r="D684" s="261"/>
    </row>
    <row r="685" spans="4:4" x14ac:dyDescent="0.2">
      <c r="D685" s="261"/>
    </row>
    <row r="686" spans="4:4" x14ac:dyDescent="0.2">
      <c r="D686" s="261"/>
    </row>
    <row r="687" spans="4:4" x14ac:dyDescent="0.2">
      <c r="D687" s="261"/>
    </row>
    <row r="688" spans="4:4" x14ac:dyDescent="0.2">
      <c r="D688" s="261"/>
    </row>
    <row r="689" spans="4:4" x14ac:dyDescent="0.2">
      <c r="D689" s="261"/>
    </row>
    <row r="690" spans="4:4" x14ac:dyDescent="0.2">
      <c r="D690" s="261"/>
    </row>
    <row r="691" spans="4:4" x14ac:dyDescent="0.2">
      <c r="D691" s="261"/>
    </row>
    <row r="692" spans="4:4" x14ac:dyDescent="0.2">
      <c r="D692" s="261"/>
    </row>
    <row r="693" spans="4:4" x14ac:dyDescent="0.2">
      <c r="D693" s="261"/>
    </row>
    <row r="694" spans="4:4" x14ac:dyDescent="0.2">
      <c r="D694" s="261"/>
    </row>
    <row r="695" spans="4:4" x14ac:dyDescent="0.2">
      <c r="D695" s="261"/>
    </row>
    <row r="696" spans="4:4" x14ac:dyDescent="0.2">
      <c r="D696" s="261"/>
    </row>
    <row r="697" spans="4:4" x14ac:dyDescent="0.2">
      <c r="D697" s="261"/>
    </row>
    <row r="698" spans="4:4" x14ac:dyDescent="0.2">
      <c r="D698" s="261"/>
    </row>
    <row r="699" spans="4:4" x14ac:dyDescent="0.2">
      <c r="D699" s="261"/>
    </row>
    <row r="700" spans="4:4" x14ac:dyDescent="0.2">
      <c r="D700" s="261"/>
    </row>
    <row r="701" spans="4:4" x14ac:dyDescent="0.2">
      <c r="D701" s="261"/>
    </row>
    <row r="702" spans="4:4" x14ac:dyDescent="0.2">
      <c r="D702" s="261"/>
    </row>
    <row r="703" spans="4:4" x14ac:dyDescent="0.2">
      <c r="D703" s="261"/>
    </row>
    <row r="704" spans="4:4" x14ac:dyDescent="0.2">
      <c r="D704" s="261"/>
    </row>
    <row r="705" spans="4:4" x14ac:dyDescent="0.2">
      <c r="D705" s="261"/>
    </row>
    <row r="706" spans="4:4" x14ac:dyDescent="0.2">
      <c r="D706" s="261"/>
    </row>
    <row r="707" spans="4:4" x14ac:dyDescent="0.2">
      <c r="D707" s="261"/>
    </row>
    <row r="708" spans="4:4" x14ac:dyDescent="0.2">
      <c r="D708" s="261"/>
    </row>
    <row r="709" spans="4:4" x14ac:dyDescent="0.2">
      <c r="D709" s="261"/>
    </row>
    <row r="710" spans="4:4" x14ac:dyDescent="0.2">
      <c r="D710" s="261"/>
    </row>
    <row r="711" spans="4:4" x14ac:dyDescent="0.2">
      <c r="D711" s="261"/>
    </row>
    <row r="712" spans="4:4" x14ac:dyDescent="0.2">
      <c r="D712" s="261"/>
    </row>
    <row r="713" spans="4:4" x14ac:dyDescent="0.2">
      <c r="D713" s="261"/>
    </row>
    <row r="714" spans="4:4" x14ac:dyDescent="0.2">
      <c r="D714" s="261"/>
    </row>
    <row r="715" spans="4:4" x14ac:dyDescent="0.2">
      <c r="D715" s="261"/>
    </row>
    <row r="716" spans="4:4" x14ac:dyDescent="0.2">
      <c r="D716" s="261"/>
    </row>
    <row r="717" spans="4:4" x14ac:dyDescent="0.2">
      <c r="D717" s="261"/>
    </row>
    <row r="718" spans="4:4" x14ac:dyDescent="0.2">
      <c r="D718" s="261"/>
    </row>
    <row r="719" spans="4:4" x14ac:dyDescent="0.2">
      <c r="D719" s="261"/>
    </row>
    <row r="720" spans="4:4" x14ac:dyDescent="0.2">
      <c r="D720" s="261"/>
    </row>
    <row r="721" spans="4:4" x14ac:dyDescent="0.2">
      <c r="D721" s="261"/>
    </row>
    <row r="722" spans="4:4" x14ac:dyDescent="0.2">
      <c r="D722" s="261"/>
    </row>
    <row r="723" spans="4:4" x14ac:dyDescent="0.2">
      <c r="D723" s="261"/>
    </row>
    <row r="724" spans="4:4" x14ac:dyDescent="0.2">
      <c r="D724" s="261"/>
    </row>
    <row r="725" spans="4:4" x14ac:dyDescent="0.2">
      <c r="D725" s="261"/>
    </row>
    <row r="726" spans="4:4" x14ac:dyDescent="0.2">
      <c r="D726" s="261"/>
    </row>
    <row r="727" spans="4:4" x14ac:dyDescent="0.2">
      <c r="D727" s="261"/>
    </row>
    <row r="728" spans="4:4" x14ac:dyDescent="0.2">
      <c r="D728" s="261"/>
    </row>
    <row r="729" spans="4:4" x14ac:dyDescent="0.2">
      <c r="D729" s="261"/>
    </row>
    <row r="730" spans="4:4" x14ac:dyDescent="0.2">
      <c r="D730" s="261"/>
    </row>
    <row r="731" spans="4:4" x14ac:dyDescent="0.2">
      <c r="D731" s="261"/>
    </row>
    <row r="732" spans="4:4" x14ac:dyDescent="0.2">
      <c r="D732" s="261"/>
    </row>
    <row r="733" spans="4:4" x14ac:dyDescent="0.2">
      <c r="D733" s="261"/>
    </row>
    <row r="734" spans="4:4" x14ac:dyDescent="0.2">
      <c r="D734" s="261"/>
    </row>
    <row r="735" spans="4:4" x14ac:dyDescent="0.2">
      <c r="D735" s="261"/>
    </row>
    <row r="736" spans="4:4" x14ac:dyDescent="0.2">
      <c r="D736" s="261"/>
    </row>
    <row r="737" spans="4:4" x14ac:dyDescent="0.2">
      <c r="D737" s="261"/>
    </row>
    <row r="738" spans="4:4" x14ac:dyDescent="0.2">
      <c r="D738" s="261"/>
    </row>
    <row r="739" spans="4:4" x14ac:dyDescent="0.2">
      <c r="D739" s="261"/>
    </row>
    <row r="740" spans="4:4" x14ac:dyDescent="0.2">
      <c r="D740" s="261"/>
    </row>
    <row r="741" spans="4:4" x14ac:dyDescent="0.2">
      <c r="D741" s="261"/>
    </row>
    <row r="742" spans="4:4" x14ac:dyDescent="0.2">
      <c r="D742" s="261"/>
    </row>
    <row r="743" spans="4:4" x14ac:dyDescent="0.2">
      <c r="D743" s="261"/>
    </row>
    <row r="744" spans="4:4" x14ac:dyDescent="0.2">
      <c r="D744" s="261"/>
    </row>
    <row r="745" spans="4:4" x14ac:dyDescent="0.2">
      <c r="D745" s="261"/>
    </row>
    <row r="746" spans="4:4" x14ac:dyDescent="0.2">
      <c r="D746" s="261"/>
    </row>
    <row r="747" spans="4:4" x14ac:dyDescent="0.2">
      <c r="D747" s="261"/>
    </row>
    <row r="748" spans="4:4" x14ac:dyDescent="0.2">
      <c r="D748" s="261"/>
    </row>
    <row r="749" spans="4:4" x14ac:dyDescent="0.2">
      <c r="D749" s="261"/>
    </row>
    <row r="750" spans="4:4" x14ac:dyDescent="0.2">
      <c r="D750" s="261"/>
    </row>
    <row r="751" spans="4:4" x14ac:dyDescent="0.2">
      <c r="D751" s="261"/>
    </row>
    <row r="752" spans="4:4" x14ac:dyDescent="0.2">
      <c r="D752" s="261"/>
    </row>
    <row r="753" spans="4:4" x14ac:dyDescent="0.2">
      <c r="D753" s="261"/>
    </row>
    <row r="754" spans="4:4" x14ac:dyDescent="0.2">
      <c r="D754" s="261"/>
    </row>
    <row r="755" spans="4:4" x14ac:dyDescent="0.2">
      <c r="D755" s="261"/>
    </row>
    <row r="756" spans="4:4" x14ac:dyDescent="0.2">
      <c r="D756" s="261"/>
    </row>
    <row r="757" spans="4:4" x14ac:dyDescent="0.2">
      <c r="D757" s="261"/>
    </row>
    <row r="758" spans="4:4" x14ac:dyDescent="0.2">
      <c r="D758" s="261"/>
    </row>
    <row r="759" spans="4:4" x14ac:dyDescent="0.2">
      <c r="D759" s="261"/>
    </row>
    <row r="760" spans="4:4" x14ac:dyDescent="0.2">
      <c r="D760" s="261"/>
    </row>
    <row r="761" spans="4:4" x14ac:dyDescent="0.2">
      <c r="D761" s="261"/>
    </row>
    <row r="762" spans="4:4" x14ac:dyDescent="0.2">
      <c r="D762" s="261"/>
    </row>
    <row r="763" spans="4:4" x14ac:dyDescent="0.2">
      <c r="D763" s="261"/>
    </row>
    <row r="764" spans="4:4" x14ac:dyDescent="0.2">
      <c r="D764" s="261"/>
    </row>
    <row r="765" spans="4:4" x14ac:dyDescent="0.2">
      <c r="D765" s="261"/>
    </row>
    <row r="766" spans="4:4" x14ac:dyDescent="0.2">
      <c r="D766" s="261"/>
    </row>
    <row r="767" spans="4:4" x14ac:dyDescent="0.2">
      <c r="D767" s="261"/>
    </row>
    <row r="768" spans="4:4" x14ac:dyDescent="0.2">
      <c r="D768" s="261"/>
    </row>
    <row r="769" spans="4:4" x14ac:dyDescent="0.2">
      <c r="D769" s="261"/>
    </row>
    <row r="770" spans="4:4" x14ac:dyDescent="0.2">
      <c r="D770" s="261"/>
    </row>
    <row r="771" spans="4:4" x14ac:dyDescent="0.2">
      <c r="D771" s="261"/>
    </row>
    <row r="772" spans="4:4" x14ac:dyDescent="0.2">
      <c r="D772" s="261"/>
    </row>
    <row r="773" spans="4:4" x14ac:dyDescent="0.2">
      <c r="D773" s="261"/>
    </row>
    <row r="774" spans="4:4" x14ac:dyDescent="0.2">
      <c r="D774" s="261"/>
    </row>
    <row r="775" spans="4:4" x14ac:dyDescent="0.2">
      <c r="D775" s="261"/>
    </row>
    <row r="776" spans="4:4" x14ac:dyDescent="0.2">
      <c r="D776" s="261"/>
    </row>
    <row r="777" spans="4:4" x14ac:dyDescent="0.2">
      <c r="D777" s="261"/>
    </row>
    <row r="778" spans="4:4" x14ac:dyDescent="0.2">
      <c r="D778" s="261"/>
    </row>
    <row r="779" spans="4:4" x14ac:dyDescent="0.2">
      <c r="D779" s="261"/>
    </row>
    <row r="780" spans="4:4" x14ac:dyDescent="0.2">
      <c r="D780" s="261"/>
    </row>
    <row r="781" spans="4:4" x14ac:dyDescent="0.2">
      <c r="D781" s="261"/>
    </row>
    <row r="782" spans="4:4" x14ac:dyDescent="0.2">
      <c r="D782" s="261"/>
    </row>
    <row r="783" spans="4:4" x14ac:dyDescent="0.2">
      <c r="D783" s="261"/>
    </row>
    <row r="784" spans="4:4" x14ac:dyDescent="0.2">
      <c r="D784" s="261"/>
    </row>
    <row r="785" spans="4:4" x14ac:dyDescent="0.2">
      <c r="D785" s="261"/>
    </row>
    <row r="786" spans="4:4" x14ac:dyDescent="0.2">
      <c r="D786" s="261"/>
    </row>
    <row r="787" spans="4:4" x14ac:dyDescent="0.2">
      <c r="D787" s="261"/>
    </row>
    <row r="788" spans="4:4" x14ac:dyDescent="0.2">
      <c r="D788" s="261"/>
    </row>
    <row r="789" spans="4:4" x14ac:dyDescent="0.2">
      <c r="D789" s="261"/>
    </row>
    <row r="790" spans="4:4" x14ac:dyDescent="0.2">
      <c r="D790" s="261"/>
    </row>
    <row r="791" spans="4:4" x14ac:dyDescent="0.2">
      <c r="D791" s="261"/>
    </row>
    <row r="792" spans="4:4" x14ac:dyDescent="0.2">
      <c r="D792" s="261"/>
    </row>
    <row r="793" spans="4:4" x14ac:dyDescent="0.2">
      <c r="D793" s="261"/>
    </row>
    <row r="794" spans="4:4" x14ac:dyDescent="0.2">
      <c r="D794" s="261"/>
    </row>
    <row r="795" spans="4:4" x14ac:dyDescent="0.2">
      <c r="D795" s="261"/>
    </row>
    <row r="796" spans="4:4" x14ac:dyDescent="0.2">
      <c r="D796" s="261"/>
    </row>
    <row r="797" spans="4:4" x14ac:dyDescent="0.2">
      <c r="D797" s="261"/>
    </row>
    <row r="798" spans="4:4" x14ac:dyDescent="0.2">
      <c r="D798" s="261"/>
    </row>
    <row r="799" spans="4:4" x14ac:dyDescent="0.2">
      <c r="D799" s="261"/>
    </row>
    <row r="800" spans="4:4" x14ac:dyDescent="0.2">
      <c r="D800" s="261"/>
    </row>
    <row r="801" spans="4:4" x14ac:dyDescent="0.2">
      <c r="D801" s="261"/>
    </row>
    <row r="802" spans="4:4" x14ac:dyDescent="0.2">
      <c r="D802" s="261"/>
    </row>
    <row r="803" spans="4:4" x14ac:dyDescent="0.2">
      <c r="D803" s="261"/>
    </row>
    <row r="804" spans="4:4" x14ac:dyDescent="0.2">
      <c r="D804" s="261"/>
    </row>
    <row r="805" spans="4:4" x14ac:dyDescent="0.2">
      <c r="D805" s="261"/>
    </row>
    <row r="806" spans="4:4" x14ac:dyDescent="0.2">
      <c r="D806" s="261"/>
    </row>
    <row r="807" spans="4:4" x14ac:dyDescent="0.2">
      <c r="D807" s="261"/>
    </row>
    <row r="808" spans="4:4" x14ac:dyDescent="0.2">
      <c r="D808" s="261"/>
    </row>
    <row r="809" spans="4:4" x14ac:dyDescent="0.2">
      <c r="D809" s="261"/>
    </row>
    <row r="810" spans="4:4" x14ac:dyDescent="0.2">
      <c r="D810" s="261"/>
    </row>
    <row r="811" spans="4:4" x14ac:dyDescent="0.2">
      <c r="D811" s="261"/>
    </row>
    <row r="812" spans="4:4" x14ac:dyDescent="0.2">
      <c r="D812" s="261"/>
    </row>
    <row r="813" spans="4:4" x14ac:dyDescent="0.2">
      <c r="D813" s="261"/>
    </row>
    <row r="814" spans="4:4" x14ac:dyDescent="0.2">
      <c r="D814" s="261"/>
    </row>
    <row r="815" spans="4:4" x14ac:dyDescent="0.2">
      <c r="D815" s="261"/>
    </row>
    <row r="816" spans="4:4" x14ac:dyDescent="0.2">
      <c r="D816" s="261"/>
    </row>
    <row r="817" spans="4:4" x14ac:dyDescent="0.2">
      <c r="D817" s="261"/>
    </row>
    <row r="818" spans="4:4" x14ac:dyDescent="0.2">
      <c r="D818" s="261"/>
    </row>
    <row r="819" spans="4:4" x14ac:dyDescent="0.2">
      <c r="D819" s="261"/>
    </row>
    <row r="820" spans="4:4" x14ac:dyDescent="0.2">
      <c r="D820" s="261"/>
    </row>
    <row r="821" spans="4:4" x14ac:dyDescent="0.2">
      <c r="D821" s="261"/>
    </row>
    <row r="822" spans="4:4" x14ac:dyDescent="0.2">
      <c r="D822" s="261"/>
    </row>
    <row r="823" spans="4:4" x14ac:dyDescent="0.2">
      <c r="D823" s="261"/>
    </row>
    <row r="824" spans="4:4" x14ac:dyDescent="0.2">
      <c r="D824" s="261"/>
    </row>
    <row r="825" spans="4:4" x14ac:dyDescent="0.2">
      <c r="D825" s="261"/>
    </row>
    <row r="826" spans="4:4" x14ac:dyDescent="0.2">
      <c r="D826" s="261"/>
    </row>
    <row r="827" spans="4:4" x14ac:dyDescent="0.2">
      <c r="D827" s="261"/>
    </row>
    <row r="828" spans="4:4" x14ac:dyDescent="0.2">
      <c r="D828" s="261"/>
    </row>
    <row r="829" spans="4:4" x14ac:dyDescent="0.2">
      <c r="D829" s="261"/>
    </row>
    <row r="830" spans="4:4" x14ac:dyDescent="0.2">
      <c r="D830" s="261"/>
    </row>
    <row r="831" spans="4:4" x14ac:dyDescent="0.2">
      <c r="D831" s="261"/>
    </row>
    <row r="832" spans="4:4" x14ac:dyDescent="0.2">
      <c r="D832" s="261"/>
    </row>
    <row r="833" spans="4:4" x14ac:dyDescent="0.2">
      <c r="D833" s="261"/>
    </row>
    <row r="834" spans="4:4" x14ac:dyDescent="0.2">
      <c r="D834" s="261"/>
    </row>
    <row r="835" spans="4:4" x14ac:dyDescent="0.2">
      <c r="D835" s="261"/>
    </row>
    <row r="836" spans="4:4" x14ac:dyDescent="0.2">
      <c r="D836" s="261"/>
    </row>
    <row r="837" spans="4:4" x14ac:dyDescent="0.2">
      <c r="D837" s="261"/>
    </row>
    <row r="838" spans="4:4" x14ac:dyDescent="0.2">
      <c r="D838" s="261"/>
    </row>
    <row r="839" spans="4:4" x14ac:dyDescent="0.2">
      <c r="D839" s="261"/>
    </row>
    <row r="840" spans="4:4" x14ac:dyDescent="0.2">
      <c r="D840" s="261"/>
    </row>
    <row r="841" spans="4:4" x14ac:dyDescent="0.2">
      <c r="D841" s="261"/>
    </row>
    <row r="842" spans="4:4" x14ac:dyDescent="0.2">
      <c r="D842" s="261"/>
    </row>
    <row r="843" spans="4:4" x14ac:dyDescent="0.2">
      <c r="D843" s="261"/>
    </row>
    <row r="844" spans="4:4" x14ac:dyDescent="0.2">
      <c r="D844" s="261"/>
    </row>
    <row r="845" spans="4:4" x14ac:dyDescent="0.2">
      <c r="D845" s="261"/>
    </row>
    <row r="846" spans="4:4" x14ac:dyDescent="0.2">
      <c r="D846" s="261"/>
    </row>
    <row r="847" spans="4:4" x14ac:dyDescent="0.2">
      <c r="D847" s="261"/>
    </row>
    <row r="848" spans="4:4" x14ac:dyDescent="0.2">
      <c r="D848" s="261"/>
    </row>
    <row r="849" spans="4:4" x14ac:dyDescent="0.2">
      <c r="D849" s="261"/>
    </row>
    <row r="850" spans="4:4" x14ac:dyDescent="0.2">
      <c r="D850" s="261"/>
    </row>
    <row r="851" spans="4:4" x14ac:dyDescent="0.2">
      <c r="D851" s="261"/>
    </row>
    <row r="852" spans="4:4" x14ac:dyDescent="0.2">
      <c r="D852" s="261"/>
    </row>
    <row r="853" spans="4:4" x14ac:dyDescent="0.2">
      <c r="D853" s="261"/>
    </row>
    <row r="854" spans="4:4" x14ac:dyDescent="0.2">
      <c r="D854" s="261"/>
    </row>
    <row r="855" spans="4:4" x14ac:dyDescent="0.2">
      <c r="D855" s="261"/>
    </row>
    <row r="856" spans="4:4" x14ac:dyDescent="0.2">
      <c r="D856" s="261"/>
    </row>
    <row r="857" spans="4:4" x14ac:dyDescent="0.2">
      <c r="D857" s="261"/>
    </row>
    <row r="858" spans="4:4" x14ac:dyDescent="0.2">
      <c r="D858" s="261"/>
    </row>
    <row r="859" spans="4:4" x14ac:dyDescent="0.2">
      <c r="D859" s="261"/>
    </row>
    <row r="860" spans="4:4" x14ac:dyDescent="0.2">
      <c r="D860" s="261"/>
    </row>
    <row r="861" spans="4:4" x14ac:dyDescent="0.2">
      <c r="D861" s="261"/>
    </row>
    <row r="862" spans="4:4" x14ac:dyDescent="0.2">
      <c r="D862" s="261"/>
    </row>
    <row r="863" spans="4:4" x14ac:dyDescent="0.2">
      <c r="D863" s="261"/>
    </row>
    <row r="864" spans="4:4" x14ac:dyDescent="0.2">
      <c r="D864" s="261"/>
    </row>
    <row r="865" spans="4:4" x14ac:dyDescent="0.2">
      <c r="D865" s="261"/>
    </row>
    <row r="866" spans="4:4" x14ac:dyDescent="0.2">
      <c r="D866" s="261"/>
    </row>
    <row r="867" spans="4:4" x14ac:dyDescent="0.2">
      <c r="D867" s="261"/>
    </row>
    <row r="868" spans="4:4" x14ac:dyDescent="0.2">
      <c r="D868" s="261"/>
    </row>
    <row r="869" spans="4:4" x14ac:dyDescent="0.2">
      <c r="D869" s="261"/>
    </row>
    <row r="870" spans="4:4" x14ac:dyDescent="0.2">
      <c r="D870" s="261"/>
    </row>
    <row r="871" spans="4:4" x14ac:dyDescent="0.2">
      <c r="D871" s="261"/>
    </row>
    <row r="872" spans="4:4" x14ac:dyDescent="0.2">
      <c r="D872" s="261"/>
    </row>
    <row r="873" spans="4:4" x14ac:dyDescent="0.2">
      <c r="D873" s="261"/>
    </row>
    <row r="874" spans="4:4" x14ac:dyDescent="0.2">
      <c r="D874" s="261"/>
    </row>
    <row r="875" spans="4:4" x14ac:dyDescent="0.2">
      <c r="D875" s="261"/>
    </row>
    <row r="876" spans="4:4" x14ac:dyDescent="0.2">
      <c r="D876" s="261"/>
    </row>
    <row r="877" spans="4:4" x14ac:dyDescent="0.2">
      <c r="D877" s="261"/>
    </row>
    <row r="878" spans="4:4" x14ac:dyDescent="0.2">
      <c r="D878" s="261"/>
    </row>
    <row r="879" spans="4:4" x14ac:dyDescent="0.2">
      <c r="D879" s="261"/>
    </row>
    <row r="880" spans="4:4" x14ac:dyDescent="0.2">
      <c r="D880" s="261"/>
    </row>
    <row r="881" spans="4:4" x14ac:dyDescent="0.2">
      <c r="D881" s="261"/>
    </row>
    <row r="882" spans="4:4" x14ac:dyDescent="0.2">
      <c r="D882" s="261"/>
    </row>
    <row r="883" spans="4:4" x14ac:dyDescent="0.2">
      <c r="D883" s="261"/>
    </row>
    <row r="884" spans="4:4" x14ac:dyDescent="0.2">
      <c r="D884" s="261"/>
    </row>
    <row r="885" spans="4:4" x14ac:dyDescent="0.2">
      <c r="D885" s="261"/>
    </row>
    <row r="886" spans="4:4" x14ac:dyDescent="0.2">
      <c r="D886" s="261"/>
    </row>
    <row r="887" spans="4:4" x14ac:dyDescent="0.2">
      <c r="D887" s="261"/>
    </row>
    <row r="888" spans="4:4" x14ac:dyDescent="0.2">
      <c r="D888" s="261"/>
    </row>
    <row r="889" spans="4:4" x14ac:dyDescent="0.2">
      <c r="D889" s="261"/>
    </row>
    <row r="890" spans="4:4" x14ac:dyDescent="0.2">
      <c r="D890" s="261"/>
    </row>
    <row r="891" spans="4:4" x14ac:dyDescent="0.2">
      <c r="D891" s="261"/>
    </row>
    <row r="892" spans="4:4" x14ac:dyDescent="0.2">
      <c r="D892" s="261"/>
    </row>
    <row r="893" spans="4:4" x14ac:dyDescent="0.2">
      <c r="D893" s="261"/>
    </row>
    <row r="894" spans="4:4" x14ac:dyDescent="0.2">
      <c r="D894" s="261"/>
    </row>
    <row r="895" spans="4:4" x14ac:dyDescent="0.2">
      <c r="D895" s="261"/>
    </row>
    <row r="896" spans="4:4" x14ac:dyDescent="0.2">
      <c r="D896" s="261"/>
    </row>
    <row r="897" spans="4:4" x14ac:dyDescent="0.2">
      <c r="D897" s="261"/>
    </row>
    <row r="898" spans="4:4" x14ac:dyDescent="0.2">
      <c r="D898" s="261"/>
    </row>
    <row r="899" spans="4:4" x14ac:dyDescent="0.2">
      <c r="D899" s="261"/>
    </row>
    <row r="900" spans="4:4" x14ac:dyDescent="0.2">
      <c r="D900" s="261"/>
    </row>
    <row r="901" spans="4:4" x14ac:dyDescent="0.2">
      <c r="D901" s="261"/>
    </row>
    <row r="902" spans="4:4" x14ac:dyDescent="0.2">
      <c r="D902" s="261"/>
    </row>
    <row r="903" spans="4:4" x14ac:dyDescent="0.2">
      <c r="D903" s="261"/>
    </row>
    <row r="904" spans="4:4" x14ac:dyDescent="0.2">
      <c r="D904" s="261"/>
    </row>
    <row r="905" spans="4:4" x14ac:dyDescent="0.2">
      <c r="D905" s="261"/>
    </row>
    <row r="906" spans="4:4" x14ac:dyDescent="0.2">
      <c r="D906" s="261"/>
    </row>
    <row r="907" spans="4:4" x14ac:dyDescent="0.2">
      <c r="D907" s="261"/>
    </row>
    <row r="908" spans="4:4" x14ac:dyDescent="0.2">
      <c r="D908" s="261"/>
    </row>
    <row r="909" spans="4:4" x14ac:dyDescent="0.2">
      <c r="D909" s="261"/>
    </row>
    <row r="910" spans="4:4" x14ac:dyDescent="0.2">
      <c r="D910" s="261"/>
    </row>
    <row r="911" spans="4:4" x14ac:dyDescent="0.2">
      <c r="D911" s="261"/>
    </row>
    <row r="912" spans="4:4" x14ac:dyDescent="0.2">
      <c r="D912" s="261"/>
    </row>
    <row r="913" spans="4:4" x14ac:dyDescent="0.2">
      <c r="D913" s="261"/>
    </row>
    <row r="914" spans="4:4" x14ac:dyDescent="0.2">
      <c r="D914" s="261"/>
    </row>
    <row r="915" spans="4:4" x14ac:dyDescent="0.2">
      <c r="D915" s="261"/>
    </row>
    <row r="916" spans="4:4" x14ac:dyDescent="0.2">
      <c r="D916" s="261"/>
    </row>
    <row r="917" spans="4:4" x14ac:dyDescent="0.2">
      <c r="D917" s="261"/>
    </row>
    <row r="918" spans="4:4" x14ac:dyDescent="0.2">
      <c r="D918" s="261"/>
    </row>
    <row r="919" spans="4:4" x14ac:dyDescent="0.2">
      <c r="D919" s="261"/>
    </row>
    <row r="920" spans="4:4" x14ac:dyDescent="0.2">
      <c r="D920" s="261"/>
    </row>
    <row r="921" spans="4:4" x14ac:dyDescent="0.2">
      <c r="D921" s="261"/>
    </row>
    <row r="922" spans="4:4" x14ac:dyDescent="0.2">
      <c r="D922" s="261"/>
    </row>
    <row r="923" spans="4:4" x14ac:dyDescent="0.2">
      <c r="D923" s="261"/>
    </row>
    <row r="924" spans="4:4" x14ac:dyDescent="0.2">
      <c r="D924" s="261"/>
    </row>
    <row r="925" spans="4:4" x14ac:dyDescent="0.2">
      <c r="D925" s="261"/>
    </row>
    <row r="926" spans="4:4" x14ac:dyDescent="0.2">
      <c r="D926" s="261"/>
    </row>
    <row r="927" spans="4:4" x14ac:dyDescent="0.2">
      <c r="D927" s="261"/>
    </row>
    <row r="928" spans="4:4" x14ac:dyDescent="0.2">
      <c r="D928" s="261"/>
    </row>
    <row r="929" spans="4:4" x14ac:dyDescent="0.2">
      <c r="D929" s="261"/>
    </row>
    <row r="930" spans="4:4" x14ac:dyDescent="0.2">
      <c r="D930" s="261"/>
    </row>
    <row r="931" spans="4:4" x14ac:dyDescent="0.2">
      <c r="D931" s="261"/>
    </row>
    <row r="932" spans="4:4" x14ac:dyDescent="0.2">
      <c r="D932" s="261"/>
    </row>
    <row r="933" spans="4:4" x14ac:dyDescent="0.2">
      <c r="D933" s="261"/>
    </row>
    <row r="934" spans="4:4" x14ac:dyDescent="0.2">
      <c r="D934" s="261"/>
    </row>
    <row r="935" spans="4:4" x14ac:dyDescent="0.2">
      <c r="D935" s="261"/>
    </row>
    <row r="936" spans="4:4" x14ac:dyDescent="0.2">
      <c r="D936" s="261"/>
    </row>
    <row r="937" spans="4:4" x14ac:dyDescent="0.2">
      <c r="D937" s="261"/>
    </row>
    <row r="938" spans="4:4" x14ac:dyDescent="0.2">
      <c r="D938" s="261"/>
    </row>
    <row r="939" spans="4:4" x14ac:dyDescent="0.2">
      <c r="D939" s="261"/>
    </row>
    <row r="940" spans="4:4" x14ac:dyDescent="0.2">
      <c r="D940" s="261"/>
    </row>
    <row r="941" spans="4:4" x14ac:dyDescent="0.2">
      <c r="D941" s="261"/>
    </row>
    <row r="942" spans="4:4" x14ac:dyDescent="0.2">
      <c r="D942" s="261"/>
    </row>
    <row r="943" spans="4:4" x14ac:dyDescent="0.2">
      <c r="D943" s="261"/>
    </row>
    <row r="944" spans="4:4" x14ac:dyDescent="0.2">
      <c r="D944" s="261"/>
    </row>
    <row r="945" spans="4:4" x14ac:dyDescent="0.2">
      <c r="D945" s="261"/>
    </row>
    <row r="946" spans="4:4" x14ac:dyDescent="0.2">
      <c r="D946" s="261"/>
    </row>
    <row r="947" spans="4:4" x14ac:dyDescent="0.2">
      <c r="D947" s="261"/>
    </row>
    <row r="948" spans="4:4" x14ac:dyDescent="0.2">
      <c r="D948" s="261"/>
    </row>
    <row r="949" spans="4:4" x14ac:dyDescent="0.2">
      <c r="D949" s="261"/>
    </row>
    <row r="950" spans="4:4" x14ac:dyDescent="0.2">
      <c r="D950" s="261"/>
    </row>
    <row r="951" spans="4:4" x14ac:dyDescent="0.2">
      <c r="D951" s="261"/>
    </row>
    <row r="952" spans="4:4" x14ac:dyDescent="0.2">
      <c r="D952" s="261"/>
    </row>
    <row r="953" spans="4:4" x14ac:dyDescent="0.2">
      <c r="D953" s="261"/>
    </row>
    <row r="954" spans="4:4" x14ac:dyDescent="0.2">
      <c r="D954" s="261"/>
    </row>
    <row r="955" spans="4:4" x14ac:dyDescent="0.2">
      <c r="D955" s="261"/>
    </row>
    <row r="956" spans="4:4" x14ac:dyDescent="0.2">
      <c r="D956" s="261"/>
    </row>
    <row r="957" spans="4:4" x14ac:dyDescent="0.2">
      <c r="D957" s="261"/>
    </row>
    <row r="958" spans="4:4" x14ac:dyDescent="0.2">
      <c r="D958" s="261"/>
    </row>
    <row r="959" spans="4:4" x14ac:dyDescent="0.2">
      <c r="D959" s="261"/>
    </row>
    <row r="960" spans="4:4" x14ac:dyDescent="0.2">
      <c r="D960" s="261"/>
    </row>
    <row r="961" spans="4:4" x14ac:dyDescent="0.2">
      <c r="D961" s="261"/>
    </row>
    <row r="962" spans="4:4" x14ac:dyDescent="0.2">
      <c r="D962" s="261"/>
    </row>
    <row r="963" spans="4:4" x14ac:dyDescent="0.2">
      <c r="D963" s="261"/>
    </row>
    <row r="964" spans="4:4" x14ac:dyDescent="0.2">
      <c r="D964" s="261"/>
    </row>
    <row r="965" spans="4:4" x14ac:dyDescent="0.2">
      <c r="D965" s="261"/>
    </row>
    <row r="966" spans="4:4" x14ac:dyDescent="0.2">
      <c r="D966" s="261"/>
    </row>
    <row r="967" spans="4:4" x14ac:dyDescent="0.2">
      <c r="D967" s="261"/>
    </row>
    <row r="968" spans="4:4" x14ac:dyDescent="0.2">
      <c r="D968" s="261"/>
    </row>
    <row r="969" spans="4:4" x14ac:dyDescent="0.2">
      <c r="D969" s="261"/>
    </row>
    <row r="970" spans="4:4" x14ac:dyDescent="0.2">
      <c r="D970" s="261"/>
    </row>
    <row r="971" spans="4:4" x14ac:dyDescent="0.2">
      <c r="D971" s="261"/>
    </row>
    <row r="972" spans="4:4" x14ac:dyDescent="0.2">
      <c r="D972" s="261"/>
    </row>
    <row r="973" spans="4:4" x14ac:dyDescent="0.2">
      <c r="D973" s="261"/>
    </row>
    <row r="974" spans="4:4" x14ac:dyDescent="0.2">
      <c r="D974" s="261"/>
    </row>
    <row r="975" spans="4:4" x14ac:dyDescent="0.2">
      <c r="D975" s="261"/>
    </row>
    <row r="976" spans="4:4" x14ac:dyDescent="0.2">
      <c r="D976" s="261"/>
    </row>
    <row r="977" spans="4:4" x14ac:dyDescent="0.2">
      <c r="D977" s="261"/>
    </row>
    <row r="978" spans="4:4" x14ac:dyDescent="0.2">
      <c r="D978" s="261"/>
    </row>
    <row r="979" spans="4:4" x14ac:dyDescent="0.2">
      <c r="D979" s="261"/>
    </row>
    <row r="980" spans="4:4" x14ac:dyDescent="0.2">
      <c r="D980" s="261"/>
    </row>
    <row r="981" spans="4:4" x14ac:dyDescent="0.2">
      <c r="D981" s="261"/>
    </row>
    <row r="982" spans="4:4" x14ac:dyDescent="0.2">
      <c r="D982" s="261"/>
    </row>
    <row r="983" spans="4:4" x14ac:dyDescent="0.2">
      <c r="D983" s="261"/>
    </row>
    <row r="984" spans="4:4" x14ac:dyDescent="0.2">
      <c r="D984" s="261"/>
    </row>
    <row r="985" spans="4:4" x14ac:dyDescent="0.2">
      <c r="D985" s="261"/>
    </row>
    <row r="986" spans="4:4" x14ac:dyDescent="0.2">
      <c r="D986" s="261"/>
    </row>
    <row r="987" spans="4:4" x14ac:dyDescent="0.2">
      <c r="D987" s="261"/>
    </row>
    <row r="988" spans="4:4" x14ac:dyDescent="0.2">
      <c r="D988" s="261"/>
    </row>
    <row r="989" spans="4:4" x14ac:dyDescent="0.2">
      <c r="D989" s="261"/>
    </row>
    <row r="990" spans="4:4" x14ac:dyDescent="0.2">
      <c r="D990" s="261"/>
    </row>
    <row r="991" spans="4:4" x14ac:dyDescent="0.2">
      <c r="D991" s="261"/>
    </row>
    <row r="992" spans="4:4" x14ac:dyDescent="0.2">
      <c r="D992" s="261"/>
    </row>
    <row r="993" spans="4:4" x14ac:dyDescent="0.2">
      <c r="D993" s="261"/>
    </row>
    <row r="994" spans="4:4" x14ac:dyDescent="0.2">
      <c r="D994" s="261"/>
    </row>
    <row r="995" spans="4:4" x14ac:dyDescent="0.2">
      <c r="D995" s="261"/>
    </row>
    <row r="996" spans="4:4" x14ac:dyDescent="0.2">
      <c r="D996" s="261"/>
    </row>
    <row r="997" spans="4:4" x14ac:dyDescent="0.2">
      <c r="D997" s="261"/>
    </row>
    <row r="998" spans="4:4" x14ac:dyDescent="0.2">
      <c r="D998" s="261"/>
    </row>
    <row r="999" spans="4:4" x14ac:dyDescent="0.2">
      <c r="D999" s="261"/>
    </row>
    <row r="1000" spans="4:4" x14ac:dyDescent="0.2">
      <c r="D1000" s="261"/>
    </row>
    <row r="1001" spans="4:4" x14ac:dyDescent="0.2">
      <c r="D1001" s="261"/>
    </row>
    <row r="1002" spans="4:4" x14ac:dyDescent="0.2">
      <c r="D1002" s="261"/>
    </row>
    <row r="1003" spans="4:4" x14ac:dyDescent="0.2">
      <c r="D1003" s="261"/>
    </row>
    <row r="1004" spans="4:4" x14ac:dyDescent="0.2">
      <c r="D1004" s="261"/>
    </row>
    <row r="1005" spans="4:4" x14ac:dyDescent="0.2">
      <c r="D1005" s="261"/>
    </row>
    <row r="1006" spans="4:4" x14ac:dyDescent="0.2">
      <c r="D1006" s="261"/>
    </row>
    <row r="1007" spans="4:4" x14ac:dyDescent="0.2">
      <c r="D1007" s="261"/>
    </row>
    <row r="1008" spans="4:4" x14ac:dyDescent="0.2">
      <c r="D1008" s="261"/>
    </row>
    <row r="1009" spans="4:4" x14ac:dyDescent="0.2">
      <c r="D1009" s="261"/>
    </row>
    <row r="1010" spans="4:4" x14ac:dyDescent="0.2">
      <c r="D1010" s="261"/>
    </row>
    <row r="1011" spans="4:4" x14ac:dyDescent="0.2">
      <c r="D1011" s="261"/>
    </row>
    <row r="1012" spans="4:4" x14ac:dyDescent="0.2">
      <c r="D1012" s="261"/>
    </row>
    <row r="1013" spans="4:4" x14ac:dyDescent="0.2">
      <c r="D1013" s="261"/>
    </row>
    <row r="1014" spans="4:4" x14ac:dyDescent="0.2">
      <c r="D1014" s="261"/>
    </row>
    <row r="1015" spans="4:4" x14ac:dyDescent="0.2">
      <c r="D1015" s="261"/>
    </row>
    <row r="1016" spans="4:4" x14ac:dyDescent="0.2">
      <c r="D1016" s="261"/>
    </row>
    <row r="1017" spans="4:4" x14ac:dyDescent="0.2">
      <c r="D1017" s="261"/>
    </row>
    <row r="1018" spans="4:4" x14ac:dyDescent="0.2">
      <c r="D1018" s="261"/>
    </row>
    <row r="1019" spans="4:4" x14ac:dyDescent="0.2">
      <c r="D1019" s="261"/>
    </row>
    <row r="1020" spans="4:4" x14ac:dyDescent="0.2">
      <c r="D1020" s="261"/>
    </row>
    <row r="1021" spans="4:4" x14ac:dyDescent="0.2">
      <c r="D1021" s="261"/>
    </row>
    <row r="1022" spans="4:4" x14ac:dyDescent="0.2">
      <c r="D1022" s="261"/>
    </row>
    <row r="1023" spans="4:4" x14ac:dyDescent="0.2">
      <c r="D1023" s="261"/>
    </row>
    <row r="1024" spans="4:4" x14ac:dyDescent="0.2">
      <c r="D1024" s="261"/>
    </row>
    <row r="1025" spans="4:4" x14ac:dyDescent="0.2">
      <c r="D1025" s="261"/>
    </row>
    <row r="1026" spans="4:4" x14ac:dyDescent="0.2">
      <c r="D1026" s="261"/>
    </row>
    <row r="1027" spans="4:4" x14ac:dyDescent="0.2">
      <c r="D1027" s="261"/>
    </row>
    <row r="1028" spans="4:4" x14ac:dyDescent="0.2">
      <c r="D1028" s="261"/>
    </row>
    <row r="1029" spans="4:4" x14ac:dyDescent="0.2">
      <c r="D1029" s="261"/>
    </row>
    <row r="1030" spans="4:4" x14ac:dyDescent="0.2">
      <c r="D1030" s="261"/>
    </row>
    <row r="1031" spans="4:4" x14ac:dyDescent="0.2">
      <c r="D1031" s="261"/>
    </row>
    <row r="1032" spans="4:4" x14ac:dyDescent="0.2">
      <c r="D1032" s="261"/>
    </row>
    <row r="1033" spans="4:4" x14ac:dyDescent="0.2">
      <c r="D1033" s="261"/>
    </row>
    <row r="1034" spans="4:4" x14ac:dyDescent="0.2">
      <c r="D1034" s="261"/>
    </row>
    <row r="1035" spans="4:4" x14ac:dyDescent="0.2">
      <c r="D1035" s="261"/>
    </row>
    <row r="1036" spans="4:4" x14ac:dyDescent="0.2">
      <c r="D1036" s="261"/>
    </row>
    <row r="1037" spans="4:4" x14ac:dyDescent="0.2">
      <c r="D1037" s="261"/>
    </row>
    <row r="1038" spans="4:4" x14ac:dyDescent="0.2">
      <c r="D1038" s="261"/>
    </row>
    <row r="1039" spans="4:4" x14ac:dyDescent="0.2">
      <c r="D1039" s="261"/>
    </row>
    <row r="1040" spans="4:4" x14ac:dyDescent="0.2">
      <c r="D1040" s="261"/>
    </row>
    <row r="1041" spans="4:4" x14ac:dyDescent="0.2">
      <c r="D1041" s="261"/>
    </row>
    <row r="1042" spans="4:4" x14ac:dyDescent="0.2">
      <c r="D1042" s="261"/>
    </row>
    <row r="1043" spans="4:4" x14ac:dyDescent="0.2">
      <c r="D1043" s="261"/>
    </row>
    <row r="1044" spans="4:4" x14ac:dyDescent="0.2">
      <c r="D1044" s="261"/>
    </row>
    <row r="1045" spans="4:4" x14ac:dyDescent="0.2">
      <c r="D1045" s="261"/>
    </row>
    <row r="1046" spans="4:4" x14ac:dyDescent="0.2">
      <c r="D1046" s="261"/>
    </row>
    <row r="1047" spans="4:4" x14ac:dyDescent="0.2">
      <c r="D1047" s="261"/>
    </row>
    <row r="1048" spans="4:4" x14ac:dyDescent="0.2">
      <c r="D1048" s="261"/>
    </row>
    <row r="1049" spans="4:4" x14ac:dyDescent="0.2">
      <c r="D1049" s="261"/>
    </row>
    <row r="1050" spans="4:4" x14ac:dyDescent="0.2">
      <c r="D1050" s="261"/>
    </row>
    <row r="1051" spans="4:4" x14ac:dyDescent="0.2">
      <c r="D1051" s="261"/>
    </row>
    <row r="1052" spans="4:4" x14ac:dyDescent="0.2">
      <c r="D1052" s="261"/>
    </row>
    <row r="1053" spans="4:4" x14ac:dyDescent="0.2">
      <c r="D1053" s="261"/>
    </row>
    <row r="1054" spans="4:4" x14ac:dyDescent="0.2">
      <c r="D1054" s="261"/>
    </row>
    <row r="1055" spans="4:4" x14ac:dyDescent="0.2">
      <c r="D1055" s="261"/>
    </row>
    <row r="1056" spans="4:4" x14ac:dyDescent="0.2">
      <c r="D1056" s="261"/>
    </row>
    <row r="1057" spans="4:4" x14ac:dyDescent="0.2">
      <c r="D1057" s="261"/>
    </row>
    <row r="1058" spans="4:4" x14ac:dyDescent="0.2">
      <c r="D1058" s="261"/>
    </row>
    <row r="1059" spans="4:4" x14ac:dyDescent="0.2">
      <c r="D1059" s="261"/>
    </row>
    <row r="1060" spans="4:4" x14ac:dyDescent="0.2">
      <c r="D1060" s="261"/>
    </row>
    <row r="1061" spans="4:4" x14ac:dyDescent="0.2">
      <c r="D1061" s="261"/>
    </row>
    <row r="1062" spans="4:4" x14ac:dyDescent="0.2">
      <c r="D1062" s="261"/>
    </row>
  </sheetData>
  <mergeCells count="2">
    <mergeCell ref="B4:D4"/>
    <mergeCell ref="B20:D20"/>
  </mergeCells>
  <pageMargins left="0.75" right="0.75" top="1" bottom="1" header="0.5" footer="0.5"/>
  <pageSetup paperSize="9" scale="88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workbookViewId="0">
      <selection activeCell="B16" sqref="B16"/>
    </sheetView>
  </sheetViews>
  <sheetFormatPr defaultRowHeight="10.5" x14ac:dyDescent="0.2"/>
  <cols>
    <col min="1" max="1" width="2.28515625" style="260" customWidth="1"/>
    <col min="2" max="2" width="57" style="217" customWidth="1"/>
    <col min="3" max="5" width="11.85546875" style="121" customWidth="1"/>
    <col min="6" max="6" width="12.28515625" style="121" bestFit="1" customWidth="1"/>
    <col min="7" max="7" width="11.7109375" style="121" bestFit="1" customWidth="1"/>
    <col min="8" max="8" width="11.28515625" style="121" bestFit="1" customWidth="1"/>
    <col min="9" max="9" width="9.140625" style="121"/>
    <col min="10" max="10" width="12.28515625" style="121" bestFit="1" customWidth="1"/>
    <col min="11" max="16384" width="9.140625" style="121"/>
  </cols>
  <sheetData>
    <row r="1" spans="2:8" x14ac:dyDescent="0.2">
      <c r="B1" s="434" t="s">
        <v>414</v>
      </c>
    </row>
    <row r="2" spans="2:8" x14ac:dyDescent="0.2">
      <c r="B2" s="434"/>
    </row>
    <row r="3" spans="2:8" ht="15" customHeight="1" x14ac:dyDescent="0.2">
      <c r="B3" s="438" t="s">
        <v>89</v>
      </c>
      <c r="C3" s="259"/>
    </row>
    <row r="4" spans="2:8" ht="31.5" x14ac:dyDescent="0.2">
      <c r="B4" s="437" t="s">
        <v>413</v>
      </c>
      <c r="C4" s="307" t="s">
        <v>361</v>
      </c>
      <c r="D4" s="307" t="s">
        <v>393</v>
      </c>
      <c r="E4" s="307" t="s">
        <v>392</v>
      </c>
      <c r="F4" s="307" t="s">
        <v>391</v>
      </c>
      <c r="G4" s="307" t="s">
        <v>390</v>
      </c>
      <c r="H4" s="428" t="s">
        <v>83</v>
      </c>
    </row>
    <row r="5" spans="2:8" ht="15" customHeight="1" x14ac:dyDescent="0.2">
      <c r="B5" s="447" t="s">
        <v>412</v>
      </c>
      <c r="C5" s="446">
        <v>4405</v>
      </c>
      <c r="D5" s="446">
        <v>12096</v>
      </c>
      <c r="E5" s="446">
        <v>2815</v>
      </c>
      <c r="F5" s="446">
        <v>505</v>
      </c>
      <c r="G5" s="446">
        <v>0</v>
      </c>
      <c r="H5" s="445">
        <f t="shared" ref="H5:H14" si="0">SUM(C5:G5)</f>
        <v>19821</v>
      </c>
    </row>
    <row r="6" spans="2:8" ht="15" customHeight="1" x14ac:dyDescent="0.2">
      <c r="B6" s="443" t="s">
        <v>411</v>
      </c>
      <c r="C6" s="424">
        <v>78</v>
      </c>
      <c r="D6" s="424">
        <v>331</v>
      </c>
      <c r="E6" s="424">
        <v>616</v>
      </c>
      <c r="F6" s="424">
        <v>93</v>
      </c>
      <c r="G6" s="424">
        <v>0</v>
      </c>
      <c r="H6" s="442">
        <f t="shared" si="0"/>
        <v>1118</v>
      </c>
    </row>
    <row r="7" spans="2:8" ht="15" customHeight="1" x14ac:dyDescent="0.2">
      <c r="B7" s="443" t="s">
        <v>410</v>
      </c>
      <c r="C7" s="424">
        <v>74196</v>
      </c>
      <c r="D7" s="424">
        <v>360473</v>
      </c>
      <c r="E7" s="424">
        <v>692750</v>
      </c>
      <c r="F7" s="424">
        <v>1645746</v>
      </c>
      <c r="G7" s="424">
        <v>279670</v>
      </c>
      <c r="H7" s="442">
        <f t="shared" si="0"/>
        <v>3052835</v>
      </c>
    </row>
    <row r="8" spans="2:8" ht="15" hidden="1" customHeight="1" x14ac:dyDescent="0.2">
      <c r="B8" s="448" t="s">
        <v>409</v>
      </c>
      <c r="C8" s="424">
        <v>0</v>
      </c>
      <c r="D8" s="424">
        <v>0</v>
      </c>
      <c r="E8" s="424">
        <v>0</v>
      </c>
      <c r="F8" s="424">
        <v>0</v>
      </c>
      <c r="G8" s="424">
        <v>0</v>
      </c>
      <c r="H8" s="442">
        <f t="shared" si="0"/>
        <v>0</v>
      </c>
    </row>
    <row r="9" spans="2:8" ht="15" customHeight="1" x14ac:dyDescent="0.2">
      <c r="B9" s="443" t="s">
        <v>408</v>
      </c>
      <c r="C9" s="424">
        <v>14888</v>
      </c>
      <c r="D9" s="424">
        <v>-2452</v>
      </c>
      <c r="E9" s="424">
        <v>-18874</v>
      </c>
      <c r="F9" s="424">
        <v>-8278</v>
      </c>
      <c r="G9" s="424">
        <v>984</v>
      </c>
      <c r="H9" s="442">
        <f t="shared" si="0"/>
        <v>-13732</v>
      </c>
    </row>
    <row r="10" spans="2:8" ht="15" hidden="1" customHeight="1" x14ac:dyDescent="0.2">
      <c r="B10" s="443" t="s">
        <v>407</v>
      </c>
      <c r="C10" s="424"/>
      <c r="D10" s="424"/>
      <c r="E10" s="424"/>
      <c r="F10" s="424"/>
      <c r="G10" s="424"/>
      <c r="H10" s="442">
        <f t="shared" si="0"/>
        <v>0</v>
      </c>
    </row>
    <row r="11" spans="2:8" ht="15" customHeight="1" x14ac:dyDescent="0.2">
      <c r="B11" s="443" t="s">
        <v>406</v>
      </c>
      <c r="C11" s="424">
        <v>-2766</v>
      </c>
      <c r="D11" s="424">
        <v>1377</v>
      </c>
      <c r="E11" s="424">
        <v>-11212</v>
      </c>
      <c r="F11" s="424">
        <v>-141</v>
      </c>
      <c r="G11" s="424">
        <v>-2</v>
      </c>
      <c r="H11" s="442">
        <f t="shared" si="0"/>
        <v>-12744</v>
      </c>
    </row>
    <row r="12" spans="2:8" ht="15" hidden="1" customHeight="1" x14ac:dyDescent="0.2">
      <c r="B12" s="443" t="s">
        <v>405</v>
      </c>
      <c r="C12" s="424">
        <v>0</v>
      </c>
      <c r="D12" s="424">
        <v>0</v>
      </c>
      <c r="E12" s="424">
        <v>0</v>
      </c>
      <c r="F12" s="424">
        <v>0</v>
      </c>
      <c r="G12" s="424">
        <v>0</v>
      </c>
      <c r="H12" s="442">
        <f t="shared" si="0"/>
        <v>0</v>
      </c>
    </row>
    <row r="13" spans="2:8" ht="15" customHeight="1" thickBot="1" x14ac:dyDescent="0.25">
      <c r="B13" s="441" t="s">
        <v>93</v>
      </c>
      <c r="C13" s="424">
        <v>113</v>
      </c>
      <c r="D13" s="424">
        <v>2064</v>
      </c>
      <c r="E13" s="424">
        <v>3576</v>
      </c>
      <c r="F13" s="424">
        <v>381</v>
      </c>
      <c r="G13" s="424">
        <v>0</v>
      </c>
      <c r="H13" s="439">
        <f t="shared" si="0"/>
        <v>6134</v>
      </c>
    </row>
    <row r="14" spans="2:8" ht="27" customHeight="1" thickBot="1" x14ac:dyDescent="0.25">
      <c r="B14" s="33" t="s">
        <v>404</v>
      </c>
      <c r="C14" s="412">
        <f>SUM(C5:C13)</f>
        <v>90914</v>
      </c>
      <c r="D14" s="412">
        <f>SUM(D5:D13)</f>
        <v>373889</v>
      </c>
      <c r="E14" s="412">
        <f>SUM(E5:E13)</f>
        <v>669671</v>
      </c>
      <c r="F14" s="412">
        <f>SUM(F5:F13)</f>
        <v>1638306</v>
      </c>
      <c r="G14" s="412">
        <f>SUM(G5:G13)</f>
        <v>280652</v>
      </c>
      <c r="H14" s="411">
        <f t="shared" si="0"/>
        <v>3053432</v>
      </c>
    </row>
    <row r="16" spans="2:8" ht="17.100000000000001" customHeight="1" x14ac:dyDescent="0.2">
      <c r="B16" s="316" t="s">
        <v>89</v>
      </c>
    </row>
    <row r="17" spans="1:8" ht="31.5" x14ac:dyDescent="0.2">
      <c r="A17" s="121"/>
      <c r="B17" s="437" t="s">
        <v>403</v>
      </c>
      <c r="C17" s="307" t="s">
        <v>361</v>
      </c>
      <c r="D17" s="307" t="s">
        <v>393</v>
      </c>
      <c r="E17" s="307" t="s">
        <v>392</v>
      </c>
      <c r="F17" s="307" t="s">
        <v>391</v>
      </c>
      <c r="G17" s="307" t="s">
        <v>390</v>
      </c>
      <c r="H17" s="428" t="s">
        <v>83</v>
      </c>
    </row>
    <row r="18" spans="1:8" ht="15" customHeight="1" thickBot="1" x14ac:dyDescent="0.25">
      <c r="B18" s="295" t="s">
        <v>402</v>
      </c>
      <c r="C18" s="293"/>
      <c r="D18" s="293"/>
      <c r="E18" s="293"/>
      <c r="F18" s="293"/>
      <c r="G18" s="293"/>
      <c r="H18" s="293"/>
    </row>
    <row r="19" spans="1:8" ht="15" customHeight="1" thickBot="1" x14ac:dyDescent="0.25">
      <c r="B19" s="436" t="s">
        <v>401</v>
      </c>
      <c r="C19" s="435">
        <v>15078298</v>
      </c>
      <c r="D19" s="435">
        <v>4600883</v>
      </c>
      <c r="E19" s="435">
        <v>8408120</v>
      </c>
      <c r="F19" s="435">
        <v>1051490</v>
      </c>
      <c r="G19" s="435">
        <v>0</v>
      </c>
      <c r="H19" s="411">
        <f>SUM(C19:G19)</f>
        <v>29138791</v>
      </c>
    </row>
    <row r="20" spans="1:8" ht="15" customHeight="1" thickBot="1" x14ac:dyDescent="0.25">
      <c r="B20" s="436" t="s">
        <v>400</v>
      </c>
      <c r="C20" s="435">
        <v>15109535</v>
      </c>
      <c r="D20" s="435">
        <v>4588461</v>
      </c>
      <c r="E20" s="435">
        <v>8480786</v>
      </c>
      <c r="F20" s="435">
        <v>1034073</v>
      </c>
      <c r="G20" s="435">
        <v>0</v>
      </c>
      <c r="H20" s="411">
        <f>SUM(C20:G20)</f>
        <v>29212855</v>
      </c>
    </row>
    <row r="21" spans="1:8" x14ac:dyDescent="0.2">
      <c r="B21" s="432"/>
      <c r="C21" s="433"/>
    </row>
    <row r="22" spans="1:8" x14ac:dyDescent="0.2">
      <c r="B22" s="432"/>
      <c r="C22" s="433"/>
    </row>
    <row r="23" spans="1:8" ht="17.100000000000001" customHeight="1" x14ac:dyDescent="0.2">
      <c r="A23" s="121"/>
      <c r="B23" s="316" t="s">
        <v>88</v>
      </c>
      <c r="C23" s="259"/>
    </row>
    <row r="24" spans="1:8" ht="31.5" x14ac:dyDescent="0.2">
      <c r="A24" s="121"/>
      <c r="B24" s="437" t="s">
        <v>413</v>
      </c>
      <c r="C24" s="307" t="s">
        <v>361</v>
      </c>
      <c r="D24" s="307" t="s">
        <v>393</v>
      </c>
      <c r="E24" s="307" t="s">
        <v>392</v>
      </c>
      <c r="F24" s="307" t="s">
        <v>391</v>
      </c>
      <c r="G24" s="307" t="s">
        <v>390</v>
      </c>
      <c r="H24" s="428" t="s">
        <v>83</v>
      </c>
    </row>
    <row r="25" spans="1:8" ht="15" customHeight="1" x14ac:dyDescent="0.2">
      <c r="B25" s="447" t="s">
        <v>412</v>
      </c>
      <c r="C25" s="446">
        <v>20938</v>
      </c>
      <c r="D25" s="446">
        <v>29491</v>
      </c>
      <c r="E25" s="446">
        <v>66344</v>
      </c>
      <c r="F25" s="446">
        <v>13027</v>
      </c>
      <c r="G25" s="446">
        <v>0</v>
      </c>
      <c r="H25" s="445">
        <f t="shared" ref="H25:H34" si="1">SUM(C25:G25)</f>
        <v>129800</v>
      </c>
    </row>
    <row r="26" spans="1:8" ht="15" customHeight="1" x14ac:dyDescent="0.2">
      <c r="B26" s="443" t="s">
        <v>411</v>
      </c>
      <c r="C26" s="424">
        <v>1605</v>
      </c>
      <c r="D26" s="424">
        <v>347</v>
      </c>
      <c r="E26" s="424">
        <v>7587</v>
      </c>
      <c r="F26" s="424">
        <v>0</v>
      </c>
      <c r="G26" s="424">
        <v>0</v>
      </c>
      <c r="H26" s="442">
        <f t="shared" si="1"/>
        <v>9539</v>
      </c>
    </row>
    <row r="27" spans="1:8" ht="15" customHeight="1" x14ac:dyDescent="0.2">
      <c r="B27" s="443" t="s">
        <v>410</v>
      </c>
      <c r="C27" s="424">
        <v>111390</v>
      </c>
      <c r="D27" s="424">
        <v>430978</v>
      </c>
      <c r="E27" s="424">
        <v>911220</v>
      </c>
      <c r="F27" s="424">
        <v>2676074</v>
      </c>
      <c r="G27" s="424">
        <v>549025</v>
      </c>
      <c r="H27" s="442">
        <f t="shared" si="1"/>
        <v>4678687</v>
      </c>
    </row>
    <row r="28" spans="1:8" ht="15" hidden="1" customHeight="1" x14ac:dyDescent="0.2">
      <c r="B28" s="444" t="s">
        <v>409</v>
      </c>
      <c r="C28" s="424">
        <v>0</v>
      </c>
      <c r="D28" s="424">
        <v>0</v>
      </c>
      <c r="E28" s="424">
        <v>0</v>
      </c>
      <c r="F28" s="424">
        <v>0</v>
      </c>
      <c r="G28" s="424">
        <v>0</v>
      </c>
      <c r="H28" s="442">
        <f t="shared" si="1"/>
        <v>0</v>
      </c>
    </row>
    <row r="29" spans="1:8" ht="15" customHeight="1" x14ac:dyDescent="0.2">
      <c r="B29" s="443" t="s">
        <v>408</v>
      </c>
      <c r="C29" s="424">
        <v>11028</v>
      </c>
      <c r="D29" s="424">
        <v>884</v>
      </c>
      <c r="E29" s="424">
        <v>-4969</v>
      </c>
      <c r="F29" s="424">
        <v>4757</v>
      </c>
      <c r="G29" s="424">
        <v>0</v>
      </c>
      <c r="H29" s="442">
        <f t="shared" si="1"/>
        <v>11700</v>
      </c>
    </row>
    <row r="30" spans="1:8" ht="15" hidden="1" customHeight="1" x14ac:dyDescent="0.2">
      <c r="B30" s="443" t="s">
        <v>407</v>
      </c>
      <c r="C30" s="424">
        <v>0</v>
      </c>
      <c r="D30" s="424">
        <v>0</v>
      </c>
      <c r="E30" s="424">
        <v>0</v>
      </c>
      <c r="F30" s="424">
        <v>0</v>
      </c>
      <c r="G30" s="424">
        <v>0</v>
      </c>
      <c r="H30" s="442">
        <f t="shared" si="1"/>
        <v>0</v>
      </c>
    </row>
    <row r="31" spans="1:8" ht="15" customHeight="1" x14ac:dyDescent="0.2">
      <c r="B31" s="443" t="s">
        <v>406</v>
      </c>
      <c r="C31" s="424">
        <v>2806</v>
      </c>
      <c r="D31" s="424">
        <v>-1014</v>
      </c>
      <c r="E31" s="424">
        <v>-10521</v>
      </c>
      <c r="F31" s="424">
        <v>-14553</v>
      </c>
      <c r="G31" s="424">
        <v>128</v>
      </c>
      <c r="H31" s="442">
        <f t="shared" si="1"/>
        <v>-23154</v>
      </c>
    </row>
    <row r="32" spans="1:8" ht="15" customHeight="1" x14ac:dyDescent="0.2">
      <c r="B32" s="443" t="s">
        <v>405</v>
      </c>
      <c r="C32" s="424">
        <v>0</v>
      </c>
      <c r="D32" s="424">
        <v>11</v>
      </c>
      <c r="E32" s="424">
        <v>0</v>
      </c>
      <c r="F32" s="424">
        <v>0</v>
      </c>
      <c r="G32" s="424">
        <v>0</v>
      </c>
      <c r="H32" s="442">
        <f t="shared" si="1"/>
        <v>11</v>
      </c>
    </row>
    <row r="33" spans="1:8" ht="15" customHeight="1" thickBot="1" x14ac:dyDescent="0.25">
      <c r="B33" s="441" t="s">
        <v>93</v>
      </c>
      <c r="C33" s="440">
        <v>147</v>
      </c>
      <c r="D33" s="440">
        <v>0</v>
      </c>
      <c r="E33" s="440">
        <v>5944</v>
      </c>
      <c r="F33" s="440">
        <v>0</v>
      </c>
      <c r="G33" s="440">
        <v>0</v>
      </c>
      <c r="H33" s="439">
        <f t="shared" si="1"/>
        <v>6091</v>
      </c>
    </row>
    <row r="34" spans="1:8" ht="27" customHeight="1" thickBot="1" x14ac:dyDescent="0.25">
      <c r="B34" s="33" t="s">
        <v>404</v>
      </c>
      <c r="C34" s="412">
        <f>SUM(C25:C33)</f>
        <v>147914</v>
      </c>
      <c r="D34" s="412">
        <f>SUM(D25:D33)</f>
        <v>460697</v>
      </c>
      <c r="E34" s="412">
        <f>SUM(E25:E33)</f>
        <v>975605</v>
      </c>
      <c r="F34" s="412">
        <f>SUM(F25:F33)</f>
        <v>2679305</v>
      </c>
      <c r="G34" s="412">
        <f>SUM(G25:G33)</f>
        <v>549153</v>
      </c>
      <c r="H34" s="411">
        <f t="shared" si="1"/>
        <v>4812674</v>
      </c>
    </row>
    <row r="35" spans="1:8" x14ac:dyDescent="0.2">
      <c r="B35" s="415"/>
      <c r="C35" s="415"/>
      <c r="D35" s="415"/>
      <c r="E35" s="415"/>
      <c r="F35" s="415"/>
      <c r="G35" s="415"/>
      <c r="H35" s="415"/>
    </row>
    <row r="36" spans="1:8" ht="17.100000000000001" customHeight="1" x14ac:dyDescent="0.2">
      <c r="B36" s="438" t="s">
        <v>88</v>
      </c>
      <c r="C36" s="415"/>
      <c r="D36" s="415"/>
      <c r="E36" s="415"/>
      <c r="F36" s="415"/>
      <c r="G36" s="415"/>
      <c r="H36" s="415"/>
    </row>
    <row r="37" spans="1:8" ht="31.5" x14ac:dyDescent="0.2">
      <c r="A37" s="121"/>
      <c r="B37" s="437" t="s">
        <v>403</v>
      </c>
      <c r="C37" s="307" t="s">
        <v>361</v>
      </c>
      <c r="D37" s="307" t="s">
        <v>393</v>
      </c>
      <c r="E37" s="307" t="s">
        <v>392</v>
      </c>
      <c r="F37" s="307" t="s">
        <v>391</v>
      </c>
      <c r="G37" s="307" t="s">
        <v>390</v>
      </c>
      <c r="H37" s="428" t="s">
        <v>83</v>
      </c>
    </row>
    <row r="38" spans="1:8" ht="15" customHeight="1" thickBot="1" x14ac:dyDescent="0.25">
      <c r="B38" s="295" t="s">
        <v>402</v>
      </c>
      <c r="C38" s="293"/>
      <c r="D38" s="293"/>
      <c r="E38" s="293"/>
      <c r="F38" s="293"/>
      <c r="G38" s="293"/>
      <c r="H38" s="293"/>
    </row>
    <row r="39" spans="1:8" ht="15" customHeight="1" thickBot="1" x14ac:dyDescent="0.25">
      <c r="B39" s="436" t="s">
        <v>401</v>
      </c>
      <c r="C39" s="435">
        <v>13082812</v>
      </c>
      <c r="D39" s="435">
        <v>5126921</v>
      </c>
      <c r="E39" s="435">
        <v>3776553</v>
      </c>
      <c r="F39" s="435">
        <v>416470</v>
      </c>
      <c r="G39" s="435">
        <v>0</v>
      </c>
      <c r="H39" s="411">
        <f>SUM(C39:G39)</f>
        <v>22402756</v>
      </c>
    </row>
    <row r="40" spans="1:8" ht="15" customHeight="1" thickBot="1" x14ac:dyDescent="0.25">
      <c r="B40" s="436" t="s">
        <v>400</v>
      </c>
      <c r="C40" s="435">
        <v>13094178</v>
      </c>
      <c r="D40" s="435">
        <v>5133165</v>
      </c>
      <c r="E40" s="435">
        <v>3769438</v>
      </c>
      <c r="F40" s="435">
        <v>412353</v>
      </c>
      <c r="G40" s="435">
        <v>0</v>
      </c>
      <c r="H40" s="411">
        <f>SUM(C40:G40)</f>
        <v>22409134</v>
      </c>
    </row>
    <row r="41" spans="1:8" x14ac:dyDescent="0.2">
      <c r="A41" s="121"/>
      <c r="B41" s="121"/>
    </row>
    <row r="42" spans="1:8" x14ac:dyDescent="0.2">
      <c r="A42" s="121"/>
      <c r="B42" s="121"/>
    </row>
    <row r="43" spans="1:8" x14ac:dyDescent="0.2">
      <c r="A43" s="121"/>
      <c r="B43" s="121"/>
    </row>
    <row r="44" spans="1:8" x14ac:dyDescent="0.2">
      <c r="A44" s="121"/>
      <c r="B44" s="121"/>
    </row>
    <row r="45" spans="1:8" x14ac:dyDescent="0.2">
      <c r="A45" s="121"/>
      <c r="B45" s="121"/>
    </row>
    <row r="46" spans="1:8" x14ac:dyDescent="0.2">
      <c r="A46" s="121"/>
      <c r="B46" s="121"/>
    </row>
    <row r="47" spans="1:8" x14ac:dyDescent="0.2">
      <c r="A47" s="121"/>
      <c r="B47" s="121"/>
    </row>
    <row r="48" spans="1:8" x14ac:dyDescent="0.2">
      <c r="A48" s="121"/>
      <c r="B48" s="121"/>
    </row>
    <row r="49" s="121" customFormat="1" x14ac:dyDescent="0.2"/>
    <row r="50" s="121" customFormat="1" x14ac:dyDescent="0.2"/>
    <row r="51" s="121" customFormat="1" x14ac:dyDescent="0.2"/>
    <row r="52" s="121" customFormat="1" x14ac:dyDescent="0.2"/>
    <row r="53" s="121" customFormat="1" x14ac:dyDescent="0.2"/>
    <row r="54" s="121" customFormat="1" x14ac:dyDescent="0.2"/>
    <row r="55" s="121" customFormat="1" x14ac:dyDescent="0.2"/>
    <row r="56" s="121" customFormat="1" x14ac:dyDescent="0.2"/>
    <row r="57" s="121" customFormat="1" x14ac:dyDescent="0.2"/>
    <row r="58" s="121" customFormat="1" x14ac:dyDescent="0.2"/>
    <row r="59" s="121" customFormat="1" x14ac:dyDescent="0.2"/>
    <row r="60" s="121" customFormat="1" x14ac:dyDescent="0.2"/>
    <row r="61" s="121" customFormat="1" x14ac:dyDescent="0.2"/>
    <row r="62" s="121" customFormat="1" x14ac:dyDescent="0.2"/>
    <row r="63" s="121" customFormat="1" x14ac:dyDescent="0.2"/>
    <row r="64" s="121" customFormat="1" x14ac:dyDescent="0.2"/>
    <row r="65" s="121" customFormat="1" x14ac:dyDescent="0.2"/>
    <row r="66" s="121" customFormat="1" x14ac:dyDescent="0.2"/>
    <row r="67" s="121" customFormat="1" x14ac:dyDescent="0.2"/>
  </sheetData>
  <pageMargins left="0.75" right="0.75" top="1" bottom="1" header="0.5" footer="0.5"/>
  <pageSetup paperSize="9" fitToHeight="2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workbookViewId="0">
      <selection activeCell="B14" sqref="B14"/>
    </sheetView>
  </sheetViews>
  <sheetFormatPr defaultRowHeight="12.75" x14ac:dyDescent="0.2"/>
  <cols>
    <col min="1" max="1" width="2.85546875" style="189" customWidth="1"/>
    <col min="2" max="2" width="41.85546875" style="92" bestFit="1" customWidth="1"/>
    <col min="3" max="4" width="25.7109375" style="92" customWidth="1"/>
    <col min="5" max="16384" width="9.140625" style="189"/>
  </cols>
  <sheetData>
    <row r="3" spans="2:4" ht="24.95" customHeight="1" thickBot="1" x14ac:dyDescent="0.25">
      <c r="B3" s="457" t="s">
        <v>421</v>
      </c>
      <c r="C3" s="456" t="s">
        <v>420</v>
      </c>
      <c r="D3" s="455" t="s">
        <v>419</v>
      </c>
    </row>
    <row r="4" spans="2:4" ht="20.100000000000001" customHeight="1" thickTop="1" thickBot="1" x14ac:dyDescent="0.25">
      <c r="B4" s="454" t="s">
        <v>418</v>
      </c>
      <c r="C4" s="453">
        <v>0.55000000000000004</v>
      </c>
      <c r="D4" s="452">
        <v>1.4E-2</v>
      </c>
    </row>
    <row r="5" spans="2:4" ht="20.100000000000001" customHeight="1" thickBot="1" x14ac:dyDescent="0.25">
      <c r="B5" s="451" t="s">
        <v>417</v>
      </c>
      <c r="C5" s="450">
        <v>0.33</v>
      </c>
      <c r="D5" s="449">
        <v>8.9999999999999993E-3</v>
      </c>
    </row>
    <row r="6" spans="2:4" ht="20.100000000000001" customHeight="1" thickBot="1" x14ac:dyDescent="0.25">
      <c r="B6" s="451" t="s">
        <v>416</v>
      </c>
      <c r="C6" s="450">
        <v>0.11</v>
      </c>
      <c r="D6" s="449">
        <v>3.0000000000000001E-3</v>
      </c>
    </row>
    <row r="7" spans="2:4" ht="20.100000000000001" customHeight="1" thickBot="1" x14ac:dyDescent="0.25">
      <c r="B7" s="451" t="s">
        <v>220</v>
      </c>
      <c r="C7" s="450">
        <v>0.01</v>
      </c>
      <c r="D7" s="449">
        <v>0</v>
      </c>
    </row>
    <row r="8" spans="2:4" ht="20.100000000000001" customHeight="1" thickBot="1" x14ac:dyDescent="0.25">
      <c r="B8" s="451" t="s">
        <v>415</v>
      </c>
      <c r="C8" s="450">
        <f>SUM(C4:C7)</f>
        <v>1</v>
      </c>
      <c r="D8" s="449">
        <f>SUM(D4:D7)</f>
        <v>2.5999999999999999E-2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6"/>
  <sheetViews>
    <sheetView topLeftCell="B1" zoomScale="110" workbookViewId="0">
      <selection activeCell="E16" sqref="E16"/>
    </sheetView>
  </sheetViews>
  <sheetFormatPr defaultRowHeight="10.5" x14ac:dyDescent="0.15"/>
  <cols>
    <col min="1" max="2" width="2.28515625" style="260" customWidth="1"/>
    <col min="3" max="3" width="43" style="458" customWidth="1"/>
    <col min="4" max="7" width="15.7109375" style="27" customWidth="1"/>
    <col min="8" max="8" width="9.140625" style="20"/>
    <col min="9" max="9" width="14.28515625" style="20" customWidth="1"/>
    <col min="10" max="10" width="12.85546875" style="20" bestFit="1" customWidth="1"/>
    <col min="11" max="11" width="16.42578125" style="20" bestFit="1" customWidth="1"/>
    <col min="12" max="16384" width="9.140625" style="20"/>
  </cols>
  <sheetData>
    <row r="2" spans="1:14" ht="15" customHeight="1" thickBot="1" x14ac:dyDescent="0.2">
      <c r="C2" s="308"/>
      <c r="D2" s="708" t="s">
        <v>89</v>
      </c>
      <c r="E2" s="754"/>
      <c r="F2" s="752" t="s">
        <v>88</v>
      </c>
      <c r="G2" s="753"/>
    </row>
    <row r="3" spans="1:14" ht="24.95" customHeight="1" x14ac:dyDescent="0.15">
      <c r="C3" s="493"/>
      <c r="D3" s="492" t="s">
        <v>434</v>
      </c>
      <c r="E3" s="492" t="s">
        <v>201</v>
      </c>
      <c r="F3" s="492" t="s">
        <v>434</v>
      </c>
      <c r="G3" s="491" t="s">
        <v>201</v>
      </c>
      <c r="H3" s="458"/>
    </row>
    <row r="4" spans="1:14" ht="17.100000000000001" customHeight="1" thickBot="1" x14ac:dyDescent="0.2">
      <c r="C4" s="316" t="s">
        <v>433</v>
      </c>
      <c r="D4" s="489"/>
      <c r="E4" s="490"/>
      <c r="F4" s="489"/>
      <c r="G4" s="489"/>
      <c r="I4" s="488"/>
      <c r="J4" s="488"/>
    </row>
    <row r="5" spans="1:14" ht="17.100000000000001" customHeight="1" thickBot="1" x14ac:dyDescent="0.2">
      <c r="C5" s="487" t="s">
        <v>161</v>
      </c>
      <c r="D5" s="485">
        <f>'[1]skons bilans'!D4</f>
        <v>1897334</v>
      </c>
      <c r="E5" s="486">
        <v>1895673</v>
      </c>
      <c r="F5" s="485">
        <v>3751415</v>
      </c>
      <c r="G5" s="484">
        <v>3748671</v>
      </c>
      <c r="I5" s="461"/>
      <c r="J5" s="460"/>
      <c r="L5" s="463"/>
      <c r="M5" s="463"/>
    </row>
    <row r="6" spans="1:14" ht="17.100000000000001" customHeight="1" thickBot="1" x14ac:dyDescent="0.2">
      <c r="C6" s="265" t="s">
        <v>318</v>
      </c>
      <c r="D6" s="264">
        <f>SUM(D7,D11,D18:D19)</f>
        <v>78433546</v>
      </c>
      <c r="E6" s="264">
        <f>SUM(E7,E11,E18:E19)</f>
        <v>78962650</v>
      </c>
      <c r="F6" s="264">
        <v>74582350</v>
      </c>
      <c r="G6" s="263">
        <v>75070826</v>
      </c>
      <c r="I6" s="461"/>
      <c r="J6" s="460"/>
      <c r="K6" s="472"/>
      <c r="L6" s="472"/>
      <c r="M6" s="463"/>
      <c r="N6" s="466"/>
    </row>
    <row r="7" spans="1:14" s="466" customFormat="1" ht="17.100000000000001" customHeight="1" thickBot="1" x14ac:dyDescent="0.2">
      <c r="A7" s="471"/>
      <c r="B7" s="471"/>
      <c r="C7" s="265" t="s">
        <v>432</v>
      </c>
      <c r="D7" s="275">
        <f>SUM(D8:D9)</f>
        <v>44726181</v>
      </c>
      <c r="E7" s="275">
        <f>SUM(E8:E9)</f>
        <v>45635346</v>
      </c>
      <c r="F7" s="275">
        <f>SUM(F8:F9)</f>
        <v>40080064</v>
      </c>
      <c r="G7" s="462">
        <f>SUM(G8:G9)</f>
        <v>40874882</v>
      </c>
      <c r="I7" s="461"/>
      <c r="J7" s="460"/>
      <c r="K7" s="463"/>
      <c r="L7" s="463"/>
      <c r="M7" s="463"/>
      <c r="N7" s="20"/>
    </row>
    <row r="8" spans="1:14" ht="17.100000000000001" customHeight="1" x14ac:dyDescent="0.15">
      <c r="C8" s="482" t="s">
        <v>429</v>
      </c>
      <c r="D8" s="480">
        <f>'[1]BA nota 22 '!C4+'[1]BA nota 22 zmiana rezerw'!H5</f>
        <v>5214087</v>
      </c>
      <c r="E8" s="481">
        <v>5283808</v>
      </c>
      <c r="F8" s="480">
        <v>4848799</v>
      </c>
      <c r="G8" s="479">
        <v>4927627</v>
      </c>
      <c r="I8" s="461"/>
      <c r="J8" s="460"/>
      <c r="K8" s="463"/>
      <c r="L8" s="463"/>
      <c r="M8" s="463"/>
    </row>
    <row r="9" spans="1:14" ht="17.100000000000001" customHeight="1" x14ac:dyDescent="0.15">
      <c r="C9" s="300" t="s">
        <v>431</v>
      </c>
      <c r="D9" s="297">
        <f>'[1]BA nota 22 '!C5+'[1]BA nota 22 zmiana rezerw'!H6</f>
        <v>39512094</v>
      </c>
      <c r="E9" s="279">
        <v>40351538</v>
      </c>
      <c r="F9" s="297">
        <v>35231265</v>
      </c>
      <c r="G9" s="476">
        <v>35947255</v>
      </c>
      <c r="I9" s="461"/>
      <c r="J9" s="460"/>
      <c r="K9" s="463"/>
      <c r="L9" s="463"/>
      <c r="M9" s="463"/>
    </row>
    <row r="10" spans="1:14" ht="17.100000000000001" customHeight="1" thickBot="1" x14ac:dyDescent="0.2">
      <c r="C10" s="483" t="s">
        <v>430</v>
      </c>
      <c r="D10" s="474">
        <f>'[1]BA nota 22 '!C6+'[1]BA nota 22 zmiana rezerw'!H7</f>
        <v>33692879</v>
      </c>
      <c r="E10" s="283">
        <v>34412912</v>
      </c>
      <c r="F10" s="474">
        <v>29969161</v>
      </c>
      <c r="G10" s="473">
        <v>30553308</v>
      </c>
      <c r="I10" s="461"/>
      <c r="J10" s="460"/>
      <c r="K10" s="472"/>
      <c r="M10" s="463"/>
      <c r="N10" s="466"/>
    </row>
    <row r="11" spans="1:14" s="466" customFormat="1" ht="17.100000000000001" customHeight="1" thickBot="1" x14ac:dyDescent="0.2">
      <c r="A11" s="471"/>
      <c r="B11" s="471"/>
      <c r="C11" s="265" t="s">
        <v>155</v>
      </c>
      <c r="D11" s="275">
        <f>SUM(D12:D13,D16:D17)</f>
        <v>32004393</v>
      </c>
      <c r="E11" s="275">
        <f>SUM(E12:E13,E16:E17)</f>
        <v>31635612</v>
      </c>
      <c r="F11" s="275">
        <f>SUM(F12:F13,F16:F17)</f>
        <v>31531987</v>
      </c>
      <c r="G11" s="462">
        <f>SUM(G16:G17,G12:G13)</f>
        <v>31236748</v>
      </c>
      <c r="I11" s="461"/>
      <c r="J11" s="460"/>
      <c r="K11" s="463"/>
      <c r="L11" s="472"/>
      <c r="M11" s="463"/>
      <c r="N11" s="20"/>
    </row>
    <row r="12" spans="1:14" ht="17.100000000000001" customHeight="1" x14ac:dyDescent="0.15">
      <c r="C12" s="482" t="s">
        <v>429</v>
      </c>
      <c r="D12" s="480">
        <f>'[1]BA nota 22 '!C9+'[1]BA nota 22 zmiana rezerw'!H10</f>
        <v>3771327</v>
      </c>
      <c r="E12" s="481">
        <v>3737886</v>
      </c>
      <c r="F12" s="480">
        <v>3460379</v>
      </c>
      <c r="G12" s="479">
        <v>3435981</v>
      </c>
      <c r="I12" s="461"/>
      <c r="J12" s="460"/>
      <c r="K12" s="463"/>
      <c r="M12" s="463"/>
    </row>
    <row r="13" spans="1:14" ht="17.100000000000001" customHeight="1" x14ac:dyDescent="0.15">
      <c r="C13" s="300" t="s">
        <v>428</v>
      </c>
      <c r="D13" s="297">
        <f>SUM(D14:D15)</f>
        <v>25788441</v>
      </c>
      <c r="E13" s="297">
        <f>SUM(E14:E15)</f>
        <v>25453099</v>
      </c>
      <c r="F13" s="297">
        <f>SUM(F14:F15)</f>
        <v>22915949</v>
      </c>
      <c r="G13" s="478">
        <f>SUM(G14:G15)</f>
        <v>22645108</v>
      </c>
      <c r="I13" s="461"/>
      <c r="J13" s="460"/>
      <c r="K13" s="463"/>
      <c r="L13" s="463"/>
      <c r="M13" s="463"/>
    </row>
    <row r="14" spans="1:14" ht="17.100000000000001" customHeight="1" x14ac:dyDescent="0.15">
      <c r="C14" s="477" t="s">
        <v>427</v>
      </c>
      <c r="D14" s="297">
        <f>'[1]BA nota 22 '!C11+'[1]BA nota 22 zmiana rezerw'!H12</f>
        <v>5667803</v>
      </c>
      <c r="E14" s="279">
        <v>5591521</v>
      </c>
      <c r="F14" s="297">
        <v>5557635</v>
      </c>
      <c r="G14" s="476">
        <v>5516855</v>
      </c>
      <c r="I14" s="461"/>
      <c r="J14" s="460"/>
      <c r="K14" s="463"/>
      <c r="L14" s="463"/>
      <c r="M14" s="463"/>
    </row>
    <row r="15" spans="1:14" ht="17.100000000000001" customHeight="1" x14ac:dyDescent="0.15">
      <c r="C15" s="477" t="s">
        <v>426</v>
      </c>
      <c r="D15" s="297">
        <f>'[1]BA nota 22 '!C12+'[1]BA nota 22 zmiana rezerw'!H13</f>
        <v>20120638</v>
      </c>
      <c r="E15" s="279">
        <v>19861578</v>
      </c>
      <c r="F15" s="297">
        <v>17358314</v>
      </c>
      <c r="G15" s="476">
        <v>17128253</v>
      </c>
      <c r="I15" s="461"/>
      <c r="J15" s="460"/>
      <c r="K15" s="463"/>
      <c r="L15" s="463"/>
      <c r="M15" s="463"/>
    </row>
    <row r="16" spans="1:14" ht="17.100000000000001" customHeight="1" x14ac:dyDescent="0.15">
      <c r="C16" s="300" t="s">
        <v>425</v>
      </c>
      <c r="D16" s="297">
        <f>'[1]BA nota 22 '!C13</f>
        <v>1031029</v>
      </c>
      <c r="E16" s="279">
        <v>1031029</v>
      </c>
      <c r="F16" s="297">
        <v>3838553</v>
      </c>
      <c r="G16" s="476">
        <v>3838553</v>
      </c>
      <c r="I16" s="461"/>
      <c r="J16" s="460"/>
      <c r="K16" s="463"/>
      <c r="L16" s="463"/>
      <c r="M16" s="463"/>
    </row>
    <row r="17" spans="1:14" ht="17.100000000000001" customHeight="1" thickBot="1" x14ac:dyDescent="0.2">
      <c r="C17" s="475" t="s">
        <v>424</v>
      </c>
      <c r="D17" s="474">
        <f>'[1]BA nota 22 '!C14+'[1]BA nota 22 zmiana rezerw'!H14</f>
        <v>1413596</v>
      </c>
      <c r="E17" s="283">
        <v>1413598</v>
      </c>
      <c r="F17" s="474">
        <v>1317106</v>
      </c>
      <c r="G17" s="473">
        <v>1317106</v>
      </c>
      <c r="I17" s="461"/>
      <c r="J17" s="460"/>
      <c r="K17" s="472"/>
      <c r="L17" s="463"/>
      <c r="M17" s="463"/>
      <c r="N17" s="466"/>
    </row>
    <row r="18" spans="1:14" s="466" customFormat="1" ht="17.100000000000001" customHeight="1" thickBot="1" x14ac:dyDescent="0.2">
      <c r="A18" s="471"/>
      <c r="B18" s="471"/>
      <c r="C18" s="265" t="s">
        <v>152</v>
      </c>
      <c r="D18" s="264">
        <f>'[1]BA nota 22 '!C15+'[1]BA nota 22 zmiana rezerw'!H16</f>
        <v>1519617</v>
      </c>
      <c r="E18" s="275">
        <v>1508337</v>
      </c>
      <c r="F18" s="264">
        <v>1923026</v>
      </c>
      <c r="G18" s="462">
        <v>1911923</v>
      </c>
      <c r="I18" s="461"/>
      <c r="J18" s="460"/>
      <c r="K18" s="472"/>
      <c r="L18" s="472"/>
      <c r="M18" s="463"/>
    </row>
    <row r="19" spans="1:14" s="466" customFormat="1" ht="17.100000000000001" customHeight="1" thickBot="1" x14ac:dyDescent="0.2">
      <c r="A19" s="471"/>
      <c r="B19" s="471"/>
      <c r="C19" s="470" t="s">
        <v>423</v>
      </c>
      <c r="D19" s="468">
        <f>'[1]BA nota 22 '!C16</f>
        <v>183355</v>
      </c>
      <c r="E19" s="469">
        <v>183355</v>
      </c>
      <c r="F19" s="468">
        <v>1047273</v>
      </c>
      <c r="G19" s="467">
        <v>1047273</v>
      </c>
      <c r="I19" s="461"/>
      <c r="J19" s="460"/>
      <c r="K19" s="463"/>
      <c r="L19" s="463"/>
      <c r="M19" s="463"/>
      <c r="N19" s="20"/>
    </row>
    <row r="20" spans="1:14" ht="17.100000000000001" customHeight="1" thickBot="1" x14ac:dyDescent="0.2">
      <c r="C20" s="295" t="s">
        <v>422</v>
      </c>
      <c r="D20" s="464"/>
      <c r="E20" s="465"/>
      <c r="F20" s="464"/>
      <c r="G20" s="464"/>
      <c r="I20" s="461"/>
      <c r="J20" s="460"/>
      <c r="K20" s="463"/>
      <c r="L20" s="463"/>
      <c r="M20" s="463"/>
    </row>
    <row r="21" spans="1:14" ht="17.100000000000001" customHeight="1" thickBot="1" x14ac:dyDescent="0.2">
      <c r="C21" s="265" t="s">
        <v>308</v>
      </c>
      <c r="D21" s="264">
        <f>'[1]skons bilans'!D22</f>
        <v>12019331</v>
      </c>
      <c r="E21" s="275">
        <v>11813534</v>
      </c>
      <c r="F21" s="264">
        <v>13383829</v>
      </c>
      <c r="G21" s="462">
        <v>13508323</v>
      </c>
      <c r="I21" s="461"/>
      <c r="J21" s="460"/>
      <c r="M21" s="463"/>
    </row>
    <row r="22" spans="1:14" ht="17.100000000000001" customHeight="1" thickBot="1" x14ac:dyDescent="0.2">
      <c r="C22" s="265" t="s">
        <v>306</v>
      </c>
      <c r="D22" s="264">
        <f>'[1]skons bilans'!D24</f>
        <v>81140866</v>
      </c>
      <c r="E22" s="275">
        <v>81266808</v>
      </c>
      <c r="F22" s="264">
        <v>74422479</v>
      </c>
      <c r="G22" s="462">
        <v>72501565</v>
      </c>
      <c r="I22" s="461"/>
      <c r="J22" s="460"/>
      <c r="L22" s="20">
        <v>-23797</v>
      </c>
    </row>
    <row r="23" spans="1:14" ht="24.95" customHeight="1" thickBot="1" x14ac:dyDescent="0.2">
      <c r="C23" s="265" t="s">
        <v>305</v>
      </c>
      <c r="D23" s="264">
        <f>'[1]skons bilans'!D25</f>
        <v>8946195</v>
      </c>
      <c r="E23" s="275">
        <v>8890686</v>
      </c>
      <c r="F23" s="264">
        <v>10341742</v>
      </c>
      <c r="G23" s="462">
        <v>10425444</v>
      </c>
      <c r="I23" s="461"/>
      <c r="J23" s="460"/>
    </row>
    <row r="24" spans="1:14" ht="17.100000000000001" customHeight="1" thickBot="1" x14ac:dyDescent="0.2">
      <c r="C24" s="265" t="s">
        <v>300</v>
      </c>
      <c r="D24" s="264">
        <f>'[1]skons bilans'!D32</f>
        <v>3827315</v>
      </c>
      <c r="E24" s="275">
        <v>3919644</v>
      </c>
      <c r="F24" s="264">
        <v>4127724</v>
      </c>
      <c r="G24" s="462">
        <v>4105811</v>
      </c>
      <c r="I24" s="461"/>
      <c r="J24" s="460"/>
    </row>
    <row r="25" spans="1:14" x14ac:dyDescent="0.15">
      <c r="J25" s="460"/>
    </row>
    <row r="26" spans="1:14" x14ac:dyDescent="0.15">
      <c r="D26" s="459">
        <f>D6-'[1]BA nota 22 '!C19</f>
        <v>0</v>
      </c>
    </row>
  </sheetData>
  <mergeCells count="2">
    <mergeCell ref="F2:G2"/>
    <mergeCell ref="D2:E2"/>
  </mergeCells>
  <pageMargins left="0.75" right="0.75" top="1" bottom="1" header="0.5" footer="0.5"/>
  <pageSetup paperSize="9" scale="88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zoomScale="90" zoomScaleNormal="90" workbookViewId="0">
      <selection activeCell="B17" sqref="B17"/>
    </sheetView>
  </sheetViews>
  <sheetFormatPr defaultRowHeight="10.5" x14ac:dyDescent="0.15"/>
  <cols>
    <col min="1" max="1" width="2.28515625" style="248" customWidth="1"/>
    <col min="2" max="2" width="56.42578125" style="248" customWidth="1"/>
    <col min="3" max="6" width="18.140625" style="248" customWidth="1"/>
    <col min="7" max="7" width="12.5703125" style="248" customWidth="1"/>
    <col min="8" max="10" width="19.140625" style="248" customWidth="1"/>
    <col min="11" max="11" width="19.140625" style="494" customWidth="1"/>
    <col min="12" max="12" width="19.140625" style="248" customWidth="1"/>
    <col min="13" max="16384" width="9.140625" style="248"/>
  </cols>
  <sheetData>
    <row r="1" spans="2:12" ht="11.25" thickBot="1" x14ac:dyDescent="0.2">
      <c r="C1" s="554"/>
      <c r="D1" s="554"/>
      <c r="E1" s="554"/>
      <c r="F1" s="554"/>
      <c r="G1" s="555"/>
      <c r="H1" s="554"/>
    </row>
    <row r="2" spans="2:12" ht="15" customHeight="1" thickBot="1" x14ac:dyDescent="0.2">
      <c r="B2" s="755" t="s">
        <v>89</v>
      </c>
      <c r="C2" s="757" t="s">
        <v>444</v>
      </c>
      <c r="D2" s="557" t="s">
        <v>443</v>
      </c>
      <c r="E2" s="557" t="s">
        <v>442</v>
      </c>
      <c r="F2" s="556" t="s">
        <v>441</v>
      </c>
      <c r="G2" s="555"/>
      <c r="H2" s="554"/>
    </row>
    <row r="3" spans="2:12" ht="52.5" x14ac:dyDescent="0.15">
      <c r="B3" s="756"/>
      <c r="C3" s="758"/>
      <c r="D3" s="553" t="s">
        <v>440</v>
      </c>
      <c r="E3" s="553" t="s">
        <v>439</v>
      </c>
      <c r="F3" s="552" t="s">
        <v>438</v>
      </c>
      <c r="G3" s="539"/>
      <c r="H3" s="520"/>
    </row>
    <row r="4" spans="2:12" ht="17.100000000000001" customHeight="1" thickBot="1" x14ac:dyDescent="0.2">
      <c r="B4" s="550" t="s">
        <v>437</v>
      </c>
      <c r="C4" s="549"/>
      <c r="D4" s="548"/>
      <c r="E4" s="548"/>
      <c r="F4" s="547"/>
      <c r="G4" s="546"/>
      <c r="H4" s="520"/>
      <c r="K4" s="569"/>
      <c r="L4" s="568"/>
    </row>
    <row r="5" spans="2:12" ht="17.100000000000001" customHeight="1" thickBot="1" x14ac:dyDescent="0.2">
      <c r="B5" s="543" t="s">
        <v>433</v>
      </c>
      <c r="C5" s="542"/>
      <c r="D5" s="541"/>
      <c r="E5" s="541"/>
      <c r="F5" s="540"/>
      <c r="G5" s="539"/>
      <c r="H5" s="520"/>
      <c r="K5" s="562"/>
    </row>
    <row r="6" spans="2:12" ht="17.100000000000001" customHeight="1" x14ac:dyDescent="0.15">
      <c r="B6" s="538" t="s">
        <v>161</v>
      </c>
      <c r="C6" s="524">
        <f>SUM(D6:F6)</f>
        <v>1895673</v>
      </c>
      <c r="D6" s="523">
        <v>0</v>
      </c>
      <c r="E6" s="523">
        <v>0</v>
      </c>
      <c r="F6" s="537">
        <f>'3.16 Wart-godziwa '!E5</f>
        <v>1895673</v>
      </c>
      <c r="G6" s="567"/>
      <c r="K6" s="562"/>
      <c r="L6" s="561"/>
    </row>
    <row r="7" spans="2:12" ht="17.100000000000001" customHeight="1" thickBot="1" x14ac:dyDescent="0.2">
      <c r="B7" s="536" t="s">
        <v>318</v>
      </c>
      <c r="C7" s="512">
        <f>SUM(D7:F7)</f>
        <v>78962650</v>
      </c>
      <c r="D7" s="511">
        <v>0</v>
      </c>
      <c r="E7" s="511">
        <v>0</v>
      </c>
      <c r="F7" s="535">
        <f>'3.16 Wart-godziwa '!E6</f>
        <v>78962650</v>
      </c>
      <c r="G7" s="567"/>
      <c r="K7" s="562"/>
      <c r="L7" s="561"/>
    </row>
    <row r="8" spans="2:12" ht="9.9499999999999993" customHeight="1" thickBot="1" x14ac:dyDescent="0.2">
      <c r="B8" s="533"/>
      <c r="C8" s="532"/>
      <c r="D8" s="531"/>
      <c r="E8" s="531"/>
      <c r="F8" s="531"/>
      <c r="G8" s="566"/>
      <c r="K8" s="562"/>
      <c r="L8" s="561"/>
    </row>
    <row r="9" spans="2:12" ht="17.100000000000001" customHeight="1" thickBot="1" x14ac:dyDescent="0.2">
      <c r="B9" s="529" t="s">
        <v>422</v>
      </c>
      <c r="C9" s="528"/>
      <c r="D9" s="527"/>
      <c r="E9" s="527"/>
      <c r="F9" s="527"/>
      <c r="G9" s="498"/>
      <c r="H9" s="497"/>
      <c r="K9" s="562"/>
      <c r="L9" s="561"/>
    </row>
    <row r="10" spans="2:12" ht="17.100000000000001" customHeight="1" x14ac:dyDescent="0.15">
      <c r="B10" s="525" t="s">
        <v>308</v>
      </c>
      <c r="C10" s="524">
        <f>SUM(D10:F10)</f>
        <v>11813534</v>
      </c>
      <c r="D10" s="523">
        <v>0</v>
      </c>
      <c r="E10" s="523">
        <v>9143977</v>
      </c>
      <c r="F10" s="522">
        <v>2669557</v>
      </c>
      <c r="G10" s="521"/>
      <c r="H10" s="520"/>
      <c r="K10" s="562"/>
      <c r="L10" s="561"/>
    </row>
    <row r="11" spans="2:12" ht="17.100000000000001" customHeight="1" x14ac:dyDescent="0.15">
      <c r="B11" s="517" t="s">
        <v>306</v>
      </c>
      <c r="C11" s="516">
        <f>SUM(D11:F11)</f>
        <v>81266808</v>
      </c>
      <c r="D11" s="515">
        <v>0</v>
      </c>
      <c r="E11" s="515">
        <v>1631894</v>
      </c>
      <c r="F11" s="514">
        <v>79634914</v>
      </c>
      <c r="G11" s="563"/>
      <c r="H11" s="565"/>
      <c r="I11" s="564"/>
      <c r="J11" s="564"/>
      <c r="K11" s="562"/>
      <c r="L11" s="561"/>
    </row>
    <row r="12" spans="2:12" ht="17.100000000000001" customHeight="1" x14ac:dyDescent="0.15">
      <c r="B12" s="517" t="s">
        <v>305</v>
      </c>
      <c r="C12" s="516">
        <f>SUM(D12:F12)</f>
        <v>8890686</v>
      </c>
      <c r="D12" s="515">
        <v>5144935</v>
      </c>
      <c r="E12" s="515">
        <v>0</v>
      </c>
      <c r="F12" s="514">
        <f>'3.16 Wart-godziwa '!E23-D12</f>
        <v>3745751</v>
      </c>
      <c r="G12" s="563"/>
      <c r="H12" s="497"/>
      <c r="K12" s="562"/>
      <c r="L12" s="561"/>
    </row>
    <row r="13" spans="2:12" ht="17.100000000000001" customHeight="1" thickBot="1" x14ac:dyDescent="0.2">
      <c r="B13" s="513" t="s">
        <v>300</v>
      </c>
      <c r="C13" s="512">
        <f>SUM(D13:F13)</f>
        <v>3919644</v>
      </c>
      <c r="D13" s="511">
        <v>0</v>
      </c>
      <c r="E13" s="511">
        <f>'3.16 Wart-godziwa '!E24</f>
        <v>3919644</v>
      </c>
      <c r="F13" s="510">
        <v>0</v>
      </c>
      <c r="G13" s="563"/>
      <c r="H13" s="497"/>
      <c r="K13" s="562"/>
      <c r="L13" s="561"/>
    </row>
    <row r="14" spans="2:12" ht="9.9499999999999993" customHeight="1" thickBot="1" x14ac:dyDescent="0.2">
      <c r="B14" s="496"/>
      <c r="C14" s="246"/>
      <c r="D14" s="506"/>
      <c r="E14" s="506"/>
      <c r="F14" s="506"/>
      <c r="G14" s="498"/>
      <c r="H14" s="497"/>
    </row>
    <row r="15" spans="2:12" ht="17.100000000000001" customHeight="1" thickBot="1" x14ac:dyDescent="0.2">
      <c r="B15" s="505" t="s">
        <v>436</v>
      </c>
      <c r="C15" s="560">
        <f>SUM(C6:C7)</f>
        <v>80858323</v>
      </c>
      <c r="D15" s="559">
        <f>D6+D7</f>
        <v>0</v>
      </c>
      <c r="E15" s="559">
        <f>E6+E7</f>
        <v>0</v>
      </c>
      <c r="F15" s="558">
        <f>F6+F7</f>
        <v>80858323</v>
      </c>
      <c r="G15" s="498"/>
      <c r="H15" s="497"/>
    </row>
    <row r="16" spans="2:12" ht="17.100000000000001" customHeight="1" thickBot="1" x14ac:dyDescent="0.2">
      <c r="B16" s="502" t="s">
        <v>435</v>
      </c>
      <c r="C16" s="501">
        <f>SUM(C10:C13)</f>
        <v>105890672</v>
      </c>
      <c r="D16" s="500">
        <f>D10+D11+D12+D13</f>
        <v>5144935</v>
      </c>
      <c r="E16" s="500">
        <f>E10+E11+E12+E13</f>
        <v>14695515</v>
      </c>
      <c r="F16" s="499">
        <f>F10+F11+F12+F13</f>
        <v>86050222</v>
      </c>
      <c r="G16" s="498"/>
      <c r="H16" s="497"/>
    </row>
    <row r="17" spans="2:12" ht="11.25" thickBot="1" x14ac:dyDescent="0.2"/>
    <row r="18" spans="2:12" ht="15" customHeight="1" thickBot="1" x14ac:dyDescent="0.2">
      <c r="B18" s="755" t="s">
        <v>88</v>
      </c>
      <c r="C18" s="757" t="s">
        <v>444</v>
      </c>
      <c r="D18" s="557" t="s">
        <v>443</v>
      </c>
      <c r="E18" s="557" t="s">
        <v>442</v>
      </c>
      <c r="F18" s="556" t="s">
        <v>441</v>
      </c>
      <c r="G18" s="555"/>
      <c r="H18" s="554"/>
    </row>
    <row r="19" spans="2:12" ht="52.5" x14ac:dyDescent="0.15">
      <c r="B19" s="756"/>
      <c r="C19" s="758"/>
      <c r="D19" s="553" t="s">
        <v>440</v>
      </c>
      <c r="E19" s="553" t="s">
        <v>439</v>
      </c>
      <c r="F19" s="552" t="s">
        <v>438</v>
      </c>
      <c r="G19" s="539"/>
      <c r="H19" s="520"/>
      <c r="I19" s="393"/>
      <c r="J19" s="393"/>
      <c r="K19" s="551"/>
      <c r="L19" s="393"/>
    </row>
    <row r="20" spans="2:12" ht="17.100000000000001" customHeight="1" thickBot="1" x14ac:dyDescent="0.2">
      <c r="B20" s="550" t="s">
        <v>437</v>
      </c>
      <c r="C20" s="549"/>
      <c r="D20" s="548"/>
      <c r="E20" s="548"/>
      <c r="F20" s="547"/>
      <c r="G20" s="546"/>
      <c r="H20" s="520"/>
      <c r="I20" s="393"/>
      <c r="J20" s="393"/>
      <c r="K20" s="545"/>
      <c r="L20" s="544"/>
    </row>
    <row r="21" spans="2:12" ht="17.100000000000001" customHeight="1" thickBot="1" x14ac:dyDescent="0.2">
      <c r="B21" s="543" t="s">
        <v>433</v>
      </c>
      <c r="C21" s="542"/>
      <c r="D21" s="541"/>
      <c r="E21" s="541"/>
      <c r="F21" s="540"/>
      <c r="G21" s="539"/>
      <c r="H21" s="520"/>
      <c r="I21" s="393"/>
      <c r="J21" s="393"/>
      <c r="K21" s="508"/>
      <c r="L21" s="393"/>
    </row>
    <row r="22" spans="2:12" ht="17.100000000000001" customHeight="1" x14ac:dyDescent="0.15">
      <c r="B22" s="538" t="s">
        <v>161</v>
      </c>
      <c r="C22" s="524">
        <f>SUM(D22:F22)</f>
        <v>3748671</v>
      </c>
      <c r="D22" s="523">
        <v>0</v>
      </c>
      <c r="E22" s="523">
        <v>0</v>
      </c>
      <c r="F22" s="537">
        <v>3748671</v>
      </c>
      <c r="G22" s="534"/>
      <c r="H22" s="393"/>
      <c r="I22" s="393"/>
      <c r="J22" s="393"/>
      <c r="K22" s="508"/>
      <c r="L22" s="507"/>
    </row>
    <row r="23" spans="2:12" ht="17.100000000000001" customHeight="1" thickBot="1" x14ac:dyDescent="0.2">
      <c r="B23" s="536" t="s">
        <v>318</v>
      </c>
      <c r="C23" s="512">
        <f>SUM(D23:F23)</f>
        <v>75070806</v>
      </c>
      <c r="D23" s="511">
        <v>0</v>
      </c>
      <c r="E23" s="511">
        <v>0</v>
      </c>
      <c r="F23" s="535">
        <v>75070806</v>
      </c>
      <c r="G23" s="534"/>
      <c r="H23" s="393"/>
      <c r="I23" s="393"/>
      <c r="J23" s="393"/>
      <c r="K23" s="508"/>
      <c r="L23" s="507"/>
    </row>
    <row r="24" spans="2:12" ht="9.9499999999999993" customHeight="1" thickBot="1" x14ac:dyDescent="0.2">
      <c r="B24" s="533"/>
      <c r="C24" s="532"/>
      <c r="D24" s="531"/>
      <c r="E24" s="531"/>
      <c r="F24" s="531"/>
      <c r="G24" s="530"/>
      <c r="H24" s="393"/>
      <c r="I24" s="393"/>
      <c r="J24" s="393"/>
      <c r="K24" s="508"/>
      <c r="L24" s="507"/>
    </row>
    <row r="25" spans="2:12" ht="17.100000000000001" customHeight="1" thickBot="1" x14ac:dyDescent="0.2">
      <c r="B25" s="529" t="s">
        <v>422</v>
      </c>
      <c r="C25" s="528"/>
      <c r="D25" s="527"/>
      <c r="E25" s="527"/>
      <c r="F25" s="527"/>
      <c r="G25" s="526"/>
      <c r="H25" s="495"/>
      <c r="I25" s="393"/>
      <c r="J25" s="393"/>
      <c r="K25" s="508"/>
      <c r="L25" s="507"/>
    </row>
    <row r="26" spans="2:12" ht="17.100000000000001" customHeight="1" x14ac:dyDescent="0.15">
      <c r="B26" s="525" t="s">
        <v>308</v>
      </c>
      <c r="C26" s="524">
        <f>SUM(D26:F26)</f>
        <v>13508323</v>
      </c>
      <c r="D26" s="523">
        <v>0</v>
      </c>
      <c r="E26" s="523">
        <v>11442821</v>
      </c>
      <c r="F26" s="522">
        <v>2065502</v>
      </c>
      <c r="G26" s="521"/>
      <c r="H26" s="520"/>
      <c r="I26" s="393"/>
      <c r="J26" s="393"/>
      <c r="K26" s="508"/>
      <c r="L26" s="507"/>
    </row>
    <row r="27" spans="2:12" ht="17.100000000000001" customHeight="1" x14ac:dyDescent="0.15">
      <c r="B27" s="517" t="s">
        <v>306</v>
      </c>
      <c r="C27" s="516">
        <f>SUM(D27:F27)</f>
        <v>72501565</v>
      </c>
      <c r="D27" s="515">
        <v>0</v>
      </c>
      <c r="E27" s="515">
        <v>5558939</v>
      </c>
      <c r="F27" s="514">
        <v>66942626</v>
      </c>
      <c r="G27" s="509"/>
      <c r="H27" s="519"/>
      <c r="I27" s="518"/>
      <c r="J27" s="518"/>
      <c r="K27" s="508"/>
      <c r="L27" s="507"/>
    </row>
    <row r="28" spans="2:12" ht="17.100000000000001" customHeight="1" x14ac:dyDescent="0.15">
      <c r="B28" s="517" t="s">
        <v>305</v>
      </c>
      <c r="C28" s="516">
        <f>SUM(D28:F28)</f>
        <v>10425444</v>
      </c>
      <c r="D28" s="515">
        <v>7338400</v>
      </c>
      <c r="E28" s="515">
        <v>0</v>
      </c>
      <c r="F28" s="514">
        <v>3087044</v>
      </c>
      <c r="G28" s="509"/>
      <c r="H28" s="495"/>
      <c r="I28" s="393"/>
      <c r="J28" s="393"/>
      <c r="K28" s="508"/>
      <c r="L28" s="507"/>
    </row>
    <row r="29" spans="2:12" ht="17.100000000000001" customHeight="1" thickBot="1" x14ac:dyDescent="0.2">
      <c r="B29" s="513" t="s">
        <v>300</v>
      </c>
      <c r="C29" s="512">
        <f>SUM(D29:F29)</f>
        <v>4105811</v>
      </c>
      <c r="D29" s="511">
        <v>0</v>
      </c>
      <c r="E29" s="511">
        <v>4105811</v>
      </c>
      <c r="F29" s="510">
        <v>0</v>
      </c>
      <c r="G29" s="509"/>
      <c r="H29" s="495"/>
      <c r="I29" s="393"/>
      <c r="J29" s="393"/>
      <c r="K29" s="508"/>
      <c r="L29" s="507"/>
    </row>
    <row r="30" spans="2:12" ht="9.9499999999999993" customHeight="1" thickBot="1" x14ac:dyDescent="0.2">
      <c r="B30" s="496"/>
      <c r="C30" s="246"/>
      <c r="D30" s="506"/>
      <c r="E30" s="506"/>
      <c r="F30" s="506"/>
      <c r="G30" s="498"/>
      <c r="H30" s="497"/>
    </row>
    <row r="31" spans="2:12" ht="17.100000000000001" customHeight="1" thickBot="1" x14ac:dyDescent="0.2">
      <c r="B31" s="505" t="s">
        <v>436</v>
      </c>
      <c r="C31" s="228">
        <f>SUM(C22:C23)</f>
        <v>78819477</v>
      </c>
      <c r="D31" s="504">
        <f>SUM(D22:D23)</f>
        <v>0</v>
      </c>
      <c r="E31" s="504">
        <f>SUM(E22:E23)</f>
        <v>0</v>
      </c>
      <c r="F31" s="503">
        <f>SUM(F22:F23)</f>
        <v>78819477</v>
      </c>
      <c r="G31" s="498"/>
      <c r="H31" s="497"/>
    </row>
    <row r="32" spans="2:12" ht="17.100000000000001" customHeight="1" thickBot="1" x14ac:dyDescent="0.2">
      <c r="B32" s="502" t="s">
        <v>435</v>
      </c>
      <c r="C32" s="501">
        <f>SUM(C26:C29)</f>
        <v>100541143</v>
      </c>
      <c r="D32" s="500">
        <f>SUM(D26:D29)</f>
        <v>7338400</v>
      </c>
      <c r="E32" s="500">
        <f>SUM(E26:E29)</f>
        <v>21107571</v>
      </c>
      <c r="F32" s="499">
        <f>SUM(F26:F29)</f>
        <v>72095172</v>
      </c>
      <c r="G32" s="498"/>
      <c r="H32" s="497"/>
    </row>
  </sheetData>
  <mergeCells count="4">
    <mergeCell ref="B2:B3"/>
    <mergeCell ref="C2:C3"/>
    <mergeCell ref="B18:B19"/>
    <mergeCell ref="C18:C19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6"/>
  <sheetViews>
    <sheetView zoomScaleNormal="100" workbookViewId="0">
      <selection activeCell="B14" sqref="B14"/>
    </sheetView>
  </sheetViews>
  <sheetFormatPr defaultRowHeight="10.5" x14ac:dyDescent="0.15"/>
  <cols>
    <col min="1" max="1" width="2.5703125" style="20" customWidth="1"/>
    <col min="2" max="2" width="56.42578125" style="20" customWidth="1"/>
    <col min="3" max="4" width="14.5703125" style="20" customWidth="1"/>
    <col min="5" max="5" width="16" style="20" customWidth="1"/>
    <col min="6" max="6" width="14.5703125" style="20" customWidth="1"/>
    <col min="7" max="7" width="56.42578125" style="20" customWidth="1"/>
    <col min="8" max="12" width="19.140625" style="20" customWidth="1"/>
    <col min="13" max="16384" width="9.140625" style="20"/>
  </cols>
  <sheetData>
    <row r="1" spans="2:8" ht="11.25" thickBot="1" x14ac:dyDescent="0.2">
      <c r="C1" s="647"/>
      <c r="D1" s="647"/>
      <c r="E1" s="647"/>
      <c r="F1" s="647"/>
      <c r="G1" s="647"/>
      <c r="H1" s="647"/>
    </row>
    <row r="2" spans="2:8" ht="15" customHeight="1" thickBot="1" x14ac:dyDescent="0.2">
      <c r="B2" s="759" t="s">
        <v>89</v>
      </c>
      <c r="C2" s="764" t="s">
        <v>444</v>
      </c>
      <c r="D2" s="649" t="s">
        <v>443</v>
      </c>
      <c r="E2" s="649" t="s">
        <v>442</v>
      </c>
      <c r="F2" s="648" t="s">
        <v>441</v>
      </c>
      <c r="G2" s="647"/>
      <c r="H2" s="647"/>
    </row>
    <row r="3" spans="2:8" ht="45" customHeight="1" x14ac:dyDescent="0.15">
      <c r="B3" s="763"/>
      <c r="C3" s="765"/>
      <c r="D3" s="646" t="s">
        <v>440</v>
      </c>
      <c r="E3" s="646" t="s">
        <v>439</v>
      </c>
      <c r="F3" s="645" t="s">
        <v>438</v>
      </c>
      <c r="G3" s="636"/>
      <c r="H3" s="636"/>
    </row>
    <row r="4" spans="2:8" ht="15" customHeight="1" thickBot="1" x14ac:dyDescent="0.2">
      <c r="B4" s="644" t="s">
        <v>499</v>
      </c>
      <c r="C4" s="643"/>
      <c r="D4" s="642"/>
      <c r="E4" s="642"/>
      <c r="F4" s="641"/>
      <c r="G4" s="636"/>
      <c r="H4" s="636"/>
    </row>
    <row r="5" spans="2:8" ht="15" customHeight="1" thickBot="1" x14ac:dyDescent="0.2">
      <c r="B5" s="640" t="s">
        <v>474</v>
      </c>
      <c r="C5" s="639"/>
      <c r="D5" s="638"/>
      <c r="E5" s="638"/>
      <c r="F5" s="637"/>
      <c r="G5" s="636"/>
      <c r="H5" s="636"/>
    </row>
    <row r="6" spans="2:8" ht="15" customHeight="1" thickBot="1" x14ac:dyDescent="0.2">
      <c r="B6" s="265" t="s">
        <v>498</v>
      </c>
      <c r="C6" s="585">
        <f t="shared" ref="C6:C19" si="0">SUM(D6:F6)</f>
        <v>557541</v>
      </c>
      <c r="D6" s="585">
        <f>D7+D16</f>
        <v>183658</v>
      </c>
      <c r="E6" s="585">
        <f>E7+E16</f>
        <v>2654</v>
      </c>
      <c r="F6" s="584">
        <f>F7+F16</f>
        <v>371229</v>
      </c>
    </row>
    <row r="7" spans="2:8" ht="15" customHeight="1" thickBot="1" x14ac:dyDescent="0.2">
      <c r="B7" s="629" t="s">
        <v>496</v>
      </c>
      <c r="C7" s="585">
        <f t="shared" si="0"/>
        <v>550695</v>
      </c>
      <c r="D7" s="585">
        <f>SUM(D8:D15)</f>
        <v>179466</v>
      </c>
      <c r="E7" s="585">
        <f>SUM(E8:E15)</f>
        <v>0</v>
      </c>
      <c r="F7" s="584">
        <f>SUM(F8:F15)</f>
        <v>371229</v>
      </c>
    </row>
    <row r="8" spans="2:8" ht="15" customHeight="1" x14ac:dyDescent="0.15">
      <c r="B8" s="627" t="s">
        <v>495</v>
      </c>
      <c r="C8" s="598">
        <f t="shared" si="0"/>
        <v>178492</v>
      </c>
      <c r="D8" s="598">
        <v>178492</v>
      </c>
      <c r="E8" s="598">
        <v>0</v>
      </c>
      <c r="F8" s="597">
        <v>0</v>
      </c>
    </row>
    <row r="9" spans="2:8" ht="15" customHeight="1" x14ac:dyDescent="0.15">
      <c r="B9" s="631" t="s">
        <v>494</v>
      </c>
      <c r="C9" s="591">
        <f t="shared" si="0"/>
        <v>0</v>
      </c>
      <c r="D9" s="591">
        <v>0</v>
      </c>
      <c r="E9" s="591">
        <v>0</v>
      </c>
      <c r="F9" s="590">
        <v>0</v>
      </c>
    </row>
    <row r="10" spans="2:8" ht="15" customHeight="1" x14ac:dyDescent="0.15">
      <c r="B10" s="631" t="s">
        <v>493</v>
      </c>
      <c r="C10" s="591">
        <f t="shared" si="0"/>
        <v>0</v>
      </c>
      <c r="D10" s="591">
        <v>0</v>
      </c>
      <c r="E10" s="591">
        <v>0</v>
      </c>
      <c r="F10" s="590">
        <v>0</v>
      </c>
    </row>
    <row r="11" spans="2:8" ht="15" customHeight="1" x14ac:dyDescent="0.15">
      <c r="B11" s="631" t="s">
        <v>492</v>
      </c>
      <c r="C11" s="591">
        <f t="shared" si="0"/>
        <v>73124</v>
      </c>
      <c r="D11" s="591">
        <v>0</v>
      </c>
      <c r="E11" s="591">
        <v>0</v>
      </c>
      <c r="F11" s="590">
        <v>73124</v>
      </c>
    </row>
    <row r="12" spans="2:8" ht="15" customHeight="1" x14ac:dyDescent="0.15">
      <c r="B12" s="631" t="s">
        <v>491</v>
      </c>
      <c r="C12" s="591">
        <f t="shared" si="0"/>
        <v>0</v>
      </c>
      <c r="D12" s="591">
        <v>0</v>
      </c>
      <c r="E12" s="591">
        <v>0</v>
      </c>
      <c r="F12" s="590">
        <v>0</v>
      </c>
    </row>
    <row r="13" spans="2:8" ht="15" customHeight="1" x14ac:dyDescent="0.15">
      <c r="B13" s="631" t="s">
        <v>490</v>
      </c>
      <c r="C13" s="591">
        <f t="shared" si="0"/>
        <v>248156</v>
      </c>
      <c r="D13" s="591">
        <v>974</v>
      </c>
      <c r="E13" s="591">
        <v>0</v>
      </c>
      <c r="F13" s="590">
        <v>247182</v>
      </c>
    </row>
    <row r="14" spans="2:8" ht="15" customHeight="1" x14ac:dyDescent="0.15">
      <c r="B14" s="631" t="s">
        <v>489</v>
      </c>
      <c r="C14" s="591">
        <f t="shared" si="0"/>
        <v>50923</v>
      </c>
      <c r="D14" s="591">
        <v>0</v>
      </c>
      <c r="E14" s="591">
        <v>0</v>
      </c>
      <c r="F14" s="590">
        <v>50923</v>
      </c>
    </row>
    <row r="15" spans="2:8" ht="15" customHeight="1" thickBot="1" x14ac:dyDescent="0.2">
      <c r="B15" s="630" t="s">
        <v>488</v>
      </c>
      <c r="C15" s="588">
        <f t="shared" si="0"/>
        <v>0</v>
      </c>
      <c r="D15" s="588">
        <v>0</v>
      </c>
      <c r="E15" s="588">
        <v>0</v>
      </c>
      <c r="F15" s="587">
        <v>0</v>
      </c>
    </row>
    <row r="16" spans="2:8" ht="15" customHeight="1" thickBot="1" x14ac:dyDescent="0.2">
      <c r="B16" s="629" t="s">
        <v>487</v>
      </c>
      <c r="C16" s="585">
        <f t="shared" si="0"/>
        <v>6846</v>
      </c>
      <c r="D16" s="585">
        <f>SUM(D17:D18)</f>
        <v>4192</v>
      </c>
      <c r="E16" s="585">
        <f>SUM(E17:E18)</f>
        <v>2654</v>
      </c>
      <c r="F16" s="584">
        <f>SUM(F17:F18)</f>
        <v>0</v>
      </c>
    </row>
    <row r="17" spans="2:6" ht="15" customHeight="1" x14ac:dyDescent="0.15">
      <c r="B17" s="627" t="s">
        <v>486</v>
      </c>
      <c r="C17" s="598">
        <f t="shared" si="0"/>
        <v>4192</v>
      </c>
      <c r="D17" s="598">
        <v>4192</v>
      </c>
      <c r="E17" s="598">
        <v>0</v>
      </c>
      <c r="F17" s="597">
        <v>0</v>
      </c>
    </row>
    <row r="18" spans="2:6" ht="15" customHeight="1" thickBot="1" x14ac:dyDescent="0.2">
      <c r="B18" s="626" t="s">
        <v>485</v>
      </c>
      <c r="C18" s="625">
        <f t="shared" si="0"/>
        <v>2654</v>
      </c>
      <c r="D18" s="625">
        <v>0</v>
      </c>
      <c r="E18" s="625">
        <v>2654</v>
      </c>
      <c r="F18" s="635">
        <v>0</v>
      </c>
    </row>
    <row r="19" spans="2:6" ht="15" customHeight="1" thickBot="1" x14ac:dyDescent="0.2">
      <c r="B19" s="502" t="s">
        <v>483</v>
      </c>
      <c r="C19" s="585">
        <f t="shared" si="0"/>
        <v>3349328</v>
      </c>
      <c r="D19" s="585">
        <f>D20+D24</f>
        <v>0</v>
      </c>
      <c r="E19" s="585">
        <f>E20+E24</f>
        <v>3348908</v>
      </c>
      <c r="F19" s="584">
        <f>F20+F24</f>
        <v>420</v>
      </c>
    </row>
    <row r="20" spans="2:6" ht="15" customHeight="1" thickBot="1" x14ac:dyDescent="0.2">
      <c r="B20" s="615" t="s">
        <v>482</v>
      </c>
      <c r="C20" s="585">
        <f>SUM(C21:C23)</f>
        <v>3151873</v>
      </c>
      <c r="D20" s="585">
        <f>SUM(D21:D23)</f>
        <v>0</v>
      </c>
      <c r="E20" s="585">
        <f>SUM(E21:E23)</f>
        <v>3151453</v>
      </c>
      <c r="F20" s="584">
        <f>SUM(F21:F23)</f>
        <v>420</v>
      </c>
    </row>
    <row r="21" spans="2:6" ht="15" customHeight="1" x14ac:dyDescent="0.15">
      <c r="B21" s="614" t="s">
        <v>481</v>
      </c>
      <c r="C21" s="598">
        <f t="shared" ref="C21:C39" si="1">SUM(D21:F21)</f>
        <v>2783388</v>
      </c>
      <c r="D21" s="601">
        <v>0</v>
      </c>
      <c r="E21" s="598">
        <v>2783388</v>
      </c>
      <c r="F21" s="597">
        <v>0</v>
      </c>
    </row>
    <row r="22" spans="2:6" ht="15" customHeight="1" x14ac:dyDescent="0.15">
      <c r="B22" s="613" t="s">
        <v>480</v>
      </c>
      <c r="C22" s="591">
        <f t="shared" si="1"/>
        <v>348317</v>
      </c>
      <c r="D22" s="633">
        <v>0</v>
      </c>
      <c r="E22" s="591">
        <v>348317</v>
      </c>
      <c r="F22" s="590">
        <v>0</v>
      </c>
    </row>
    <row r="23" spans="2:6" ht="15" customHeight="1" thickBot="1" x14ac:dyDescent="0.2">
      <c r="B23" s="616" t="s">
        <v>479</v>
      </c>
      <c r="C23" s="588">
        <f t="shared" si="1"/>
        <v>20168</v>
      </c>
      <c r="D23" s="588">
        <v>0</v>
      </c>
      <c r="E23" s="588">
        <v>19748</v>
      </c>
      <c r="F23" s="587">
        <v>420</v>
      </c>
    </row>
    <row r="24" spans="2:6" ht="15" customHeight="1" thickBot="1" x14ac:dyDescent="0.2">
      <c r="B24" s="615" t="s">
        <v>478</v>
      </c>
      <c r="C24" s="585">
        <f t="shared" si="1"/>
        <v>197455</v>
      </c>
      <c r="D24" s="585">
        <f>SUM(D25:D26)</f>
        <v>0</v>
      </c>
      <c r="E24" s="585">
        <f>SUM(E25:E26)</f>
        <v>197455</v>
      </c>
      <c r="F24" s="584">
        <f>SUM(F25:F26)</f>
        <v>0</v>
      </c>
    </row>
    <row r="25" spans="2:6" ht="24.95" customHeight="1" x14ac:dyDescent="0.15">
      <c r="B25" s="614" t="s">
        <v>477</v>
      </c>
      <c r="C25" s="598">
        <f t="shared" si="1"/>
        <v>146694</v>
      </c>
      <c r="D25" s="598">
        <v>0</v>
      </c>
      <c r="E25" s="598">
        <v>146694</v>
      </c>
      <c r="F25" s="597">
        <v>0</v>
      </c>
    </row>
    <row r="26" spans="2:6" ht="24.95" customHeight="1" x14ac:dyDescent="0.15">
      <c r="B26" s="613" t="s">
        <v>476</v>
      </c>
      <c r="C26" s="591">
        <f t="shared" si="1"/>
        <v>50761</v>
      </c>
      <c r="D26" s="612">
        <v>0</v>
      </c>
      <c r="E26" s="591">
        <v>50761</v>
      </c>
      <c r="F26" s="590">
        <v>0</v>
      </c>
    </row>
    <row r="27" spans="2:6" ht="15" customHeight="1" thickBot="1" x14ac:dyDescent="0.2">
      <c r="B27" s="634" t="s">
        <v>497</v>
      </c>
      <c r="C27" s="633">
        <f t="shared" si="1"/>
        <v>30736949</v>
      </c>
      <c r="D27" s="633">
        <f>D28+D37</f>
        <v>22279327</v>
      </c>
      <c r="E27" s="633">
        <f>E28+E37</f>
        <v>7442384</v>
      </c>
      <c r="F27" s="632">
        <f>F28+F37</f>
        <v>1015238</v>
      </c>
    </row>
    <row r="28" spans="2:6" ht="15" customHeight="1" thickBot="1" x14ac:dyDescent="0.2">
      <c r="B28" s="629" t="s">
        <v>496</v>
      </c>
      <c r="C28" s="585">
        <f t="shared" si="1"/>
        <v>30537570</v>
      </c>
      <c r="D28" s="585">
        <f>SUM(D29:D36)</f>
        <v>22278572</v>
      </c>
      <c r="E28" s="585">
        <f>SUM(E29:E36)</f>
        <v>7442384</v>
      </c>
      <c r="F28" s="584">
        <f>SUM(F29:F36)</f>
        <v>816614</v>
      </c>
    </row>
    <row r="29" spans="2:6" ht="15" customHeight="1" x14ac:dyDescent="0.15">
      <c r="B29" s="627" t="s">
        <v>495</v>
      </c>
      <c r="C29" s="598">
        <f t="shared" si="1"/>
        <v>22238625</v>
      </c>
      <c r="D29" s="598">
        <v>22238625</v>
      </c>
      <c r="E29" s="598">
        <v>0</v>
      </c>
      <c r="F29" s="597">
        <v>0</v>
      </c>
    </row>
    <row r="30" spans="2:6" ht="15" customHeight="1" x14ac:dyDescent="0.15">
      <c r="B30" s="631" t="s">
        <v>494</v>
      </c>
      <c r="C30" s="591">
        <f t="shared" si="1"/>
        <v>0</v>
      </c>
      <c r="D30" s="591">
        <v>0</v>
      </c>
      <c r="E30" s="591">
        <v>0</v>
      </c>
      <c r="F30" s="590">
        <v>0</v>
      </c>
    </row>
    <row r="31" spans="2:6" ht="15" customHeight="1" x14ac:dyDescent="0.15">
      <c r="B31" s="631" t="s">
        <v>493</v>
      </c>
      <c r="C31" s="591">
        <f t="shared" si="1"/>
        <v>7442384</v>
      </c>
      <c r="D31" s="591">
        <v>0</v>
      </c>
      <c r="E31" s="591">
        <v>7442384</v>
      </c>
      <c r="F31" s="590">
        <v>0</v>
      </c>
    </row>
    <row r="32" spans="2:6" ht="15" customHeight="1" x14ac:dyDescent="0.15">
      <c r="B32" s="631" t="s">
        <v>492</v>
      </c>
      <c r="C32" s="591">
        <f t="shared" si="1"/>
        <v>0</v>
      </c>
      <c r="D32" s="591">
        <v>0</v>
      </c>
      <c r="E32" s="591">
        <v>0</v>
      </c>
      <c r="F32" s="590">
        <v>0</v>
      </c>
    </row>
    <row r="33" spans="2:8" ht="15" customHeight="1" x14ac:dyDescent="0.15">
      <c r="B33" s="631" t="s">
        <v>491</v>
      </c>
      <c r="C33" s="591">
        <f t="shared" si="1"/>
        <v>0</v>
      </c>
      <c r="D33" s="591">
        <v>0</v>
      </c>
      <c r="E33" s="591">
        <v>0</v>
      </c>
      <c r="F33" s="590">
        <v>0</v>
      </c>
    </row>
    <row r="34" spans="2:8" ht="15" customHeight="1" x14ac:dyDescent="0.15">
      <c r="B34" s="631" t="s">
        <v>490</v>
      </c>
      <c r="C34" s="591">
        <f t="shared" si="1"/>
        <v>233158</v>
      </c>
      <c r="D34" s="591">
        <v>0</v>
      </c>
      <c r="E34" s="591">
        <v>0</v>
      </c>
      <c r="F34" s="590">
        <v>233158</v>
      </c>
    </row>
    <row r="35" spans="2:8" ht="15" customHeight="1" x14ac:dyDescent="0.15">
      <c r="B35" s="631" t="s">
        <v>489</v>
      </c>
      <c r="C35" s="591">
        <f t="shared" si="1"/>
        <v>583456</v>
      </c>
      <c r="D35" s="591">
        <v>0</v>
      </c>
      <c r="E35" s="591">
        <v>0</v>
      </c>
      <c r="F35" s="590">
        <v>583456</v>
      </c>
    </row>
    <row r="36" spans="2:8" ht="15" customHeight="1" thickBot="1" x14ac:dyDescent="0.2">
      <c r="B36" s="630" t="s">
        <v>488</v>
      </c>
      <c r="C36" s="588">
        <f t="shared" si="1"/>
        <v>39947</v>
      </c>
      <c r="D36" s="588">
        <v>39947</v>
      </c>
      <c r="E36" s="588">
        <v>0</v>
      </c>
      <c r="F36" s="587">
        <v>0</v>
      </c>
    </row>
    <row r="37" spans="2:8" ht="15" customHeight="1" thickBot="1" x14ac:dyDescent="0.2">
      <c r="B37" s="629" t="s">
        <v>487</v>
      </c>
      <c r="C37" s="585">
        <f t="shared" si="1"/>
        <v>199379</v>
      </c>
      <c r="D37" s="585">
        <f>SUM(D38:D39)</f>
        <v>755</v>
      </c>
      <c r="E37" s="585">
        <f>SUM(E38:E39)</f>
        <v>0</v>
      </c>
      <c r="F37" s="628">
        <f>SUM(F38:F39)</f>
        <v>198624</v>
      </c>
    </row>
    <row r="38" spans="2:8" ht="15" customHeight="1" x14ac:dyDescent="0.15">
      <c r="B38" s="627" t="s">
        <v>486</v>
      </c>
      <c r="C38" s="598">
        <f t="shared" si="1"/>
        <v>0</v>
      </c>
      <c r="D38" s="598">
        <v>0</v>
      </c>
      <c r="E38" s="598">
        <v>0</v>
      </c>
      <c r="F38" s="597">
        <v>0</v>
      </c>
    </row>
    <row r="39" spans="2:8" ht="15" customHeight="1" thickBot="1" x14ac:dyDescent="0.2">
      <c r="B39" s="626" t="s">
        <v>485</v>
      </c>
      <c r="C39" s="625">
        <f t="shared" si="1"/>
        <v>199379</v>
      </c>
      <c r="D39" s="625">
        <v>755</v>
      </c>
      <c r="E39" s="625">
        <v>0</v>
      </c>
      <c r="F39" s="624">
        <v>198624</v>
      </c>
    </row>
    <row r="40" spans="2:8" ht="15" customHeight="1" thickBot="1" x14ac:dyDescent="0.2">
      <c r="B40" s="623" t="s">
        <v>484</v>
      </c>
      <c r="C40" s="585">
        <f>C6+C20+C27+C24</f>
        <v>34643818</v>
      </c>
      <c r="D40" s="585">
        <f>D6+D20+D27</f>
        <v>22462985</v>
      </c>
      <c r="E40" s="585">
        <f>E6+E20+E27+E24</f>
        <v>10793946</v>
      </c>
      <c r="F40" s="584">
        <f>F6+F20+F27</f>
        <v>1386887</v>
      </c>
    </row>
    <row r="41" spans="2:8" ht="15" customHeight="1" x14ac:dyDescent="0.15">
      <c r="B41" s="622"/>
      <c r="C41" s="621"/>
      <c r="D41" s="621"/>
      <c r="E41" s="621"/>
      <c r="F41" s="621"/>
    </row>
    <row r="42" spans="2:8" ht="15" customHeight="1" thickBot="1" x14ac:dyDescent="0.2">
      <c r="B42" s="759" t="s">
        <v>89</v>
      </c>
      <c r="C42" s="761" t="s">
        <v>444</v>
      </c>
      <c r="D42" s="620" t="s">
        <v>443</v>
      </c>
      <c r="E42" s="620" t="s">
        <v>442</v>
      </c>
      <c r="F42" s="619" t="s">
        <v>441</v>
      </c>
    </row>
    <row r="43" spans="2:8" ht="45" customHeight="1" thickBot="1" x14ac:dyDescent="0.2">
      <c r="B43" s="760"/>
      <c r="C43" s="762"/>
      <c r="D43" s="618" t="s">
        <v>440</v>
      </c>
      <c r="E43" s="618" t="s">
        <v>439</v>
      </c>
      <c r="F43" s="617" t="s">
        <v>438</v>
      </c>
    </row>
    <row r="44" spans="2:8" ht="15" customHeight="1" thickBot="1" x14ac:dyDescent="0.2">
      <c r="B44" s="611" t="s">
        <v>473</v>
      </c>
      <c r="C44" s="610"/>
      <c r="D44" s="610"/>
      <c r="E44" s="610"/>
      <c r="F44" s="610"/>
      <c r="G44" s="21"/>
      <c r="H44" s="21"/>
    </row>
    <row r="45" spans="2:8" ht="15" customHeight="1" thickBot="1" x14ac:dyDescent="0.2">
      <c r="B45" s="502" t="s">
        <v>483</v>
      </c>
      <c r="C45" s="585">
        <f t="shared" ref="C45:C52" si="2">SUM(D45:F45)</f>
        <v>3173638</v>
      </c>
      <c r="D45" s="585">
        <f>D46+D50</f>
        <v>0</v>
      </c>
      <c r="E45" s="585">
        <f>E46+E50</f>
        <v>3173638</v>
      </c>
      <c r="F45" s="584">
        <f>F46+F50</f>
        <v>0</v>
      </c>
    </row>
    <row r="46" spans="2:8" ht="15" customHeight="1" thickBot="1" x14ac:dyDescent="0.2">
      <c r="B46" s="615" t="s">
        <v>482</v>
      </c>
      <c r="C46" s="585">
        <f t="shared" si="2"/>
        <v>3171624</v>
      </c>
      <c r="D46" s="585">
        <f>SUM(D47:D49)</f>
        <v>0</v>
      </c>
      <c r="E46" s="585">
        <f>SUM(E47:E49)</f>
        <v>3171624</v>
      </c>
      <c r="F46" s="584">
        <f>SUM(F47:F49)</f>
        <v>0</v>
      </c>
    </row>
    <row r="47" spans="2:8" ht="15" customHeight="1" x14ac:dyDescent="0.15">
      <c r="B47" s="614" t="s">
        <v>481</v>
      </c>
      <c r="C47" s="598">
        <f t="shared" si="2"/>
        <v>2811493</v>
      </c>
      <c r="D47" s="598">
        <v>0</v>
      </c>
      <c r="E47" s="598">
        <v>2811493</v>
      </c>
      <c r="F47" s="597">
        <v>0</v>
      </c>
    </row>
    <row r="48" spans="2:8" ht="15" customHeight="1" x14ac:dyDescent="0.15">
      <c r="B48" s="613" t="s">
        <v>480</v>
      </c>
      <c r="C48" s="591">
        <f t="shared" si="2"/>
        <v>342407</v>
      </c>
      <c r="D48" s="591">
        <v>0</v>
      </c>
      <c r="E48" s="591">
        <v>342407</v>
      </c>
      <c r="F48" s="590">
        <v>0</v>
      </c>
    </row>
    <row r="49" spans="2:12" ht="15" customHeight="1" thickBot="1" x14ac:dyDescent="0.2">
      <c r="B49" s="616" t="s">
        <v>479</v>
      </c>
      <c r="C49" s="588">
        <f t="shared" si="2"/>
        <v>17724</v>
      </c>
      <c r="D49" s="588">
        <v>0</v>
      </c>
      <c r="E49" s="588">
        <v>17724</v>
      </c>
      <c r="F49" s="587">
        <v>0</v>
      </c>
    </row>
    <row r="50" spans="2:12" ht="15" customHeight="1" thickBot="1" x14ac:dyDescent="0.2">
      <c r="B50" s="615" t="s">
        <v>478</v>
      </c>
      <c r="C50" s="585">
        <f t="shared" si="2"/>
        <v>2014</v>
      </c>
      <c r="D50" s="585">
        <f>SUM(D51:D52)</f>
        <v>0</v>
      </c>
      <c r="E50" s="585">
        <f>SUM(E51:E52)</f>
        <v>2014</v>
      </c>
      <c r="F50" s="584">
        <f>SUM(F51:F52)</f>
        <v>0</v>
      </c>
    </row>
    <row r="51" spans="2:12" ht="24.95" customHeight="1" thickBot="1" x14ac:dyDescent="0.2">
      <c r="B51" s="614" t="s">
        <v>477</v>
      </c>
      <c r="C51" s="598">
        <f t="shared" si="2"/>
        <v>2014</v>
      </c>
      <c r="D51" s="598">
        <v>0</v>
      </c>
      <c r="E51" s="598">
        <v>2014</v>
      </c>
      <c r="F51" s="597">
        <v>0</v>
      </c>
    </row>
    <row r="52" spans="2:12" ht="24.95" hidden="1" customHeight="1" thickBot="1" x14ac:dyDescent="0.2">
      <c r="B52" s="613" t="s">
        <v>476</v>
      </c>
      <c r="C52" s="424">
        <f t="shared" si="2"/>
        <v>0</v>
      </c>
      <c r="D52" s="422">
        <v>0</v>
      </c>
      <c r="E52" s="424">
        <v>0</v>
      </c>
      <c r="F52" s="655">
        <v>0</v>
      </c>
    </row>
    <row r="53" spans="2:12" ht="15" customHeight="1" thickBot="1" x14ac:dyDescent="0.2">
      <c r="B53" s="502" t="s">
        <v>435</v>
      </c>
      <c r="C53" s="412">
        <f>SUM(C45)</f>
        <v>3173638</v>
      </c>
      <c r="D53" s="412">
        <f>SUM(D45)</f>
        <v>0</v>
      </c>
      <c r="E53" s="412">
        <f>SUM(E45)</f>
        <v>3173638</v>
      </c>
      <c r="F53" s="411">
        <f>SUM(F45)</f>
        <v>0</v>
      </c>
      <c r="G53" s="21"/>
      <c r="H53" s="21"/>
    </row>
    <row r="54" spans="2:12" ht="9.9499999999999993" customHeight="1" thickBot="1" x14ac:dyDescent="0.2">
      <c r="B54" s="496"/>
      <c r="C54" s="654"/>
      <c r="D54" s="654"/>
      <c r="E54" s="654"/>
      <c r="F54" s="654"/>
      <c r="G54" s="21"/>
      <c r="H54" s="21"/>
    </row>
    <row r="55" spans="2:12" ht="18.95" customHeight="1" thickBot="1" x14ac:dyDescent="0.2">
      <c r="B55" s="611" t="s">
        <v>475</v>
      </c>
      <c r="C55" s="653"/>
      <c r="D55" s="653"/>
      <c r="E55" s="653"/>
      <c r="F55" s="653"/>
      <c r="G55" s="21"/>
      <c r="H55" s="21"/>
    </row>
    <row r="56" spans="2:12" ht="18.95" customHeight="1" thickBot="1" x14ac:dyDescent="0.2">
      <c r="B56" s="609" t="s">
        <v>474</v>
      </c>
      <c r="C56" s="651">
        <f>SUM(D56:F56)</f>
        <v>34643818</v>
      </c>
      <c r="D56" s="651">
        <f>D40</f>
        <v>22462985</v>
      </c>
      <c r="E56" s="651">
        <f>E40</f>
        <v>10793946</v>
      </c>
      <c r="F56" s="652">
        <f>F40</f>
        <v>1386887</v>
      </c>
      <c r="G56" s="21"/>
      <c r="H56" s="21"/>
    </row>
    <row r="57" spans="2:12" ht="18.95" customHeight="1" thickBot="1" x14ac:dyDescent="0.2">
      <c r="B57" s="502" t="s">
        <v>473</v>
      </c>
      <c r="C57" s="651">
        <f>SUM(D57:F57)</f>
        <v>3173638</v>
      </c>
      <c r="D57" s="412">
        <f>D53</f>
        <v>0</v>
      </c>
      <c r="E57" s="412">
        <f>E53</f>
        <v>3173638</v>
      </c>
      <c r="F57" s="411">
        <f>F53</f>
        <v>0</v>
      </c>
      <c r="G57" s="21"/>
      <c r="H57" s="21"/>
    </row>
    <row r="58" spans="2:12" ht="18.95" customHeight="1" x14ac:dyDescent="0.15">
      <c r="B58" s="496"/>
      <c r="C58" s="608"/>
      <c r="D58" s="608"/>
      <c r="E58" s="608"/>
      <c r="F58" s="608"/>
      <c r="G58" s="21"/>
      <c r="H58" s="21"/>
    </row>
    <row r="60" spans="2:12" ht="47.25" customHeight="1" x14ac:dyDescent="0.15">
      <c r="G60" s="607" t="s">
        <v>502</v>
      </c>
      <c r="H60" s="579" t="s">
        <v>471</v>
      </c>
      <c r="I60" s="579" t="s">
        <v>470</v>
      </c>
      <c r="J60" s="579" t="s">
        <v>203</v>
      </c>
      <c r="K60" s="579" t="s">
        <v>469</v>
      </c>
      <c r="L60" s="606" t="s">
        <v>468</v>
      </c>
    </row>
    <row r="61" spans="2:12" ht="15" customHeight="1" thickBot="1" x14ac:dyDescent="0.2">
      <c r="G61" s="605" t="s">
        <v>467</v>
      </c>
      <c r="H61" s="604">
        <f>H159</f>
        <v>527067</v>
      </c>
      <c r="I61" s="604">
        <f>I159</f>
        <v>22</v>
      </c>
      <c r="J61" s="604">
        <f>J159</f>
        <v>469</v>
      </c>
      <c r="K61" s="604">
        <f>K159</f>
        <v>309761</v>
      </c>
      <c r="L61" s="603">
        <f>L159</f>
        <v>30696</v>
      </c>
    </row>
    <row r="62" spans="2:12" ht="15" customHeight="1" x14ac:dyDescent="0.15">
      <c r="G62" s="602" t="s">
        <v>466</v>
      </c>
      <c r="H62" s="601">
        <f>H63+H66</f>
        <v>931</v>
      </c>
      <c r="I62" s="601">
        <f>I63+I66</f>
        <v>-18</v>
      </c>
      <c r="J62" s="601">
        <f>J63+J66</f>
        <v>-49</v>
      </c>
      <c r="K62" s="601">
        <f>K63+K66</f>
        <v>14312</v>
      </c>
      <c r="L62" s="600">
        <f>L63+L66</f>
        <v>160974</v>
      </c>
    </row>
    <row r="63" spans="2:12" ht="15" customHeight="1" x14ac:dyDescent="0.15">
      <c r="G63" s="599" t="s">
        <v>465</v>
      </c>
      <c r="H63" s="598">
        <f>H64+H65</f>
        <v>931</v>
      </c>
      <c r="I63" s="598">
        <f>I64+I65</f>
        <v>-18</v>
      </c>
      <c r="J63" s="598">
        <f>J64+J65</f>
        <v>-49</v>
      </c>
      <c r="K63" s="598">
        <f>K64+K65</f>
        <v>3967</v>
      </c>
      <c r="L63" s="597">
        <f>L64+L65</f>
        <v>1827</v>
      </c>
    </row>
    <row r="64" spans="2:12" ht="15" customHeight="1" x14ac:dyDescent="0.15">
      <c r="G64" s="595" t="s">
        <v>464</v>
      </c>
      <c r="H64" s="594">
        <v>931</v>
      </c>
      <c r="I64" s="594">
        <v>-18</v>
      </c>
      <c r="J64" s="594">
        <v>-49</v>
      </c>
      <c r="K64" s="594">
        <v>0</v>
      </c>
      <c r="L64" s="593">
        <v>99</v>
      </c>
    </row>
    <row r="65" spans="2:12" ht="24.95" customHeight="1" x14ac:dyDescent="0.15">
      <c r="G65" s="595" t="s">
        <v>463</v>
      </c>
      <c r="H65" s="594">
        <v>0</v>
      </c>
      <c r="I65" s="594">
        <v>0</v>
      </c>
      <c r="J65" s="594">
        <v>0</v>
      </c>
      <c r="K65" s="594">
        <v>3967</v>
      </c>
      <c r="L65" s="593">
        <v>1728</v>
      </c>
    </row>
    <row r="66" spans="2:12" ht="15" customHeight="1" x14ac:dyDescent="0.15">
      <c r="G66" s="596" t="s">
        <v>462</v>
      </c>
      <c r="H66" s="594">
        <v>0</v>
      </c>
      <c r="I66" s="594">
        <v>0</v>
      </c>
      <c r="J66" s="594">
        <v>0</v>
      </c>
      <c r="K66" s="594">
        <v>10345</v>
      </c>
      <c r="L66" s="593">
        <v>159147</v>
      </c>
    </row>
    <row r="67" spans="2:12" ht="15" customHeight="1" x14ac:dyDescent="0.15">
      <c r="G67" s="595" t="s">
        <v>461</v>
      </c>
      <c r="H67" s="594">
        <v>0</v>
      </c>
      <c r="I67" s="594">
        <v>0</v>
      </c>
      <c r="J67" s="594">
        <v>0</v>
      </c>
      <c r="K67" s="594">
        <v>10345</v>
      </c>
      <c r="L67" s="593">
        <v>159147</v>
      </c>
    </row>
    <row r="68" spans="2:12" ht="15" customHeight="1" x14ac:dyDescent="0.15">
      <c r="G68" s="592" t="s">
        <v>460</v>
      </c>
      <c r="H68" s="591">
        <v>1870076</v>
      </c>
      <c r="I68" s="594">
        <v>0</v>
      </c>
      <c r="J68" s="591">
        <v>0</v>
      </c>
      <c r="K68" s="591">
        <v>308663</v>
      </c>
      <c r="L68" s="590">
        <v>9850</v>
      </c>
    </row>
    <row r="69" spans="2:12" ht="15" customHeight="1" x14ac:dyDescent="0.15">
      <c r="G69" s="592" t="s">
        <v>459</v>
      </c>
      <c r="H69" s="591">
        <v>-281307</v>
      </c>
      <c r="I69" s="594">
        <v>0</v>
      </c>
      <c r="J69" s="591">
        <v>0</v>
      </c>
      <c r="K69" s="591">
        <v>-49980</v>
      </c>
      <c r="L69" s="590">
        <v>0</v>
      </c>
    </row>
    <row r="70" spans="2:12" ht="15" customHeight="1" x14ac:dyDescent="0.15">
      <c r="G70" s="592" t="s">
        <v>458</v>
      </c>
      <c r="H70" s="591">
        <v>-7594537</v>
      </c>
      <c r="I70" s="594">
        <v>0</v>
      </c>
      <c r="J70" s="591">
        <v>0</v>
      </c>
      <c r="K70" s="591">
        <v>-984211</v>
      </c>
      <c r="L70" s="590">
        <v>-2753</v>
      </c>
    </row>
    <row r="71" spans="2:12" ht="15" customHeight="1" x14ac:dyDescent="0.15">
      <c r="G71" s="592" t="s">
        <v>457</v>
      </c>
      <c r="H71" s="591">
        <v>5848999</v>
      </c>
      <c r="I71" s="594">
        <v>0</v>
      </c>
      <c r="J71" s="591">
        <v>0</v>
      </c>
      <c r="K71" s="591">
        <v>1218069</v>
      </c>
      <c r="L71" s="590">
        <v>0</v>
      </c>
    </row>
    <row r="72" spans="2:12" ht="15" customHeight="1" x14ac:dyDescent="0.15">
      <c r="G72" s="592" t="s">
        <v>456</v>
      </c>
      <c r="H72" s="591">
        <v>0</v>
      </c>
      <c r="I72" s="594">
        <v>0</v>
      </c>
      <c r="J72" s="591">
        <v>0</v>
      </c>
      <c r="K72" s="591">
        <v>0</v>
      </c>
      <c r="L72" s="590">
        <v>-381</v>
      </c>
    </row>
    <row r="73" spans="2:12" ht="15" customHeight="1" x14ac:dyDescent="0.15">
      <c r="G73" s="592" t="s">
        <v>455</v>
      </c>
      <c r="H73" s="591">
        <v>0</v>
      </c>
      <c r="I73" s="594">
        <v>0</v>
      </c>
      <c r="J73" s="591">
        <v>0</v>
      </c>
      <c r="K73" s="591">
        <v>0</v>
      </c>
      <c r="L73" s="590">
        <v>238</v>
      </c>
    </row>
    <row r="74" spans="2:12" ht="15" customHeight="1" thickBot="1" x14ac:dyDescent="0.2">
      <c r="G74" s="589" t="s">
        <v>454</v>
      </c>
      <c r="H74" s="588">
        <v>0</v>
      </c>
      <c r="I74" s="594">
        <v>-4</v>
      </c>
      <c r="J74" s="591">
        <v>0</v>
      </c>
      <c r="K74" s="591">
        <v>0</v>
      </c>
      <c r="L74" s="590">
        <v>0</v>
      </c>
    </row>
    <row r="75" spans="2:12" ht="15" customHeight="1" thickBot="1" x14ac:dyDescent="0.2">
      <c r="G75" s="586" t="s">
        <v>453</v>
      </c>
      <c r="H75" s="585">
        <f>SUM(H61:H62,H68:H74)</f>
        <v>371229</v>
      </c>
      <c r="I75" s="585">
        <f>SUM(I61:I62,I68:I74)</f>
        <v>0</v>
      </c>
      <c r="J75" s="585">
        <f>SUM(J61:J62,J68:J74)</f>
        <v>420</v>
      </c>
      <c r="K75" s="585">
        <f>SUM(K61:K62,K68:K74)</f>
        <v>816614</v>
      </c>
      <c r="L75" s="584">
        <f>SUM(L61:L62,L68:L74)</f>
        <v>198624</v>
      </c>
    </row>
    <row r="76" spans="2:12" ht="35.1" hidden="1" customHeight="1" thickBot="1" x14ac:dyDescent="0.2">
      <c r="G76" s="583" t="s">
        <v>452</v>
      </c>
      <c r="H76" s="582">
        <v>0</v>
      </c>
      <c r="I76" s="582">
        <v>0</v>
      </c>
      <c r="J76" s="582">
        <v>0</v>
      </c>
      <c r="K76" s="582">
        <v>0</v>
      </c>
      <c r="L76" s="581">
        <v>0</v>
      </c>
    </row>
    <row r="77" spans="2:12" ht="12.75" x14ac:dyDescent="0.2">
      <c r="B77" s="650" t="s">
        <v>501</v>
      </c>
    </row>
    <row r="78" spans="2:12" x14ac:dyDescent="0.15">
      <c r="G78" s="27"/>
    </row>
    <row r="79" spans="2:12" ht="21" x14ac:dyDescent="0.15">
      <c r="B79" s="580" t="s">
        <v>500</v>
      </c>
      <c r="C79" s="579" t="s">
        <v>450</v>
      </c>
      <c r="D79" s="578" t="s">
        <v>449</v>
      </c>
      <c r="E79" s="578" t="s">
        <v>448</v>
      </c>
      <c r="F79" s="578" t="s">
        <v>447</v>
      </c>
    </row>
    <row r="80" spans="2:12" s="495" customFormat="1" ht="15" customHeight="1" x14ac:dyDescent="0.15">
      <c r="B80" s="577" t="s">
        <v>316</v>
      </c>
      <c r="C80" s="576">
        <f>SUM(C81:C82)</f>
        <v>4</v>
      </c>
      <c r="D80" s="576">
        <f>SUM(D81:D82)</f>
        <v>-238</v>
      </c>
      <c r="E80" s="576">
        <f>SUM(E81:E82)</f>
        <v>0</v>
      </c>
      <c r="F80" s="575">
        <f>SUM(F81:F82)</f>
        <v>0</v>
      </c>
    </row>
    <row r="81" spans="2:8" s="495" customFormat="1" ht="15" hidden="1" customHeight="1" x14ac:dyDescent="0.15">
      <c r="B81" s="572" t="s">
        <v>446</v>
      </c>
      <c r="C81" s="573">
        <v>0</v>
      </c>
      <c r="D81" s="571">
        <v>0</v>
      </c>
      <c r="E81" s="571">
        <v>0</v>
      </c>
      <c r="F81" s="570">
        <v>0</v>
      </c>
    </row>
    <row r="82" spans="2:8" s="495" customFormat="1" ht="15" customHeight="1" x14ac:dyDescent="0.15">
      <c r="B82" s="572" t="s">
        <v>445</v>
      </c>
      <c r="C82" s="515">
        <v>4</v>
      </c>
      <c r="D82" s="571">
        <v>-238</v>
      </c>
      <c r="E82" s="571">
        <v>0</v>
      </c>
      <c r="F82" s="570">
        <v>0</v>
      </c>
    </row>
    <row r="83" spans="2:8" x14ac:dyDescent="0.15">
      <c r="B83" s="27"/>
    </row>
    <row r="85" spans="2:8" ht="11.25" thickBot="1" x14ac:dyDescent="0.2"/>
    <row r="86" spans="2:8" ht="15" customHeight="1" thickBot="1" x14ac:dyDescent="0.2">
      <c r="B86" s="759" t="s">
        <v>88</v>
      </c>
      <c r="C86" s="764" t="s">
        <v>444</v>
      </c>
      <c r="D86" s="649" t="s">
        <v>443</v>
      </c>
      <c r="E86" s="649" t="s">
        <v>442</v>
      </c>
      <c r="F86" s="648" t="s">
        <v>441</v>
      </c>
      <c r="G86" s="647"/>
      <c r="H86" s="647"/>
    </row>
    <row r="87" spans="2:8" ht="45" customHeight="1" x14ac:dyDescent="0.15">
      <c r="B87" s="763"/>
      <c r="C87" s="765"/>
      <c r="D87" s="646" t="s">
        <v>440</v>
      </c>
      <c r="E87" s="646" t="s">
        <v>439</v>
      </c>
      <c r="F87" s="645" t="s">
        <v>438</v>
      </c>
      <c r="G87" s="636"/>
      <c r="H87" s="636"/>
    </row>
    <row r="88" spans="2:8" ht="15" customHeight="1" thickBot="1" x14ac:dyDescent="0.2">
      <c r="B88" s="644" t="s">
        <v>499</v>
      </c>
      <c r="C88" s="643"/>
      <c r="D88" s="642"/>
      <c r="E88" s="642"/>
      <c r="F88" s="641"/>
      <c r="G88" s="636"/>
      <c r="H88" s="636"/>
    </row>
    <row r="89" spans="2:8" ht="15" customHeight="1" thickBot="1" x14ac:dyDescent="0.2">
      <c r="B89" s="640" t="s">
        <v>474</v>
      </c>
      <c r="C89" s="639"/>
      <c r="D89" s="638"/>
      <c r="E89" s="638"/>
      <c r="F89" s="637"/>
      <c r="G89" s="636"/>
      <c r="H89" s="636"/>
    </row>
    <row r="90" spans="2:8" ht="15" customHeight="1" thickBot="1" x14ac:dyDescent="0.2">
      <c r="B90" s="265" t="s">
        <v>498</v>
      </c>
      <c r="C90" s="585">
        <f t="shared" ref="C90:C103" si="3">SUM(D90:F90)</f>
        <v>1163944</v>
      </c>
      <c r="D90" s="585">
        <f>D91+D100</f>
        <v>629361</v>
      </c>
      <c r="E90" s="585">
        <f>E91+E100</f>
        <v>7494</v>
      </c>
      <c r="F90" s="584">
        <f>F91+F100</f>
        <v>527089</v>
      </c>
    </row>
    <row r="91" spans="2:8" ht="15" customHeight="1" thickBot="1" x14ac:dyDescent="0.2">
      <c r="B91" s="629" t="s">
        <v>496</v>
      </c>
      <c r="C91" s="585">
        <f t="shared" si="3"/>
        <v>1145997</v>
      </c>
      <c r="D91" s="585">
        <f>SUM(D92:D99)</f>
        <v>618930</v>
      </c>
      <c r="E91" s="585">
        <f>SUM(E92:E99)</f>
        <v>0</v>
      </c>
      <c r="F91" s="584">
        <f>SUM(F92:F99)</f>
        <v>527067</v>
      </c>
    </row>
    <row r="92" spans="2:8" ht="15" customHeight="1" x14ac:dyDescent="0.15">
      <c r="B92" s="627" t="s">
        <v>495</v>
      </c>
      <c r="C92" s="598">
        <f t="shared" si="3"/>
        <v>617906</v>
      </c>
      <c r="D92" s="598">
        <v>617906</v>
      </c>
      <c r="E92" s="598">
        <v>0</v>
      </c>
      <c r="F92" s="597">
        <v>0</v>
      </c>
    </row>
    <row r="93" spans="2:8" ht="15" hidden="1" customHeight="1" x14ac:dyDescent="0.15">
      <c r="B93" s="631" t="s">
        <v>494</v>
      </c>
      <c r="C93" s="591">
        <f t="shared" si="3"/>
        <v>0</v>
      </c>
      <c r="D93" s="591">
        <v>0</v>
      </c>
      <c r="E93" s="591">
        <v>0</v>
      </c>
      <c r="F93" s="590">
        <v>0</v>
      </c>
    </row>
    <row r="94" spans="2:8" ht="15" hidden="1" customHeight="1" x14ac:dyDescent="0.15">
      <c r="B94" s="631" t="s">
        <v>493</v>
      </c>
      <c r="C94" s="591">
        <f t="shared" si="3"/>
        <v>0</v>
      </c>
      <c r="D94" s="591">
        <v>0</v>
      </c>
      <c r="E94" s="591">
        <v>0</v>
      </c>
      <c r="F94" s="590">
        <v>0</v>
      </c>
    </row>
    <row r="95" spans="2:8" ht="15" hidden="1" customHeight="1" x14ac:dyDescent="0.15">
      <c r="B95" s="631" t="s">
        <v>492</v>
      </c>
      <c r="C95" s="591">
        <f t="shared" si="3"/>
        <v>0</v>
      </c>
      <c r="D95" s="591">
        <v>0</v>
      </c>
      <c r="E95" s="591">
        <v>0</v>
      </c>
      <c r="F95" s="590">
        <v>0</v>
      </c>
    </row>
    <row r="96" spans="2:8" ht="15" hidden="1" customHeight="1" x14ac:dyDescent="0.15">
      <c r="B96" s="631" t="s">
        <v>491</v>
      </c>
      <c r="C96" s="591">
        <f t="shared" si="3"/>
        <v>0</v>
      </c>
      <c r="D96" s="591">
        <v>0</v>
      </c>
      <c r="E96" s="591">
        <v>0</v>
      </c>
      <c r="F96" s="590">
        <v>0</v>
      </c>
    </row>
    <row r="97" spans="2:6" ht="15" customHeight="1" x14ac:dyDescent="0.15">
      <c r="B97" s="631" t="s">
        <v>490</v>
      </c>
      <c r="C97" s="591">
        <f t="shared" si="3"/>
        <v>473097</v>
      </c>
      <c r="D97" s="591">
        <v>1024</v>
      </c>
      <c r="E97" s="591">
        <v>0</v>
      </c>
      <c r="F97" s="590">
        <v>472073</v>
      </c>
    </row>
    <row r="98" spans="2:6" ht="15" customHeight="1" thickBot="1" x14ac:dyDescent="0.2">
      <c r="B98" s="631" t="s">
        <v>489</v>
      </c>
      <c r="C98" s="591">
        <f t="shared" si="3"/>
        <v>54994</v>
      </c>
      <c r="D98" s="591">
        <v>0</v>
      </c>
      <c r="E98" s="591">
        <v>0</v>
      </c>
      <c r="F98" s="590">
        <v>54994</v>
      </c>
    </row>
    <row r="99" spans="2:6" ht="15" hidden="1" customHeight="1" thickBot="1" x14ac:dyDescent="0.2">
      <c r="B99" s="630" t="s">
        <v>488</v>
      </c>
      <c r="C99" s="588">
        <f t="shared" si="3"/>
        <v>0</v>
      </c>
      <c r="D99" s="588">
        <v>0</v>
      </c>
      <c r="E99" s="588">
        <v>0</v>
      </c>
      <c r="F99" s="587">
        <v>0</v>
      </c>
    </row>
    <row r="100" spans="2:6" ht="15" customHeight="1" thickBot="1" x14ac:dyDescent="0.2">
      <c r="B100" s="629" t="s">
        <v>487</v>
      </c>
      <c r="C100" s="585">
        <f t="shared" si="3"/>
        <v>17947</v>
      </c>
      <c r="D100" s="585">
        <f>SUM(D101:D102)</f>
        <v>10431</v>
      </c>
      <c r="E100" s="585">
        <f>SUM(E101:E102)</f>
        <v>7494</v>
      </c>
      <c r="F100" s="584">
        <f>SUM(F101:F102)</f>
        <v>22</v>
      </c>
    </row>
    <row r="101" spans="2:6" ht="15" customHeight="1" x14ac:dyDescent="0.15">
      <c r="B101" s="627" t="s">
        <v>486</v>
      </c>
      <c r="C101" s="598">
        <f t="shared" si="3"/>
        <v>10431</v>
      </c>
      <c r="D101" s="598">
        <v>10431</v>
      </c>
      <c r="E101" s="598">
        <v>0</v>
      </c>
      <c r="F101" s="597">
        <v>0</v>
      </c>
    </row>
    <row r="102" spans="2:6" ht="15" customHeight="1" thickBot="1" x14ac:dyDescent="0.2">
      <c r="B102" s="626" t="s">
        <v>485</v>
      </c>
      <c r="C102" s="625">
        <f t="shared" si="3"/>
        <v>7516</v>
      </c>
      <c r="D102" s="625">
        <v>0</v>
      </c>
      <c r="E102" s="625">
        <v>7494</v>
      </c>
      <c r="F102" s="635">
        <v>22</v>
      </c>
    </row>
    <row r="103" spans="2:6" ht="15" customHeight="1" thickBot="1" x14ac:dyDescent="0.2">
      <c r="B103" s="502" t="s">
        <v>483</v>
      </c>
      <c r="C103" s="585">
        <f t="shared" si="3"/>
        <v>4865517</v>
      </c>
      <c r="D103" s="585">
        <f>D104+D108</f>
        <v>0</v>
      </c>
      <c r="E103" s="585">
        <f>E104+E108</f>
        <v>4865048</v>
      </c>
      <c r="F103" s="584">
        <f>F104+F108</f>
        <v>469</v>
      </c>
    </row>
    <row r="104" spans="2:6" ht="15" customHeight="1" thickBot="1" x14ac:dyDescent="0.2">
      <c r="B104" s="615" t="s">
        <v>482</v>
      </c>
      <c r="C104" s="585">
        <f>SUM(C105:C107)</f>
        <v>4711124</v>
      </c>
      <c r="D104" s="585">
        <f>SUM(D105:D107)</f>
        <v>0</v>
      </c>
      <c r="E104" s="585">
        <f>SUM(E105:E107)</f>
        <v>4710655</v>
      </c>
      <c r="F104" s="584">
        <f>SUM(F105:F107)</f>
        <v>469</v>
      </c>
    </row>
    <row r="105" spans="2:6" ht="15" customHeight="1" x14ac:dyDescent="0.15">
      <c r="B105" s="614" t="s">
        <v>481</v>
      </c>
      <c r="C105" s="598">
        <f t="shared" ref="C105:C123" si="4">SUM(D105:F105)</f>
        <v>4406512</v>
      </c>
      <c r="D105" s="601">
        <v>0</v>
      </c>
      <c r="E105" s="598">
        <v>4406512</v>
      </c>
      <c r="F105" s="597">
        <v>0</v>
      </c>
    </row>
    <row r="106" spans="2:6" ht="15" customHeight="1" x14ac:dyDescent="0.15">
      <c r="B106" s="613" t="s">
        <v>480</v>
      </c>
      <c r="C106" s="591">
        <f t="shared" si="4"/>
        <v>295564</v>
      </c>
      <c r="D106" s="633">
        <v>0</v>
      </c>
      <c r="E106" s="591">
        <v>295564</v>
      </c>
      <c r="F106" s="590">
        <v>0</v>
      </c>
    </row>
    <row r="107" spans="2:6" ht="15" customHeight="1" thickBot="1" x14ac:dyDescent="0.2">
      <c r="B107" s="616" t="s">
        <v>479</v>
      </c>
      <c r="C107" s="588">
        <f t="shared" si="4"/>
        <v>9048</v>
      </c>
      <c r="D107" s="588">
        <v>0</v>
      </c>
      <c r="E107" s="588">
        <v>8579</v>
      </c>
      <c r="F107" s="587">
        <v>469</v>
      </c>
    </row>
    <row r="108" spans="2:6" ht="15" customHeight="1" thickBot="1" x14ac:dyDescent="0.2">
      <c r="B108" s="615" t="s">
        <v>478</v>
      </c>
      <c r="C108" s="585">
        <f t="shared" si="4"/>
        <v>154393</v>
      </c>
      <c r="D108" s="585">
        <f>SUM(D109:D110)</f>
        <v>0</v>
      </c>
      <c r="E108" s="585">
        <f>SUM(E109:E110)</f>
        <v>154393</v>
      </c>
      <c r="F108" s="584">
        <f>SUM(F109:F110)</f>
        <v>0</v>
      </c>
    </row>
    <row r="109" spans="2:6" ht="24.95" customHeight="1" x14ac:dyDescent="0.15">
      <c r="B109" s="614" t="s">
        <v>477</v>
      </c>
      <c r="C109" s="598">
        <f t="shared" si="4"/>
        <v>102226</v>
      </c>
      <c r="D109" s="598">
        <v>0</v>
      </c>
      <c r="E109" s="598">
        <v>102226</v>
      </c>
      <c r="F109" s="597">
        <v>0</v>
      </c>
    </row>
    <row r="110" spans="2:6" ht="24.95" customHeight="1" x14ac:dyDescent="0.15">
      <c r="B110" s="613" t="s">
        <v>476</v>
      </c>
      <c r="C110" s="591">
        <f t="shared" si="4"/>
        <v>52167</v>
      </c>
      <c r="D110" s="612">
        <v>0</v>
      </c>
      <c r="E110" s="591">
        <v>52167</v>
      </c>
      <c r="F110" s="590">
        <v>0</v>
      </c>
    </row>
    <row r="111" spans="2:6" ht="15" customHeight="1" thickBot="1" x14ac:dyDescent="0.2">
      <c r="B111" s="634" t="s">
        <v>497</v>
      </c>
      <c r="C111" s="633">
        <f t="shared" si="4"/>
        <v>27678614</v>
      </c>
      <c r="D111" s="633">
        <f>D112+D121</f>
        <v>22858617</v>
      </c>
      <c r="E111" s="633">
        <f>E112+E121</f>
        <v>4479540</v>
      </c>
      <c r="F111" s="632">
        <f>F112+F121</f>
        <v>340457</v>
      </c>
    </row>
    <row r="112" spans="2:6" ht="15" customHeight="1" thickBot="1" x14ac:dyDescent="0.2">
      <c r="B112" s="629" t="s">
        <v>496</v>
      </c>
      <c r="C112" s="585">
        <f t="shared" si="4"/>
        <v>27416998</v>
      </c>
      <c r="D112" s="585">
        <f>SUM(D113:D120)</f>
        <v>22627697</v>
      </c>
      <c r="E112" s="585">
        <f>SUM(E113:E120)</f>
        <v>4479540</v>
      </c>
      <c r="F112" s="584">
        <f>SUM(F113:F120)</f>
        <v>309761</v>
      </c>
    </row>
    <row r="113" spans="2:8" ht="15" customHeight="1" x14ac:dyDescent="0.15">
      <c r="B113" s="627" t="s">
        <v>495</v>
      </c>
      <c r="C113" s="598">
        <f t="shared" si="4"/>
        <v>22586122</v>
      </c>
      <c r="D113" s="598">
        <v>22586122</v>
      </c>
      <c r="E113" s="598">
        <v>0</v>
      </c>
      <c r="F113" s="597">
        <v>0</v>
      </c>
    </row>
    <row r="114" spans="2:8" ht="15" hidden="1" customHeight="1" x14ac:dyDescent="0.15">
      <c r="B114" s="631" t="s">
        <v>494</v>
      </c>
      <c r="C114" s="591">
        <f t="shared" si="4"/>
        <v>0</v>
      </c>
      <c r="D114" s="591">
        <v>0</v>
      </c>
      <c r="E114" s="591">
        <v>0</v>
      </c>
      <c r="F114" s="590">
        <v>0</v>
      </c>
    </row>
    <row r="115" spans="2:8" ht="15" customHeight="1" x14ac:dyDescent="0.15">
      <c r="B115" s="631" t="s">
        <v>493</v>
      </c>
      <c r="C115" s="591">
        <f t="shared" si="4"/>
        <v>4479540</v>
      </c>
      <c r="D115" s="591">
        <v>0</v>
      </c>
      <c r="E115" s="591">
        <v>4479540</v>
      </c>
      <c r="F115" s="590">
        <v>0</v>
      </c>
    </row>
    <row r="116" spans="2:8" ht="15" hidden="1" customHeight="1" x14ac:dyDescent="0.15">
      <c r="B116" s="631" t="s">
        <v>492</v>
      </c>
      <c r="C116" s="591">
        <f t="shared" si="4"/>
        <v>0</v>
      </c>
      <c r="D116" s="591">
        <v>0</v>
      </c>
      <c r="E116" s="591">
        <v>0</v>
      </c>
      <c r="F116" s="590">
        <v>0</v>
      </c>
    </row>
    <row r="117" spans="2:8" ht="15" hidden="1" customHeight="1" x14ac:dyDescent="0.15">
      <c r="B117" s="631" t="s">
        <v>491</v>
      </c>
      <c r="C117" s="591">
        <f t="shared" si="4"/>
        <v>0</v>
      </c>
      <c r="D117" s="591">
        <v>0</v>
      </c>
      <c r="E117" s="591">
        <v>0</v>
      </c>
      <c r="F117" s="590">
        <v>0</v>
      </c>
    </row>
    <row r="118" spans="2:8" ht="15" customHeight="1" x14ac:dyDescent="0.15">
      <c r="B118" s="631" t="s">
        <v>490</v>
      </c>
      <c r="C118" s="591">
        <f t="shared" si="4"/>
        <v>24907</v>
      </c>
      <c r="D118" s="591">
        <v>0</v>
      </c>
      <c r="E118" s="591">
        <v>0</v>
      </c>
      <c r="F118" s="590">
        <v>24907</v>
      </c>
    </row>
    <row r="119" spans="2:8" ht="15" customHeight="1" x14ac:dyDescent="0.15">
      <c r="B119" s="631" t="s">
        <v>489</v>
      </c>
      <c r="C119" s="591">
        <f t="shared" si="4"/>
        <v>284854</v>
      </c>
      <c r="D119" s="591">
        <v>0</v>
      </c>
      <c r="E119" s="591">
        <v>0</v>
      </c>
      <c r="F119" s="590">
        <v>284854</v>
      </c>
    </row>
    <row r="120" spans="2:8" ht="15" customHeight="1" thickBot="1" x14ac:dyDescent="0.2">
      <c r="B120" s="630" t="s">
        <v>488</v>
      </c>
      <c r="C120" s="588">
        <f t="shared" si="4"/>
        <v>41575</v>
      </c>
      <c r="D120" s="588">
        <v>41575</v>
      </c>
      <c r="E120" s="588">
        <v>0</v>
      </c>
      <c r="F120" s="587">
        <v>0</v>
      </c>
    </row>
    <row r="121" spans="2:8" ht="15" customHeight="1" thickBot="1" x14ac:dyDescent="0.2">
      <c r="B121" s="629" t="s">
        <v>487</v>
      </c>
      <c r="C121" s="585">
        <f t="shared" si="4"/>
        <v>261616</v>
      </c>
      <c r="D121" s="585">
        <f>SUM(D122:D123)</f>
        <v>230920</v>
      </c>
      <c r="E121" s="585">
        <f>SUM(E122:E123)</f>
        <v>0</v>
      </c>
      <c r="F121" s="628">
        <f>SUM(F122:F123)</f>
        <v>30696</v>
      </c>
    </row>
    <row r="122" spans="2:8" ht="15" customHeight="1" x14ac:dyDescent="0.15">
      <c r="B122" s="627" t="s">
        <v>486</v>
      </c>
      <c r="C122" s="598">
        <f t="shared" si="4"/>
        <v>229961</v>
      </c>
      <c r="D122" s="598">
        <v>229961</v>
      </c>
      <c r="E122" s="598">
        <v>0</v>
      </c>
      <c r="F122" s="597">
        <v>0</v>
      </c>
    </row>
    <row r="123" spans="2:8" ht="15" customHeight="1" thickBot="1" x14ac:dyDescent="0.2">
      <c r="B123" s="626" t="s">
        <v>485</v>
      </c>
      <c r="C123" s="625">
        <f t="shared" si="4"/>
        <v>31655</v>
      </c>
      <c r="D123" s="625">
        <v>959</v>
      </c>
      <c r="E123" s="625">
        <v>0</v>
      </c>
      <c r="F123" s="624">
        <v>30696</v>
      </c>
    </row>
    <row r="124" spans="2:8" ht="15" customHeight="1" thickBot="1" x14ac:dyDescent="0.2">
      <c r="B124" s="623" t="s">
        <v>484</v>
      </c>
      <c r="C124" s="585">
        <f>C90+C104+C111+C108</f>
        <v>33708075</v>
      </c>
      <c r="D124" s="585">
        <f>D90+D104+D111</f>
        <v>23487978</v>
      </c>
      <c r="E124" s="585">
        <f>E90+E104+E111+E108</f>
        <v>9352082</v>
      </c>
      <c r="F124" s="584">
        <f>F90+F104+F111</f>
        <v>868015</v>
      </c>
    </row>
    <row r="125" spans="2:8" ht="15" customHeight="1" x14ac:dyDescent="0.15">
      <c r="B125" s="622"/>
      <c r="C125" s="621"/>
      <c r="D125" s="621"/>
      <c r="E125" s="621"/>
      <c r="F125" s="621"/>
    </row>
    <row r="126" spans="2:8" ht="15" customHeight="1" thickBot="1" x14ac:dyDescent="0.2">
      <c r="B126" s="759" t="s">
        <v>88</v>
      </c>
      <c r="C126" s="761" t="s">
        <v>444</v>
      </c>
      <c r="D126" s="620" t="s">
        <v>443</v>
      </c>
      <c r="E126" s="620" t="s">
        <v>442</v>
      </c>
      <c r="F126" s="619" t="s">
        <v>441</v>
      </c>
    </row>
    <row r="127" spans="2:8" ht="45" customHeight="1" thickBot="1" x14ac:dyDescent="0.2">
      <c r="B127" s="760"/>
      <c r="C127" s="762"/>
      <c r="D127" s="618" t="s">
        <v>440</v>
      </c>
      <c r="E127" s="618" t="s">
        <v>439</v>
      </c>
      <c r="F127" s="617" t="s">
        <v>438</v>
      </c>
    </row>
    <row r="128" spans="2:8" ht="15" customHeight="1" thickBot="1" x14ac:dyDescent="0.2">
      <c r="B128" s="611" t="s">
        <v>473</v>
      </c>
      <c r="C128" s="610"/>
      <c r="D128" s="610"/>
      <c r="E128" s="610"/>
      <c r="F128" s="610"/>
      <c r="G128" s="21"/>
      <c r="H128" s="21"/>
    </row>
    <row r="129" spans="2:12" ht="15" customHeight="1" thickBot="1" x14ac:dyDescent="0.2">
      <c r="B129" s="502" t="s">
        <v>483</v>
      </c>
      <c r="C129" s="585">
        <f t="shared" ref="C129:C136" si="5">SUM(D129:F129)</f>
        <v>4719056</v>
      </c>
      <c r="D129" s="585">
        <f>D130+D134</f>
        <v>0</v>
      </c>
      <c r="E129" s="585">
        <f>E130+E134</f>
        <v>4718186</v>
      </c>
      <c r="F129" s="584">
        <f>F130+F134</f>
        <v>870</v>
      </c>
    </row>
    <row r="130" spans="2:12" ht="15" customHeight="1" thickBot="1" x14ac:dyDescent="0.2">
      <c r="B130" s="615" t="s">
        <v>482</v>
      </c>
      <c r="C130" s="585">
        <f t="shared" si="5"/>
        <v>4714774</v>
      </c>
      <c r="D130" s="585">
        <f>SUM(D131:D133)</f>
        <v>0</v>
      </c>
      <c r="E130" s="585">
        <f>SUM(E131:E133)</f>
        <v>4713904</v>
      </c>
      <c r="F130" s="584">
        <f>SUM(F131:F133)</f>
        <v>870</v>
      </c>
    </row>
    <row r="131" spans="2:12" ht="15" customHeight="1" x14ac:dyDescent="0.15">
      <c r="B131" s="614" t="s">
        <v>481</v>
      </c>
      <c r="C131" s="598">
        <f t="shared" si="5"/>
        <v>4387421</v>
      </c>
      <c r="D131" s="598">
        <v>0</v>
      </c>
      <c r="E131" s="598">
        <v>4387421</v>
      </c>
      <c r="F131" s="597">
        <v>0</v>
      </c>
    </row>
    <row r="132" spans="2:12" ht="15" customHeight="1" x14ac:dyDescent="0.15">
      <c r="B132" s="613" t="s">
        <v>480</v>
      </c>
      <c r="C132" s="591">
        <f t="shared" si="5"/>
        <v>306538</v>
      </c>
      <c r="D132" s="591">
        <v>0</v>
      </c>
      <c r="E132" s="591">
        <v>306124</v>
      </c>
      <c r="F132" s="590">
        <v>414</v>
      </c>
    </row>
    <row r="133" spans="2:12" ht="15" customHeight="1" thickBot="1" x14ac:dyDescent="0.2">
      <c r="B133" s="616" t="s">
        <v>479</v>
      </c>
      <c r="C133" s="588">
        <f t="shared" si="5"/>
        <v>20815</v>
      </c>
      <c r="D133" s="588">
        <v>0</v>
      </c>
      <c r="E133" s="588">
        <v>20359</v>
      </c>
      <c r="F133" s="587">
        <v>456</v>
      </c>
    </row>
    <row r="134" spans="2:12" ht="15" customHeight="1" thickBot="1" x14ac:dyDescent="0.2">
      <c r="B134" s="615" t="s">
        <v>478</v>
      </c>
      <c r="C134" s="585">
        <f t="shared" si="5"/>
        <v>4282</v>
      </c>
      <c r="D134" s="585">
        <f>SUM(D135:D136)</f>
        <v>0</v>
      </c>
      <c r="E134" s="585">
        <f>SUM(E135:E136)</f>
        <v>4282</v>
      </c>
      <c r="F134" s="584">
        <f>SUM(F135:F136)</f>
        <v>0</v>
      </c>
    </row>
    <row r="135" spans="2:12" ht="24.95" customHeight="1" x14ac:dyDescent="0.15">
      <c r="B135" s="614" t="s">
        <v>477</v>
      </c>
      <c r="C135" s="598">
        <f t="shared" si="5"/>
        <v>3592</v>
      </c>
      <c r="D135" s="598">
        <v>0</v>
      </c>
      <c r="E135" s="598">
        <v>3592</v>
      </c>
      <c r="F135" s="597">
        <v>0</v>
      </c>
    </row>
    <row r="136" spans="2:12" ht="24.95" customHeight="1" thickBot="1" x14ac:dyDescent="0.2">
      <c r="B136" s="613" t="s">
        <v>476</v>
      </c>
      <c r="C136" s="591">
        <f t="shared" si="5"/>
        <v>690</v>
      </c>
      <c r="D136" s="612">
        <v>0</v>
      </c>
      <c r="E136" s="591">
        <v>690</v>
      </c>
      <c r="F136" s="590">
        <v>0</v>
      </c>
    </row>
    <row r="137" spans="2:12" ht="15" customHeight="1" thickBot="1" x14ac:dyDescent="0.2">
      <c r="B137" s="502" t="s">
        <v>435</v>
      </c>
      <c r="C137" s="208">
        <f>SUM(C129)</f>
        <v>4719056</v>
      </c>
      <c r="D137" s="585">
        <f>SUM(D129)</f>
        <v>0</v>
      </c>
      <c r="E137" s="208">
        <f>SUM(E129)</f>
        <v>4718186</v>
      </c>
      <c r="F137" s="207">
        <f>SUM(F129)</f>
        <v>870</v>
      </c>
      <c r="G137" s="21"/>
      <c r="H137" s="21"/>
    </row>
    <row r="138" spans="2:12" ht="9.9499999999999993" customHeight="1" thickBot="1" x14ac:dyDescent="0.2">
      <c r="B138" s="496"/>
      <c r="C138" s="608"/>
      <c r="D138" s="608"/>
      <c r="E138" s="608"/>
      <c r="F138" s="608"/>
      <c r="G138" s="21"/>
      <c r="H138" s="21"/>
    </row>
    <row r="139" spans="2:12" ht="18.95" customHeight="1" thickBot="1" x14ac:dyDescent="0.2">
      <c r="B139" s="611" t="s">
        <v>475</v>
      </c>
      <c r="C139" s="610"/>
      <c r="D139" s="610"/>
      <c r="E139" s="610"/>
      <c r="F139" s="610"/>
      <c r="G139" s="21"/>
      <c r="H139" s="21"/>
    </row>
    <row r="140" spans="2:12" ht="18.95" customHeight="1" thickBot="1" x14ac:dyDescent="0.2">
      <c r="B140" s="609" t="s">
        <v>474</v>
      </c>
      <c r="C140" s="604">
        <f>SUM(D140:F140)</f>
        <v>33708075</v>
      </c>
      <c r="D140" s="604">
        <f>D124</f>
        <v>23487978</v>
      </c>
      <c r="E140" s="604">
        <f>E124</f>
        <v>9352082</v>
      </c>
      <c r="F140" s="603">
        <f>F124</f>
        <v>868015</v>
      </c>
      <c r="G140" s="21"/>
      <c r="H140" s="21"/>
    </row>
    <row r="141" spans="2:12" ht="18.95" customHeight="1" thickBot="1" x14ac:dyDescent="0.2">
      <c r="B141" s="502" t="s">
        <v>473</v>
      </c>
      <c r="C141" s="604">
        <f>SUM(D141:F141)</f>
        <v>4719056</v>
      </c>
      <c r="D141" s="585">
        <f>D137</f>
        <v>0</v>
      </c>
      <c r="E141" s="208">
        <f>E137</f>
        <v>4718186</v>
      </c>
      <c r="F141" s="207">
        <f>F137</f>
        <v>870</v>
      </c>
      <c r="G141" s="21"/>
      <c r="H141" s="21"/>
    </row>
    <row r="142" spans="2:12" ht="18.95" customHeight="1" x14ac:dyDescent="0.15">
      <c r="B142" s="496"/>
      <c r="C142" s="608"/>
      <c r="D142" s="608"/>
      <c r="E142" s="608"/>
      <c r="F142" s="608"/>
      <c r="G142" s="21"/>
      <c r="H142" s="21"/>
    </row>
    <row r="144" spans="2:12" ht="47.25" customHeight="1" x14ac:dyDescent="0.15">
      <c r="G144" s="607" t="s">
        <v>472</v>
      </c>
      <c r="H144" s="579" t="s">
        <v>471</v>
      </c>
      <c r="I144" s="579" t="s">
        <v>470</v>
      </c>
      <c r="J144" s="579" t="s">
        <v>203</v>
      </c>
      <c r="K144" s="579" t="s">
        <v>469</v>
      </c>
      <c r="L144" s="606" t="s">
        <v>468</v>
      </c>
    </row>
    <row r="145" spans="7:12" ht="15" customHeight="1" thickBot="1" x14ac:dyDescent="0.2">
      <c r="G145" s="605" t="s">
        <v>467</v>
      </c>
      <c r="H145" s="604">
        <v>346263</v>
      </c>
      <c r="I145" s="604">
        <v>6</v>
      </c>
      <c r="J145" s="604">
        <v>450</v>
      </c>
      <c r="K145" s="604">
        <v>133042</v>
      </c>
      <c r="L145" s="603">
        <v>40206</v>
      </c>
    </row>
    <row r="146" spans="7:12" ht="15" customHeight="1" x14ac:dyDescent="0.15">
      <c r="G146" s="602" t="s">
        <v>466</v>
      </c>
      <c r="H146" s="601">
        <f>H147+H150</f>
        <v>12053</v>
      </c>
      <c r="I146" s="601">
        <f>I147+I150</f>
        <v>16</v>
      </c>
      <c r="J146" s="601">
        <f>J147+J150</f>
        <v>19</v>
      </c>
      <c r="K146" s="601">
        <f>K147+K150</f>
        <v>6736</v>
      </c>
      <c r="L146" s="600">
        <f>L147+L150</f>
        <v>-696</v>
      </c>
    </row>
    <row r="147" spans="7:12" ht="15" customHeight="1" x14ac:dyDescent="0.15">
      <c r="G147" s="599" t="s">
        <v>465</v>
      </c>
      <c r="H147" s="598">
        <f>H148+H149</f>
        <v>12053</v>
      </c>
      <c r="I147" s="598">
        <f>I148+I149</f>
        <v>16</v>
      </c>
      <c r="J147" s="598">
        <f>J148+J149</f>
        <v>19</v>
      </c>
      <c r="K147" s="598">
        <f>K148+K149</f>
        <v>0</v>
      </c>
      <c r="L147" s="597">
        <f>L148+L149</f>
        <v>-710</v>
      </c>
    </row>
    <row r="148" spans="7:12" ht="15" customHeight="1" x14ac:dyDescent="0.15">
      <c r="G148" s="595" t="s">
        <v>464</v>
      </c>
      <c r="H148" s="594">
        <v>12053</v>
      </c>
      <c r="I148" s="594">
        <v>16</v>
      </c>
      <c r="J148" s="594">
        <v>19</v>
      </c>
      <c r="K148" s="594">
        <v>0</v>
      </c>
      <c r="L148" s="593">
        <v>0</v>
      </c>
    </row>
    <row r="149" spans="7:12" ht="30" customHeight="1" x14ac:dyDescent="0.15">
      <c r="G149" s="595" t="s">
        <v>463</v>
      </c>
      <c r="H149" s="594">
        <v>0</v>
      </c>
      <c r="I149" s="594">
        <v>0</v>
      </c>
      <c r="J149" s="594">
        <v>0</v>
      </c>
      <c r="K149" s="594">
        <v>0</v>
      </c>
      <c r="L149" s="593">
        <v>-710</v>
      </c>
    </row>
    <row r="150" spans="7:12" ht="15" customHeight="1" x14ac:dyDescent="0.15">
      <c r="G150" s="596" t="s">
        <v>462</v>
      </c>
      <c r="H150" s="594">
        <v>0</v>
      </c>
      <c r="I150" s="594">
        <v>0</v>
      </c>
      <c r="J150" s="594">
        <v>0</v>
      </c>
      <c r="K150" s="594">
        <v>6736</v>
      </c>
      <c r="L150" s="593">
        <v>14</v>
      </c>
    </row>
    <row r="151" spans="7:12" ht="15" customHeight="1" x14ac:dyDescent="0.15">
      <c r="G151" s="595" t="s">
        <v>461</v>
      </c>
      <c r="H151" s="594">
        <v>0</v>
      </c>
      <c r="I151" s="594">
        <v>0</v>
      </c>
      <c r="J151" s="594">
        <v>0</v>
      </c>
      <c r="K151" s="594">
        <v>6736</v>
      </c>
      <c r="L151" s="593">
        <v>14</v>
      </c>
    </row>
    <row r="152" spans="7:12" ht="15" customHeight="1" x14ac:dyDescent="0.15">
      <c r="G152" s="592" t="s">
        <v>460</v>
      </c>
      <c r="H152" s="591">
        <v>3121268</v>
      </c>
      <c r="I152" s="591">
        <v>0</v>
      </c>
      <c r="J152" s="591">
        <v>0</v>
      </c>
      <c r="K152" s="591">
        <v>61902</v>
      </c>
      <c r="L152" s="590">
        <v>8610</v>
      </c>
    </row>
    <row r="153" spans="7:12" ht="15" customHeight="1" x14ac:dyDescent="0.15">
      <c r="G153" s="592" t="s">
        <v>459</v>
      </c>
      <c r="H153" s="591">
        <v>-344563</v>
      </c>
      <c r="I153" s="591">
        <v>0</v>
      </c>
      <c r="J153" s="591">
        <v>0</v>
      </c>
      <c r="K153" s="591">
        <v>0</v>
      </c>
      <c r="L153" s="590">
        <v>0</v>
      </c>
    </row>
    <row r="154" spans="7:12" ht="15" customHeight="1" x14ac:dyDescent="0.15">
      <c r="G154" s="592" t="s">
        <v>458</v>
      </c>
      <c r="H154" s="591">
        <v>-11866323</v>
      </c>
      <c r="I154" s="591">
        <v>0</v>
      </c>
      <c r="J154" s="591">
        <v>0</v>
      </c>
      <c r="K154" s="591">
        <v>-198072</v>
      </c>
      <c r="L154" s="590">
        <v>-15947</v>
      </c>
    </row>
    <row r="155" spans="7:12" ht="15" customHeight="1" x14ac:dyDescent="0.15">
      <c r="G155" s="592" t="s">
        <v>457</v>
      </c>
      <c r="H155" s="591">
        <v>9260092</v>
      </c>
      <c r="I155" s="591">
        <v>0</v>
      </c>
      <c r="J155" s="591">
        <v>0</v>
      </c>
      <c r="K155" s="591">
        <v>304918</v>
      </c>
      <c r="L155" s="590">
        <v>0</v>
      </c>
    </row>
    <row r="156" spans="7:12" ht="15" customHeight="1" x14ac:dyDescent="0.15">
      <c r="G156" s="592" t="s">
        <v>456</v>
      </c>
      <c r="H156" s="591">
        <v>-1723</v>
      </c>
      <c r="I156" s="591">
        <v>0</v>
      </c>
      <c r="J156" s="591">
        <v>0</v>
      </c>
      <c r="K156" s="591">
        <v>1235</v>
      </c>
      <c r="L156" s="590">
        <v>-2390</v>
      </c>
    </row>
    <row r="157" spans="7:12" ht="15" customHeight="1" thickBot="1" x14ac:dyDescent="0.2">
      <c r="G157" s="592" t="s">
        <v>455</v>
      </c>
      <c r="H157" s="591">
        <v>0</v>
      </c>
      <c r="I157" s="591">
        <v>0</v>
      </c>
      <c r="J157" s="591">
        <v>0</v>
      </c>
      <c r="K157" s="591">
        <v>0</v>
      </c>
      <c r="L157" s="590">
        <v>913</v>
      </c>
    </row>
    <row r="158" spans="7:12" ht="15" hidden="1" customHeight="1" thickBot="1" x14ac:dyDescent="0.2">
      <c r="G158" s="589" t="s">
        <v>454</v>
      </c>
      <c r="H158" s="588">
        <v>0</v>
      </c>
      <c r="I158" s="588">
        <v>0</v>
      </c>
      <c r="J158" s="588">
        <v>0</v>
      </c>
      <c r="K158" s="588">
        <v>0</v>
      </c>
      <c r="L158" s="587">
        <v>0</v>
      </c>
    </row>
    <row r="159" spans="7:12" ht="15" customHeight="1" thickBot="1" x14ac:dyDescent="0.2">
      <c r="G159" s="586" t="s">
        <v>453</v>
      </c>
      <c r="H159" s="585">
        <f>SUM(H145:H146,H152:H158)</f>
        <v>527067</v>
      </c>
      <c r="I159" s="585">
        <f>SUM(I145:I146,I152:I158)</f>
        <v>22</v>
      </c>
      <c r="J159" s="585">
        <f>SUM(J145:J146,J152:J158)</f>
        <v>469</v>
      </c>
      <c r="K159" s="585">
        <f>SUM(K145:K146,K152:K158)</f>
        <v>309761</v>
      </c>
      <c r="L159" s="584">
        <f>SUM(L145:L146,L152:L158)</f>
        <v>30696</v>
      </c>
    </row>
    <row r="160" spans="7:12" ht="35.1" hidden="1" customHeight="1" thickBot="1" x14ac:dyDescent="0.2">
      <c r="G160" s="583" t="s">
        <v>452</v>
      </c>
      <c r="H160" s="582">
        <v>0</v>
      </c>
      <c r="I160" s="582">
        <v>0</v>
      </c>
      <c r="J160" s="582">
        <v>0</v>
      </c>
      <c r="K160" s="582">
        <v>0</v>
      </c>
      <c r="L160" s="581">
        <v>0</v>
      </c>
    </row>
    <row r="162" spans="2:7" x14ac:dyDescent="0.15">
      <c r="G162" s="27"/>
    </row>
    <row r="163" spans="2:7" ht="21" x14ac:dyDescent="0.15">
      <c r="B163" s="580" t="s">
        <v>451</v>
      </c>
      <c r="C163" s="579" t="s">
        <v>450</v>
      </c>
      <c r="D163" s="578" t="s">
        <v>449</v>
      </c>
      <c r="E163" s="578" t="s">
        <v>448</v>
      </c>
      <c r="F163" s="578" t="s">
        <v>447</v>
      </c>
    </row>
    <row r="164" spans="2:7" s="495" customFormat="1" ht="15" customHeight="1" x14ac:dyDescent="0.15">
      <c r="B164" s="577" t="s">
        <v>316</v>
      </c>
      <c r="C164" s="576">
        <v>898</v>
      </c>
      <c r="D164" s="576">
        <f>SUM(D165:D166)</f>
        <v>0</v>
      </c>
      <c r="E164" s="576">
        <f>SUM(E165:E166)</f>
        <v>0</v>
      </c>
      <c r="F164" s="575">
        <f>SUM(F165:F166)</f>
        <v>-1811</v>
      </c>
    </row>
    <row r="165" spans="2:7" s="495" customFormat="1" ht="15" hidden="1" customHeight="1" x14ac:dyDescent="0.15">
      <c r="B165" s="574" t="s">
        <v>446</v>
      </c>
      <c r="C165" s="573">
        <v>0</v>
      </c>
      <c r="D165" s="571">
        <v>0</v>
      </c>
      <c r="E165" s="571">
        <v>0</v>
      </c>
      <c r="F165" s="570">
        <v>0</v>
      </c>
    </row>
    <row r="166" spans="2:7" s="495" customFormat="1" ht="15" customHeight="1" x14ac:dyDescent="0.15">
      <c r="B166" s="572" t="s">
        <v>445</v>
      </c>
      <c r="C166" s="515">
        <v>898</v>
      </c>
      <c r="D166" s="571">
        <v>0</v>
      </c>
      <c r="E166" s="571">
        <v>0</v>
      </c>
      <c r="F166" s="570">
        <v>-1811</v>
      </c>
    </row>
  </sheetData>
  <mergeCells count="8">
    <mergeCell ref="B126:B127"/>
    <mergeCell ref="C126:C127"/>
    <mergeCell ref="B2:B3"/>
    <mergeCell ref="C2:C3"/>
    <mergeCell ref="B42:B43"/>
    <mergeCell ref="C42:C43"/>
    <mergeCell ref="B86:B87"/>
    <mergeCell ref="C86:C87"/>
  </mergeCells>
  <pageMargins left="0.75" right="0.75" top="1" bottom="1" header="0.5" footer="0.5"/>
  <pageSetup paperSize="9" scale="44" fitToHeight="2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"/>
  <sheetViews>
    <sheetView workbookViewId="0">
      <selection activeCell="B18" sqref="B18"/>
    </sheetView>
  </sheetViews>
  <sheetFormatPr defaultRowHeight="12.75" x14ac:dyDescent="0.2"/>
  <cols>
    <col min="1" max="1" width="2.28515625" style="189" customWidth="1"/>
    <col min="2" max="2" width="44.28515625" style="189" bestFit="1" customWidth="1"/>
    <col min="3" max="3" width="21.85546875" style="189" customWidth="1"/>
    <col min="4" max="4" width="24.5703125" style="189" customWidth="1"/>
    <col min="5" max="16384" width="9.140625" style="189"/>
  </cols>
  <sheetData>
    <row r="1" spans="2:6" ht="13.5" thickBot="1" x14ac:dyDescent="0.25"/>
    <row r="2" spans="2:6" s="495" customFormat="1" ht="23.25" customHeight="1" thickBot="1" x14ac:dyDescent="0.2">
      <c r="B2" s="766" t="s">
        <v>506</v>
      </c>
      <c r="C2" s="768" t="s">
        <v>505</v>
      </c>
      <c r="D2" s="769"/>
      <c r="E2" s="663"/>
      <c r="F2" s="662"/>
    </row>
    <row r="3" spans="2:6" s="495" customFormat="1" ht="17.100000000000001" customHeight="1" thickBot="1" x14ac:dyDescent="0.2">
      <c r="B3" s="767"/>
      <c r="C3" s="661" t="s">
        <v>89</v>
      </c>
      <c r="D3" s="660" t="s">
        <v>88</v>
      </c>
      <c r="E3" s="539"/>
      <c r="F3" s="520"/>
    </row>
    <row r="4" spans="2:6" s="495" customFormat="1" ht="17.100000000000001" customHeight="1" x14ac:dyDescent="0.15">
      <c r="B4" s="538" t="s">
        <v>504</v>
      </c>
      <c r="C4" s="523">
        <v>1549</v>
      </c>
      <c r="D4" s="537">
        <v>544</v>
      </c>
      <c r="E4" s="509"/>
    </row>
    <row r="5" spans="2:6" s="495" customFormat="1" ht="17.100000000000001" customHeight="1" thickBot="1" x14ac:dyDescent="0.2">
      <c r="B5" s="659" t="s">
        <v>503</v>
      </c>
      <c r="C5" s="658">
        <v>2537</v>
      </c>
      <c r="D5" s="657">
        <v>2163</v>
      </c>
      <c r="E5" s="509"/>
    </row>
    <row r="6" spans="2:6" s="495" customFormat="1" ht="17.100000000000001" customHeight="1" thickBot="1" x14ac:dyDescent="0.2">
      <c r="B6" s="656" t="s">
        <v>83</v>
      </c>
      <c r="C6" s="504">
        <f>SUM(C4:C5)</f>
        <v>4086</v>
      </c>
      <c r="D6" s="531">
        <f>SUM(D4:D5)</f>
        <v>2707</v>
      </c>
      <c r="E6" s="509"/>
    </row>
  </sheetData>
  <mergeCells count="2">
    <mergeCell ref="B2:B3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20"/>
  <sheetViews>
    <sheetView workbookViewId="0">
      <selection activeCell="H17" sqref="H17"/>
    </sheetView>
  </sheetViews>
  <sheetFormatPr defaultRowHeight="10.5" x14ac:dyDescent="0.15"/>
  <cols>
    <col min="1" max="1" width="24.28515625" style="20" customWidth="1"/>
    <col min="2" max="6" width="17.7109375" style="20" customWidth="1"/>
    <col min="7" max="7" width="11.42578125" style="20" customWidth="1"/>
    <col min="8" max="8" width="17.5703125" style="20" bestFit="1" customWidth="1"/>
    <col min="9" max="9" width="15.5703125" style="20" customWidth="1"/>
    <col min="10" max="11" width="17.7109375" style="20" customWidth="1"/>
    <col min="12" max="16384" width="9.140625" style="20"/>
  </cols>
  <sheetData>
    <row r="1" spans="1:146" s="48" customFormat="1" x14ac:dyDescent="0.15">
      <c r="A1" s="49" t="s">
        <v>92</v>
      </c>
      <c r="B1" s="49"/>
      <c r="C1" s="49"/>
    </row>
    <row r="3" spans="1:146" s="665" customFormat="1" x14ac:dyDescent="0.15">
      <c r="A3" s="689" t="s">
        <v>91</v>
      </c>
      <c r="B3" s="689"/>
      <c r="C3" s="689"/>
      <c r="D3" s="689"/>
      <c r="E3" s="689"/>
      <c r="F3" s="689"/>
      <c r="G3" s="689"/>
      <c r="H3" s="689"/>
    </row>
    <row r="4" spans="1:146" ht="11.25" thickBot="1" x14ac:dyDescent="0.2">
      <c r="A4" s="47"/>
      <c r="B4" s="47"/>
      <c r="C4" s="47"/>
      <c r="D4" s="47"/>
      <c r="E4" s="47"/>
      <c r="F4" s="47"/>
      <c r="G4" s="47"/>
      <c r="H4" s="47"/>
    </row>
    <row r="5" spans="1:146" ht="17.100000000000001" customHeight="1" thickBot="1" x14ac:dyDescent="0.2">
      <c r="A5" s="690" t="s">
        <v>82</v>
      </c>
      <c r="B5" s="691" t="s">
        <v>89</v>
      </c>
      <c r="C5" s="691"/>
      <c r="D5" s="691" t="s">
        <v>88</v>
      </c>
      <c r="E5" s="692"/>
      <c r="F5" s="693"/>
      <c r="G5" s="693"/>
      <c r="H5" s="693"/>
    </row>
    <row r="6" spans="1:146" ht="36.950000000000003" customHeight="1" thickBot="1" x14ac:dyDescent="0.2">
      <c r="A6" s="690"/>
      <c r="B6" s="46" t="s">
        <v>87</v>
      </c>
      <c r="C6" s="46" t="s">
        <v>86</v>
      </c>
      <c r="D6" s="46" t="s">
        <v>87</v>
      </c>
      <c r="E6" s="45" t="s">
        <v>86</v>
      </c>
      <c r="F6" s="22"/>
      <c r="G6" s="22"/>
      <c r="H6" s="22"/>
    </row>
    <row r="7" spans="1:146" ht="17.100000000000001" customHeight="1" x14ac:dyDescent="0.15">
      <c r="A7" s="44">
        <v>1</v>
      </c>
      <c r="B7" s="43">
        <v>4.95</v>
      </c>
      <c r="C7" s="43">
        <v>1.6737257202918816E-2</v>
      </c>
      <c r="D7" s="43">
        <v>4.5199999999999996</v>
      </c>
      <c r="E7" s="42">
        <v>0</v>
      </c>
      <c r="F7" s="25"/>
      <c r="G7" s="29"/>
      <c r="H7" s="35"/>
      <c r="I7" s="34"/>
    </row>
    <row r="8" spans="1:146" ht="17.100000000000001" customHeight="1" x14ac:dyDescent="0.15">
      <c r="A8" s="41">
        <v>2</v>
      </c>
      <c r="B8" s="40">
        <v>37.380000000000003</v>
      </c>
      <c r="C8" s="40">
        <v>3.631372616781673E-2</v>
      </c>
      <c r="D8" s="40">
        <v>31.529999999999998</v>
      </c>
      <c r="E8" s="39">
        <v>4.3225704246037597E-2</v>
      </c>
      <c r="F8" s="25"/>
      <c r="G8" s="29"/>
      <c r="H8" s="35"/>
      <c r="I8" s="34"/>
    </row>
    <row r="9" spans="1:146" ht="17.100000000000001" customHeight="1" x14ac:dyDescent="0.15">
      <c r="A9" s="41">
        <v>3</v>
      </c>
      <c r="B9" s="40">
        <v>20.22</v>
      </c>
      <c r="C9" s="40">
        <v>0.17028945737066203</v>
      </c>
      <c r="D9" s="40">
        <v>17.34</v>
      </c>
      <c r="E9" s="39">
        <v>0.13451411682098971</v>
      </c>
      <c r="F9" s="25"/>
      <c r="G9" s="29"/>
      <c r="H9" s="35"/>
      <c r="I9" s="34"/>
    </row>
    <row r="10" spans="1:146" ht="17.100000000000001" customHeight="1" x14ac:dyDescent="0.15">
      <c r="A10" s="41">
        <v>4</v>
      </c>
      <c r="B10" s="40">
        <v>22.020000000000003</v>
      </c>
      <c r="C10" s="40">
        <v>0.2803047414862776</v>
      </c>
      <c r="D10" s="40">
        <v>25.490000000000002</v>
      </c>
      <c r="E10" s="39">
        <v>0.32613515601737292</v>
      </c>
      <c r="F10" s="25"/>
      <c r="G10" s="29"/>
      <c r="H10" s="35"/>
      <c r="I10" s="34"/>
    </row>
    <row r="11" spans="1:146" ht="17.100000000000001" customHeight="1" x14ac:dyDescent="0.15">
      <c r="A11" s="41">
        <v>5</v>
      </c>
      <c r="B11" s="40">
        <v>5.53</v>
      </c>
      <c r="C11" s="40">
        <v>0.87279961569051712</v>
      </c>
      <c r="D11" s="40">
        <v>5.83</v>
      </c>
      <c r="E11" s="39">
        <v>1.0362750666358556</v>
      </c>
      <c r="F11" s="25"/>
      <c r="G11" s="29"/>
      <c r="H11" s="35"/>
      <c r="I11" s="34"/>
    </row>
    <row r="12" spans="1:146" ht="17.100000000000001" customHeight="1" x14ac:dyDescent="0.15">
      <c r="A12" s="41">
        <v>6</v>
      </c>
      <c r="B12" s="40">
        <v>0.64</v>
      </c>
      <c r="C12" s="40">
        <v>1.5447566171994711</v>
      </c>
      <c r="D12" s="40">
        <v>0.51</v>
      </c>
      <c r="E12" s="39">
        <v>1.6928468174680882</v>
      </c>
      <c r="F12" s="25"/>
      <c r="G12" s="29"/>
      <c r="H12" s="35"/>
      <c r="I12" s="34"/>
    </row>
    <row r="13" spans="1:146" ht="17.100000000000001" customHeight="1" x14ac:dyDescent="0.15">
      <c r="A13" s="41">
        <v>7</v>
      </c>
      <c r="B13" s="40">
        <v>1.8</v>
      </c>
      <c r="C13" s="40">
        <v>3.6110529078979279</v>
      </c>
      <c r="D13" s="40">
        <v>2.23</v>
      </c>
      <c r="E13" s="39">
        <v>3.8138128522286463</v>
      </c>
      <c r="F13" s="25"/>
      <c r="G13" s="29"/>
      <c r="H13" s="35"/>
      <c r="I13" s="34"/>
    </row>
    <row r="14" spans="1:146" ht="17.100000000000001" customHeight="1" x14ac:dyDescent="0.15">
      <c r="A14" s="41">
        <v>8</v>
      </c>
      <c r="B14" s="40">
        <v>1.03</v>
      </c>
      <c r="C14" s="40">
        <v>2.1250378882724266E-2</v>
      </c>
      <c r="D14" s="40">
        <v>4.8</v>
      </c>
      <c r="E14" s="39">
        <v>5.5402488424076222E-3</v>
      </c>
      <c r="F14" s="25"/>
      <c r="G14" s="29"/>
      <c r="H14" s="35"/>
      <c r="I14" s="34"/>
    </row>
    <row r="15" spans="1:146" ht="17.100000000000001" customHeight="1" x14ac:dyDescent="0.15">
      <c r="A15" s="41" t="s">
        <v>85</v>
      </c>
      <c r="B15" s="40">
        <v>2.4</v>
      </c>
      <c r="C15" s="40">
        <v>0</v>
      </c>
      <c r="D15" s="40">
        <v>2.39</v>
      </c>
      <c r="E15" s="39">
        <v>0</v>
      </c>
      <c r="F15" s="25"/>
      <c r="G15" s="29"/>
      <c r="H15" s="35"/>
      <c r="I15" s="34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</row>
    <row r="16" spans="1:146" ht="17.100000000000001" customHeight="1" thickBot="1" x14ac:dyDescent="0.2">
      <c r="A16" s="38" t="s">
        <v>84</v>
      </c>
      <c r="B16" s="37">
        <v>4.03</v>
      </c>
      <c r="C16" s="37">
        <v>57.573642138113101</v>
      </c>
      <c r="D16" s="37">
        <v>5.36</v>
      </c>
      <c r="E16" s="36">
        <v>49.030636755024624</v>
      </c>
      <c r="F16" s="25"/>
      <c r="G16" s="29"/>
      <c r="H16" s="35"/>
      <c r="I16" s="34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</row>
    <row r="17" spans="1:146" s="23" customFormat="1" ht="17.100000000000001" customHeight="1" thickBot="1" x14ac:dyDescent="0.2">
      <c r="A17" s="33" t="s">
        <v>83</v>
      </c>
      <c r="B17" s="32">
        <v>100.00000000000001</v>
      </c>
      <c r="C17" s="31">
        <v>2.5538308219244752</v>
      </c>
      <c r="D17" s="31">
        <v>100</v>
      </c>
      <c r="E17" s="30">
        <v>2.9019826998834266</v>
      </c>
      <c r="F17" s="24"/>
      <c r="G17" s="29"/>
      <c r="H17" s="28"/>
      <c r="I17" s="24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</row>
    <row r="18" spans="1:146" x14ac:dyDescent="0.15"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</row>
    <row r="19" spans="1:146" x14ac:dyDescent="0.15"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</row>
    <row r="20" spans="1:146" s="27" customFormat="1" x14ac:dyDescent="0.15">
      <c r="A20" s="26" t="s">
        <v>90</v>
      </c>
      <c r="B20" s="26"/>
      <c r="C20" s="26"/>
    </row>
  </sheetData>
  <mergeCells count="5">
    <mergeCell ref="A3:H3"/>
    <mergeCell ref="A5:A6"/>
    <mergeCell ref="D5:E5"/>
    <mergeCell ref="F5:H5"/>
    <mergeCell ref="B5:C5"/>
  </mergeCells>
  <pageMargins left="0.28000000000000003" right="0.75" top="1" bottom="1" header="0.5" footer="0.5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workbookViewId="0">
      <selection activeCell="H28" sqref="H28"/>
    </sheetView>
  </sheetViews>
  <sheetFormatPr defaultRowHeight="15" x14ac:dyDescent="0.25"/>
  <cols>
    <col min="1" max="1" width="2.28515625" style="50" customWidth="1"/>
    <col min="2" max="2" width="35.85546875" style="50" customWidth="1"/>
    <col min="3" max="6" width="15.7109375" style="50" customWidth="1"/>
    <col min="7" max="7" width="4.28515625" style="50" customWidth="1"/>
    <col min="8" max="16384" width="9.140625" style="50"/>
  </cols>
  <sheetData>
    <row r="1" spans="1:9" x14ac:dyDescent="0.25">
      <c r="A1" s="91"/>
      <c r="B1" s="694" t="s">
        <v>165</v>
      </c>
      <c r="C1" s="694"/>
      <c r="D1" s="694"/>
      <c r="E1" s="694"/>
      <c r="F1" s="694"/>
      <c r="G1" s="91"/>
    </row>
    <row r="2" spans="1:9" x14ac:dyDescent="0.25">
      <c r="A2" s="73"/>
      <c r="B2" s="73"/>
      <c r="C2" s="73"/>
      <c r="D2" s="73"/>
      <c r="E2" s="73"/>
      <c r="F2" s="73"/>
      <c r="G2" s="73"/>
    </row>
    <row r="3" spans="1:9" x14ac:dyDescent="0.25">
      <c r="A3" s="73"/>
      <c r="B3" s="72" t="s">
        <v>164</v>
      </c>
      <c r="C3" s="73"/>
      <c r="D3" s="73"/>
      <c r="E3" s="73"/>
      <c r="F3" s="73"/>
      <c r="G3" s="73"/>
    </row>
    <row r="4" spans="1:9" x14ac:dyDescent="0.25">
      <c r="A4" s="73"/>
      <c r="B4" s="73"/>
      <c r="C4" s="73"/>
      <c r="D4" s="73"/>
      <c r="E4" s="73"/>
      <c r="F4" s="73"/>
      <c r="G4" s="73"/>
    </row>
    <row r="5" spans="1:9" ht="50.1" customHeight="1" x14ac:dyDescent="0.25">
      <c r="A5" s="73"/>
      <c r="B5" s="79" t="s">
        <v>89</v>
      </c>
      <c r="C5" s="63" t="s">
        <v>131</v>
      </c>
      <c r="D5" s="63" t="s">
        <v>121</v>
      </c>
      <c r="E5" s="63" t="s">
        <v>162</v>
      </c>
      <c r="F5" s="62" t="s">
        <v>130</v>
      </c>
      <c r="G5" s="73"/>
    </row>
    <row r="6" spans="1:9" x14ac:dyDescent="0.25">
      <c r="A6" s="73"/>
      <c r="B6" s="78" t="s">
        <v>161</v>
      </c>
      <c r="C6" s="76">
        <v>0</v>
      </c>
      <c r="D6" s="76">
        <v>0</v>
      </c>
      <c r="E6" s="76">
        <v>0</v>
      </c>
      <c r="F6" s="75">
        <f t="shared" ref="F6:F16" si="0">C6-E6</f>
        <v>0</v>
      </c>
      <c r="G6" s="73"/>
    </row>
    <row r="7" spans="1:9" x14ac:dyDescent="0.25">
      <c r="A7" s="73"/>
      <c r="B7" s="78" t="s">
        <v>160</v>
      </c>
      <c r="C7" s="76">
        <f>SUM(C8,C12,C15)</f>
        <v>2206911</v>
      </c>
      <c r="D7" s="76">
        <f>SUM(D8,D12,D15)</f>
        <v>1323411</v>
      </c>
      <c r="E7" s="76">
        <f>SUM(E8,E12,E15)</f>
        <v>656609</v>
      </c>
      <c r="F7" s="75">
        <f t="shared" si="0"/>
        <v>1550302</v>
      </c>
      <c r="G7" s="73"/>
      <c r="I7" s="51"/>
    </row>
    <row r="8" spans="1:9" x14ac:dyDescent="0.25">
      <c r="A8" s="73"/>
      <c r="B8" s="78" t="s">
        <v>159</v>
      </c>
      <c r="C8" s="76">
        <f>SUM(C9:C10)</f>
        <v>696427</v>
      </c>
      <c r="D8" s="76">
        <f>SUM(D9:D10)</f>
        <v>187684</v>
      </c>
      <c r="E8" s="76">
        <f>SUM(E9:E10)</f>
        <v>69770</v>
      </c>
      <c r="F8" s="75">
        <f t="shared" si="0"/>
        <v>626657</v>
      </c>
      <c r="G8" s="73"/>
    </row>
    <row r="9" spans="1:9" x14ac:dyDescent="0.25">
      <c r="A9" s="73"/>
      <c r="B9" s="90" t="s">
        <v>158</v>
      </c>
      <c r="C9" s="76">
        <v>52130</v>
      </c>
      <c r="D9" s="76">
        <v>5871</v>
      </c>
      <c r="E9" s="76">
        <v>2472</v>
      </c>
      <c r="F9" s="75">
        <f t="shared" si="0"/>
        <v>49658</v>
      </c>
      <c r="G9" s="73"/>
    </row>
    <row r="10" spans="1:9" x14ac:dyDescent="0.25">
      <c r="A10" s="73"/>
      <c r="B10" s="90" t="s">
        <v>157</v>
      </c>
      <c r="C10" s="76">
        <v>644297</v>
      </c>
      <c r="D10" s="76">
        <v>181813</v>
      </c>
      <c r="E10" s="76">
        <v>67298</v>
      </c>
      <c r="F10" s="75">
        <f t="shared" si="0"/>
        <v>576999</v>
      </c>
      <c r="G10" s="73"/>
    </row>
    <row r="11" spans="1:9" x14ac:dyDescent="0.25">
      <c r="A11" s="73"/>
      <c r="B11" s="89" t="s">
        <v>156</v>
      </c>
      <c r="C11" s="76">
        <v>515660</v>
      </c>
      <c r="D11" s="76">
        <v>116469</v>
      </c>
      <c r="E11" s="76">
        <v>36393</v>
      </c>
      <c r="F11" s="75">
        <f t="shared" si="0"/>
        <v>479267</v>
      </c>
      <c r="G11" s="73"/>
    </row>
    <row r="12" spans="1:9" x14ac:dyDescent="0.25">
      <c r="A12" s="73"/>
      <c r="B12" s="78" t="s">
        <v>155</v>
      </c>
      <c r="C12" s="76">
        <f>SUM(C13:C14)</f>
        <v>1510484</v>
      </c>
      <c r="D12" s="76">
        <f>SUM(D13:D14)</f>
        <v>1135727</v>
      </c>
      <c r="E12" s="76">
        <f>SUM(E13:E14)</f>
        <v>586839</v>
      </c>
      <c r="F12" s="75">
        <f t="shared" si="0"/>
        <v>923645</v>
      </c>
      <c r="G12" s="73"/>
    </row>
    <row r="13" spans="1:9" x14ac:dyDescent="0.25">
      <c r="A13" s="73"/>
      <c r="B13" s="89" t="s">
        <v>154</v>
      </c>
      <c r="C13" s="76">
        <v>572640</v>
      </c>
      <c r="D13" s="76">
        <v>436131</v>
      </c>
      <c r="E13" s="76">
        <v>244646</v>
      </c>
      <c r="F13" s="75">
        <f t="shared" si="0"/>
        <v>327994</v>
      </c>
      <c r="G13" s="73"/>
    </row>
    <row r="14" spans="1:9" x14ac:dyDescent="0.25">
      <c r="A14" s="73"/>
      <c r="B14" s="89" t="s">
        <v>153</v>
      </c>
      <c r="C14" s="76">
        <v>937844</v>
      </c>
      <c r="D14" s="76">
        <v>699596</v>
      </c>
      <c r="E14" s="76">
        <v>342193</v>
      </c>
      <c r="F14" s="75">
        <f t="shared" si="0"/>
        <v>595651</v>
      </c>
      <c r="G14" s="73"/>
    </row>
    <row r="15" spans="1:9" ht="15.75" thickBot="1" x14ac:dyDescent="0.3">
      <c r="A15" s="73"/>
      <c r="B15" s="78" t="s">
        <v>152</v>
      </c>
      <c r="C15" s="76">
        <v>0</v>
      </c>
      <c r="D15" s="76">
        <v>0</v>
      </c>
      <c r="E15" s="76">
        <v>0</v>
      </c>
      <c r="F15" s="75">
        <f t="shared" si="0"/>
        <v>0</v>
      </c>
      <c r="G15" s="73"/>
    </row>
    <row r="16" spans="1:9" ht="15.75" thickBot="1" x14ac:dyDescent="0.3">
      <c r="A16" s="73"/>
      <c r="B16" s="54" t="s">
        <v>163</v>
      </c>
      <c r="C16" s="88">
        <f>SUM(C6:C7)</f>
        <v>2206911</v>
      </c>
      <c r="D16" s="88">
        <f>SUM(D6:D7)</f>
        <v>1323411</v>
      </c>
      <c r="E16" s="88">
        <f>SUM(E6:E7)</f>
        <v>656609</v>
      </c>
      <c r="F16" s="87">
        <f t="shared" si="0"/>
        <v>1550302</v>
      </c>
      <c r="G16" s="73"/>
    </row>
    <row r="17" spans="1:7" x14ac:dyDescent="0.25">
      <c r="A17" s="73"/>
      <c r="B17" s="73"/>
      <c r="C17" s="73"/>
      <c r="D17" s="73"/>
      <c r="E17" s="73"/>
      <c r="F17" s="73"/>
      <c r="G17" s="73"/>
    </row>
    <row r="18" spans="1:7" x14ac:dyDescent="0.25">
      <c r="A18" s="73"/>
      <c r="B18" s="73"/>
      <c r="C18" s="73"/>
      <c r="D18" s="73"/>
      <c r="E18" s="73"/>
      <c r="F18" s="73"/>
      <c r="G18" s="73"/>
    </row>
    <row r="19" spans="1:7" ht="50.1" customHeight="1" x14ac:dyDescent="0.25">
      <c r="A19" s="73"/>
      <c r="B19" s="79" t="s">
        <v>88</v>
      </c>
      <c r="C19" s="63" t="s">
        <v>131</v>
      </c>
      <c r="D19" s="63" t="s">
        <v>121</v>
      </c>
      <c r="E19" s="63" t="s">
        <v>162</v>
      </c>
      <c r="F19" s="62" t="s">
        <v>130</v>
      </c>
      <c r="G19" s="73"/>
    </row>
    <row r="20" spans="1:7" x14ac:dyDescent="0.25">
      <c r="A20" s="73"/>
      <c r="B20" s="78" t="s">
        <v>161</v>
      </c>
      <c r="C20" s="77">
        <v>1</v>
      </c>
      <c r="D20" s="76">
        <v>0</v>
      </c>
      <c r="E20" s="76">
        <v>0</v>
      </c>
      <c r="F20" s="75">
        <v>0.63200000000000001</v>
      </c>
      <c r="G20" s="73"/>
    </row>
    <row r="21" spans="1:7" x14ac:dyDescent="0.25">
      <c r="A21" s="73"/>
      <c r="B21" s="78" t="s">
        <v>160</v>
      </c>
      <c r="C21" s="77">
        <f>SUM(C22,C26,C29)</f>
        <v>2281717</v>
      </c>
      <c r="D21" s="77">
        <f>SUM(D22,D26,D29)</f>
        <v>1749003</v>
      </c>
      <c r="E21" s="77">
        <f>SUM(E22,E26,E29)</f>
        <v>745806</v>
      </c>
      <c r="F21" s="75">
        <f t="shared" ref="F21:F30" si="1">C21-E21</f>
        <v>1535911</v>
      </c>
      <c r="G21" s="73"/>
    </row>
    <row r="22" spans="1:7" x14ac:dyDescent="0.25">
      <c r="A22" s="73"/>
      <c r="B22" s="78" t="s">
        <v>159</v>
      </c>
      <c r="C22" s="77">
        <f>SUM(C23:C24)</f>
        <v>469240</v>
      </c>
      <c r="D22" s="77">
        <f>SUM(D23:D24)</f>
        <v>186589</v>
      </c>
      <c r="E22" s="77">
        <f>SUM(E23:E24)</f>
        <v>70746</v>
      </c>
      <c r="F22" s="75">
        <f t="shared" si="1"/>
        <v>398494</v>
      </c>
      <c r="G22" s="73"/>
    </row>
    <row r="23" spans="1:7" x14ac:dyDescent="0.25">
      <c r="A23" s="73"/>
      <c r="B23" s="90" t="s">
        <v>158</v>
      </c>
      <c r="C23" s="77">
        <v>22222</v>
      </c>
      <c r="D23" s="76">
        <v>17119</v>
      </c>
      <c r="E23" s="76">
        <v>6888</v>
      </c>
      <c r="F23" s="75">
        <f t="shared" si="1"/>
        <v>15334</v>
      </c>
      <c r="G23" s="73"/>
    </row>
    <row r="24" spans="1:7" x14ac:dyDescent="0.25">
      <c r="A24" s="73"/>
      <c r="B24" s="90" t="s">
        <v>157</v>
      </c>
      <c r="C24" s="77">
        <v>447018</v>
      </c>
      <c r="D24" s="77">
        <v>169470</v>
      </c>
      <c r="E24" s="77">
        <v>63858</v>
      </c>
      <c r="F24" s="75">
        <f t="shared" si="1"/>
        <v>383160</v>
      </c>
      <c r="G24" s="73"/>
    </row>
    <row r="25" spans="1:7" x14ac:dyDescent="0.25">
      <c r="A25" s="73"/>
      <c r="B25" s="89" t="s">
        <v>156</v>
      </c>
      <c r="C25" s="77">
        <v>379103</v>
      </c>
      <c r="D25" s="76">
        <v>124180</v>
      </c>
      <c r="E25" s="76">
        <v>51564</v>
      </c>
      <c r="F25" s="75">
        <f t="shared" si="1"/>
        <v>327539</v>
      </c>
      <c r="G25" s="73"/>
    </row>
    <row r="26" spans="1:7" x14ac:dyDescent="0.25">
      <c r="A26" s="73"/>
      <c r="B26" s="78" t="s">
        <v>155</v>
      </c>
      <c r="C26" s="77">
        <f>SUM(C27:C28)</f>
        <v>1812477</v>
      </c>
      <c r="D26" s="77">
        <f>SUM(D27:D28)</f>
        <v>1562414</v>
      </c>
      <c r="E26" s="77">
        <f>SUM(E27:E28)</f>
        <v>675060</v>
      </c>
      <c r="F26" s="75">
        <f t="shared" si="1"/>
        <v>1137417</v>
      </c>
      <c r="G26" s="73"/>
    </row>
    <row r="27" spans="1:7" x14ac:dyDescent="0.25">
      <c r="A27" s="73"/>
      <c r="B27" s="89" t="s">
        <v>154</v>
      </c>
      <c r="C27" s="77">
        <v>765447</v>
      </c>
      <c r="D27" s="76">
        <v>693510</v>
      </c>
      <c r="E27" s="76">
        <v>369616</v>
      </c>
      <c r="F27" s="75">
        <f t="shared" si="1"/>
        <v>395831</v>
      </c>
      <c r="G27" s="73"/>
    </row>
    <row r="28" spans="1:7" x14ac:dyDescent="0.25">
      <c r="A28" s="73"/>
      <c r="B28" s="89" t="s">
        <v>153</v>
      </c>
      <c r="C28" s="77">
        <v>1047030</v>
      </c>
      <c r="D28" s="76">
        <v>868904</v>
      </c>
      <c r="E28" s="76">
        <v>305444</v>
      </c>
      <c r="F28" s="75">
        <f t="shared" si="1"/>
        <v>741586</v>
      </c>
      <c r="G28" s="73"/>
    </row>
    <row r="29" spans="1:7" ht="15.75" thickBot="1" x14ac:dyDescent="0.3">
      <c r="A29" s="73"/>
      <c r="B29" s="78" t="s">
        <v>152</v>
      </c>
      <c r="C29" s="77">
        <v>0</v>
      </c>
      <c r="D29" s="76">
        <v>0</v>
      </c>
      <c r="E29" s="76">
        <v>0</v>
      </c>
      <c r="F29" s="75">
        <f t="shared" si="1"/>
        <v>0</v>
      </c>
      <c r="G29" s="73"/>
    </row>
    <row r="30" spans="1:7" ht="15.75" thickBot="1" x14ac:dyDescent="0.3">
      <c r="A30" s="73"/>
      <c r="B30" s="54" t="s">
        <v>83</v>
      </c>
      <c r="C30" s="85">
        <f>SUM(C20:C21)</f>
        <v>2281718</v>
      </c>
      <c r="D30" s="85">
        <f>SUM(D20:D21)</f>
        <v>1749003</v>
      </c>
      <c r="E30" s="85">
        <f>SUM(E20:E21)</f>
        <v>745806</v>
      </c>
      <c r="F30" s="84">
        <f t="shared" si="1"/>
        <v>1535912</v>
      </c>
      <c r="G30" s="73"/>
    </row>
    <row r="31" spans="1:7" x14ac:dyDescent="0.25">
      <c r="A31" s="73"/>
      <c r="B31" s="73"/>
      <c r="C31" s="73"/>
      <c r="D31" s="73"/>
      <c r="E31" s="73"/>
      <c r="F31" s="73"/>
      <c r="G31" s="73"/>
    </row>
    <row r="32" spans="1:7" x14ac:dyDescent="0.25">
      <c r="A32" s="73"/>
      <c r="B32" s="73"/>
      <c r="C32" s="73"/>
      <c r="D32" s="73"/>
      <c r="E32" s="73"/>
      <c r="F32" s="73"/>
      <c r="G32" s="73"/>
    </row>
    <row r="33" spans="1:7" x14ac:dyDescent="0.25">
      <c r="A33" s="73"/>
      <c r="B33" s="72" t="s">
        <v>151</v>
      </c>
      <c r="C33" s="73"/>
      <c r="D33" s="73"/>
      <c r="E33" s="73"/>
      <c r="F33" s="73"/>
      <c r="G33" s="73"/>
    </row>
    <row r="34" spans="1:7" x14ac:dyDescent="0.25">
      <c r="A34" s="73"/>
      <c r="B34" s="73"/>
      <c r="C34" s="73"/>
      <c r="D34" s="73"/>
      <c r="E34" s="73"/>
      <c r="F34" s="73"/>
      <c r="G34" s="73"/>
    </row>
    <row r="35" spans="1:7" ht="31.5" x14ac:dyDescent="0.25">
      <c r="A35" s="73"/>
      <c r="B35" s="79" t="s">
        <v>89</v>
      </c>
      <c r="C35" s="63" t="s">
        <v>122</v>
      </c>
      <c r="D35" s="63" t="s">
        <v>121</v>
      </c>
      <c r="E35" s="63" t="s">
        <v>149</v>
      </c>
      <c r="F35" s="62" t="s">
        <v>119</v>
      </c>
      <c r="G35" s="73"/>
    </row>
    <row r="36" spans="1:7" x14ac:dyDescent="0.25">
      <c r="A36" s="73"/>
      <c r="B36" s="78" t="s">
        <v>144</v>
      </c>
      <c r="C36" s="77">
        <f>C48</f>
        <v>2281718</v>
      </c>
      <c r="D36" s="77">
        <f>D48</f>
        <v>1749003</v>
      </c>
      <c r="E36" s="77">
        <f>E48</f>
        <v>745806</v>
      </c>
      <c r="F36" s="75">
        <f>C36-E36</f>
        <v>1535912</v>
      </c>
      <c r="G36" s="73"/>
    </row>
    <row r="37" spans="1:7" x14ac:dyDescent="0.25">
      <c r="A37" s="73"/>
      <c r="B37" s="78" t="s">
        <v>147</v>
      </c>
      <c r="C37" s="76">
        <v>-418141</v>
      </c>
      <c r="D37" s="76">
        <v>-358851</v>
      </c>
      <c r="E37" s="76">
        <v>-187837</v>
      </c>
      <c r="F37" s="81">
        <f>C37-E37</f>
        <v>-230304</v>
      </c>
      <c r="G37" s="73"/>
    </row>
    <row r="38" spans="1:7" x14ac:dyDescent="0.25">
      <c r="A38" s="73"/>
      <c r="B38" s="78" t="s">
        <v>146</v>
      </c>
      <c r="C38" s="76">
        <v>505926</v>
      </c>
      <c r="D38" s="76">
        <v>156103</v>
      </c>
      <c r="E38" s="76">
        <v>71516</v>
      </c>
      <c r="F38" s="81">
        <f>C38-E38</f>
        <v>434410</v>
      </c>
      <c r="G38" s="73"/>
    </row>
    <row r="39" spans="1:7" ht="15.75" thickBot="1" x14ac:dyDescent="0.3">
      <c r="A39" s="73"/>
      <c r="B39" s="78" t="s">
        <v>145</v>
      </c>
      <c r="C39" s="76">
        <v>-162592</v>
      </c>
      <c r="D39" s="76">
        <v>-222844</v>
      </c>
      <c r="E39" s="76">
        <v>27124</v>
      </c>
      <c r="F39" s="81">
        <f>C39-E39</f>
        <v>-189716</v>
      </c>
      <c r="G39" s="73"/>
    </row>
    <row r="40" spans="1:7" ht="15.75" thickBot="1" x14ac:dyDescent="0.3">
      <c r="A40" s="73"/>
      <c r="B40" s="54" t="s">
        <v>150</v>
      </c>
      <c r="C40" s="88">
        <f>SUM(C36:C39)</f>
        <v>2206911</v>
      </c>
      <c r="D40" s="88">
        <f>SUM(D36:D39)</f>
        <v>1323411</v>
      </c>
      <c r="E40" s="88">
        <f>SUM(E36:E39)</f>
        <v>656609</v>
      </c>
      <c r="F40" s="87">
        <f>SUM(F36:F39)</f>
        <v>1550302</v>
      </c>
      <c r="G40" s="73"/>
    </row>
    <row r="41" spans="1:7" x14ac:dyDescent="0.25">
      <c r="A41" s="73"/>
      <c r="B41" s="73"/>
      <c r="C41" s="86">
        <f>C16-C40</f>
        <v>0</v>
      </c>
      <c r="D41" s="86">
        <f>D16-D40</f>
        <v>0</v>
      </c>
      <c r="E41" s="86">
        <f>E16-E40</f>
        <v>0</v>
      </c>
      <c r="F41" s="86">
        <f>F16-F40</f>
        <v>0</v>
      </c>
      <c r="G41" s="73"/>
    </row>
    <row r="42" spans="1:7" x14ac:dyDescent="0.25">
      <c r="A42" s="73"/>
      <c r="B42" s="73"/>
      <c r="C42" s="73"/>
      <c r="D42" s="73"/>
      <c r="E42" s="73"/>
      <c r="F42" s="73"/>
      <c r="G42" s="73"/>
    </row>
    <row r="43" spans="1:7" ht="31.5" x14ac:dyDescent="0.25">
      <c r="A43" s="73"/>
      <c r="B43" s="79" t="s">
        <v>88</v>
      </c>
      <c r="C43" s="63" t="s">
        <v>122</v>
      </c>
      <c r="D43" s="63" t="s">
        <v>121</v>
      </c>
      <c r="E43" s="63" t="s">
        <v>149</v>
      </c>
      <c r="F43" s="62" t="s">
        <v>119</v>
      </c>
      <c r="G43" s="73"/>
    </row>
    <row r="44" spans="1:7" x14ac:dyDescent="0.25">
      <c r="A44" s="73"/>
      <c r="B44" s="78" t="s">
        <v>148</v>
      </c>
      <c r="C44" s="77">
        <v>1995592</v>
      </c>
      <c r="D44" s="76">
        <v>1526073</v>
      </c>
      <c r="E44" s="76">
        <v>588260</v>
      </c>
      <c r="F44" s="75">
        <f>C44-E44</f>
        <v>1407332</v>
      </c>
      <c r="G44" s="73"/>
    </row>
    <row r="45" spans="1:7" x14ac:dyDescent="0.25">
      <c r="A45" s="73"/>
      <c r="B45" s="78" t="s">
        <v>147</v>
      </c>
      <c r="C45" s="77">
        <v>-148406</v>
      </c>
      <c r="D45" s="76">
        <v>-124487</v>
      </c>
      <c r="E45" s="76">
        <v>-51335</v>
      </c>
      <c r="F45" s="75">
        <f>C45-E45</f>
        <v>-97071</v>
      </c>
      <c r="G45" s="73"/>
    </row>
    <row r="46" spans="1:7" x14ac:dyDescent="0.25">
      <c r="A46" s="73"/>
      <c r="B46" s="78" t="s">
        <v>146</v>
      </c>
      <c r="C46" s="77">
        <v>605363</v>
      </c>
      <c r="D46" s="77">
        <v>261236</v>
      </c>
      <c r="E46" s="77">
        <v>92086</v>
      </c>
      <c r="F46" s="75">
        <f>C46-E46</f>
        <v>513277</v>
      </c>
      <c r="G46" s="73"/>
    </row>
    <row r="47" spans="1:7" ht="15.75" thickBot="1" x14ac:dyDescent="0.3">
      <c r="A47" s="73"/>
      <c r="B47" s="78" t="s">
        <v>145</v>
      </c>
      <c r="C47" s="77">
        <v>-170831</v>
      </c>
      <c r="D47" s="77">
        <f>86182-1</f>
        <v>86181</v>
      </c>
      <c r="E47" s="77">
        <f>116796-1</f>
        <v>116795</v>
      </c>
      <c r="F47" s="75">
        <f>C47-E47</f>
        <v>-287626</v>
      </c>
      <c r="G47" s="73"/>
    </row>
    <row r="48" spans="1:7" ht="15.75" thickBot="1" x14ac:dyDescent="0.3">
      <c r="A48" s="73"/>
      <c r="B48" s="54" t="s">
        <v>144</v>
      </c>
      <c r="C48" s="85">
        <f>SUM(C44:C47)</f>
        <v>2281718</v>
      </c>
      <c r="D48" s="85">
        <f>SUM(D44:D47)</f>
        <v>1749003</v>
      </c>
      <c r="E48" s="85">
        <f>SUM(E44:E47)</f>
        <v>745806</v>
      </c>
      <c r="F48" s="84">
        <f>SUM(F44:F47)</f>
        <v>1535912</v>
      </c>
      <c r="G48" s="73"/>
    </row>
    <row r="49" spans="1:7" x14ac:dyDescent="0.25">
      <c r="A49" s="73"/>
      <c r="G49" s="73"/>
    </row>
    <row r="50" spans="1:7" x14ac:dyDescent="0.25">
      <c r="A50" s="73"/>
      <c r="B50" s="72" t="s">
        <v>143</v>
      </c>
      <c r="C50" s="73"/>
      <c r="D50" s="73"/>
      <c r="E50" s="73"/>
      <c r="F50" s="73"/>
      <c r="G50" s="73"/>
    </row>
    <row r="51" spans="1:7" x14ac:dyDescent="0.25">
      <c r="A51" s="73"/>
      <c r="B51" s="73"/>
      <c r="C51" s="73"/>
      <c r="D51" s="73"/>
      <c r="E51" s="73"/>
      <c r="F51" s="73"/>
      <c r="G51" s="73"/>
    </row>
    <row r="52" spans="1:7" ht="31.5" x14ac:dyDescent="0.25">
      <c r="A52" s="73"/>
      <c r="B52" s="79" t="s">
        <v>142</v>
      </c>
      <c r="C52" s="63" t="s">
        <v>131</v>
      </c>
      <c r="D52" s="63" t="s">
        <v>121</v>
      </c>
      <c r="E52" s="63" t="s">
        <v>120</v>
      </c>
      <c r="F52" s="62" t="s">
        <v>130</v>
      </c>
      <c r="G52" s="73"/>
    </row>
    <row r="53" spans="1:7" x14ac:dyDescent="0.25">
      <c r="A53" s="73"/>
      <c r="B53" s="78" t="s">
        <v>140</v>
      </c>
      <c r="C53" s="76">
        <v>404615</v>
      </c>
      <c r="D53" s="76">
        <v>300604</v>
      </c>
      <c r="E53" s="76">
        <v>193030</v>
      </c>
      <c r="F53" s="81">
        <f>C53-E53</f>
        <v>211585</v>
      </c>
      <c r="G53" s="73"/>
    </row>
    <row r="54" spans="1:7" ht="15.75" thickBot="1" x14ac:dyDescent="0.3">
      <c r="A54" s="73"/>
      <c r="B54" s="78" t="s">
        <v>139</v>
      </c>
      <c r="C54" s="76">
        <v>1802296</v>
      </c>
      <c r="D54" s="76">
        <v>1022807</v>
      </c>
      <c r="E54" s="76">
        <v>463579</v>
      </c>
      <c r="F54" s="81">
        <f>C54-E54</f>
        <v>1338717</v>
      </c>
      <c r="G54" s="73"/>
    </row>
    <row r="55" spans="1:7" ht="15.75" thickBot="1" x14ac:dyDescent="0.3">
      <c r="A55" s="73"/>
      <c r="B55" s="54" t="s">
        <v>83</v>
      </c>
      <c r="C55" s="80">
        <f>SUM(C53:C54)</f>
        <v>2206911</v>
      </c>
      <c r="D55" s="80">
        <f>SUM(D53:D54)</f>
        <v>1323411</v>
      </c>
      <c r="E55" s="80">
        <f>SUM(E53:E54)</f>
        <v>656609</v>
      </c>
      <c r="F55" s="80">
        <f>C55-E55</f>
        <v>1550302</v>
      </c>
      <c r="G55" s="73"/>
    </row>
    <row r="56" spans="1:7" x14ac:dyDescent="0.25">
      <c r="A56" s="73"/>
      <c r="B56" s="73"/>
      <c r="C56" s="73"/>
      <c r="D56" s="73"/>
      <c r="E56" s="73"/>
      <c r="F56" s="73"/>
      <c r="G56" s="73"/>
    </row>
    <row r="57" spans="1:7" x14ac:dyDescent="0.25">
      <c r="A57" s="73"/>
      <c r="B57" s="73"/>
      <c r="C57" s="73"/>
      <c r="D57" s="73"/>
      <c r="E57" s="73"/>
      <c r="F57" s="73"/>
      <c r="G57" s="73"/>
    </row>
    <row r="58" spans="1:7" x14ac:dyDescent="0.25">
      <c r="A58" s="73"/>
      <c r="B58" s="73"/>
      <c r="C58" s="73"/>
      <c r="D58" s="73"/>
      <c r="E58" s="73"/>
      <c r="F58" s="73"/>
      <c r="G58" s="73"/>
    </row>
    <row r="59" spans="1:7" ht="31.5" x14ac:dyDescent="0.25">
      <c r="A59" s="73"/>
      <c r="B59" s="79" t="s">
        <v>141</v>
      </c>
      <c r="C59" s="63" t="s">
        <v>131</v>
      </c>
      <c r="D59" s="63" t="s">
        <v>121</v>
      </c>
      <c r="E59" s="63" t="s">
        <v>120</v>
      </c>
      <c r="F59" s="62" t="s">
        <v>130</v>
      </c>
      <c r="G59" s="73"/>
    </row>
    <row r="60" spans="1:7" x14ac:dyDescent="0.25">
      <c r="A60" s="73"/>
      <c r="B60" s="78" t="s">
        <v>140</v>
      </c>
      <c r="C60" s="77">
        <v>87616</v>
      </c>
      <c r="D60" s="76">
        <v>75919</v>
      </c>
      <c r="E60" s="76">
        <v>30938</v>
      </c>
      <c r="F60" s="75">
        <f>C60-E60</f>
        <v>56678</v>
      </c>
      <c r="G60" s="73"/>
    </row>
    <row r="61" spans="1:7" ht="15.75" thickBot="1" x14ac:dyDescent="0.3">
      <c r="A61" s="73"/>
      <c r="B61" s="78" t="s">
        <v>139</v>
      </c>
      <c r="C61" s="77">
        <v>2194102</v>
      </c>
      <c r="D61" s="76">
        <v>1673084</v>
      </c>
      <c r="E61" s="76">
        <f>714867+1</f>
        <v>714868</v>
      </c>
      <c r="F61" s="75">
        <f>C61-E61</f>
        <v>1479234</v>
      </c>
      <c r="G61" s="73"/>
    </row>
    <row r="62" spans="1:7" ht="15.75" thickBot="1" x14ac:dyDescent="0.3">
      <c r="A62" s="73"/>
      <c r="B62" s="54" t="s">
        <v>83</v>
      </c>
      <c r="C62" s="74">
        <f>SUM(C60:C61)</f>
        <v>2281718</v>
      </c>
      <c r="D62" s="74">
        <f>SUM(D60:D61)</f>
        <v>1749003</v>
      </c>
      <c r="E62" s="74">
        <f>SUM(E60:E61)</f>
        <v>745806</v>
      </c>
      <c r="F62" s="74">
        <f>C62-E62</f>
        <v>1535912</v>
      </c>
      <c r="G62" s="73"/>
    </row>
    <row r="63" spans="1:7" x14ac:dyDescent="0.25">
      <c r="A63" s="73"/>
      <c r="B63" s="73"/>
      <c r="C63" s="73"/>
      <c r="D63" s="73"/>
      <c r="E63" s="73"/>
      <c r="F63" s="73"/>
      <c r="G63" s="73"/>
    </row>
    <row r="64" spans="1:7" x14ac:dyDescent="0.25">
      <c r="A64" s="73"/>
      <c r="B64" s="73"/>
      <c r="C64" s="73"/>
      <c r="D64" s="73"/>
      <c r="E64" s="73"/>
      <c r="F64" s="73"/>
      <c r="G64" s="73"/>
    </row>
    <row r="65" spans="1:7" x14ac:dyDescent="0.25">
      <c r="A65" s="73"/>
      <c r="B65" s="72" t="s">
        <v>138</v>
      </c>
      <c r="C65" s="73"/>
      <c r="D65" s="73"/>
      <c r="E65" s="73"/>
      <c r="F65" s="73"/>
      <c r="G65" s="73"/>
    </row>
    <row r="66" spans="1:7" x14ac:dyDescent="0.25">
      <c r="A66" s="73"/>
      <c r="B66" s="73"/>
      <c r="C66" s="73"/>
      <c r="D66" s="73"/>
      <c r="E66" s="73"/>
      <c r="F66" s="73"/>
      <c r="G66" s="73"/>
    </row>
    <row r="67" spans="1:7" ht="31.5" x14ac:dyDescent="0.25">
      <c r="A67" s="73"/>
      <c r="B67" s="79" t="s">
        <v>89</v>
      </c>
      <c r="C67" s="63" t="s">
        <v>131</v>
      </c>
      <c r="D67" s="63" t="s">
        <v>121</v>
      </c>
      <c r="E67" s="63" t="s">
        <v>120</v>
      </c>
      <c r="F67" s="62" t="s">
        <v>130</v>
      </c>
      <c r="G67" s="73"/>
    </row>
    <row r="68" spans="1:7" x14ac:dyDescent="0.25">
      <c r="A68" s="73"/>
      <c r="B68" s="78" t="s">
        <v>137</v>
      </c>
      <c r="C68" s="76">
        <v>1780493</v>
      </c>
      <c r="D68" s="76">
        <v>896993</v>
      </c>
      <c r="E68" s="76">
        <v>400842</v>
      </c>
      <c r="F68" s="81">
        <f>C68-E68</f>
        <v>1379651</v>
      </c>
      <c r="G68" s="73"/>
    </row>
    <row r="69" spans="1:7" ht="15.75" thickBot="1" x14ac:dyDescent="0.3">
      <c r="A69" s="73"/>
      <c r="B69" s="78" t="s">
        <v>136</v>
      </c>
      <c r="C69" s="76">
        <v>426418</v>
      </c>
      <c r="D69" s="76">
        <v>426418</v>
      </c>
      <c r="E69" s="76">
        <v>255767</v>
      </c>
      <c r="F69" s="81">
        <f>C69-E69</f>
        <v>170651</v>
      </c>
      <c r="G69" s="73"/>
    </row>
    <row r="70" spans="1:7" ht="15.75" thickBot="1" x14ac:dyDescent="0.3">
      <c r="A70" s="73"/>
      <c r="B70" s="54" t="s">
        <v>83</v>
      </c>
      <c r="C70" s="80">
        <f>SUM(C68:C69)</f>
        <v>2206911</v>
      </c>
      <c r="D70" s="80">
        <f>SUM(D68:D69)</f>
        <v>1323411</v>
      </c>
      <c r="E70" s="80">
        <f>SUM(E68:E69)</f>
        <v>656609</v>
      </c>
      <c r="F70" s="80">
        <f>C70-E70</f>
        <v>1550302</v>
      </c>
      <c r="G70" s="73"/>
    </row>
    <row r="71" spans="1:7" x14ac:dyDescent="0.25">
      <c r="A71" s="73"/>
      <c r="B71" s="73"/>
      <c r="C71" s="73"/>
      <c r="D71" s="73"/>
      <c r="E71" s="73"/>
      <c r="F71" s="73"/>
      <c r="G71" s="73"/>
    </row>
    <row r="72" spans="1:7" x14ac:dyDescent="0.25">
      <c r="A72" s="73"/>
      <c r="B72" s="73"/>
      <c r="C72" s="73"/>
      <c r="D72" s="73"/>
      <c r="E72" s="73"/>
      <c r="F72" s="73"/>
      <c r="G72" s="73"/>
    </row>
    <row r="73" spans="1:7" x14ac:dyDescent="0.25">
      <c r="A73" s="73"/>
      <c r="B73" s="73"/>
      <c r="C73" s="73"/>
      <c r="D73" s="73"/>
      <c r="E73" s="73"/>
      <c r="F73" s="73"/>
      <c r="G73" s="73"/>
    </row>
    <row r="74" spans="1:7" ht="31.5" x14ac:dyDescent="0.25">
      <c r="A74" s="73"/>
      <c r="B74" s="79" t="s">
        <v>88</v>
      </c>
      <c r="C74" s="63" t="s">
        <v>131</v>
      </c>
      <c r="D74" s="63" t="s">
        <v>121</v>
      </c>
      <c r="E74" s="63" t="s">
        <v>120</v>
      </c>
      <c r="F74" s="62" t="s">
        <v>130</v>
      </c>
      <c r="G74" s="73"/>
    </row>
    <row r="75" spans="1:7" x14ac:dyDescent="0.25">
      <c r="A75" s="73"/>
      <c r="B75" s="78" t="s">
        <v>137</v>
      </c>
      <c r="C75" s="77">
        <v>1677732</v>
      </c>
      <c r="D75" s="76">
        <v>1145017</v>
      </c>
      <c r="E75" s="76">
        <f>535519+1</f>
        <v>535520</v>
      </c>
      <c r="F75" s="75">
        <f>C75-E75</f>
        <v>1142212</v>
      </c>
      <c r="G75" s="73"/>
    </row>
    <row r="76" spans="1:7" ht="15.75" thickBot="1" x14ac:dyDescent="0.3">
      <c r="A76" s="73"/>
      <c r="B76" s="78" t="s">
        <v>136</v>
      </c>
      <c r="C76" s="77">
        <v>603986</v>
      </c>
      <c r="D76" s="76">
        <v>603986</v>
      </c>
      <c r="E76" s="76">
        <f>210286</f>
        <v>210286</v>
      </c>
      <c r="F76" s="75">
        <f>C76-E76</f>
        <v>393700</v>
      </c>
      <c r="G76" s="73"/>
    </row>
    <row r="77" spans="1:7" ht="15.75" thickBot="1" x14ac:dyDescent="0.3">
      <c r="A77" s="73"/>
      <c r="B77" s="54" t="s">
        <v>83</v>
      </c>
      <c r="C77" s="74">
        <f>SUM(C75:C76)</f>
        <v>2281718</v>
      </c>
      <c r="D77" s="74">
        <f>SUM(D75:D76)</f>
        <v>1749003</v>
      </c>
      <c r="E77" s="74">
        <f>SUM(E75:E76)</f>
        <v>745806</v>
      </c>
      <c r="F77" s="74">
        <f>C77-E77</f>
        <v>1535912</v>
      </c>
      <c r="G77" s="73"/>
    </row>
    <row r="78" spans="1:7" x14ac:dyDescent="0.25">
      <c r="A78" s="73"/>
      <c r="B78" s="83"/>
      <c r="C78" s="82"/>
      <c r="D78" s="82"/>
      <c r="E78" s="82"/>
      <c r="F78" s="82"/>
      <c r="G78" s="73"/>
    </row>
    <row r="79" spans="1:7" x14ac:dyDescent="0.25">
      <c r="A79" s="73"/>
      <c r="B79" s="73"/>
      <c r="C79" s="73"/>
      <c r="D79" s="73"/>
      <c r="E79" s="73"/>
      <c r="F79" s="73"/>
      <c r="G79" s="73"/>
    </row>
    <row r="80" spans="1:7" x14ac:dyDescent="0.25">
      <c r="A80" s="73"/>
      <c r="B80" s="72" t="s">
        <v>135</v>
      </c>
      <c r="C80" s="73"/>
      <c r="D80" s="73"/>
      <c r="E80" s="73"/>
      <c r="F80" s="73"/>
      <c r="G80" s="73"/>
    </row>
    <row r="81" spans="1:7" x14ac:dyDescent="0.25">
      <c r="A81" s="73"/>
      <c r="B81" s="73"/>
      <c r="C81" s="73"/>
      <c r="D81" s="73"/>
      <c r="E81" s="73"/>
      <c r="F81" s="73"/>
      <c r="G81" s="73"/>
    </row>
    <row r="82" spans="1:7" ht="31.5" x14ac:dyDescent="0.25">
      <c r="A82" s="73"/>
      <c r="B82" s="79" t="s">
        <v>133</v>
      </c>
      <c r="C82" s="63" t="s">
        <v>131</v>
      </c>
      <c r="D82" s="63" t="s">
        <v>121</v>
      </c>
      <c r="E82" s="63" t="s">
        <v>120</v>
      </c>
      <c r="F82" s="62" t="s">
        <v>130</v>
      </c>
      <c r="G82" s="73"/>
    </row>
    <row r="83" spans="1:7" x14ac:dyDescent="0.25">
      <c r="A83" s="73"/>
      <c r="B83" s="78" t="s">
        <v>129</v>
      </c>
      <c r="C83" s="76">
        <v>803512</v>
      </c>
      <c r="D83" s="76">
        <v>37483</v>
      </c>
      <c r="E83" s="76">
        <v>4986</v>
      </c>
      <c r="F83" s="81">
        <f>C83-E83</f>
        <v>798526</v>
      </c>
      <c r="G83" s="73"/>
    </row>
    <row r="84" spans="1:7" x14ac:dyDescent="0.25">
      <c r="A84" s="73"/>
      <c r="B84" s="78" t="s">
        <v>128</v>
      </c>
      <c r="C84" s="76">
        <v>92803</v>
      </c>
      <c r="D84" s="76">
        <v>4490</v>
      </c>
      <c r="E84" s="76">
        <v>2479</v>
      </c>
      <c r="F84" s="81">
        <f>C84-E84</f>
        <v>90324</v>
      </c>
      <c r="G84" s="73"/>
    </row>
    <row r="85" spans="1:7" x14ac:dyDescent="0.25">
      <c r="A85" s="73"/>
      <c r="B85" s="78" t="s">
        <v>127</v>
      </c>
      <c r="C85" s="76">
        <v>21788</v>
      </c>
      <c r="D85" s="76">
        <v>3388</v>
      </c>
      <c r="E85" s="76">
        <v>626</v>
      </c>
      <c r="F85" s="81">
        <f>C85-E85</f>
        <v>21162</v>
      </c>
      <c r="G85" s="73"/>
    </row>
    <row r="86" spans="1:7" ht="15.75" thickBot="1" x14ac:dyDescent="0.3">
      <c r="A86" s="73"/>
      <c r="B86" s="78" t="s">
        <v>126</v>
      </c>
      <c r="C86" s="76">
        <v>10360</v>
      </c>
      <c r="D86" s="76">
        <v>10360</v>
      </c>
      <c r="E86" s="76">
        <v>62</v>
      </c>
      <c r="F86" s="81">
        <f>C86-E86</f>
        <v>10298</v>
      </c>
      <c r="G86" s="73"/>
    </row>
    <row r="87" spans="1:7" ht="15.75" thickBot="1" x14ac:dyDescent="0.3">
      <c r="A87" s="73"/>
      <c r="B87" s="54" t="s">
        <v>83</v>
      </c>
      <c r="C87" s="80">
        <f>SUM(C83:C86)</f>
        <v>928463</v>
      </c>
      <c r="D87" s="80">
        <f>SUM(D83:D86)</f>
        <v>55721</v>
      </c>
      <c r="E87" s="80">
        <f>SUM(E83:E86)</f>
        <v>8153</v>
      </c>
      <c r="F87" s="80">
        <f>C87-E87</f>
        <v>920310</v>
      </c>
      <c r="G87" s="73"/>
    </row>
    <row r="88" spans="1:7" x14ac:dyDescent="0.25">
      <c r="A88" s="73"/>
      <c r="B88" s="73"/>
      <c r="C88" s="73"/>
      <c r="D88" s="73"/>
      <c r="E88" s="73"/>
      <c r="F88" s="73"/>
      <c r="G88" s="73"/>
    </row>
    <row r="89" spans="1:7" ht="31.5" x14ac:dyDescent="0.25">
      <c r="A89" s="73"/>
      <c r="B89" s="79" t="s">
        <v>132</v>
      </c>
      <c r="C89" s="63" t="s">
        <v>131</v>
      </c>
      <c r="D89" s="63" t="s">
        <v>121</v>
      </c>
      <c r="E89" s="63" t="s">
        <v>120</v>
      </c>
      <c r="F89" s="62" t="s">
        <v>130</v>
      </c>
      <c r="G89" s="73"/>
    </row>
    <row r="90" spans="1:7" x14ac:dyDescent="0.25">
      <c r="A90" s="73"/>
      <c r="B90" s="78" t="s">
        <v>129</v>
      </c>
      <c r="C90" s="76">
        <v>337904</v>
      </c>
      <c r="D90" s="76">
        <v>81317</v>
      </c>
      <c r="E90" s="76">
        <v>1495</v>
      </c>
      <c r="F90" s="75">
        <f>C90-E90</f>
        <v>336409</v>
      </c>
      <c r="G90" s="73"/>
    </row>
    <row r="91" spans="1:7" x14ac:dyDescent="0.25">
      <c r="A91" s="73"/>
      <c r="B91" s="78" t="s">
        <v>128</v>
      </c>
      <c r="C91" s="77">
        <v>35576</v>
      </c>
      <c r="D91" s="77">
        <v>12393</v>
      </c>
      <c r="E91" s="77">
        <v>217</v>
      </c>
      <c r="F91" s="75">
        <f>C91-E91</f>
        <v>35359</v>
      </c>
      <c r="G91" s="73"/>
    </row>
    <row r="92" spans="1:7" x14ac:dyDescent="0.25">
      <c r="A92" s="73"/>
      <c r="B92" s="78" t="s">
        <v>127</v>
      </c>
      <c r="C92" s="77">
        <v>1881</v>
      </c>
      <c r="D92" s="77">
        <v>1093</v>
      </c>
      <c r="E92" s="77">
        <v>0</v>
      </c>
      <c r="F92" s="75">
        <f>C92-E92</f>
        <v>1881</v>
      </c>
      <c r="G92" s="73"/>
    </row>
    <row r="93" spans="1:7" ht="15.75" thickBot="1" x14ac:dyDescent="0.3">
      <c r="A93" s="73"/>
      <c r="B93" s="78" t="s">
        <v>126</v>
      </c>
      <c r="C93" s="77">
        <v>125117</v>
      </c>
      <c r="D93" s="76">
        <v>125117</v>
      </c>
      <c r="E93" s="76">
        <v>88</v>
      </c>
      <c r="F93" s="75">
        <f>C93-E93</f>
        <v>125029</v>
      </c>
      <c r="G93" s="73"/>
    </row>
    <row r="94" spans="1:7" ht="15.75" thickBot="1" x14ac:dyDescent="0.3">
      <c r="A94" s="73"/>
      <c r="B94" s="54" t="s">
        <v>83</v>
      </c>
      <c r="C94" s="74">
        <f>SUM(C90:C93)</f>
        <v>500478</v>
      </c>
      <c r="D94" s="74">
        <f>SUM(D90:D93)</f>
        <v>219920</v>
      </c>
      <c r="E94" s="74">
        <f>SUM(E90:E93)</f>
        <v>1800</v>
      </c>
      <c r="F94" s="74">
        <f>C94-E94</f>
        <v>498678</v>
      </c>
      <c r="G94" s="73"/>
    </row>
    <row r="95" spans="1:7" x14ac:dyDescent="0.25">
      <c r="A95" s="73"/>
      <c r="B95" s="73"/>
      <c r="C95" s="73"/>
      <c r="D95" s="73"/>
      <c r="E95" s="73"/>
      <c r="F95" s="73"/>
      <c r="G95" s="73"/>
    </row>
    <row r="96" spans="1:7" x14ac:dyDescent="0.25">
      <c r="A96" s="73"/>
      <c r="B96" s="73"/>
      <c r="C96" s="73"/>
      <c r="D96" s="73"/>
      <c r="E96" s="73"/>
      <c r="F96" s="73"/>
      <c r="G96" s="73"/>
    </row>
    <row r="97" spans="1:7" x14ac:dyDescent="0.25">
      <c r="A97" s="73"/>
      <c r="B97" s="72" t="s">
        <v>134</v>
      </c>
      <c r="C97" s="73"/>
      <c r="D97" s="73"/>
      <c r="E97" s="73"/>
      <c r="F97" s="73"/>
      <c r="G97" s="73"/>
    </row>
    <row r="98" spans="1:7" x14ac:dyDescent="0.25">
      <c r="A98" s="73"/>
      <c r="B98" s="73"/>
      <c r="C98" s="73"/>
      <c r="D98" s="73"/>
      <c r="E98" s="73"/>
      <c r="F98" s="73"/>
      <c r="G98" s="73"/>
    </row>
    <row r="99" spans="1:7" ht="31.5" x14ac:dyDescent="0.25">
      <c r="A99" s="73"/>
      <c r="B99" s="79" t="s">
        <v>133</v>
      </c>
      <c r="C99" s="63" t="s">
        <v>131</v>
      </c>
      <c r="D99" s="63" t="s">
        <v>121</v>
      </c>
      <c r="E99" s="63" t="s">
        <v>120</v>
      </c>
      <c r="F99" s="62" t="s">
        <v>130</v>
      </c>
      <c r="G99" s="73"/>
    </row>
    <row r="100" spans="1:7" x14ac:dyDescent="0.25">
      <c r="A100" s="73"/>
      <c r="B100" s="78" t="s">
        <v>129</v>
      </c>
      <c r="C100" s="76">
        <v>421074</v>
      </c>
      <c r="D100" s="76">
        <v>415503</v>
      </c>
      <c r="E100" s="76">
        <v>200536</v>
      </c>
      <c r="F100" s="81">
        <f>C100-E100</f>
        <v>220538</v>
      </c>
      <c r="G100" s="73"/>
    </row>
    <row r="101" spans="1:7" x14ac:dyDescent="0.25">
      <c r="A101" s="73"/>
      <c r="B101" s="78" t="s">
        <v>128</v>
      </c>
      <c r="C101" s="76">
        <v>47575</v>
      </c>
      <c r="D101" s="76">
        <v>43235</v>
      </c>
      <c r="E101" s="76">
        <v>11104</v>
      </c>
      <c r="F101" s="81">
        <f>C101-E101</f>
        <v>36471</v>
      </c>
      <c r="G101" s="73"/>
    </row>
    <row r="102" spans="1:7" x14ac:dyDescent="0.25">
      <c r="A102" s="73"/>
      <c r="B102" s="78" t="s">
        <v>127</v>
      </c>
      <c r="C102" s="76">
        <v>36698</v>
      </c>
      <c r="D102" s="76">
        <v>35848</v>
      </c>
      <c r="E102" s="76">
        <v>17434</v>
      </c>
      <c r="F102" s="81">
        <f>C102-E102</f>
        <v>19264</v>
      </c>
      <c r="G102" s="73"/>
    </row>
    <row r="103" spans="1:7" ht="15.75" thickBot="1" x14ac:dyDescent="0.3">
      <c r="A103" s="73"/>
      <c r="B103" s="78" t="s">
        <v>126</v>
      </c>
      <c r="C103" s="76">
        <v>773101</v>
      </c>
      <c r="D103" s="76">
        <v>773104</v>
      </c>
      <c r="E103" s="76">
        <v>419382</v>
      </c>
      <c r="F103" s="81">
        <f>C103-E103</f>
        <v>353719</v>
      </c>
      <c r="G103" s="73"/>
    </row>
    <row r="104" spans="1:7" ht="15.75" thickBot="1" x14ac:dyDescent="0.3">
      <c r="A104" s="73"/>
      <c r="B104" s="54" t="s">
        <v>83</v>
      </c>
      <c r="C104" s="80">
        <f>SUM(C100:C103)</f>
        <v>1278448</v>
      </c>
      <c r="D104" s="80">
        <f>SUM(D100:D103)</f>
        <v>1267690</v>
      </c>
      <c r="E104" s="80">
        <f>SUM(E100:E103)</f>
        <v>648456</v>
      </c>
      <c r="F104" s="80">
        <f>C104-E104</f>
        <v>629992</v>
      </c>
      <c r="G104" s="73"/>
    </row>
    <row r="105" spans="1:7" x14ac:dyDescent="0.25">
      <c r="A105" s="73"/>
      <c r="B105" s="73"/>
      <c r="C105" s="73"/>
      <c r="D105" s="73"/>
      <c r="E105" s="73"/>
      <c r="F105" s="73"/>
      <c r="G105" s="73"/>
    </row>
    <row r="106" spans="1:7" ht="31.5" x14ac:dyDescent="0.25">
      <c r="A106" s="73"/>
      <c r="B106" s="79" t="s">
        <v>132</v>
      </c>
      <c r="C106" s="63" t="s">
        <v>131</v>
      </c>
      <c r="D106" s="63" t="s">
        <v>121</v>
      </c>
      <c r="E106" s="63" t="s">
        <v>120</v>
      </c>
      <c r="F106" s="62" t="s">
        <v>130</v>
      </c>
      <c r="G106" s="73"/>
    </row>
    <row r="107" spans="1:7" x14ac:dyDescent="0.25">
      <c r="A107" s="73"/>
      <c r="B107" s="78" t="s">
        <v>129</v>
      </c>
      <c r="C107" s="76">
        <f>551997-16</f>
        <v>551981</v>
      </c>
      <c r="D107" s="76">
        <v>363797</v>
      </c>
      <c r="E107" s="76">
        <v>184529</v>
      </c>
      <c r="F107" s="75">
        <f>C107-E107</f>
        <v>367452</v>
      </c>
      <c r="G107" s="73"/>
    </row>
    <row r="108" spans="1:7" x14ac:dyDescent="0.25">
      <c r="A108" s="73"/>
      <c r="B108" s="78" t="s">
        <v>128</v>
      </c>
      <c r="C108" s="77">
        <v>108621</v>
      </c>
      <c r="D108" s="77">
        <v>55558</v>
      </c>
      <c r="E108" s="77">
        <v>20253</v>
      </c>
      <c r="F108" s="75">
        <f>C108-E108</f>
        <v>88368</v>
      </c>
      <c r="G108" s="73"/>
    </row>
    <row r="109" spans="1:7" x14ac:dyDescent="0.25">
      <c r="A109" s="73"/>
      <c r="B109" s="78" t="s">
        <v>127</v>
      </c>
      <c r="C109" s="77">
        <v>72579</v>
      </c>
      <c r="D109" s="77">
        <v>61669</v>
      </c>
      <c r="E109" s="77">
        <v>32984</v>
      </c>
      <c r="F109" s="75">
        <f>C109-E109</f>
        <v>39595</v>
      </c>
      <c r="G109" s="73"/>
    </row>
    <row r="110" spans="1:7" ht="15.75" thickBot="1" x14ac:dyDescent="0.3">
      <c r="A110" s="73"/>
      <c r="B110" s="78" t="s">
        <v>126</v>
      </c>
      <c r="C110" s="77">
        <f>1048059</f>
        <v>1048059</v>
      </c>
      <c r="D110" s="76">
        <v>1048059</v>
      </c>
      <c r="E110" s="76">
        <v>506240</v>
      </c>
      <c r="F110" s="75">
        <f>C110-E110</f>
        <v>541819</v>
      </c>
      <c r="G110" s="73"/>
    </row>
    <row r="111" spans="1:7" ht="15.75" thickBot="1" x14ac:dyDescent="0.3">
      <c r="A111" s="73"/>
      <c r="B111" s="54" t="s">
        <v>83</v>
      </c>
      <c r="C111" s="74">
        <f>SUM(C107:C110)</f>
        <v>1781240</v>
      </c>
      <c r="D111" s="74">
        <f>SUM(D107:D110)</f>
        <v>1529083</v>
      </c>
      <c r="E111" s="74">
        <f>SUM(E107:E110)</f>
        <v>744006</v>
      </c>
      <c r="F111" s="74">
        <f>C111-E111</f>
        <v>1037234</v>
      </c>
      <c r="G111" s="73"/>
    </row>
    <row r="112" spans="1:7" x14ac:dyDescent="0.25">
      <c r="A112" s="73"/>
      <c r="B112" s="73"/>
      <c r="C112" s="73"/>
      <c r="D112" s="73"/>
      <c r="E112" s="73"/>
      <c r="F112" s="73"/>
      <c r="G112" s="73"/>
    </row>
    <row r="113" spans="2:6" x14ac:dyDescent="0.25">
      <c r="B113" s="72" t="s">
        <v>125</v>
      </c>
    </row>
    <row r="115" spans="2:6" ht="31.5" x14ac:dyDescent="0.25">
      <c r="B115" s="65" t="s">
        <v>124</v>
      </c>
      <c r="C115" s="64" t="s">
        <v>122</v>
      </c>
      <c r="D115" s="64" t="s">
        <v>121</v>
      </c>
      <c r="E115" s="64" t="s">
        <v>120</v>
      </c>
      <c r="F115" s="62" t="s">
        <v>119</v>
      </c>
    </row>
    <row r="116" spans="2:6" x14ac:dyDescent="0.25">
      <c r="B116" s="61" t="s">
        <v>118</v>
      </c>
      <c r="C116" s="60">
        <v>231521</v>
      </c>
      <c r="D116" s="60">
        <v>215010</v>
      </c>
      <c r="E116" s="60">
        <v>161051</v>
      </c>
      <c r="F116" s="71">
        <f t="shared" ref="F116:F142" si="2">C116-E116</f>
        <v>70470</v>
      </c>
    </row>
    <row r="117" spans="2:6" x14ac:dyDescent="0.25">
      <c r="B117" s="58" t="s">
        <v>117</v>
      </c>
      <c r="C117" s="57">
        <v>1837</v>
      </c>
      <c r="D117" s="57">
        <v>423</v>
      </c>
      <c r="E117" s="67">
        <v>89</v>
      </c>
      <c r="F117" s="55">
        <f t="shared" si="2"/>
        <v>1748</v>
      </c>
    </row>
    <row r="118" spans="2:6" x14ac:dyDescent="0.25">
      <c r="B118" s="58" t="s">
        <v>116</v>
      </c>
      <c r="C118" s="57">
        <v>32832</v>
      </c>
      <c r="D118" s="57">
        <v>31971</v>
      </c>
      <c r="E118" s="67">
        <v>9853</v>
      </c>
      <c r="F118" s="55">
        <f t="shared" si="2"/>
        <v>22979</v>
      </c>
    </row>
    <row r="119" spans="2:6" x14ac:dyDescent="0.25">
      <c r="B119" s="58" t="s">
        <v>115</v>
      </c>
      <c r="C119" s="57">
        <v>124264</v>
      </c>
      <c r="D119" s="57">
        <v>104228</v>
      </c>
      <c r="E119" s="67">
        <v>17845</v>
      </c>
      <c r="F119" s="55">
        <f t="shared" si="2"/>
        <v>106419</v>
      </c>
    </row>
    <row r="120" spans="2:6" x14ac:dyDescent="0.25">
      <c r="B120" s="58" t="s">
        <v>114</v>
      </c>
      <c r="C120" s="57">
        <v>50834</v>
      </c>
      <c r="D120" s="57">
        <v>13136</v>
      </c>
      <c r="E120" s="67">
        <v>8313</v>
      </c>
      <c r="F120" s="55">
        <f t="shared" si="2"/>
        <v>42521</v>
      </c>
    </row>
    <row r="121" spans="2:6" x14ac:dyDescent="0.25">
      <c r="B121" s="58" t="s">
        <v>113</v>
      </c>
      <c r="C121" s="57">
        <v>1714</v>
      </c>
      <c r="D121" s="57">
        <v>1316</v>
      </c>
      <c r="E121" s="67">
        <v>81</v>
      </c>
      <c r="F121" s="55">
        <f t="shared" si="2"/>
        <v>1633</v>
      </c>
    </row>
    <row r="122" spans="2:6" x14ac:dyDescent="0.25">
      <c r="B122" s="58" t="s">
        <v>112</v>
      </c>
      <c r="C122" s="57">
        <v>96706</v>
      </c>
      <c r="D122" s="57">
        <v>5980</v>
      </c>
      <c r="E122" s="67">
        <v>6876</v>
      </c>
      <c r="F122" s="55">
        <f t="shared" si="2"/>
        <v>89830</v>
      </c>
    </row>
    <row r="123" spans="2:6" x14ac:dyDescent="0.25">
      <c r="B123" s="58" t="s">
        <v>111</v>
      </c>
      <c r="C123" s="57">
        <v>100013</v>
      </c>
      <c r="D123" s="57">
        <v>100013</v>
      </c>
      <c r="E123" s="67">
        <v>25876</v>
      </c>
      <c r="F123" s="55">
        <f t="shared" si="2"/>
        <v>74137</v>
      </c>
    </row>
    <row r="124" spans="2:6" hidden="1" x14ac:dyDescent="0.25">
      <c r="B124" s="58" t="s">
        <v>110</v>
      </c>
      <c r="C124" s="70"/>
      <c r="D124" s="70"/>
      <c r="E124" s="69"/>
      <c r="F124" s="68">
        <f t="shared" si="2"/>
        <v>0</v>
      </c>
    </row>
    <row r="125" spans="2:6" x14ac:dyDescent="0.25">
      <c r="B125" s="58" t="s">
        <v>109</v>
      </c>
      <c r="C125" s="57">
        <v>82086</v>
      </c>
      <c r="D125" s="57">
        <v>62017</v>
      </c>
      <c r="E125" s="67">
        <v>22189</v>
      </c>
      <c r="F125" s="55">
        <f t="shared" si="2"/>
        <v>59897</v>
      </c>
    </row>
    <row r="126" spans="2:6" x14ac:dyDescent="0.25">
      <c r="B126" s="58" t="s">
        <v>108</v>
      </c>
      <c r="C126" s="57">
        <v>84844</v>
      </c>
      <c r="D126" s="57">
        <v>50527</v>
      </c>
      <c r="E126" s="67">
        <v>38909</v>
      </c>
      <c r="F126" s="55">
        <f t="shared" si="2"/>
        <v>45935</v>
      </c>
    </row>
    <row r="127" spans="2:6" x14ac:dyDescent="0.25">
      <c r="B127" s="58" t="s">
        <v>107</v>
      </c>
      <c r="C127" s="57">
        <v>65051</v>
      </c>
      <c r="D127" s="57">
        <v>53027</v>
      </c>
      <c r="E127" s="67">
        <v>6998</v>
      </c>
      <c r="F127" s="55">
        <f t="shared" si="2"/>
        <v>58053</v>
      </c>
    </row>
    <row r="128" spans="2:6" x14ac:dyDescent="0.25">
      <c r="B128" s="58" t="s">
        <v>106</v>
      </c>
      <c r="C128" s="57">
        <v>65647</v>
      </c>
      <c r="D128" s="57">
        <v>63792</v>
      </c>
      <c r="E128" s="67">
        <v>33316</v>
      </c>
      <c r="F128" s="55">
        <f t="shared" si="2"/>
        <v>32331</v>
      </c>
    </row>
    <row r="129" spans="2:6" x14ac:dyDescent="0.25">
      <c r="B129" s="58" t="s">
        <v>105</v>
      </c>
      <c r="C129" s="57">
        <v>47718</v>
      </c>
      <c r="D129" s="57">
        <v>47303</v>
      </c>
      <c r="E129" s="67">
        <v>35451</v>
      </c>
      <c r="F129" s="55">
        <f t="shared" si="2"/>
        <v>12267</v>
      </c>
    </row>
    <row r="130" spans="2:6" hidden="1" x14ac:dyDescent="0.25">
      <c r="B130" s="58" t="s">
        <v>104</v>
      </c>
      <c r="C130" s="70"/>
      <c r="D130" s="70"/>
      <c r="E130" s="69"/>
      <c r="F130" s="68">
        <f t="shared" si="2"/>
        <v>0</v>
      </c>
    </row>
    <row r="131" spans="2:6" x14ac:dyDescent="0.25">
      <c r="B131" s="58" t="s">
        <v>103</v>
      </c>
      <c r="C131" s="57">
        <v>207192</v>
      </c>
      <c r="D131" s="57">
        <v>205038</v>
      </c>
      <c r="E131" s="67">
        <v>157336</v>
      </c>
      <c r="F131" s="55">
        <f t="shared" si="2"/>
        <v>49856</v>
      </c>
    </row>
    <row r="132" spans="2:6" x14ac:dyDescent="0.25">
      <c r="B132" s="58" t="s">
        <v>102</v>
      </c>
      <c r="C132" s="57">
        <v>4720</v>
      </c>
      <c r="D132" s="57">
        <v>4513</v>
      </c>
      <c r="E132" s="67">
        <v>614</v>
      </c>
      <c r="F132" s="55">
        <f t="shared" si="2"/>
        <v>4106</v>
      </c>
    </row>
    <row r="133" spans="2:6" x14ac:dyDescent="0.25">
      <c r="B133" s="58" t="s">
        <v>101</v>
      </c>
      <c r="C133" s="57">
        <v>13390</v>
      </c>
      <c r="D133" s="57">
        <v>7631</v>
      </c>
      <c r="E133" s="67">
        <v>4288</v>
      </c>
      <c r="F133" s="55">
        <f t="shared" si="2"/>
        <v>9102</v>
      </c>
    </row>
    <row r="134" spans="2:6" x14ac:dyDescent="0.25">
      <c r="B134" s="58" t="s">
        <v>100</v>
      </c>
      <c r="C134" s="57">
        <v>13583</v>
      </c>
      <c r="D134" s="57">
        <v>12612</v>
      </c>
      <c r="E134" s="67">
        <v>6764</v>
      </c>
      <c r="F134" s="55">
        <f t="shared" si="2"/>
        <v>6819</v>
      </c>
    </row>
    <row r="135" spans="2:6" x14ac:dyDescent="0.25">
      <c r="B135" s="58" t="s">
        <v>99</v>
      </c>
      <c r="C135" s="57">
        <v>284304</v>
      </c>
      <c r="D135" s="57">
        <v>121374</v>
      </c>
      <c r="E135" s="67">
        <v>44256</v>
      </c>
      <c r="F135" s="55">
        <f t="shared" si="2"/>
        <v>240048</v>
      </c>
    </row>
    <row r="136" spans="2:6" x14ac:dyDescent="0.25">
      <c r="B136" s="58" t="s">
        <v>98</v>
      </c>
      <c r="C136" s="57">
        <v>3799</v>
      </c>
      <c r="D136" s="57">
        <v>3788</v>
      </c>
      <c r="E136" s="67">
        <v>3320</v>
      </c>
      <c r="F136" s="55">
        <f t="shared" si="2"/>
        <v>479</v>
      </c>
    </row>
    <row r="137" spans="2:6" x14ac:dyDescent="0.25">
      <c r="B137" s="58" t="s">
        <v>97</v>
      </c>
      <c r="C137" s="57">
        <v>5156</v>
      </c>
      <c r="D137" s="57">
        <v>3353</v>
      </c>
      <c r="E137" s="67">
        <v>947</v>
      </c>
      <c r="F137" s="55">
        <f t="shared" si="2"/>
        <v>4209</v>
      </c>
    </row>
    <row r="138" spans="2:6" x14ac:dyDescent="0.25">
      <c r="B138" s="58" t="s">
        <v>96</v>
      </c>
      <c r="C138" s="57">
        <v>10410</v>
      </c>
      <c r="D138" s="57">
        <v>6295</v>
      </c>
      <c r="E138" s="67">
        <v>2980</v>
      </c>
      <c r="F138" s="55">
        <f t="shared" si="2"/>
        <v>7430</v>
      </c>
    </row>
    <row r="139" spans="2:6" x14ac:dyDescent="0.25">
      <c r="B139" s="58" t="s">
        <v>95</v>
      </c>
      <c r="C139" s="57">
        <v>62860</v>
      </c>
      <c r="D139" s="57">
        <v>56831</v>
      </c>
      <c r="E139" s="67">
        <v>16098</v>
      </c>
      <c r="F139" s="55">
        <f t="shared" si="2"/>
        <v>46762</v>
      </c>
    </row>
    <row r="140" spans="2:6" x14ac:dyDescent="0.25">
      <c r="B140" s="58" t="s">
        <v>94</v>
      </c>
      <c r="C140" s="57">
        <v>257</v>
      </c>
      <c r="D140" s="57">
        <v>197</v>
      </c>
      <c r="E140" s="67">
        <v>116</v>
      </c>
      <c r="F140" s="55">
        <f t="shared" si="2"/>
        <v>141</v>
      </c>
    </row>
    <row r="141" spans="2:6" ht="15.75" thickBot="1" x14ac:dyDescent="0.3">
      <c r="B141" s="58" t="s">
        <v>93</v>
      </c>
      <c r="C141" s="57">
        <v>616173</v>
      </c>
      <c r="D141" s="57">
        <v>153036</v>
      </c>
      <c r="E141" s="67">
        <v>53043</v>
      </c>
      <c r="F141" s="55">
        <f t="shared" si="2"/>
        <v>563130</v>
      </c>
    </row>
    <row r="142" spans="2:6" ht="15.75" thickBot="1" x14ac:dyDescent="0.3">
      <c r="B142" s="54" t="s">
        <v>83</v>
      </c>
      <c r="C142" s="53">
        <f>SUM(C116:C141)</f>
        <v>2206911</v>
      </c>
      <c r="D142" s="53">
        <f>SUM(D116:D141)</f>
        <v>1323411</v>
      </c>
      <c r="E142" s="53">
        <f>SUM(E116:E141)</f>
        <v>656609</v>
      </c>
      <c r="F142" s="66">
        <f t="shared" si="2"/>
        <v>1550302</v>
      </c>
    </row>
    <row r="146" spans="2:6" ht="31.5" x14ac:dyDescent="0.25">
      <c r="B146" s="65" t="s">
        <v>123</v>
      </c>
      <c r="C146" s="64" t="s">
        <v>122</v>
      </c>
      <c r="D146" s="63" t="s">
        <v>121</v>
      </c>
      <c r="E146" s="63" t="s">
        <v>120</v>
      </c>
      <c r="F146" s="62" t="s">
        <v>119</v>
      </c>
    </row>
    <row r="147" spans="2:6" x14ac:dyDescent="0.25">
      <c r="B147" s="61" t="s">
        <v>118</v>
      </c>
      <c r="C147" s="60">
        <v>240825</v>
      </c>
      <c r="D147" s="60">
        <v>220775</v>
      </c>
      <c r="E147" s="59">
        <v>112399</v>
      </c>
      <c r="F147" s="55">
        <f t="shared" ref="F147:F173" si="3">C147-E147</f>
        <v>128426</v>
      </c>
    </row>
    <row r="148" spans="2:6" x14ac:dyDescent="0.25">
      <c r="B148" s="58" t="s">
        <v>117</v>
      </c>
      <c r="C148" s="57">
        <v>964</v>
      </c>
      <c r="D148" s="57">
        <v>964</v>
      </c>
      <c r="E148" s="56">
        <v>1</v>
      </c>
      <c r="F148" s="55">
        <f t="shared" si="3"/>
        <v>963</v>
      </c>
    </row>
    <row r="149" spans="2:6" x14ac:dyDescent="0.25">
      <c r="B149" s="58" t="s">
        <v>116</v>
      </c>
      <c r="C149" s="57">
        <v>56040</v>
      </c>
      <c r="D149" s="57">
        <v>51225</v>
      </c>
      <c r="E149" s="56">
        <v>22004</v>
      </c>
      <c r="F149" s="55">
        <f t="shared" si="3"/>
        <v>34036</v>
      </c>
    </row>
    <row r="150" spans="2:6" x14ac:dyDescent="0.25">
      <c r="B150" s="58" t="s">
        <v>115</v>
      </c>
      <c r="C150" s="57">
        <v>154328</v>
      </c>
      <c r="D150" s="57">
        <v>144880</v>
      </c>
      <c r="E150" s="56">
        <v>19774</v>
      </c>
      <c r="F150" s="55">
        <f t="shared" si="3"/>
        <v>134554</v>
      </c>
    </row>
    <row r="151" spans="2:6" x14ac:dyDescent="0.25">
      <c r="B151" s="58" t="s">
        <v>114</v>
      </c>
      <c r="C151" s="57">
        <v>41047</v>
      </c>
      <c r="D151" s="57">
        <v>2535</v>
      </c>
      <c r="E151" s="56">
        <v>1535</v>
      </c>
      <c r="F151" s="55">
        <f t="shared" si="3"/>
        <v>39512</v>
      </c>
    </row>
    <row r="152" spans="2:6" x14ac:dyDescent="0.25">
      <c r="B152" s="58" t="s">
        <v>113</v>
      </c>
      <c r="C152" s="57">
        <v>20001</v>
      </c>
      <c r="D152" s="57">
        <v>20001</v>
      </c>
      <c r="E152" s="56">
        <v>4936</v>
      </c>
      <c r="F152" s="55">
        <f t="shared" si="3"/>
        <v>15065</v>
      </c>
    </row>
    <row r="153" spans="2:6" x14ac:dyDescent="0.25">
      <c r="B153" s="58" t="s">
        <v>112</v>
      </c>
      <c r="C153" s="57">
        <v>88767</v>
      </c>
      <c r="D153" s="57">
        <v>82441</v>
      </c>
      <c r="E153" s="56">
        <v>66739</v>
      </c>
      <c r="F153" s="55">
        <f t="shared" si="3"/>
        <v>22028</v>
      </c>
    </row>
    <row r="154" spans="2:6" x14ac:dyDescent="0.25">
      <c r="B154" s="58" t="s">
        <v>111</v>
      </c>
      <c r="C154" s="57">
        <v>109109</v>
      </c>
      <c r="D154" s="57">
        <v>109109</v>
      </c>
      <c r="E154" s="56">
        <v>17619</v>
      </c>
      <c r="F154" s="55">
        <f t="shared" si="3"/>
        <v>91490</v>
      </c>
    </row>
    <row r="155" spans="2:6" x14ac:dyDescent="0.25">
      <c r="B155" s="58" t="s">
        <v>110</v>
      </c>
      <c r="C155" s="57">
        <v>91303</v>
      </c>
      <c r="D155" s="57">
        <v>91303</v>
      </c>
      <c r="E155" s="56">
        <v>45742</v>
      </c>
      <c r="F155" s="55">
        <f t="shared" si="3"/>
        <v>45561</v>
      </c>
    </row>
    <row r="156" spans="2:6" x14ac:dyDescent="0.25">
      <c r="B156" s="58" t="s">
        <v>109</v>
      </c>
      <c r="C156" s="57">
        <v>91098</v>
      </c>
      <c r="D156" s="57">
        <v>82096</v>
      </c>
      <c r="E156" s="56">
        <v>36920</v>
      </c>
      <c r="F156" s="55">
        <f t="shared" si="3"/>
        <v>54178</v>
      </c>
    </row>
    <row r="157" spans="2:6" x14ac:dyDescent="0.25">
      <c r="B157" s="58" t="s">
        <v>108</v>
      </c>
      <c r="C157" s="57">
        <v>75536</v>
      </c>
      <c r="D157" s="57">
        <v>44814</v>
      </c>
      <c r="E157" s="56">
        <v>34603</v>
      </c>
      <c r="F157" s="55">
        <f t="shared" si="3"/>
        <v>40933</v>
      </c>
    </row>
    <row r="158" spans="2:6" x14ac:dyDescent="0.25">
      <c r="B158" s="58" t="s">
        <v>107</v>
      </c>
      <c r="C158" s="57">
        <v>40543</v>
      </c>
      <c r="D158" s="57">
        <v>40543</v>
      </c>
      <c r="E158" s="56">
        <v>13</v>
      </c>
      <c r="F158" s="55">
        <f t="shared" si="3"/>
        <v>40530</v>
      </c>
    </row>
    <row r="159" spans="2:6" x14ac:dyDescent="0.25">
      <c r="B159" s="58" t="s">
        <v>106</v>
      </c>
      <c r="C159" s="57">
        <v>41529</v>
      </c>
      <c r="D159" s="57">
        <v>32723</v>
      </c>
      <c r="E159" s="56">
        <v>25147</v>
      </c>
      <c r="F159" s="55">
        <f t="shared" si="3"/>
        <v>16382</v>
      </c>
    </row>
    <row r="160" spans="2:6" x14ac:dyDescent="0.25">
      <c r="B160" s="58" t="s">
        <v>105</v>
      </c>
      <c r="C160" s="57">
        <v>46424</v>
      </c>
      <c r="D160" s="57">
        <v>46424</v>
      </c>
      <c r="E160" s="56">
        <v>11668</v>
      </c>
      <c r="F160" s="55">
        <f t="shared" si="3"/>
        <v>34756</v>
      </c>
    </row>
    <row r="161" spans="2:6" x14ac:dyDescent="0.25">
      <c r="B161" s="58" t="s">
        <v>104</v>
      </c>
      <c r="C161" s="57">
        <v>13753</v>
      </c>
      <c r="D161" s="57">
        <v>13753</v>
      </c>
      <c r="E161" s="56">
        <v>13753</v>
      </c>
      <c r="F161" s="55">
        <f t="shared" si="3"/>
        <v>0</v>
      </c>
    </row>
    <row r="162" spans="2:6" x14ac:dyDescent="0.25">
      <c r="B162" s="58" t="s">
        <v>103</v>
      </c>
      <c r="C162" s="57">
        <v>217634</v>
      </c>
      <c r="D162" s="57">
        <v>208372</v>
      </c>
      <c r="E162" s="56">
        <v>139783</v>
      </c>
      <c r="F162" s="55">
        <f t="shared" si="3"/>
        <v>77851</v>
      </c>
    </row>
    <row r="163" spans="2:6" x14ac:dyDescent="0.25">
      <c r="B163" s="58" t="s">
        <v>102</v>
      </c>
      <c r="C163" s="57">
        <v>6174</v>
      </c>
      <c r="D163" s="57">
        <v>6174</v>
      </c>
      <c r="E163" s="56">
        <v>819</v>
      </c>
      <c r="F163" s="55">
        <f t="shared" si="3"/>
        <v>5355</v>
      </c>
    </row>
    <row r="164" spans="2:6" x14ac:dyDescent="0.25">
      <c r="B164" s="58" t="s">
        <v>101</v>
      </c>
      <c r="C164" s="57">
        <v>10968</v>
      </c>
      <c r="D164" s="57">
        <v>2043</v>
      </c>
      <c r="E164" s="56">
        <v>627</v>
      </c>
      <c r="F164" s="55">
        <f t="shared" si="3"/>
        <v>10341</v>
      </c>
    </row>
    <row r="165" spans="2:6" x14ac:dyDescent="0.25">
      <c r="B165" s="58" t="s">
        <v>100</v>
      </c>
      <c r="C165" s="57">
        <v>6068</v>
      </c>
      <c r="D165" s="57">
        <v>6068</v>
      </c>
      <c r="E165" s="56">
        <v>2982</v>
      </c>
      <c r="F165" s="55">
        <f t="shared" si="3"/>
        <v>3086</v>
      </c>
    </row>
    <row r="166" spans="2:6" x14ac:dyDescent="0.25">
      <c r="B166" s="58" t="s">
        <v>99</v>
      </c>
      <c r="C166" s="57">
        <v>393359</v>
      </c>
      <c r="D166" s="57">
        <v>290378</v>
      </c>
      <c r="E166" s="56">
        <v>77534</v>
      </c>
      <c r="F166" s="55">
        <f t="shared" si="3"/>
        <v>315825</v>
      </c>
    </row>
    <row r="167" spans="2:6" x14ac:dyDescent="0.25">
      <c r="B167" s="58" t="s">
        <v>98</v>
      </c>
      <c r="C167" s="57">
        <v>11269</v>
      </c>
      <c r="D167" s="57">
        <v>11269</v>
      </c>
      <c r="E167" s="56">
        <v>10976</v>
      </c>
      <c r="F167" s="55">
        <f t="shared" si="3"/>
        <v>293</v>
      </c>
    </row>
    <row r="168" spans="2:6" x14ac:dyDescent="0.25">
      <c r="B168" s="58" t="s">
        <v>97</v>
      </c>
      <c r="C168" s="57">
        <v>10925</v>
      </c>
      <c r="D168" s="57">
        <v>10925</v>
      </c>
      <c r="E168" s="56">
        <v>4709</v>
      </c>
      <c r="F168" s="55">
        <f t="shared" si="3"/>
        <v>6216</v>
      </c>
    </row>
    <row r="169" spans="2:6" x14ac:dyDescent="0.25">
      <c r="B169" s="58" t="s">
        <v>96</v>
      </c>
      <c r="C169" s="57">
        <v>23611</v>
      </c>
      <c r="D169" s="57">
        <v>19717</v>
      </c>
      <c r="E169" s="56">
        <v>13811</v>
      </c>
      <c r="F169" s="55">
        <f t="shared" si="3"/>
        <v>9800</v>
      </c>
    </row>
    <row r="170" spans="2:6" x14ac:dyDescent="0.25">
      <c r="B170" s="58" t="s">
        <v>95</v>
      </c>
      <c r="C170" s="57">
        <v>53392</v>
      </c>
      <c r="D170" s="57">
        <v>53389</v>
      </c>
      <c r="E170" s="56">
        <v>12539</v>
      </c>
      <c r="F170" s="55">
        <f t="shared" si="3"/>
        <v>40853</v>
      </c>
    </row>
    <row r="171" spans="2:6" x14ac:dyDescent="0.25">
      <c r="B171" s="58" t="s">
        <v>94</v>
      </c>
      <c r="C171" s="57">
        <v>178</v>
      </c>
      <c r="D171" s="57">
        <v>178</v>
      </c>
      <c r="E171" s="56">
        <v>178</v>
      </c>
      <c r="F171" s="55">
        <f t="shared" si="3"/>
        <v>0</v>
      </c>
    </row>
    <row r="172" spans="2:6" ht="15.75" thickBot="1" x14ac:dyDescent="0.3">
      <c r="B172" s="58" t="s">
        <v>93</v>
      </c>
      <c r="C172" s="57">
        <v>436873</v>
      </c>
      <c r="D172" s="57">
        <f>156905-1</f>
        <v>156904</v>
      </c>
      <c r="E172" s="56">
        <f>68997-2</f>
        <v>68995</v>
      </c>
      <c r="F172" s="55">
        <f t="shared" si="3"/>
        <v>367878</v>
      </c>
    </row>
    <row r="173" spans="2:6" ht="15.75" thickBot="1" x14ac:dyDescent="0.3">
      <c r="B173" s="54" t="s">
        <v>83</v>
      </c>
      <c r="C173" s="53">
        <f>SUM(C147:C172)</f>
        <v>2281718</v>
      </c>
      <c r="D173" s="53">
        <f>SUM(D147:D172)</f>
        <v>1749003</v>
      </c>
      <c r="E173" s="53">
        <f>SUM(E147:E172)</f>
        <v>745806</v>
      </c>
      <c r="F173" s="52">
        <f t="shared" si="3"/>
        <v>1535912</v>
      </c>
    </row>
    <row r="175" spans="2:6" x14ac:dyDescent="0.25">
      <c r="C175" s="51" t="e">
        <f>C173-#REF!</f>
        <v>#REF!</v>
      </c>
      <c r="D175" s="51" t="e">
        <f>D173-#REF!</f>
        <v>#REF!</v>
      </c>
      <c r="E175" s="51" t="e">
        <f>E173-#REF!</f>
        <v>#REF!</v>
      </c>
      <c r="F175" s="51" t="e">
        <f>F173-#REF!</f>
        <v>#REF!</v>
      </c>
    </row>
  </sheetData>
  <mergeCells count="1">
    <mergeCell ref="B1:F1"/>
  </mergeCells>
  <hyperlinks>
    <hyperlink ref="B44" location="_ftn1" display="_ftn1"/>
    <hyperlink ref="B36" location="_ftn1" display="_ftn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workbookViewId="0">
      <selection activeCell="M29" sqref="M29"/>
    </sheetView>
  </sheetViews>
  <sheetFormatPr defaultRowHeight="11.25" x14ac:dyDescent="0.15"/>
  <cols>
    <col min="1" max="1" width="2.42578125" style="92" customWidth="1"/>
    <col min="2" max="2" width="12.85546875" style="92" customWidth="1"/>
    <col min="3" max="15" width="8.7109375" style="92" customWidth="1"/>
    <col min="16" max="16384" width="9.140625" style="92"/>
  </cols>
  <sheetData>
    <row r="2" spans="2:15" ht="24.75" customHeight="1" thickBot="1" x14ac:dyDescent="0.2">
      <c r="B2" s="103" t="s">
        <v>89</v>
      </c>
    </row>
    <row r="3" spans="2:15" ht="15.95" customHeight="1" x14ac:dyDescent="0.15">
      <c r="B3" s="106" t="s">
        <v>180</v>
      </c>
      <c r="C3" s="105" t="s">
        <v>193</v>
      </c>
      <c r="D3" s="105" t="s">
        <v>192</v>
      </c>
      <c r="E3" s="105" t="s">
        <v>191</v>
      </c>
      <c r="F3" s="105" t="s">
        <v>190</v>
      </c>
      <c r="G3" s="105" t="s">
        <v>189</v>
      </c>
      <c r="H3" s="105" t="s">
        <v>188</v>
      </c>
      <c r="I3" s="105" t="s">
        <v>187</v>
      </c>
      <c r="J3" s="105" t="s">
        <v>186</v>
      </c>
      <c r="K3" s="105" t="s">
        <v>185</v>
      </c>
      <c r="L3" s="105" t="s">
        <v>184</v>
      </c>
      <c r="M3" s="105" t="s">
        <v>183</v>
      </c>
      <c r="N3" s="105" t="s">
        <v>182</v>
      </c>
      <c r="O3" s="104" t="s">
        <v>181</v>
      </c>
    </row>
    <row r="4" spans="2:15" ht="39.950000000000003" customHeight="1" thickBot="1" x14ac:dyDescent="0.2">
      <c r="B4" s="95" t="s">
        <v>166</v>
      </c>
      <c r="C4" s="94">
        <v>0</v>
      </c>
      <c r="D4" s="94">
        <v>2.1</v>
      </c>
      <c r="E4" s="94">
        <v>216.3</v>
      </c>
      <c r="F4" s="94">
        <v>526.70000000000005</v>
      </c>
      <c r="G4" s="94">
        <v>571.4</v>
      </c>
      <c r="H4" s="94">
        <v>100.4</v>
      </c>
      <c r="I4" s="94">
        <v>120.4</v>
      </c>
      <c r="J4" s="94">
        <v>290.10000000000002</v>
      </c>
      <c r="K4" s="94">
        <v>172.8</v>
      </c>
      <c r="L4" s="94">
        <v>658.2</v>
      </c>
      <c r="M4" s="94">
        <v>136.1</v>
      </c>
      <c r="N4" s="94">
        <v>23.4</v>
      </c>
      <c r="O4" s="93">
        <v>133</v>
      </c>
    </row>
    <row r="5" spans="2:15" ht="12" thickBot="1" x14ac:dyDescent="0.2">
      <c r="B5" s="102"/>
      <c r="C5" s="101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99"/>
    </row>
    <row r="6" spans="2:15" ht="15.95" customHeight="1" x14ac:dyDescent="0.15">
      <c r="B6" s="98" t="s">
        <v>180</v>
      </c>
      <c r="C6" s="97" t="s">
        <v>179</v>
      </c>
      <c r="D6" s="97" t="s">
        <v>178</v>
      </c>
      <c r="E6" s="97" t="s">
        <v>177</v>
      </c>
      <c r="F6" s="97" t="s">
        <v>176</v>
      </c>
      <c r="G6" s="97" t="s">
        <v>175</v>
      </c>
      <c r="H6" s="97" t="s">
        <v>174</v>
      </c>
      <c r="I6" s="97" t="s">
        <v>173</v>
      </c>
      <c r="J6" s="97" t="s">
        <v>172</v>
      </c>
      <c r="K6" s="97" t="s">
        <v>171</v>
      </c>
      <c r="L6" s="97" t="s">
        <v>170</v>
      </c>
      <c r="M6" s="97" t="s">
        <v>169</v>
      </c>
      <c r="N6" s="97" t="s">
        <v>168</v>
      </c>
      <c r="O6" s="96" t="s">
        <v>167</v>
      </c>
    </row>
    <row r="7" spans="2:15" ht="39.950000000000003" customHeight="1" thickBot="1" x14ac:dyDescent="0.2">
      <c r="B7" s="95" t="s">
        <v>166</v>
      </c>
      <c r="C7" s="94">
        <v>5.4</v>
      </c>
      <c r="D7" s="94">
        <v>19.3</v>
      </c>
      <c r="E7" s="94">
        <v>58.1</v>
      </c>
      <c r="F7" s="94">
        <v>6.4</v>
      </c>
      <c r="G7" s="94">
        <v>6.1</v>
      </c>
      <c r="H7" s="94">
        <v>0</v>
      </c>
      <c r="I7" s="94">
        <v>0</v>
      </c>
      <c r="J7" s="94">
        <v>0</v>
      </c>
      <c r="K7" s="94">
        <v>0</v>
      </c>
      <c r="L7" s="94">
        <v>0</v>
      </c>
      <c r="M7" s="94">
        <v>0.7</v>
      </c>
      <c r="N7" s="94">
        <v>0.1</v>
      </c>
      <c r="O7" s="93">
        <v>0</v>
      </c>
    </row>
    <row r="8" spans="2:15" ht="24.75" customHeight="1" x14ac:dyDescent="0.15"/>
    <row r="9" spans="2:15" ht="24.75" customHeight="1" x14ac:dyDescent="0.15">
      <c r="B9" s="103" t="s">
        <v>88</v>
      </c>
    </row>
    <row r="10" spans="2:15" ht="15.95" customHeight="1" x14ac:dyDescent="0.15">
      <c r="B10" s="98" t="s">
        <v>180</v>
      </c>
      <c r="C10" s="97" t="s">
        <v>193</v>
      </c>
      <c r="D10" s="97" t="s">
        <v>192</v>
      </c>
      <c r="E10" s="97" t="s">
        <v>191</v>
      </c>
      <c r="F10" s="97" t="s">
        <v>190</v>
      </c>
      <c r="G10" s="97" t="s">
        <v>189</v>
      </c>
      <c r="H10" s="97" t="s">
        <v>188</v>
      </c>
      <c r="I10" s="97" t="s">
        <v>187</v>
      </c>
      <c r="J10" s="97" t="s">
        <v>186</v>
      </c>
      <c r="K10" s="97" t="s">
        <v>185</v>
      </c>
      <c r="L10" s="97" t="s">
        <v>184</v>
      </c>
      <c r="M10" s="97" t="s">
        <v>183</v>
      </c>
      <c r="N10" s="97" t="s">
        <v>182</v>
      </c>
      <c r="O10" s="96" t="s">
        <v>181</v>
      </c>
    </row>
    <row r="11" spans="2:15" ht="39.950000000000003" customHeight="1" thickBot="1" x14ac:dyDescent="0.2">
      <c r="B11" s="95" t="s">
        <v>166</v>
      </c>
      <c r="C11" s="94">
        <v>0</v>
      </c>
      <c r="D11" s="94">
        <v>209.25429505000002</v>
      </c>
      <c r="E11" s="94">
        <v>567.54395627999997</v>
      </c>
      <c r="F11" s="94">
        <v>304.36481173000004</v>
      </c>
      <c r="G11" s="94">
        <v>262.25503512</v>
      </c>
      <c r="H11" s="94">
        <v>246.50173269000004</v>
      </c>
      <c r="I11" s="94">
        <v>444.54441545000009</v>
      </c>
      <c r="J11" s="94">
        <v>430.51839122000001</v>
      </c>
      <c r="K11" s="94">
        <v>136.50495959</v>
      </c>
      <c r="L11" s="94">
        <v>189.90905065999999</v>
      </c>
      <c r="M11" s="94">
        <v>45.488822689999999</v>
      </c>
      <c r="N11" s="94">
        <v>51.220624440000002</v>
      </c>
      <c r="O11" s="93">
        <v>273.07490146000004</v>
      </c>
    </row>
    <row r="12" spans="2:15" ht="12" thickBot="1" x14ac:dyDescent="0.2">
      <c r="B12" s="102"/>
      <c r="C12" s="101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9"/>
    </row>
    <row r="13" spans="2:15" ht="15.95" customHeight="1" x14ac:dyDescent="0.15">
      <c r="B13" s="98" t="s">
        <v>180</v>
      </c>
      <c r="C13" s="97" t="s">
        <v>179</v>
      </c>
      <c r="D13" s="97" t="s">
        <v>178</v>
      </c>
      <c r="E13" s="97" t="s">
        <v>177</v>
      </c>
      <c r="F13" s="97" t="s">
        <v>176</v>
      </c>
      <c r="G13" s="97" t="s">
        <v>175</v>
      </c>
      <c r="H13" s="97" t="s">
        <v>174</v>
      </c>
      <c r="I13" s="97" t="s">
        <v>173</v>
      </c>
      <c r="J13" s="97" t="s">
        <v>172</v>
      </c>
      <c r="K13" s="97" t="s">
        <v>171</v>
      </c>
      <c r="L13" s="97" t="s">
        <v>170</v>
      </c>
      <c r="M13" s="97" t="s">
        <v>169</v>
      </c>
      <c r="N13" s="97" t="s">
        <v>168</v>
      </c>
      <c r="O13" s="96" t="s">
        <v>167</v>
      </c>
    </row>
    <row r="14" spans="2:15" ht="39.950000000000003" customHeight="1" thickBot="1" x14ac:dyDescent="0.2">
      <c r="B14" s="95" t="s">
        <v>166</v>
      </c>
      <c r="C14" s="94">
        <v>22.565493030000003</v>
      </c>
      <c r="D14" s="94">
        <v>22.609598950000002</v>
      </c>
      <c r="E14" s="94">
        <v>3.0714073799999997</v>
      </c>
      <c r="F14" s="94">
        <v>3.5238349200000001</v>
      </c>
      <c r="G14" s="94">
        <v>0.57752285000000003</v>
      </c>
      <c r="H14" s="94">
        <v>0.18039716</v>
      </c>
      <c r="I14" s="94">
        <v>2.07603019</v>
      </c>
      <c r="J14" s="94">
        <v>0.58876943999999998</v>
      </c>
      <c r="K14" s="94">
        <v>4.5786940000000005E-2</v>
      </c>
      <c r="L14" s="94">
        <v>0</v>
      </c>
      <c r="M14" s="94">
        <v>0</v>
      </c>
      <c r="N14" s="94">
        <v>0.11994054</v>
      </c>
      <c r="O14" s="93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"/>
  <sheetViews>
    <sheetView workbookViewId="0">
      <selection activeCell="D17" sqref="D17"/>
    </sheetView>
  </sheetViews>
  <sheetFormatPr defaultRowHeight="12.75" x14ac:dyDescent="0.2"/>
  <cols>
    <col min="1" max="1" width="2.85546875" style="107" customWidth="1"/>
    <col min="2" max="2" width="18.7109375" style="107" customWidth="1"/>
    <col min="3" max="8" width="15.7109375" style="107" customWidth="1"/>
    <col min="9" max="16384" width="9.140625" style="107"/>
  </cols>
  <sheetData>
    <row r="2" spans="2:8" s="92" customFormat="1" x14ac:dyDescent="0.2">
      <c r="B2" s="695" t="s">
        <v>200</v>
      </c>
      <c r="C2" s="697" t="s">
        <v>199</v>
      </c>
      <c r="D2" s="698"/>
      <c r="E2" s="697" t="s">
        <v>198</v>
      </c>
      <c r="F2" s="699"/>
      <c r="G2" s="697" t="s">
        <v>197</v>
      </c>
      <c r="H2" s="698"/>
    </row>
    <row r="3" spans="2:8" s="92" customFormat="1" ht="11.25" x14ac:dyDescent="0.15">
      <c r="B3" s="696"/>
      <c r="C3" s="120">
        <v>2015</v>
      </c>
      <c r="D3" s="120">
        <v>2014</v>
      </c>
      <c r="E3" s="120">
        <v>2015</v>
      </c>
      <c r="F3" s="120">
        <v>2014</v>
      </c>
      <c r="G3" s="120">
        <v>2015</v>
      </c>
      <c r="H3" s="120">
        <v>2014</v>
      </c>
    </row>
    <row r="4" spans="2:8" s="92" customFormat="1" ht="11.25" x14ac:dyDescent="0.15">
      <c r="B4" s="119" t="s">
        <v>196</v>
      </c>
      <c r="C4" s="117">
        <v>107.2</v>
      </c>
      <c r="D4" s="118">
        <v>153</v>
      </c>
      <c r="E4" s="117">
        <v>0</v>
      </c>
      <c r="F4" s="117">
        <v>0</v>
      </c>
      <c r="G4" s="117">
        <v>246</v>
      </c>
      <c r="H4" s="116">
        <v>456</v>
      </c>
    </row>
    <row r="5" spans="2:8" s="92" customFormat="1" ht="11.25" x14ac:dyDescent="0.15">
      <c r="B5" s="115" t="s">
        <v>195</v>
      </c>
      <c r="C5" s="113">
        <v>1727</v>
      </c>
      <c r="D5" s="114">
        <v>2051</v>
      </c>
      <c r="E5" s="113">
        <v>445</v>
      </c>
      <c r="F5" s="113">
        <v>0</v>
      </c>
      <c r="G5" s="113">
        <v>695</v>
      </c>
      <c r="H5" s="112">
        <v>701</v>
      </c>
    </row>
    <row r="6" spans="2:8" s="92" customFormat="1" ht="11.25" x14ac:dyDescent="0.15">
      <c r="B6" s="111" t="s">
        <v>194</v>
      </c>
      <c r="C6" s="110">
        <v>-1</v>
      </c>
      <c r="D6" s="110">
        <v>-342</v>
      </c>
      <c r="E6" s="109">
        <v>-14</v>
      </c>
      <c r="F6" s="109">
        <v>0</v>
      </c>
      <c r="G6" s="109">
        <v>30</v>
      </c>
      <c r="H6" s="108">
        <v>37</v>
      </c>
    </row>
  </sheetData>
  <mergeCells count="4">
    <mergeCell ref="B2:B3"/>
    <mergeCell ref="C2:D2"/>
    <mergeCell ref="G2:H2"/>
    <mergeCell ref="E2:F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B23" sqref="B23"/>
    </sheetView>
  </sheetViews>
  <sheetFormatPr defaultRowHeight="10.5" x14ac:dyDescent="0.2"/>
  <cols>
    <col min="1" max="1" width="2.7109375" style="664" customWidth="1"/>
    <col min="2" max="2" width="24.28515625" style="121" customWidth="1"/>
    <col min="3" max="6" width="17.7109375" style="121" customWidth="1"/>
    <col min="7" max="8" width="9.140625" style="121"/>
    <col min="9" max="9" width="14.140625" style="121" customWidth="1"/>
    <col min="10" max="16384" width="9.140625" style="121"/>
  </cols>
  <sheetData>
    <row r="2" spans="2:6" x14ac:dyDescent="0.2">
      <c r="B2" s="136" t="s">
        <v>203</v>
      </c>
    </row>
    <row r="3" spans="2:6" ht="11.25" thickBot="1" x14ac:dyDescent="0.25"/>
    <row r="4" spans="2:6" ht="17.100000000000001" customHeight="1" thickBot="1" x14ac:dyDescent="0.25">
      <c r="B4" s="690" t="s">
        <v>82</v>
      </c>
      <c r="C4" s="691" t="s">
        <v>89</v>
      </c>
      <c r="D4" s="691"/>
      <c r="E4" s="691" t="s">
        <v>88</v>
      </c>
      <c r="F4" s="692"/>
    </row>
    <row r="5" spans="2:6" ht="24.95" customHeight="1" thickBot="1" x14ac:dyDescent="0.25">
      <c r="B5" s="690"/>
      <c r="C5" s="46" t="s">
        <v>202</v>
      </c>
      <c r="D5" s="46" t="s">
        <v>86</v>
      </c>
      <c r="E5" s="46" t="s">
        <v>202</v>
      </c>
      <c r="F5" s="45" t="s">
        <v>86</v>
      </c>
    </row>
    <row r="6" spans="2:6" ht="17.100000000000001" customHeight="1" x14ac:dyDescent="0.2">
      <c r="B6" s="125">
        <v>1</v>
      </c>
      <c r="C6" s="135">
        <v>29.31</v>
      </c>
      <c r="D6" s="135">
        <v>0.16</v>
      </c>
      <c r="E6" s="135">
        <v>38.880000000000003</v>
      </c>
      <c r="F6" s="134">
        <v>0.11</v>
      </c>
    </row>
    <row r="7" spans="2:6" ht="17.100000000000001" customHeight="1" x14ac:dyDescent="0.2">
      <c r="B7" s="124">
        <v>2</v>
      </c>
      <c r="C7" s="132">
        <v>34.07</v>
      </c>
      <c r="D7" s="132">
        <v>0.1</v>
      </c>
      <c r="E7" s="132">
        <v>47.69</v>
      </c>
      <c r="F7" s="131">
        <v>0.05</v>
      </c>
    </row>
    <row r="8" spans="2:6" ht="17.100000000000001" customHeight="1" x14ac:dyDescent="0.2">
      <c r="B8" s="124">
        <v>3</v>
      </c>
      <c r="C8" s="132">
        <v>29.46</v>
      </c>
      <c r="D8" s="132">
        <v>0.53</v>
      </c>
      <c r="E8" s="132">
        <v>7.74</v>
      </c>
      <c r="F8" s="131">
        <v>0.67</v>
      </c>
    </row>
    <row r="9" spans="2:6" ht="17.100000000000001" customHeight="1" x14ac:dyDescent="0.2">
      <c r="B9" s="124">
        <v>4</v>
      </c>
      <c r="C9" s="132">
        <v>3.04</v>
      </c>
      <c r="D9" s="132">
        <v>1.63</v>
      </c>
      <c r="E9" s="132">
        <v>5.38</v>
      </c>
      <c r="F9" s="131">
        <v>0.72</v>
      </c>
    </row>
    <row r="10" spans="2:6" ht="17.100000000000001" customHeight="1" x14ac:dyDescent="0.2">
      <c r="B10" s="124">
        <v>5</v>
      </c>
      <c r="C10" s="132">
        <v>3.05</v>
      </c>
      <c r="D10" s="132">
        <v>0.74</v>
      </c>
      <c r="E10" s="132">
        <v>0.26</v>
      </c>
      <c r="F10" s="131">
        <v>3.46</v>
      </c>
    </row>
    <row r="11" spans="2:6" ht="17.100000000000001" customHeight="1" x14ac:dyDescent="0.2">
      <c r="B11" s="124">
        <v>6</v>
      </c>
      <c r="C11" s="132">
        <v>0.03</v>
      </c>
      <c r="D11" s="132">
        <v>4.21</v>
      </c>
      <c r="E11" s="132">
        <v>0.01</v>
      </c>
      <c r="F11" s="131">
        <v>0.72</v>
      </c>
    </row>
    <row r="12" spans="2:6" ht="17.100000000000001" customHeight="1" x14ac:dyDescent="0.2">
      <c r="B12" s="124">
        <v>7</v>
      </c>
      <c r="C12" s="132">
        <v>0.03</v>
      </c>
      <c r="D12" s="132">
        <v>3.11</v>
      </c>
      <c r="E12" s="133">
        <v>0</v>
      </c>
      <c r="F12" s="131">
        <v>3.61</v>
      </c>
    </row>
    <row r="13" spans="2:6" ht="17.100000000000001" customHeight="1" x14ac:dyDescent="0.2">
      <c r="B13" s="124">
        <v>8</v>
      </c>
      <c r="C13" s="132">
        <v>1</v>
      </c>
      <c r="D13" s="132">
        <v>0.05</v>
      </c>
      <c r="E13" s="132">
        <v>0.03</v>
      </c>
      <c r="F13" s="131">
        <v>0</v>
      </c>
    </row>
    <row r="14" spans="2:6" ht="17.100000000000001" customHeight="1" thickBot="1" x14ac:dyDescent="0.25">
      <c r="B14" s="123" t="s">
        <v>84</v>
      </c>
      <c r="C14" s="130">
        <v>0.01</v>
      </c>
      <c r="D14" s="130">
        <v>5.53</v>
      </c>
      <c r="E14" s="130">
        <v>0.01</v>
      </c>
      <c r="F14" s="129">
        <v>0</v>
      </c>
    </row>
    <row r="15" spans="2:6" ht="17.100000000000001" customHeight="1" thickBot="1" x14ac:dyDescent="0.25">
      <c r="B15" s="122" t="s">
        <v>83</v>
      </c>
      <c r="C15" s="128">
        <f>SUM(C6:C14)</f>
        <v>100.00000000000001</v>
      </c>
      <c r="D15" s="128">
        <v>0.31</v>
      </c>
      <c r="E15" s="128">
        <f>SUM(E6:E14)</f>
        <v>100</v>
      </c>
      <c r="F15" s="127">
        <v>0.16660100046922044</v>
      </c>
    </row>
  </sheetData>
  <mergeCells count="3">
    <mergeCell ref="B4:B5"/>
    <mergeCell ref="C4:D4"/>
    <mergeCell ref="E4:F4"/>
  </mergeCell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1"/>
  <sheetViews>
    <sheetView workbookViewId="0">
      <selection activeCell="J17" sqref="J17"/>
    </sheetView>
  </sheetViews>
  <sheetFormatPr defaultRowHeight="10.5" x14ac:dyDescent="0.2"/>
  <cols>
    <col min="1" max="1" width="3.140625" style="121" customWidth="1"/>
    <col min="2" max="2" width="27.85546875" style="121" customWidth="1"/>
    <col min="3" max="5" width="11.85546875" style="121" customWidth="1"/>
    <col min="6" max="6" width="19.85546875" style="121" customWidth="1"/>
    <col min="7" max="7" width="11.85546875" style="121" customWidth="1"/>
    <col min="8" max="8" width="9.140625" style="121"/>
    <col min="9" max="9" width="10.140625" style="121" bestFit="1" customWidth="1"/>
    <col min="10" max="16384" width="9.140625" style="121"/>
  </cols>
  <sheetData>
    <row r="2" spans="2:9" x14ac:dyDescent="0.2">
      <c r="B2" s="700" t="s">
        <v>219</v>
      </c>
      <c r="C2" s="701"/>
      <c r="D2" s="701"/>
      <c r="E2" s="701"/>
      <c r="F2" s="701"/>
      <c r="G2" s="702"/>
    </row>
    <row r="3" spans="2:9" x14ac:dyDescent="0.2">
      <c r="B3" s="22"/>
      <c r="C3" s="159"/>
      <c r="D3" s="159"/>
      <c r="E3" s="159"/>
      <c r="F3" s="159"/>
    </row>
    <row r="4" spans="2:9" ht="27" customHeight="1" thickBot="1" x14ac:dyDescent="0.25">
      <c r="B4" s="158" t="s">
        <v>218</v>
      </c>
      <c r="C4" s="703" t="s">
        <v>216</v>
      </c>
      <c r="D4" s="703"/>
      <c r="E4" s="703"/>
      <c r="F4" s="703" t="s">
        <v>215</v>
      </c>
      <c r="G4" s="705" t="s">
        <v>83</v>
      </c>
    </row>
    <row r="5" spans="2:9" ht="29.1" customHeight="1" x14ac:dyDescent="0.2">
      <c r="B5" s="157" t="s">
        <v>214</v>
      </c>
      <c r="C5" s="156" t="s">
        <v>213</v>
      </c>
      <c r="D5" s="156" t="s">
        <v>212</v>
      </c>
      <c r="E5" s="155" t="s">
        <v>211</v>
      </c>
      <c r="F5" s="704"/>
      <c r="G5" s="705"/>
    </row>
    <row r="6" spans="2:9" ht="15" customHeight="1" x14ac:dyDescent="0.2">
      <c r="B6" s="154" t="s">
        <v>71</v>
      </c>
      <c r="C6" s="153">
        <v>0</v>
      </c>
      <c r="D6" s="153">
        <v>0</v>
      </c>
      <c r="E6" s="153">
        <v>0</v>
      </c>
      <c r="F6" s="153">
        <v>46353</v>
      </c>
      <c r="G6" s="152">
        <f t="shared" ref="G6:G13" si="0">SUM(C6:F6)</f>
        <v>46353</v>
      </c>
    </row>
    <row r="7" spans="2:9" ht="15" customHeight="1" x14ac:dyDescent="0.2">
      <c r="B7" s="149" t="s">
        <v>210</v>
      </c>
      <c r="C7" s="148">
        <v>0</v>
      </c>
      <c r="D7" s="148">
        <v>0</v>
      </c>
      <c r="E7" s="153">
        <v>0</v>
      </c>
      <c r="F7" s="148">
        <v>827919</v>
      </c>
      <c r="G7" s="147">
        <f t="shared" si="0"/>
        <v>827919</v>
      </c>
    </row>
    <row r="8" spans="2:9" ht="15" customHeight="1" x14ac:dyDescent="0.2">
      <c r="B8" s="149" t="s">
        <v>209</v>
      </c>
      <c r="C8" s="148">
        <v>178492</v>
      </c>
      <c r="D8" s="148">
        <v>0</v>
      </c>
      <c r="E8" s="153">
        <v>24313</v>
      </c>
      <c r="F8" s="148">
        <v>28913377</v>
      </c>
      <c r="G8" s="147">
        <f t="shared" si="0"/>
        <v>29116182</v>
      </c>
      <c r="I8" s="151"/>
    </row>
    <row r="9" spans="2:9" ht="15" customHeight="1" x14ac:dyDescent="0.2">
      <c r="B9" s="149" t="s">
        <v>208</v>
      </c>
      <c r="C9" s="148">
        <v>0</v>
      </c>
      <c r="D9" s="148">
        <v>0</v>
      </c>
      <c r="E9" s="153">
        <v>219484</v>
      </c>
      <c r="F9" s="148">
        <v>388301</v>
      </c>
      <c r="G9" s="147">
        <f t="shared" si="0"/>
        <v>607785</v>
      </c>
      <c r="I9" s="150"/>
    </row>
    <row r="10" spans="2:9" ht="15" customHeight="1" x14ac:dyDescent="0.2">
      <c r="B10" s="149" t="s">
        <v>207</v>
      </c>
      <c r="C10" s="148">
        <v>0</v>
      </c>
      <c r="D10" s="148">
        <v>0</v>
      </c>
      <c r="E10" s="153">
        <v>128406</v>
      </c>
      <c r="F10" s="148">
        <v>361620</v>
      </c>
      <c r="G10" s="147">
        <f t="shared" si="0"/>
        <v>490026</v>
      </c>
    </row>
    <row r="11" spans="2:9" ht="15" customHeight="1" x14ac:dyDescent="0.2">
      <c r="B11" s="149" t="s">
        <v>206</v>
      </c>
      <c r="C11" s="148">
        <v>0</v>
      </c>
      <c r="D11" s="148">
        <v>0</v>
      </c>
      <c r="E11" s="153">
        <v>0</v>
      </c>
      <c r="F11" s="148">
        <v>0</v>
      </c>
      <c r="G11" s="147">
        <f t="shared" si="0"/>
        <v>0</v>
      </c>
    </row>
    <row r="12" spans="2:9" ht="15" customHeight="1" x14ac:dyDescent="0.2">
      <c r="B12" s="149" t="s">
        <v>205</v>
      </c>
      <c r="C12" s="148">
        <v>0</v>
      </c>
      <c r="D12" s="148">
        <v>0</v>
      </c>
      <c r="E12" s="153">
        <v>0</v>
      </c>
      <c r="F12" s="148">
        <v>0</v>
      </c>
      <c r="G12" s="147">
        <f t="shared" si="0"/>
        <v>0</v>
      </c>
    </row>
    <row r="13" spans="2:9" ht="15" customHeight="1" thickBot="1" x14ac:dyDescent="0.25">
      <c r="B13" s="146" t="s">
        <v>204</v>
      </c>
      <c r="C13" s="145">
        <v>0</v>
      </c>
      <c r="D13" s="145">
        <v>0</v>
      </c>
      <c r="E13" s="153">
        <v>0</v>
      </c>
      <c r="F13" s="145">
        <v>0</v>
      </c>
      <c r="G13" s="144">
        <f t="shared" si="0"/>
        <v>0</v>
      </c>
    </row>
    <row r="14" spans="2:9" ht="15" customHeight="1" thickBot="1" x14ac:dyDescent="0.25">
      <c r="B14" s="143" t="s">
        <v>83</v>
      </c>
      <c r="C14" s="142">
        <f>SUM(C6:C13)</f>
        <v>178492</v>
      </c>
      <c r="D14" s="142">
        <f>SUM(D6:D13)</f>
        <v>0</v>
      </c>
      <c r="E14" s="142">
        <f>SUM(E6:E13)</f>
        <v>372203</v>
      </c>
      <c r="F14" s="142">
        <f>SUM(F6:F13)</f>
        <v>30537570</v>
      </c>
      <c r="G14" s="141">
        <f>SUM(G6:G13)</f>
        <v>31088265</v>
      </c>
    </row>
    <row r="16" spans="2:9" x14ac:dyDescent="0.2">
      <c r="B16" s="22"/>
      <c r="C16" s="159"/>
      <c r="D16" s="159"/>
      <c r="E16" s="159"/>
      <c r="F16" s="159"/>
    </row>
    <row r="17" spans="2:9" ht="27" customHeight="1" thickBot="1" x14ac:dyDescent="0.25">
      <c r="B17" s="158" t="s">
        <v>217</v>
      </c>
      <c r="C17" s="703" t="s">
        <v>216</v>
      </c>
      <c r="D17" s="703"/>
      <c r="E17" s="703"/>
      <c r="F17" s="703" t="s">
        <v>215</v>
      </c>
      <c r="G17" s="705" t="s">
        <v>83</v>
      </c>
    </row>
    <row r="18" spans="2:9" ht="29.1" customHeight="1" x14ac:dyDescent="0.2">
      <c r="B18" s="157" t="s">
        <v>214</v>
      </c>
      <c r="C18" s="156" t="s">
        <v>213</v>
      </c>
      <c r="D18" s="156" t="s">
        <v>212</v>
      </c>
      <c r="E18" s="155" t="s">
        <v>211</v>
      </c>
      <c r="F18" s="704"/>
      <c r="G18" s="705"/>
    </row>
    <row r="19" spans="2:9" ht="15" customHeight="1" x14ac:dyDescent="0.2">
      <c r="B19" s="154" t="s">
        <v>71</v>
      </c>
      <c r="C19" s="153">
        <v>0</v>
      </c>
      <c r="D19" s="153">
        <v>0</v>
      </c>
      <c r="E19" s="153">
        <v>0</v>
      </c>
      <c r="F19" s="153">
        <v>46964</v>
      </c>
      <c r="G19" s="152">
        <f t="shared" ref="G19:G26" si="1">SUM(C19:F19)</f>
        <v>46964</v>
      </c>
    </row>
    <row r="20" spans="2:9" ht="15" customHeight="1" x14ac:dyDescent="0.2">
      <c r="B20" s="149" t="s">
        <v>210</v>
      </c>
      <c r="C20" s="148">
        <v>0</v>
      </c>
      <c r="D20" s="148">
        <v>0</v>
      </c>
      <c r="E20" s="148">
        <v>0</v>
      </c>
      <c r="F20" s="148">
        <v>809850</v>
      </c>
      <c r="G20" s="147">
        <f t="shared" si="1"/>
        <v>809850</v>
      </c>
    </row>
    <row r="21" spans="2:9" ht="15" customHeight="1" x14ac:dyDescent="0.2">
      <c r="B21" s="149" t="s">
        <v>209</v>
      </c>
      <c r="C21" s="148">
        <v>617906</v>
      </c>
      <c r="D21" s="148">
        <v>0</v>
      </c>
      <c r="E21" s="148">
        <v>73418</v>
      </c>
      <c r="F21" s="148">
        <v>26297387</v>
      </c>
      <c r="G21" s="147">
        <f t="shared" si="1"/>
        <v>26988711</v>
      </c>
      <c r="I21" s="151"/>
    </row>
    <row r="22" spans="2:9" ht="15" customHeight="1" x14ac:dyDescent="0.2">
      <c r="B22" s="149" t="s">
        <v>208</v>
      </c>
      <c r="C22" s="148">
        <v>0</v>
      </c>
      <c r="D22" s="148">
        <v>0</v>
      </c>
      <c r="E22" s="148">
        <v>316363</v>
      </c>
      <c r="F22" s="148">
        <v>129393</v>
      </c>
      <c r="G22" s="147">
        <f t="shared" si="1"/>
        <v>445756</v>
      </c>
      <c r="I22" s="150"/>
    </row>
    <row r="23" spans="2:9" ht="15" customHeight="1" x14ac:dyDescent="0.2">
      <c r="B23" s="149" t="s">
        <v>207</v>
      </c>
      <c r="C23" s="148">
        <v>0</v>
      </c>
      <c r="D23" s="148">
        <v>0</v>
      </c>
      <c r="E23" s="148">
        <v>136335</v>
      </c>
      <c r="F23" s="148">
        <v>133404</v>
      </c>
      <c r="G23" s="147">
        <f t="shared" si="1"/>
        <v>269739</v>
      </c>
    </row>
    <row r="24" spans="2:9" ht="15" customHeight="1" x14ac:dyDescent="0.2">
      <c r="B24" s="149" t="s">
        <v>206</v>
      </c>
      <c r="C24" s="148">
        <v>0</v>
      </c>
      <c r="D24" s="148">
        <v>0</v>
      </c>
      <c r="E24" s="148">
        <v>1975</v>
      </c>
      <c r="F24" s="148">
        <v>0</v>
      </c>
      <c r="G24" s="147">
        <f t="shared" si="1"/>
        <v>1975</v>
      </c>
    </row>
    <row r="25" spans="2:9" ht="15" customHeight="1" x14ac:dyDescent="0.2">
      <c r="B25" s="149" t="s">
        <v>205</v>
      </c>
      <c r="C25" s="148">
        <v>0</v>
      </c>
      <c r="D25" s="148">
        <v>0</v>
      </c>
      <c r="E25" s="148">
        <v>0</v>
      </c>
      <c r="F25" s="148">
        <v>0</v>
      </c>
      <c r="G25" s="147">
        <f t="shared" si="1"/>
        <v>0</v>
      </c>
    </row>
    <row r="26" spans="2:9" ht="15" customHeight="1" thickBot="1" x14ac:dyDescent="0.25">
      <c r="B26" s="146" t="s">
        <v>204</v>
      </c>
      <c r="C26" s="145">
        <v>0</v>
      </c>
      <c r="D26" s="145">
        <v>0</v>
      </c>
      <c r="E26" s="145">
        <v>0</v>
      </c>
      <c r="F26" s="145">
        <v>0</v>
      </c>
      <c r="G26" s="144">
        <f t="shared" si="1"/>
        <v>0</v>
      </c>
    </row>
    <row r="27" spans="2:9" ht="15" customHeight="1" thickBot="1" x14ac:dyDescent="0.25">
      <c r="B27" s="143" t="s">
        <v>83</v>
      </c>
      <c r="C27" s="142">
        <f>SUM(C19:C26)</f>
        <v>617906</v>
      </c>
      <c r="D27" s="142">
        <f>SUM(D19:D26)</f>
        <v>0</v>
      </c>
      <c r="E27" s="142">
        <f>SUM(E19:E26)</f>
        <v>528091</v>
      </c>
      <c r="F27" s="142">
        <f>SUM(F19:F26)</f>
        <v>27416998</v>
      </c>
      <c r="G27" s="141">
        <f>SUM(G19:G26)</f>
        <v>28562995</v>
      </c>
    </row>
    <row r="30" spans="2:9" x14ac:dyDescent="0.2">
      <c r="B30" s="140"/>
      <c r="C30" s="139"/>
      <c r="D30" s="139"/>
      <c r="E30" s="137"/>
      <c r="F30" s="138"/>
      <c r="G30" s="137"/>
    </row>
    <row r="31" spans="2:9" x14ac:dyDescent="0.2">
      <c r="B31" s="140"/>
      <c r="C31" s="139"/>
      <c r="D31" s="139"/>
      <c r="E31" s="137"/>
      <c r="F31" s="138"/>
      <c r="G31" s="137"/>
    </row>
  </sheetData>
  <mergeCells count="7">
    <mergeCell ref="B2:G2"/>
    <mergeCell ref="C17:E17"/>
    <mergeCell ref="F17:F18"/>
    <mergeCell ref="G17:G18"/>
    <mergeCell ref="C4:E4"/>
    <mergeCell ref="F4:F5"/>
    <mergeCell ref="G4:G5"/>
  </mergeCells>
  <pageMargins left="0.75" right="0.75" top="1" bottom="1" header="0.5" footer="0.5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workbookViewId="0">
      <selection activeCell="H23" sqref="H23"/>
    </sheetView>
  </sheetViews>
  <sheetFormatPr defaultRowHeight="10.5" x14ac:dyDescent="0.2"/>
  <cols>
    <col min="1" max="1" width="2.85546875" style="160" customWidth="1"/>
    <col min="2" max="2" width="3.7109375" style="160" customWidth="1"/>
    <col min="3" max="3" width="60.7109375" style="160" customWidth="1"/>
    <col min="4" max="4" width="15.7109375" style="160" customWidth="1"/>
    <col min="5" max="5" width="11.7109375" style="160" customWidth="1"/>
    <col min="6" max="6" width="15.7109375" style="160" customWidth="1"/>
    <col min="7" max="7" width="11.7109375" style="160" customWidth="1"/>
    <col min="8" max="8" width="13.5703125" style="161" customWidth="1"/>
    <col min="9" max="16384" width="9.140625" style="160"/>
  </cols>
  <sheetData>
    <row r="1" spans="2:8" x14ac:dyDescent="0.2">
      <c r="C1" s="188" t="s">
        <v>165</v>
      </c>
      <c r="D1" s="188"/>
      <c r="E1" s="188"/>
    </row>
    <row r="2" spans="2:8" x14ac:dyDescent="0.2">
      <c r="H2" s="160"/>
    </row>
    <row r="3" spans="2:8" ht="35.25" customHeight="1" thickBot="1" x14ac:dyDescent="0.25">
      <c r="B3" s="706" t="s">
        <v>251</v>
      </c>
      <c r="C3" s="708" t="s">
        <v>250</v>
      </c>
      <c r="D3" s="186" t="s">
        <v>249</v>
      </c>
      <c r="E3" s="708" t="s">
        <v>248</v>
      </c>
      <c r="F3" s="186" t="s">
        <v>249</v>
      </c>
      <c r="G3" s="711" t="s">
        <v>248</v>
      </c>
      <c r="H3" s="184"/>
    </row>
    <row r="4" spans="2:8" ht="17.100000000000001" customHeight="1" x14ac:dyDescent="0.2">
      <c r="B4" s="707"/>
      <c r="C4" s="709"/>
      <c r="D4" s="185" t="s">
        <v>89</v>
      </c>
      <c r="E4" s="710"/>
      <c r="F4" s="185" t="s">
        <v>88</v>
      </c>
      <c r="G4" s="712"/>
      <c r="H4" s="184"/>
    </row>
    <row r="5" spans="2:8" ht="17.100000000000001" customHeight="1" x14ac:dyDescent="0.2">
      <c r="B5" s="179" t="s">
        <v>247</v>
      </c>
      <c r="C5" s="183" t="s">
        <v>246</v>
      </c>
      <c r="D5" s="181">
        <v>46258683</v>
      </c>
      <c r="E5" s="182">
        <v>56.82</v>
      </c>
      <c r="F5" s="181">
        <v>41560477</v>
      </c>
      <c r="G5" s="180">
        <v>53.71</v>
      </c>
      <c r="H5" s="174"/>
    </row>
    <row r="6" spans="2:8" ht="17.100000000000001" customHeight="1" x14ac:dyDescent="0.2">
      <c r="B6" s="179" t="s">
        <v>245</v>
      </c>
      <c r="C6" s="178" t="s">
        <v>99</v>
      </c>
      <c r="D6" s="176">
        <v>4975227</v>
      </c>
      <c r="E6" s="177">
        <v>6.11</v>
      </c>
      <c r="F6" s="176">
        <v>4901307</v>
      </c>
      <c r="G6" s="175">
        <v>6.33</v>
      </c>
      <c r="H6" s="174"/>
    </row>
    <row r="7" spans="2:8" ht="17.100000000000001" customHeight="1" x14ac:dyDescent="0.2">
      <c r="B7" s="179" t="s">
        <v>244</v>
      </c>
      <c r="C7" s="178" t="s">
        <v>115</v>
      </c>
      <c r="D7" s="176">
        <v>3743369</v>
      </c>
      <c r="E7" s="177">
        <v>4.5999999999999996</v>
      </c>
      <c r="F7" s="176">
        <v>2884365</v>
      </c>
      <c r="G7" s="175">
        <v>3.73</v>
      </c>
      <c r="H7" s="174"/>
    </row>
    <row r="8" spans="2:8" ht="17.100000000000001" customHeight="1" x14ac:dyDescent="0.2">
      <c r="B8" s="179" t="s">
        <v>243</v>
      </c>
      <c r="C8" s="178" t="s">
        <v>108</v>
      </c>
      <c r="D8" s="176">
        <v>3141017</v>
      </c>
      <c r="E8" s="177">
        <v>3.86</v>
      </c>
      <c r="F8" s="176">
        <v>2977441</v>
      </c>
      <c r="G8" s="175">
        <v>3.85</v>
      </c>
      <c r="H8" s="174"/>
    </row>
    <row r="9" spans="2:8" ht="17.100000000000001" customHeight="1" x14ac:dyDescent="0.2">
      <c r="B9" s="179" t="s">
        <v>242</v>
      </c>
      <c r="C9" s="178" t="s">
        <v>109</v>
      </c>
      <c r="D9" s="176">
        <v>2244062</v>
      </c>
      <c r="E9" s="177">
        <v>2.76</v>
      </c>
      <c r="F9" s="176">
        <v>2430956</v>
      </c>
      <c r="G9" s="175">
        <v>3.14</v>
      </c>
      <c r="H9" s="174"/>
    </row>
    <row r="10" spans="2:8" ht="17.100000000000001" customHeight="1" x14ac:dyDescent="0.2">
      <c r="B10" s="179" t="s">
        <v>241</v>
      </c>
      <c r="C10" s="178" t="s">
        <v>116</v>
      </c>
      <c r="D10" s="176">
        <v>1899778</v>
      </c>
      <c r="E10" s="177">
        <v>2.33</v>
      </c>
      <c r="F10" s="176">
        <v>1705944</v>
      </c>
      <c r="G10" s="175">
        <v>2.2000000000000002</v>
      </c>
      <c r="H10" s="174"/>
    </row>
    <row r="11" spans="2:8" ht="17.100000000000001" customHeight="1" x14ac:dyDescent="0.2">
      <c r="B11" s="179" t="s">
        <v>240</v>
      </c>
      <c r="C11" s="178" t="s">
        <v>96</v>
      </c>
      <c r="D11" s="176">
        <v>1858064</v>
      </c>
      <c r="E11" s="177">
        <v>2.2799999999999998</v>
      </c>
      <c r="F11" s="176">
        <v>1819827</v>
      </c>
      <c r="G11" s="175">
        <v>2.35</v>
      </c>
      <c r="H11" s="174"/>
    </row>
    <row r="12" spans="2:8" ht="17.100000000000001" customHeight="1" x14ac:dyDescent="0.2">
      <c r="B12" s="179" t="s">
        <v>239</v>
      </c>
      <c r="C12" s="178" t="s">
        <v>101</v>
      </c>
      <c r="D12" s="176">
        <v>1789636</v>
      </c>
      <c r="E12" s="177">
        <v>2.2000000000000002</v>
      </c>
      <c r="F12" s="176">
        <v>1628617</v>
      </c>
      <c r="G12" s="175">
        <v>2.1</v>
      </c>
      <c r="H12" s="174"/>
    </row>
    <row r="13" spans="2:8" ht="17.100000000000001" customHeight="1" x14ac:dyDescent="0.2">
      <c r="B13" s="179" t="s">
        <v>238</v>
      </c>
      <c r="C13" s="178" t="s">
        <v>118</v>
      </c>
      <c r="D13" s="176">
        <v>1552832</v>
      </c>
      <c r="E13" s="177">
        <v>1.91</v>
      </c>
      <c r="F13" s="176">
        <v>1286566</v>
      </c>
      <c r="G13" s="175">
        <v>1.66</v>
      </c>
      <c r="H13" s="174"/>
    </row>
    <row r="14" spans="2:8" ht="17.100000000000001" customHeight="1" x14ac:dyDescent="0.2">
      <c r="B14" s="179" t="s">
        <v>237</v>
      </c>
      <c r="C14" s="178" t="s">
        <v>111</v>
      </c>
      <c r="D14" s="176">
        <v>1472862</v>
      </c>
      <c r="E14" s="177">
        <v>1.81</v>
      </c>
      <c r="F14" s="176">
        <v>1422625</v>
      </c>
      <c r="G14" s="175">
        <v>1.84</v>
      </c>
      <c r="H14" s="174"/>
    </row>
    <row r="15" spans="2:8" ht="17.100000000000001" customHeight="1" x14ac:dyDescent="0.2">
      <c r="B15" s="179" t="s">
        <v>236</v>
      </c>
      <c r="C15" s="178" t="s">
        <v>103</v>
      </c>
      <c r="D15" s="176">
        <v>1395689</v>
      </c>
      <c r="E15" s="177">
        <v>1.71</v>
      </c>
      <c r="F15" s="176">
        <v>1266991</v>
      </c>
      <c r="G15" s="175">
        <v>1.64</v>
      </c>
      <c r="H15" s="174"/>
    </row>
    <row r="16" spans="2:8" ht="17.100000000000001" customHeight="1" x14ac:dyDescent="0.2">
      <c r="B16" s="179" t="s">
        <v>235</v>
      </c>
      <c r="C16" s="178" t="s">
        <v>234</v>
      </c>
      <c r="D16" s="176">
        <v>1161955</v>
      </c>
      <c r="E16" s="177">
        <v>1.43</v>
      </c>
      <c r="F16" s="176">
        <v>1574513</v>
      </c>
      <c r="G16" s="175">
        <v>2.0299999999999998</v>
      </c>
      <c r="H16" s="174"/>
    </row>
    <row r="17" spans="2:8" ht="17.100000000000001" customHeight="1" x14ac:dyDescent="0.2">
      <c r="B17" s="179" t="s">
        <v>233</v>
      </c>
      <c r="C17" s="178" t="s">
        <v>106</v>
      </c>
      <c r="D17" s="176">
        <v>1032953</v>
      </c>
      <c r="E17" s="177">
        <v>1.27</v>
      </c>
      <c r="F17" s="176">
        <v>1197133</v>
      </c>
      <c r="G17" s="175">
        <v>1.55</v>
      </c>
      <c r="H17" s="174"/>
    </row>
    <row r="18" spans="2:8" ht="17.100000000000001" customHeight="1" x14ac:dyDescent="0.2">
      <c r="B18" s="179" t="s">
        <v>232</v>
      </c>
      <c r="C18" s="178" t="s">
        <v>117</v>
      </c>
      <c r="D18" s="176">
        <v>934170</v>
      </c>
      <c r="E18" s="177">
        <v>1.1499999999999999</v>
      </c>
      <c r="F18" s="176">
        <v>427299</v>
      </c>
      <c r="G18" s="175">
        <v>0.55000000000000004</v>
      </c>
      <c r="H18" s="174"/>
    </row>
    <row r="19" spans="2:8" ht="17.100000000000001" customHeight="1" x14ac:dyDescent="0.2">
      <c r="B19" s="179" t="s">
        <v>231</v>
      </c>
      <c r="C19" s="178" t="s">
        <v>114</v>
      </c>
      <c r="D19" s="176">
        <v>734330</v>
      </c>
      <c r="E19" s="177">
        <v>0.9</v>
      </c>
      <c r="F19" s="176">
        <v>586923</v>
      </c>
      <c r="G19" s="175">
        <v>0.76</v>
      </c>
      <c r="H19" s="174"/>
    </row>
    <row r="20" spans="2:8" ht="17.100000000000001" customHeight="1" x14ac:dyDescent="0.2">
      <c r="B20" s="179" t="s">
        <v>230</v>
      </c>
      <c r="C20" s="178" t="s">
        <v>107</v>
      </c>
      <c r="D20" s="176">
        <v>645710</v>
      </c>
      <c r="E20" s="177">
        <v>0.79</v>
      </c>
      <c r="F20" s="176">
        <v>455059</v>
      </c>
      <c r="G20" s="175">
        <v>0.59</v>
      </c>
      <c r="H20" s="174"/>
    </row>
    <row r="21" spans="2:8" ht="17.100000000000001" customHeight="1" x14ac:dyDescent="0.2">
      <c r="B21" s="179" t="s">
        <v>229</v>
      </c>
      <c r="C21" s="178" t="s">
        <v>95</v>
      </c>
      <c r="D21" s="176">
        <v>538987</v>
      </c>
      <c r="E21" s="177">
        <v>0.66</v>
      </c>
      <c r="F21" s="176">
        <v>453169</v>
      </c>
      <c r="G21" s="175">
        <v>0.59</v>
      </c>
      <c r="H21" s="174"/>
    </row>
    <row r="22" spans="2:8" ht="17.100000000000001" customHeight="1" x14ac:dyDescent="0.2">
      <c r="B22" s="179" t="s">
        <v>228</v>
      </c>
      <c r="C22" s="178" t="s">
        <v>112</v>
      </c>
      <c r="D22" s="176">
        <v>517183</v>
      </c>
      <c r="E22" s="177">
        <v>0.64</v>
      </c>
      <c r="F22" s="176">
        <v>408000</v>
      </c>
      <c r="G22" s="175">
        <v>0.53</v>
      </c>
      <c r="H22" s="174"/>
    </row>
    <row r="23" spans="2:8" ht="17.100000000000001" customHeight="1" x14ac:dyDescent="0.2">
      <c r="B23" s="179" t="s">
        <v>227</v>
      </c>
      <c r="C23" s="178" t="s">
        <v>110</v>
      </c>
      <c r="D23" s="176">
        <v>498312</v>
      </c>
      <c r="E23" s="177">
        <v>0.61</v>
      </c>
      <c r="F23" s="176">
        <v>479192</v>
      </c>
      <c r="G23" s="175">
        <v>0.62</v>
      </c>
      <c r="H23" s="174"/>
    </row>
    <row r="24" spans="2:8" ht="17.100000000000001" customHeight="1" x14ac:dyDescent="0.2">
      <c r="B24" s="179" t="s">
        <v>226</v>
      </c>
      <c r="C24" s="178" t="s">
        <v>225</v>
      </c>
      <c r="D24" s="176">
        <v>489478</v>
      </c>
      <c r="E24" s="177">
        <v>0.6</v>
      </c>
      <c r="F24" s="176">
        <v>452873</v>
      </c>
      <c r="G24" s="175">
        <v>0.59</v>
      </c>
      <c r="H24" s="174"/>
    </row>
    <row r="25" spans="2:8" ht="17.100000000000001" customHeight="1" x14ac:dyDescent="0.2">
      <c r="B25" s="179" t="s">
        <v>224</v>
      </c>
      <c r="C25" s="178" t="s">
        <v>105</v>
      </c>
      <c r="D25" s="176">
        <v>448834</v>
      </c>
      <c r="E25" s="177">
        <v>0.55000000000000004</v>
      </c>
      <c r="F25" s="176">
        <v>439693</v>
      </c>
      <c r="G25" s="175">
        <v>0.56999999999999995</v>
      </c>
      <c r="H25" s="174"/>
    </row>
    <row r="26" spans="2:8" ht="17.100000000000001" customHeight="1" x14ac:dyDescent="0.2">
      <c r="B26" s="179" t="s">
        <v>223</v>
      </c>
      <c r="C26" s="178" t="s">
        <v>222</v>
      </c>
      <c r="D26" s="176">
        <v>438525</v>
      </c>
      <c r="E26" s="177">
        <v>0.54</v>
      </c>
      <c r="F26" s="176">
        <v>307850</v>
      </c>
      <c r="G26" s="175">
        <v>0.4</v>
      </c>
      <c r="H26" s="174"/>
    </row>
    <row r="27" spans="2:8" ht="17.100000000000001" customHeight="1" x14ac:dyDescent="0.2">
      <c r="B27" s="179" t="s">
        <v>221</v>
      </c>
      <c r="C27" s="178" t="s">
        <v>94</v>
      </c>
      <c r="D27" s="176">
        <v>369308</v>
      </c>
      <c r="E27" s="177">
        <v>0.45</v>
      </c>
      <c r="F27" s="176">
        <v>299883</v>
      </c>
      <c r="G27" s="175">
        <v>0.39</v>
      </c>
      <c r="H27" s="174"/>
    </row>
    <row r="28" spans="2:8" s="121" customFormat="1" x14ac:dyDescent="0.2">
      <c r="C28" s="172"/>
      <c r="D28" s="171"/>
      <c r="E28" s="150"/>
      <c r="F28" s="171"/>
      <c r="G28" s="150"/>
    </row>
    <row r="29" spans="2:8" x14ac:dyDescent="0.2">
      <c r="C29" s="169"/>
      <c r="D29" s="168"/>
      <c r="E29" s="167"/>
      <c r="F29" s="168"/>
      <c r="G29" s="167"/>
      <c r="H29" s="166"/>
    </row>
    <row r="30" spans="2:8" x14ac:dyDescent="0.2">
      <c r="C30" s="165"/>
      <c r="D30" s="163"/>
      <c r="E30" s="164"/>
      <c r="F30" s="163"/>
    </row>
    <row r="31" spans="2:8" ht="11.25" customHeight="1" x14ac:dyDescent="0.2">
      <c r="B31" s="162"/>
      <c r="C31" s="162"/>
      <c r="D31" s="162"/>
      <c r="E31" s="162"/>
      <c r="F31" s="162"/>
      <c r="G31" s="162"/>
      <c r="H31" s="162"/>
    </row>
  </sheetData>
  <mergeCells count="4">
    <mergeCell ref="B3:B4"/>
    <mergeCell ref="C3:C4"/>
    <mergeCell ref="E3:E4"/>
    <mergeCell ref="G3:G4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28</vt:i4>
      </vt:variant>
      <vt:variant>
        <vt:lpstr>Zakresy nazwane</vt:lpstr>
      </vt:variant>
      <vt:variant>
        <vt:i4>1</vt:i4>
      </vt:variant>
    </vt:vector>
  </HeadingPairs>
  <TitlesOfParts>
    <vt:vector size="29" baseType="lpstr">
      <vt:lpstr>Lokalizacja inf. nota 3.1</vt:lpstr>
      <vt:lpstr>Nota 3.4.5 syst. rating</vt:lpstr>
      <vt:lpstr>Nota 3.4.5.4 rating należności</vt:lpstr>
      <vt:lpstr>Nota 3.4.6 Forbearance</vt:lpstr>
      <vt:lpstr>3.4.7 PDR ekspozycja kredytowa</vt:lpstr>
      <vt:lpstr>3.4.7 wycena pochodnych</vt:lpstr>
      <vt:lpstr>3.4.7 Pochodne rating</vt:lpstr>
      <vt:lpstr>3.5 Instrumenty dłużne</vt:lpstr>
      <vt:lpstr>3.6 Branże -Grupa</vt:lpstr>
      <vt:lpstr>3.6 branże klasy ryzyka</vt:lpstr>
      <vt:lpstr>3.7 VaR mBank</vt:lpstr>
      <vt:lpstr>3.7 VaR Grupa i mBank</vt:lpstr>
      <vt:lpstr>3.7 VaR oczekiwanej straty</vt:lpstr>
      <vt:lpstr>3.7 Stressed VaR</vt:lpstr>
      <vt:lpstr>3.8 ryzyko walutowe</vt:lpstr>
      <vt:lpstr>3.9 ryzyko zmiany stopy</vt:lpstr>
      <vt:lpstr>3.9 EaR spółki</vt:lpstr>
      <vt:lpstr>3.9 EaR mBank</vt:lpstr>
      <vt:lpstr>3.9 Rezerwy płynności</vt:lpstr>
      <vt:lpstr>3.10 luka urealniona</vt:lpstr>
      <vt:lpstr>3.10 niedopasowanie luki ANL</vt:lpstr>
      <vt:lpstr>3.10.1 niepochodne przepływy</vt:lpstr>
      <vt:lpstr>3.10.2 pochodne przepływy</vt:lpstr>
      <vt:lpstr>3.11 straty operacyjne</vt:lpstr>
      <vt:lpstr>3.16 Wart-godziwa </vt:lpstr>
      <vt:lpstr>3.16 FV dla innych </vt:lpstr>
      <vt:lpstr>3.16 Hierarchia FV</vt:lpstr>
      <vt:lpstr>3.16 poziom 3 ryzyko kred</vt:lpstr>
      <vt:lpstr>'Nota 3.4.5.4 rating należności'!Obszar_wydruku</vt:lpstr>
    </vt:vector>
  </TitlesOfParts>
  <Company>BRE Bank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Miśkiewicz, Anna, (mBank/DIR)</dc:creator>
  <cp:lastModifiedBy>Miśkiewicz, Anna, (mBank/DIR)</cp:lastModifiedBy>
  <dcterms:created xsi:type="dcterms:W3CDTF">2016-05-24T08:43:35Z</dcterms:created>
  <dcterms:modified xsi:type="dcterms:W3CDTF">2016-05-25T09:11:00Z</dcterms:modified>
</cp:coreProperties>
</file>